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1.xml" ContentType="application/vnd.openxmlformats-officedocument.spreadsheetml.table+xml"/>
  <Override PartName="/xl/drawings/drawing12.xml" ContentType="application/vnd.openxmlformats-officedocument.drawing+xml"/>
  <Override PartName="/xl/tables/table2.xml" ContentType="application/vnd.openxmlformats-officedocument.spreadsheetml.table+xml"/>
  <Override PartName="/xl/drawings/drawing13.xml" ContentType="application/vnd.openxmlformats-officedocument.drawing+xml"/>
  <Override PartName="/xl/tables/table3.xml" ContentType="application/vnd.openxmlformats-officedocument.spreadsheetml.tab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tables/table4.xml" ContentType="application/vnd.openxmlformats-officedocument.spreadsheetml.tab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0.xml" ContentType="application/vnd.openxmlformats-officedocument.drawing+xml"/>
  <Override PartName="/xl/drawings/drawing21.xml" ContentType="application/vnd.openxmlformats-officedocument.drawing+xml"/>
  <Override PartName="/xl/tables/table5.xml" ContentType="application/vnd.openxmlformats-officedocument.spreadsheetml.table+xml"/>
  <Override PartName="/xl/drawings/drawing22.xml" ContentType="application/vnd.openxmlformats-officedocument.drawing+xml"/>
  <Override PartName="/xl/tables/table6.xml" ContentType="application/vnd.openxmlformats-officedocument.spreadsheetml.table+xml"/>
  <Override PartName="/xl/pivotTables/pivotTable10.xml" ContentType="application/vnd.openxmlformats-officedocument.spreadsheetml.pivotTable+xml"/>
  <Override PartName="/xl/drawings/drawing23.xml" ContentType="application/vnd.openxmlformats-officedocument.drawing+xml"/>
  <Override PartName="/xl/drawings/drawing24.xml" ContentType="application/vnd.openxmlformats-officedocument.drawing+xml"/>
  <Override PartName="/xl/tables/table7.xml" ContentType="application/vnd.openxmlformats-officedocument.spreadsheetml.table+xml"/>
  <Override PartName="/xl/drawings/drawing25.xml" ContentType="application/vnd.openxmlformats-officedocument.drawing+xml"/>
  <Override PartName="/xl/drawings/drawing26.xml" ContentType="application/vnd.openxmlformats-officedocument.drawing+xml"/>
  <Override PartName="/xl/tables/table8.xml" ContentType="application/vnd.openxmlformats-officedocument.spreadsheetml.table+xml"/>
  <Override PartName="/xl/pivotTables/pivotTable11.xml" ContentType="application/vnd.openxmlformats-officedocument.spreadsheetml.pivotTable+xml"/>
  <Override PartName="/xl/drawings/drawing27.xml" ContentType="application/vnd.openxmlformats-officedocument.drawing+xml"/>
  <Override PartName="/xl/drawings/drawing28.xml" ContentType="application/vnd.openxmlformats-officedocument.drawing+xml"/>
  <Override PartName="/xl/tables/table9.xml" ContentType="application/vnd.openxmlformats-officedocument.spreadsheetml.table+xml"/>
  <Override PartName="/xl/drawings/drawing29.xml" ContentType="application/vnd.openxmlformats-officedocument.drawing+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Anup.Mistry\Desktop\"/>
    </mc:Choice>
  </mc:AlternateContent>
  <xr:revisionPtr revIDLastSave="0" documentId="13_ncr:1_{074B9A3C-CEC2-4AA0-AB15-B9098F75C459}" xr6:coauthVersionLast="47" xr6:coauthVersionMax="47" xr10:uidLastSave="{00000000-0000-0000-0000-000000000000}"/>
  <bookViews>
    <workbookView xWindow="0" yWindow="0" windowWidth="23040" windowHeight="12360" tabRatio="826" firstSheet="8" activeTab="8" xr2:uid="{00000000-000D-0000-FFFF-FFFF00000000}"/>
  </bookViews>
  <sheets>
    <sheet name="_migrations" sheetId="27" state="veryHidden" r:id="rId1"/>
    <sheet name="_data_validations" sheetId="31" state="veryHidden" r:id="rId2"/>
    <sheet name="_lookups" sheetId="539" state="veryHidden" r:id="rId3"/>
    <sheet name="_meta" sheetId="25" state="veryHidden" r:id="rId4"/>
    <sheet name="_tool_config" sheetId="68" state="veryHidden" r:id="rId5"/>
    <sheet name="_shape_ornaments" sheetId="541" state="veryHidden" r:id="rId6"/>
    <sheet name="_instance_config" sheetId="4827" state="veryHidden" r:id="rId7"/>
    <sheet name="Instance Configuration" sheetId="1287" state="veryHidden" r:id="rId8"/>
    <sheet name="0. Instructions" sheetId="4840" r:id="rId9"/>
    <sheet name="0a. FAQ" sheetId="4845" r:id="rId10"/>
    <sheet name="0b. General Settings" sheetId="4848" r:id="rId11"/>
    <sheet name="0c. Summary Dashboard" sheetId="4859" r:id="rId12"/>
    <sheet name="1. Import Summary" sheetId="4860" r:id="rId13"/>
    <sheet name="1a. Import" sheetId="4861" r:id="rId14"/>
    <sheet name="2. Supplier Clarifications" sheetId="4866" r:id="rId15"/>
    <sheet name="2a. SC Control Panel" sheetId="4867" r:id="rId16"/>
    <sheet name="2b. SC High Level View" sheetId="4872" r:id="rId17"/>
    <sheet name="2c. SC Item Analysis" sheetId="4875" r:id="rId18"/>
    <sheet name="2d. SC Granular Data" sheetId="4878" r:id="rId19"/>
    <sheet name="3. Commercial Feedback" sheetId="4881" r:id="rId20"/>
    <sheet name="3a. CF Control Panel" sheetId="4882" r:id="rId21"/>
    <sheet name="3b. CF Granular Data" sheetId="4889" r:id="rId22"/>
    <sheet name="3c. Heatmap Generator" sheetId="4894" r:id="rId23"/>
    <sheet name="4. Savings Modelling" sheetId="4901" r:id="rId24"/>
    <sheet name="4a. SM Control Panel" sheetId="4902" r:id="rId25"/>
    <sheet name="4b. SM High Level View" sheetId="4905" r:id="rId26"/>
    <sheet name="4c. SM Granular Data" sheetId="4906" r:id="rId27"/>
    <sheet name="4d. Pre-Selection Data" sheetId="4909" r:id="rId28"/>
    <sheet name="4e. Supplier Selection Overview" sheetId="4912" r:id="rId29"/>
    <sheet name="4f. Supplier Selection" sheetId="4913" r:id="rId30"/>
    <sheet name="5. Aggregated Award" sheetId="4916" r:id="rId31"/>
    <sheet name="5a. AA Control Panel" sheetId="4917" r:id="rId32"/>
    <sheet name="5b. AA High Level View" sheetId="4922" r:id="rId33"/>
    <sheet name="5c. AA Granular Data" sheetId="4923" r:id="rId34"/>
    <sheet name="5d. Rebates" sheetId="4926" r:id="rId35"/>
  </sheets>
  <definedNames>
    <definedName name="_xlnm._FilterDatabase" localSheetId="2" hidden="1">_lookups!$A$2:$B$243</definedName>
    <definedName name="_xlnm._FilterDatabase" localSheetId="0" hidden="1">_migrations!$N$3:$Q$93</definedName>
    <definedName name="_xlnm._FilterDatabase" localSheetId="4" hidden="1">_tool_config!$R$10:$U$424</definedName>
    <definedName name="_xlnm._FilterDatabase" localSheetId="9" hidden="1">'0a. FAQ'!$B$22:$E$22</definedName>
    <definedName name="_xlnm._FilterDatabase" localSheetId="7" hidden="1">'Instance Configuration'!$B$8:$K$54</definedName>
    <definedName name="Client_WACC" localSheetId="31">'5a. AA Control Panel'!$D$23</definedName>
    <definedName name="SC_Automated_Savings_Data_Full_Scenario_Name">#N/A</definedName>
    <definedName name="SC_Automated_Savings_Data_Level_Of_Cherrypick">#N/A</definedName>
    <definedName name="SC_Automated_Savings_Data_Pricing_Column">#N/A</definedName>
    <definedName name="SC_Automated_Savings_Data_Round">#N/A</definedName>
    <definedName name="SC_Automated_Savings_Data_Sheet_Name">#N/A</definedName>
    <definedName name="SC_Baskets_Basket_Description">#N/A</definedName>
    <definedName name="SC_Baskets_New_Or_Incumbent">#N/A</definedName>
    <definedName name="SC_Baskets_Pricing_Column">#N/A</definedName>
    <definedName name="SC_Baskets_Round">#N/A</definedName>
    <definedName name="SC_Baskets_Sheet_Name">#N/A</definedName>
    <definedName name="SC_Feedback_Targets_Pricing_Column">#N/A</definedName>
    <definedName name="SC_Feedback_Targets_Round">#N/A</definedName>
    <definedName name="SC_Feedback_Targets_Sheet_Name">#N/A</definedName>
    <definedName name="SC_Item_Analysis_Pricing_Column">#N/A</definedName>
    <definedName name="SC_Item_Analysis_Round">#N/A</definedName>
    <definedName name="SC_Item_Analysis_Sheet_Name">#N/A</definedName>
    <definedName name="Slicer_Basket_Level_1">#N/A</definedName>
    <definedName name="Slicer_Basket_Level_11">#N/A</definedName>
    <definedName name="Slicer_Item_Field_1">#N/A</definedName>
    <definedName name="WACC_Day_Period" localSheetId="31">'5a. AA Control Panel'!$D$24</definedName>
  </definedNames>
  <calcPr calcId="191028" calcMode="manual"/>
  <pivotCaches>
    <pivotCache cacheId="0" r:id="rId36"/>
    <pivotCache cacheId="1" r:id="rId37"/>
    <pivotCache cacheId="2" r:id="rId38"/>
    <pivotCache cacheId="3" r:id="rId39"/>
    <pivotCache cacheId="4" r:id="rId40"/>
    <pivotCache cacheId="5"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0" i="4923" l="1"/>
  <c r="U38" i="4923"/>
  <c r="U46" i="4923"/>
  <c r="U54" i="4923"/>
  <c r="U62" i="4923"/>
  <c r="U70" i="4923"/>
  <c r="T23" i="4923"/>
  <c r="T24" i="4923"/>
  <c r="V24" i="4923" s="1"/>
  <c r="W24" i="4923" s="1"/>
  <c r="T25" i="4923"/>
  <c r="T26" i="4923"/>
  <c r="V26" i="4923" s="1"/>
  <c r="W26" i="4923" s="1"/>
  <c r="T27" i="4923"/>
  <c r="T28" i="4923"/>
  <c r="V28" i="4923" s="1"/>
  <c r="W28" i="4923" s="1"/>
  <c r="T29" i="4923"/>
  <c r="T30" i="4923"/>
  <c r="V30" i="4923" s="1"/>
  <c r="W30" i="4923" s="1"/>
  <c r="T31" i="4923"/>
  <c r="T32" i="4923"/>
  <c r="V32" i="4923" s="1"/>
  <c r="W32" i="4923" s="1"/>
  <c r="T33" i="4923"/>
  <c r="T34" i="4923"/>
  <c r="V34" i="4923" s="1"/>
  <c r="W34" i="4923" s="1"/>
  <c r="T35" i="4923"/>
  <c r="T36" i="4923"/>
  <c r="V36" i="4923" s="1"/>
  <c r="W36" i="4923" s="1"/>
  <c r="T37" i="4923"/>
  <c r="T38" i="4923"/>
  <c r="V38" i="4923" s="1"/>
  <c r="W38" i="4923" s="1"/>
  <c r="T39" i="4923"/>
  <c r="T40" i="4923"/>
  <c r="V40" i="4923" s="1"/>
  <c r="W40" i="4923" s="1"/>
  <c r="T41" i="4923"/>
  <c r="T42" i="4923"/>
  <c r="V42" i="4923" s="1"/>
  <c r="W42" i="4923" s="1"/>
  <c r="T43" i="4923"/>
  <c r="T44" i="4923"/>
  <c r="V44" i="4923" s="1"/>
  <c r="W44" i="4923" s="1"/>
  <c r="T45" i="4923"/>
  <c r="T46" i="4923"/>
  <c r="V46" i="4923" s="1"/>
  <c r="W46" i="4923" s="1"/>
  <c r="T47" i="4923"/>
  <c r="T48" i="4923"/>
  <c r="V48" i="4923" s="1"/>
  <c r="W48" i="4923" s="1"/>
  <c r="T49" i="4923"/>
  <c r="T50" i="4923"/>
  <c r="V50" i="4923" s="1"/>
  <c r="W50" i="4923" s="1"/>
  <c r="T51" i="4923"/>
  <c r="T52" i="4923"/>
  <c r="V52" i="4923" s="1"/>
  <c r="W52" i="4923" s="1"/>
  <c r="T53" i="4923"/>
  <c r="T54" i="4923"/>
  <c r="V54" i="4923" s="1"/>
  <c r="W54" i="4923" s="1"/>
  <c r="T55" i="4923"/>
  <c r="T56" i="4923"/>
  <c r="V56" i="4923" s="1"/>
  <c r="W56" i="4923" s="1"/>
  <c r="T57" i="4923"/>
  <c r="T58" i="4923"/>
  <c r="V58" i="4923" s="1"/>
  <c r="W58" i="4923" s="1"/>
  <c r="T59" i="4923"/>
  <c r="T60" i="4923"/>
  <c r="V60" i="4923" s="1"/>
  <c r="W60" i="4923" s="1"/>
  <c r="T61" i="4923"/>
  <c r="T62" i="4923"/>
  <c r="V62" i="4923" s="1"/>
  <c r="W62" i="4923" s="1"/>
  <c r="T63" i="4923"/>
  <c r="T64" i="4923"/>
  <c r="V64" i="4923" s="1"/>
  <c r="W64" i="4923" s="1"/>
  <c r="T65" i="4923"/>
  <c r="T66" i="4923"/>
  <c r="V66" i="4923" s="1"/>
  <c r="W66" i="4923" s="1"/>
  <c r="T67" i="4923"/>
  <c r="T68" i="4923"/>
  <c r="V68" i="4923" s="1"/>
  <c r="W68" i="4923" s="1"/>
  <c r="T69" i="4923"/>
  <c r="T70" i="4923"/>
  <c r="V70" i="4923" s="1"/>
  <c r="W70" i="4923" s="1"/>
  <c r="T71" i="4923"/>
  <c r="T72" i="4923"/>
  <c r="V72" i="4923" s="1"/>
  <c r="W72" i="4923" s="1"/>
  <c r="T73" i="4923"/>
  <c r="T74" i="4923"/>
  <c r="V74" i="4923" s="1"/>
  <c r="W74" i="4923" s="1"/>
  <c r="T75" i="4923"/>
  <c r="T76" i="4923"/>
  <c r="V76" i="4923" s="1"/>
  <c r="W76" i="4923" s="1"/>
  <c r="T77" i="4923"/>
  <c r="S23" i="4923"/>
  <c r="S24" i="4923"/>
  <c r="S25" i="4923"/>
  <c r="S26" i="4923"/>
  <c r="S27" i="4923"/>
  <c r="S28" i="4923"/>
  <c r="S29" i="4923"/>
  <c r="S30" i="4923"/>
  <c r="S31" i="4923"/>
  <c r="S32" i="4923"/>
  <c r="S33" i="4923"/>
  <c r="S34" i="4923"/>
  <c r="S35" i="4923"/>
  <c r="S36" i="4923"/>
  <c r="S37" i="4923"/>
  <c r="S38" i="4923"/>
  <c r="S39" i="4923"/>
  <c r="S40" i="4923"/>
  <c r="S41" i="4923"/>
  <c r="S42" i="4923"/>
  <c r="S43" i="4923"/>
  <c r="S44" i="4923"/>
  <c r="S45" i="4923"/>
  <c r="S46" i="4923"/>
  <c r="S47" i="4923"/>
  <c r="S48" i="4923"/>
  <c r="S49" i="4923"/>
  <c r="S50" i="4923"/>
  <c r="S51" i="4923"/>
  <c r="S52" i="4923"/>
  <c r="S53" i="4923"/>
  <c r="S54" i="4923"/>
  <c r="S55" i="4923"/>
  <c r="S56" i="4923"/>
  <c r="S57" i="4923"/>
  <c r="S58" i="4923"/>
  <c r="S59" i="4923"/>
  <c r="S60" i="4923"/>
  <c r="S61" i="4923"/>
  <c r="S62" i="4923"/>
  <c r="S63" i="4923"/>
  <c r="S64" i="4923"/>
  <c r="S65" i="4923"/>
  <c r="S66" i="4923"/>
  <c r="S67" i="4923"/>
  <c r="S68" i="4923"/>
  <c r="S69" i="4923"/>
  <c r="S70" i="4923"/>
  <c r="S71" i="4923"/>
  <c r="S72" i="4923"/>
  <c r="S73" i="4923"/>
  <c r="S74" i="4923"/>
  <c r="S75" i="4923"/>
  <c r="S76" i="4923"/>
  <c r="S77" i="4923"/>
  <c r="H21" i="4913"/>
  <c r="G21" i="4913"/>
  <c r="F21" i="4913"/>
  <c r="AI23" i="4913"/>
  <c r="AH23" i="4913" s="1"/>
  <c r="AI24" i="4913"/>
  <c r="AH24" i="4913" s="1"/>
  <c r="AI25" i="4913"/>
  <c r="AH25" i="4913" s="1"/>
  <c r="AI26" i="4913"/>
  <c r="AH26" i="4913" s="1"/>
  <c r="AI27" i="4913"/>
  <c r="AH27" i="4913" s="1"/>
  <c r="AI28" i="4913"/>
  <c r="AH28" i="4913" s="1"/>
  <c r="AI29" i="4913"/>
  <c r="AH29" i="4913" s="1"/>
  <c r="AI30" i="4913"/>
  <c r="AH30" i="4913" s="1"/>
  <c r="AI31" i="4913"/>
  <c r="AH31" i="4913" s="1"/>
  <c r="AI32" i="4913"/>
  <c r="AH32" i="4913" s="1"/>
  <c r="AI33" i="4913"/>
  <c r="AH33" i="4913" s="1"/>
  <c r="AI34" i="4913"/>
  <c r="AH34" i="4913" s="1"/>
  <c r="AI35" i="4913"/>
  <c r="AH35" i="4913" s="1"/>
  <c r="AI36" i="4913"/>
  <c r="AH36" i="4913" s="1"/>
  <c r="AI37" i="4913"/>
  <c r="AH37" i="4913" s="1"/>
  <c r="AI38" i="4913"/>
  <c r="AH38" i="4913" s="1"/>
  <c r="AI39" i="4913"/>
  <c r="AH39" i="4913" s="1"/>
  <c r="AI40" i="4913"/>
  <c r="AH40" i="4913" s="1"/>
  <c r="AI41" i="4913"/>
  <c r="AH41" i="4913" s="1"/>
  <c r="AI42" i="4913"/>
  <c r="AH42" i="4913" s="1"/>
  <c r="AI43" i="4913"/>
  <c r="AH43" i="4913" s="1"/>
  <c r="AI44" i="4913"/>
  <c r="AH44" i="4913" s="1"/>
  <c r="AI45" i="4913"/>
  <c r="AH45" i="4913" s="1"/>
  <c r="AI46" i="4913"/>
  <c r="AH46" i="4913" s="1"/>
  <c r="AI47" i="4913"/>
  <c r="AH47" i="4913" s="1"/>
  <c r="AI48" i="4913"/>
  <c r="AH48" i="4913" s="1"/>
  <c r="AI49" i="4913"/>
  <c r="AH49" i="4913" s="1"/>
  <c r="AI50" i="4913"/>
  <c r="AH50" i="4913" s="1"/>
  <c r="AI51" i="4913"/>
  <c r="AH51" i="4913" s="1"/>
  <c r="AI52" i="4913"/>
  <c r="AH52" i="4913" s="1"/>
  <c r="AI53" i="4913"/>
  <c r="AH53" i="4913" s="1"/>
  <c r="AI54" i="4913"/>
  <c r="AH54" i="4913" s="1"/>
  <c r="AI55" i="4913"/>
  <c r="AH55" i="4913" s="1"/>
  <c r="AE23" i="4913"/>
  <c r="AE24" i="4913"/>
  <c r="AE25" i="4913"/>
  <c r="AE26" i="4913"/>
  <c r="AE27" i="4913"/>
  <c r="AE28" i="4913"/>
  <c r="AE29" i="4913"/>
  <c r="AE30" i="4913"/>
  <c r="AE31" i="4913"/>
  <c r="AE32" i="4913"/>
  <c r="AE33" i="4913"/>
  <c r="AE34" i="4913"/>
  <c r="AE35" i="4913"/>
  <c r="AE36" i="4913"/>
  <c r="AE37" i="4913"/>
  <c r="AE38" i="4913"/>
  <c r="AE39" i="4913"/>
  <c r="AE40" i="4913"/>
  <c r="AE41" i="4913"/>
  <c r="AE42" i="4913"/>
  <c r="AE43" i="4913"/>
  <c r="AE44" i="4913"/>
  <c r="AE45" i="4913"/>
  <c r="AE46" i="4913"/>
  <c r="AE47" i="4913"/>
  <c r="AE48" i="4913"/>
  <c r="AE49" i="4913"/>
  <c r="AE50" i="4913"/>
  <c r="AE51" i="4913"/>
  <c r="AE52" i="4913"/>
  <c r="AE53" i="4913"/>
  <c r="AE54" i="4913"/>
  <c r="AE55" i="4913"/>
  <c r="AF23" i="4913"/>
  <c r="AF24" i="4913"/>
  <c r="AF25" i="4913"/>
  <c r="AF26" i="4913"/>
  <c r="AF27" i="4913"/>
  <c r="AF28" i="4913"/>
  <c r="AF29" i="4913"/>
  <c r="AF30" i="4913"/>
  <c r="AF31" i="4913"/>
  <c r="AF32" i="4913"/>
  <c r="AF33" i="4913"/>
  <c r="AF34" i="4913"/>
  <c r="AF35" i="4913"/>
  <c r="AF36" i="4913"/>
  <c r="AF37" i="4913"/>
  <c r="AF38" i="4913"/>
  <c r="AF39" i="4913"/>
  <c r="AF40" i="4913"/>
  <c r="AF41" i="4913"/>
  <c r="AF42" i="4913"/>
  <c r="AF43" i="4913"/>
  <c r="AF44" i="4913"/>
  <c r="AF45" i="4913"/>
  <c r="AF46" i="4913"/>
  <c r="AF47" i="4913"/>
  <c r="AF48" i="4913"/>
  <c r="AF49" i="4913"/>
  <c r="AF50" i="4913"/>
  <c r="AF51" i="4913"/>
  <c r="AF52" i="4913"/>
  <c r="AF53" i="4913"/>
  <c r="AF54" i="4913"/>
  <c r="AF55" i="4913"/>
  <c r="AA23" i="4913"/>
  <c r="AA24" i="4913"/>
  <c r="AA25" i="4913"/>
  <c r="AA26" i="4913"/>
  <c r="AA27" i="4913"/>
  <c r="AA28" i="4913"/>
  <c r="AA29" i="4913"/>
  <c r="AA30" i="4913"/>
  <c r="AA31" i="4913"/>
  <c r="AA32" i="4913"/>
  <c r="AA33" i="4913"/>
  <c r="AA34" i="4913"/>
  <c r="AA35" i="4913"/>
  <c r="AA36" i="4913"/>
  <c r="AA37" i="4913"/>
  <c r="AA38" i="4913"/>
  <c r="AA39" i="4913"/>
  <c r="AA40" i="4913"/>
  <c r="AA41" i="4913"/>
  <c r="AA42" i="4913"/>
  <c r="AA43" i="4913"/>
  <c r="AA44" i="4913"/>
  <c r="AA45" i="4913"/>
  <c r="AA46" i="4913"/>
  <c r="AA47" i="4913"/>
  <c r="AA48" i="4913"/>
  <c r="AA49" i="4913"/>
  <c r="AA50" i="4913"/>
  <c r="AA51" i="4913"/>
  <c r="AA52" i="4913"/>
  <c r="AA53" i="4913"/>
  <c r="AA54" i="4913"/>
  <c r="AA55" i="4913"/>
  <c r="AB23" i="4913"/>
  <c r="AB24" i="4913"/>
  <c r="AB25" i="4913"/>
  <c r="AB26" i="4913"/>
  <c r="AB27" i="4913"/>
  <c r="AB28" i="4913"/>
  <c r="AB29" i="4913"/>
  <c r="AB30" i="4913"/>
  <c r="AB31" i="4913"/>
  <c r="AB32" i="4913"/>
  <c r="AB33" i="4913"/>
  <c r="AB34" i="4913"/>
  <c r="AB35" i="4913"/>
  <c r="AB36" i="4913"/>
  <c r="AB37" i="4913"/>
  <c r="AB38" i="4913"/>
  <c r="AB39" i="4913"/>
  <c r="AB40" i="4913"/>
  <c r="AB41" i="4913"/>
  <c r="AB42" i="4913"/>
  <c r="AB43" i="4913"/>
  <c r="AB44" i="4913"/>
  <c r="AB45" i="4913"/>
  <c r="AB46" i="4913"/>
  <c r="AB47" i="4913"/>
  <c r="AB48" i="4913"/>
  <c r="AB49" i="4913"/>
  <c r="AB50" i="4913"/>
  <c r="AB51" i="4913"/>
  <c r="AB52" i="4913"/>
  <c r="AB53" i="4913"/>
  <c r="AB54" i="4913"/>
  <c r="AB55" i="4913"/>
  <c r="P21" i="4909"/>
  <c r="O21" i="4909"/>
  <c r="N21" i="4909"/>
  <c r="M21" i="4906"/>
  <c r="L21" i="4906"/>
  <c r="K21" i="4906"/>
  <c r="K21" i="4878"/>
  <c r="J21" i="4878"/>
  <c r="I21" i="4878"/>
  <c r="H21" i="4875"/>
  <c r="G21" i="4875"/>
  <c r="F21" i="4875"/>
  <c r="H27" i="4889"/>
  <c r="G27" i="4889"/>
  <c r="F27" i="4889"/>
  <c r="I30" i="4917"/>
  <c r="I31" i="4917"/>
  <c r="I32" i="4917"/>
  <c r="I33" i="4917"/>
  <c r="I34" i="4917"/>
  <c r="I35" i="4917"/>
  <c r="I36" i="4917"/>
  <c r="I37" i="4917"/>
  <c r="N234" i="68"/>
  <c r="Z64" i="4923" l="1"/>
  <c r="AA64" i="4923" s="1"/>
  <c r="Z48" i="4923"/>
  <c r="AA48" i="4923" s="1"/>
  <c r="Z32" i="4923"/>
  <c r="AA32" i="4923" s="1"/>
  <c r="U76" i="4923"/>
  <c r="Z76" i="4923" s="1"/>
  <c r="U68" i="4923"/>
  <c r="Z68" i="4923" s="1"/>
  <c r="U60" i="4923"/>
  <c r="Z60" i="4923" s="1"/>
  <c r="U52" i="4923"/>
  <c r="Z52" i="4923" s="1"/>
  <c r="U44" i="4923"/>
  <c r="Z44" i="4923" s="1"/>
  <c r="U36" i="4923"/>
  <c r="Z36" i="4923" s="1"/>
  <c r="U28" i="4923"/>
  <c r="Z28" i="4923" s="1"/>
  <c r="AG48" i="4913"/>
  <c r="Z70" i="4923"/>
  <c r="AD70" i="4923" s="1"/>
  <c r="AE70" i="4923" s="1"/>
  <c r="Z62" i="4923"/>
  <c r="Z54" i="4923"/>
  <c r="AD54" i="4923" s="1"/>
  <c r="AE54" i="4923" s="1"/>
  <c r="Z46" i="4923"/>
  <c r="Z38" i="4923"/>
  <c r="AD38" i="4923" s="1"/>
  <c r="AE38" i="4923" s="1"/>
  <c r="Z30" i="4923"/>
  <c r="U74" i="4923"/>
  <c r="Z74" i="4923" s="1"/>
  <c r="U66" i="4923"/>
  <c r="Z66" i="4923" s="1"/>
  <c r="U58" i="4923"/>
  <c r="Z58" i="4923" s="1"/>
  <c r="U50" i="4923"/>
  <c r="Z50" i="4923" s="1"/>
  <c r="U42" i="4923"/>
  <c r="Z42" i="4923" s="1"/>
  <c r="U34" i="4923"/>
  <c r="Z34" i="4923" s="1"/>
  <c r="U26" i="4923"/>
  <c r="Z26" i="4923" s="1"/>
  <c r="AG24" i="4913"/>
  <c r="U72" i="4923"/>
  <c r="Z72" i="4923" s="1"/>
  <c r="U64" i="4923"/>
  <c r="U56" i="4923"/>
  <c r="Z56" i="4923" s="1"/>
  <c r="U48" i="4923"/>
  <c r="U40" i="4923"/>
  <c r="Z40" i="4923" s="1"/>
  <c r="U32" i="4923"/>
  <c r="U24" i="4923"/>
  <c r="Z24" i="4923" s="1"/>
  <c r="X72" i="4923"/>
  <c r="Y72" i="4923"/>
  <c r="AC64" i="4923"/>
  <c r="X64" i="4923"/>
  <c r="Y64" i="4923"/>
  <c r="X56" i="4923"/>
  <c r="Y56" i="4923"/>
  <c r="AC48" i="4923"/>
  <c r="X48" i="4923"/>
  <c r="Y48" i="4923"/>
  <c r="U75" i="4923"/>
  <c r="V75" i="4923"/>
  <c r="W75" i="4923" s="1"/>
  <c r="U71" i="4923"/>
  <c r="V71" i="4923"/>
  <c r="W71" i="4923" s="1"/>
  <c r="U67" i="4923"/>
  <c r="V67" i="4923"/>
  <c r="W67" i="4923" s="1"/>
  <c r="U63" i="4923"/>
  <c r="V63" i="4923"/>
  <c r="W63" i="4923" s="1"/>
  <c r="U59" i="4923"/>
  <c r="V59" i="4923"/>
  <c r="W59" i="4923" s="1"/>
  <c r="U55" i="4923"/>
  <c r="V55" i="4923"/>
  <c r="W55" i="4923" s="1"/>
  <c r="U51" i="4923"/>
  <c r="V51" i="4923"/>
  <c r="W51" i="4923" s="1"/>
  <c r="U47" i="4923"/>
  <c r="V47" i="4923"/>
  <c r="W47" i="4923" s="1"/>
  <c r="U43" i="4923"/>
  <c r="V43" i="4923"/>
  <c r="W43" i="4923" s="1"/>
  <c r="U39" i="4923"/>
  <c r="V39" i="4923"/>
  <c r="W39" i="4923" s="1"/>
  <c r="U35" i="4923"/>
  <c r="V35" i="4923"/>
  <c r="W35" i="4923" s="1"/>
  <c r="U31" i="4923"/>
  <c r="V31" i="4923"/>
  <c r="W31" i="4923" s="1"/>
  <c r="U27" i="4923"/>
  <c r="V27" i="4923"/>
  <c r="W27" i="4923" s="1"/>
  <c r="U23" i="4923"/>
  <c r="V23" i="4923"/>
  <c r="W23" i="4923" s="1"/>
  <c r="Z75" i="4923"/>
  <c r="AC70" i="4923"/>
  <c r="Y70" i="4923"/>
  <c r="X70" i="4923"/>
  <c r="AC62" i="4923"/>
  <c r="AD62" i="4923"/>
  <c r="AE62" i="4923" s="1"/>
  <c r="Y62" i="4923"/>
  <c r="X62" i="4923"/>
  <c r="AC54" i="4923"/>
  <c r="Y54" i="4923"/>
  <c r="X54" i="4923"/>
  <c r="AC46" i="4923"/>
  <c r="AD46" i="4923"/>
  <c r="AE46" i="4923" s="1"/>
  <c r="Y46" i="4923"/>
  <c r="X46" i="4923"/>
  <c r="Y42" i="4923"/>
  <c r="X42" i="4923"/>
  <c r="AC38" i="4923"/>
  <c r="Y38" i="4923"/>
  <c r="X38" i="4923"/>
  <c r="Y34" i="4923"/>
  <c r="X34" i="4923"/>
  <c r="AC30" i="4923"/>
  <c r="AD30" i="4923"/>
  <c r="AE30" i="4923" s="1"/>
  <c r="Y30" i="4923"/>
  <c r="X30" i="4923"/>
  <c r="Y26" i="4923"/>
  <c r="X26" i="4923"/>
  <c r="Y74" i="4923"/>
  <c r="X74" i="4923"/>
  <c r="Y66" i="4923"/>
  <c r="X66" i="4923"/>
  <c r="Y58" i="4923"/>
  <c r="X58" i="4923"/>
  <c r="Y50" i="4923"/>
  <c r="X50" i="4923"/>
  <c r="AB70" i="4923"/>
  <c r="AB62" i="4923"/>
  <c r="AA62" i="4923"/>
  <c r="AB54" i="4923"/>
  <c r="AB46" i="4923"/>
  <c r="AA46" i="4923"/>
  <c r="AB38" i="4923"/>
  <c r="AB30" i="4923"/>
  <c r="AA30" i="4923"/>
  <c r="V77" i="4923"/>
  <c r="W77" i="4923" s="1"/>
  <c r="U77" i="4923"/>
  <c r="V73" i="4923"/>
  <c r="W73" i="4923" s="1"/>
  <c r="U73" i="4923"/>
  <c r="Z73" i="4923" s="1"/>
  <c r="V69" i="4923"/>
  <c r="W69" i="4923" s="1"/>
  <c r="U69" i="4923"/>
  <c r="V65" i="4923"/>
  <c r="W65" i="4923" s="1"/>
  <c r="U65" i="4923"/>
  <c r="V61" i="4923"/>
  <c r="W61" i="4923" s="1"/>
  <c r="U61" i="4923"/>
  <c r="V57" i="4923"/>
  <c r="W57" i="4923" s="1"/>
  <c r="U57" i="4923"/>
  <c r="V53" i="4923"/>
  <c r="W53" i="4923" s="1"/>
  <c r="U53" i="4923"/>
  <c r="V49" i="4923"/>
  <c r="W49" i="4923" s="1"/>
  <c r="U49" i="4923"/>
  <c r="V45" i="4923"/>
  <c r="W45" i="4923" s="1"/>
  <c r="U45" i="4923"/>
  <c r="V41" i="4923"/>
  <c r="W41" i="4923" s="1"/>
  <c r="U41" i="4923"/>
  <c r="V37" i="4923"/>
  <c r="W37" i="4923" s="1"/>
  <c r="U37" i="4923"/>
  <c r="V33" i="4923"/>
  <c r="W33" i="4923" s="1"/>
  <c r="U33" i="4923"/>
  <c r="V29" i="4923"/>
  <c r="W29" i="4923" s="1"/>
  <c r="U29" i="4923"/>
  <c r="V25" i="4923"/>
  <c r="W25" i="4923" s="1"/>
  <c r="U25" i="4923"/>
  <c r="Z77" i="4923"/>
  <c r="X76" i="4923"/>
  <c r="Y76" i="4923"/>
  <c r="X68" i="4923"/>
  <c r="Y68" i="4923"/>
  <c r="X60" i="4923"/>
  <c r="Y60" i="4923"/>
  <c r="X52" i="4923"/>
  <c r="Y52" i="4923"/>
  <c r="X44" i="4923"/>
  <c r="Y44" i="4923"/>
  <c r="X40" i="4923"/>
  <c r="Y40" i="4923"/>
  <c r="X36" i="4923"/>
  <c r="Y36" i="4923"/>
  <c r="AD32" i="4923"/>
  <c r="AE32" i="4923" s="1"/>
  <c r="AC32" i="4923"/>
  <c r="X32" i="4923"/>
  <c r="Y32" i="4923"/>
  <c r="X28" i="4923"/>
  <c r="Y28" i="4923"/>
  <c r="Y24" i="4923"/>
  <c r="X24" i="4923"/>
  <c r="Z71" i="4923"/>
  <c r="Z67" i="4923"/>
  <c r="Z63" i="4923"/>
  <c r="Z59" i="4923"/>
  <c r="Z55" i="4923"/>
  <c r="Z51" i="4923"/>
  <c r="Z47" i="4923"/>
  <c r="Z43" i="4923"/>
  <c r="Z39" i="4923"/>
  <c r="Z35" i="4923"/>
  <c r="Z31" i="4923"/>
  <c r="Z27" i="4923"/>
  <c r="Z23" i="4923"/>
  <c r="Z69" i="4923"/>
  <c r="Z65" i="4923"/>
  <c r="Z61" i="4923"/>
  <c r="Z57" i="4923"/>
  <c r="Z53" i="4923"/>
  <c r="Z49" i="4923"/>
  <c r="Z45" i="4923"/>
  <c r="Z41" i="4923"/>
  <c r="Z37" i="4923"/>
  <c r="Z33" i="4923"/>
  <c r="Z29" i="4923"/>
  <c r="Z25" i="4923"/>
  <c r="AG40" i="4913"/>
  <c r="AG32" i="4913"/>
  <c r="AJ55" i="4913"/>
  <c r="AJ51" i="4913"/>
  <c r="AJ47" i="4913"/>
  <c r="AJ43" i="4913"/>
  <c r="AJ39" i="4913"/>
  <c r="AJ35" i="4913"/>
  <c r="AJ31" i="4913"/>
  <c r="AJ27" i="4913"/>
  <c r="AJ23" i="4913"/>
  <c r="AJ54" i="4913"/>
  <c r="AJ50" i="4913"/>
  <c r="AJ46" i="4913"/>
  <c r="AJ42" i="4913"/>
  <c r="AJ38" i="4913"/>
  <c r="AJ34" i="4913"/>
  <c r="AJ30" i="4913"/>
  <c r="AJ26" i="4913"/>
  <c r="AG54" i="4913"/>
  <c r="AG46" i="4913"/>
  <c r="AG38" i="4913"/>
  <c r="AG30" i="4913"/>
  <c r="AJ53" i="4913"/>
  <c r="AJ49" i="4913"/>
  <c r="AJ45" i="4913"/>
  <c r="AJ41" i="4913"/>
  <c r="AJ37" i="4913"/>
  <c r="AJ33" i="4913"/>
  <c r="AJ29" i="4913"/>
  <c r="AJ25" i="4913"/>
  <c r="AG52" i="4913"/>
  <c r="AG44" i="4913"/>
  <c r="AG36" i="4913"/>
  <c r="AG28" i="4913"/>
  <c r="AJ52" i="4913"/>
  <c r="AJ48" i="4913"/>
  <c r="AJ44" i="4913"/>
  <c r="AJ40" i="4913"/>
  <c r="AJ36" i="4913"/>
  <c r="AJ32" i="4913"/>
  <c r="AJ28" i="4913"/>
  <c r="AJ24" i="4913"/>
  <c r="AG50" i="4913"/>
  <c r="AG42" i="4913"/>
  <c r="AG34" i="4913"/>
  <c r="AG26" i="4913"/>
  <c r="AG53" i="4913"/>
  <c r="AG49" i="4913"/>
  <c r="AG45" i="4913"/>
  <c r="AG41" i="4913"/>
  <c r="AG37" i="4913"/>
  <c r="AG33" i="4913"/>
  <c r="AG29" i="4913"/>
  <c r="AG25" i="4913"/>
  <c r="AG55" i="4913"/>
  <c r="AG51" i="4913"/>
  <c r="AG47" i="4913"/>
  <c r="AG43" i="4913"/>
  <c r="AG39" i="4913"/>
  <c r="AG35" i="4913"/>
  <c r="AG31" i="4913"/>
  <c r="AG27" i="4913"/>
  <c r="AG23" i="4913"/>
  <c r="AA24" i="4923" l="1"/>
  <c r="AB24" i="4923"/>
  <c r="AD24" i="4923"/>
  <c r="AE24" i="4923" s="1"/>
  <c r="AC24" i="4923"/>
  <c r="AA56" i="4923"/>
  <c r="AB56" i="4923"/>
  <c r="AD56" i="4923"/>
  <c r="AE56" i="4923" s="1"/>
  <c r="AC56" i="4923"/>
  <c r="AD58" i="4923"/>
  <c r="AE58" i="4923" s="1"/>
  <c r="AA58" i="4923"/>
  <c r="AC58" i="4923"/>
  <c r="AB58" i="4923"/>
  <c r="AA44" i="4923"/>
  <c r="AD44" i="4923"/>
  <c r="AE44" i="4923" s="1"/>
  <c r="AB44" i="4923"/>
  <c r="AC44" i="4923"/>
  <c r="AA76" i="4923"/>
  <c r="AD76" i="4923"/>
  <c r="AE76" i="4923" s="1"/>
  <c r="AB76" i="4923"/>
  <c r="AC76" i="4923"/>
  <c r="AD26" i="4923"/>
  <c r="AE26" i="4923" s="1"/>
  <c r="AA26" i="4923"/>
  <c r="AC26" i="4923"/>
  <c r="AB26" i="4923"/>
  <c r="AD34" i="4923"/>
  <c r="AE34" i="4923" s="1"/>
  <c r="AA34" i="4923"/>
  <c r="AC34" i="4923"/>
  <c r="AB34" i="4923"/>
  <c r="AD66" i="4923"/>
  <c r="AE66" i="4923" s="1"/>
  <c r="AA66" i="4923"/>
  <c r="AC66" i="4923"/>
  <c r="AB66" i="4923"/>
  <c r="AC52" i="4923"/>
  <c r="AA52" i="4923"/>
  <c r="AD52" i="4923"/>
  <c r="AE52" i="4923" s="1"/>
  <c r="AB52" i="4923"/>
  <c r="AA40" i="4923"/>
  <c r="AB40" i="4923"/>
  <c r="AC40" i="4923"/>
  <c r="AD40" i="4923"/>
  <c r="AE40" i="4923" s="1"/>
  <c r="AA72" i="4923"/>
  <c r="AB72" i="4923"/>
  <c r="AD72" i="4923"/>
  <c r="AE72" i="4923" s="1"/>
  <c r="AC72" i="4923"/>
  <c r="AD74" i="4923"/>
  <c r="AE74" i="4923" s="1"/>
  <c r="AA74" i="4923"/>
  <c r="AB74" i="4923"/>
  <c r="AC74" i="4923"/>
  <c r="AC28" i="4923"/>
  <c r="AA28" i="4923"/>
  <c r="AD28" i="4923"/>
  <c r="AE28" i="4923" s="1"/>
  <c r="AB28" i="4923"/>
  <c r="AA60" i="4923"/>
  <c r="AD60" i="4923"/>
  <c r="AE60" i="4923" s="1"/>
  <c r="AB60" i="4923"/>
  <c r="AC60" i="4923"/>
  <c r="AD42" i="4923"/>
  <c r="AE42" i="4923" s="1"/>
  <c r="AA42" i="4923"/>
  <c r="AC42" i="4923"/>
  <c r="AB42" i="4923"/>
  <c r="AD50" i="4923"/>
  <c r="AE50" i="4923" s="1"/>
  <c r="AA50" i="4923"/>
  <c r="AC50" i="4923"/>
  <c r="AB50" i="4923"/>
  <c r="AA36" i="4923"/>
  <c r="AD36" i="4923"/>
  <c r="AE36" i="4923" s="1"/>
  <c r="AB36" i="4923"/>
  <c r="AC36" i="4923"/>
  <c r="AC68" i="4923"/>
  <c r="AA68" i="4923"/>
  <c r="AD68" i="4923"/>
  <c r="AE68" i="4923" s="1"/>
  <c r="AB68" i="4923"/>
  <c r="AA38" i="4923"/>
  <c r="AA54" i="4923"/>
  <c r="AA70" i="4923"/>
  <c r="AD48" i="4923"/>
  <c r="AE48" i="4923" s="1"/>
  <c r="AD64" i="4923"/>
  <c r="AE64" i="4923" s="1"/>
  <c r="AB32" i="4923"/>
  <c r="AB48" i="4923"/>
  <c r="AB64" i="4923"/>
  <c r="AA73" i="4923"/>
  <c r="AB73" i="4923"/>
  <c r="AA33" i="4923"/>
  <c r="AB33" i="4923"/>
  <c r="AA49" i="4923"/>
  <c r="AB49" i="4923"/>
  <c r="AA65" i="4923"/>
  <c r="AB65" i="4923"/>
  <c r="AA31" i="4923"/>
  <c r="AB31" i="4923"/>
  <c r="AA47" i="4923"/>
  <c r="AB47" i="4923"/>
  <c r="AA63" i="4923"/>
  <c r="AB63" i="4923"/>
  <c r="AA37" i="4923"/>
  <c r="AB37" i="4923"/>
  <c r="AA53" i="4923"/>
  <c r="AB53" i="4923"/>
  <c r="AA69" i="4923"/>
  <c r="AB69" i="4923"/>
  <c r="AA35" i="4923"/>
  <c r="AB35" i="4923"/>
  <c r="AA51" i="4923"/>
  <c r="AB51" i="4923"/>
  <c r="AA67" i="4923"/>
  <c r="AB67" i="4923"/>
  <c r="AC25" i="4923"/>
  <c r="AD25" i="4923"/>
  <c r="AE25" i="4923" s="1"/>
  <c r="Y25" i="4923"/>
  <c r="X25" i="4923"/>
  <c r="AC33" i="4923"/>
  <c r="AD33" i="4923"/>
  <c r="AE33" i="4923" s="1"/>
  <c r="X33" i="4923"/>
  <c r="Y33" i="4923"/>
  <c r="AC41" i="4923"/>
  <c r="AD41" i="4923"/>
  <c r="AE41" i="4923" s="1"/>
  <c r="X41" i="4923"/>
  <c r="Y41" i="4923"/>
  <c r="AC49" i="4923"/>
  <c r="AD49" i="4923"/>
  <c r="AE49" i="4923" s="1"/>
  <c r="X49" i="4923"/>
  <c r="Y49" i="4923"/>
  <c r="AC57" i="4923"/>
  <c r="AD57" i="4923"/>
  <c r="AE57" i="4923" s="1"/>
  <c r="X57" i="4923"/>
  <c r="Y57" i="4923"/>
  <c r="AC65" i="4923"/>
  <c r="AD65" i="4923"/>
  <c r="AE65" i="4923" s="1"/>
  <c r="X65" i="4923"/>
  <c r="Y65" i="4923"/>
  <c r="AC73" i="4923"/>
  <c r="AD73" i="4923"/>
  <c r="AE73" i="4923" s="1"/>
  <c r="X73" i="4923"/>
  <c r="Y73" i="4923"/>
  <c r="AC27" i="4923"/>
  <c r="Y27" i="4923"/>
  <c r="AD27" i="4923"/>
  <c r="AE27" i="4923" s="1"/>
  <c r="X27" i="4923"/>
  <c r="AC35" i="4923"/>
  <c r="AD35" i="4923"/>
  <c r="AE35" i="4923" s="1"/>
  <c r="X35" i="4923"/>
  <c r="Y35" i="4923"/>
  <c r="AC43" i="4923"/>
  <c r="AD43" i="4923"/>
  <c r="AE43" i="4923" s="1"/>
  <c r="X43" i="4923"/>
  <c r="Y43" i="4923"/>
  <c r="AC51" i="4923"/>
  <c r="AD51" i="4923"/>
  <c r="AE51" i="4923" s="1"/>
  <c r="X51" i="4923"/>
  <c r="Y51" i="4923"/>
  <c r="AC59" i="4923"/>
  <c r="AD59" i="4923"/>
  <c r="AE59" i="4923" s="1"/>
  <c r="X59" i="4923"/>
  <c r="Y59" i="4923"/>
  <c r="AC67" i="4923"/>
  <c r="AD67" i="4923"/>
  <c r="AE67" i="4923" s="1"/>
  <c r="X67" i="4923"/>
  <c r="Y67" i="4923"/>
  <c r="AC75" i="4923"/>
  <c r="AD75" i="4923"/>
  <c r="AE75" i="4923" s="1"/>
  <c r="X75" i="4923"/>
  <c r="Y75" i="4923"/>
  <c r="AA41" i="4923"/>
  <c r="AB41" i="4923"/>
  <c r="AA57" i="4923"/>
  <c r="AB57" i="4923"/>
  <c r="AA23" i="4923"/>
  <c r="AB23" i="4923"/>
  <c r="AA39" i="4923"/>
  <c r="AB39" i="4923"/>
  <c r="AA55" i="4923"/>
  <c r="AB55" i="4923"/>
  <c r="AA71" i="4923"/>
  <c r="AB71" i="4923"/>
  <c r="AA75" i="4923"/>
  <c r="AB75" i="4923"/>
  <c r="AA25" i="4923"/>
  <c r="AB25" i="4923"/>
  <c r="AA29" i="4923"/>
  <c r="AB29" i="4923"/>
  <c r="AA45" i="4923"/>
  <c r="AB45" i="4923"/>
  <c r="AA61" i="4923"/>
  <c r="AB61" i="4923"/>
  <c r="AA27" i="4923"/>
  <c r="AB27" i="4923"/>
  <c r="AA43" i="4923"/>
  <c r="AB43" i="4923"/>
  <c r="AA59" i="4923"/>
  <c r="AB59" i="4923"/>
  <c r="AA77" i="4923"/>
  <c r="AB77" i="4923"/>
  <c r="AC29" i="4923"/>
  <c r="AD29" i="4923"/>
  <c r="AE29" i="4923" s="1"/>
  <c r="Y29" i="4923"/>
  <c r="X29" i="4923"/>
  <c r="AC37" i="4923"/>
  <c r="AD37" i="4923"/>
  <c r="AE37" i="4923" s="1"/>
  <c r="X37" i="4923"/>
  <c r="Y37" i="4923"/>
  <c r="AC45" i="4923"/>
  <c r="AD45" i="4923"/>
  <c r="AE45" i="4923" s="1"/>
  <c r="X45" i="4923"/>
  <c r="Y45" i="4923"/>
  <c r="AC53" i="4923"/>
  <c r="AD53" i="4923"/>
  <c r="AE53" i="4923" s="1"/>
  <c r="X53" i="4923"/>
  <c r="Y53" i="4923"/>
  <c r="AC61" i="4923"/>
  <c r="AD61" i="4923"/>
  <c r="AE61" i="4923" s="1"/>
  <c r="X61" i="4923"/>
  <c r="Y61" i="4923"/>
  <c r="AC69" i="4923"/>
  <c r="AD69" i="4923"/>
  <c r="AE69" i="4923" s="1"/>
  <c r="X69" i="4923"/>
  <c r="Y69" i="4923"/>
  <c r="AC77" i="4923"/>
  <c r="AD77" i="4923"/>
  <c r="AE77" i="4923" s="1"/>
  <c r="X77" i="4923"/>
  <c r="Y77" i="4923"/>
  <c r="AC23" i="4923"/>
  <c r="Y23" i="4923"/>
  <c r="AD23" i="4923"/>
  <c r="AE23" i="4923" s="1"/>
  <c r="X23" i="4923"/>
  <c r="AC31" i="4923"/>
  <c r="Y31" i="4923"/>
  <c r="AD31" i="4923"/>
  <c r="AE31" i="4923" s="1"/>
  <c r="X31" i="4923"/>
  <c r="AC39" i="4923"/>
  <c r="AD39" i="4923"/>
  <c r="AE39" i="4923" s="1"/>
  <c r="X39" i="4923"/>
  <c r="Y39" i="4923"/>
  <c r="AC47" i="4923"/>
  <c r="AD47" i="4923"/>
  <c r="AE47" i="4923" s="1"/>
  <c r="X47" i="4923"/>
  <c r="Y47" i="4923"/>
  <c r="AC55" i="4923"/>
  <c r="AD55" i="4923"/>
  <c r="AE55" i="4923" s="1"/>
  <c r="X55" i="4923"/>
  <c r="Y55" i="4923"/>
  <c r="AC63" i="4923"/>
  <c r="AD63" i="4923"/>
  <c r="AE63" i="4923" s="1"/>
  <c r="X63" i="4923"/>
  <c r="Y63" i="4923"/>
  <c r="AC71" i="4923"/>
  <c r="AD71" i="4923"/>
  <c r="AE71" i="4923" s="1"/>
  <c r="X71" i="4923"/>
  <c r="Y71" i="4923"/>
</calcChain>
</file>

<file path=xl/sharedStrings.xml><?xml version="1.0" encoding="utf-8"?>
<sst xmlns="http://schemas.openxmlformats.org/spreadsheetml/2006/main" count="47762" uniqueCount="2965">
  <si>
    <t xml:space="preserve"> </t>
  </si>
  <si>
    <t>_schemas_</t>
  </si>
  <si>
    <t>_tables_</t>
  </si>
  <si>
    <t>_indexes_</t>
  </si>
  <si>
    <t>_routines_</t>
  </si>
  <si>
    <t>schema_name</t>
  </si>
  <si>
    <t>script_text</t>
  </si>
  <si>
    <t>table_schema</t>
  </si>
  <si>
    <t>table_name</t>
  </si>
  <si>
    <t>index_table_schema</t>
  </si>
  <si>
    <t>index_table_name</t>
  </si>
  <si>
    <t>index_name</t>
  </si>
  <si>
    <t>routine_schema</t>
  </si>
  <si>
    <t>routine_name</t>
  </si>
  <si>
    <t>routine_type</t>
  </si>
  <si>
    <t>config</t>
  </si>
  <si>
    <t>CREATE SCHEMA config;</t>
  </si>
  <si>
    <t>dimensions</t>
  </si>
  <si>
    <t>CREATE TABLE __config_dimensions (field_name varchar(40), extract_type enum('Data Validation','Worksheet Lookup','Workbook Name Start (Fixed)','Workbook Name Start (Variable)'), extract_value varchar(40));</t>
  </si>
  <si>
    <t>prices</t>
  </si>
  <si>
    <t>ALTER TABLE __config_prices ADD PRIMARY KEY (id)</t>
  </si>
  <si>
    <t>current_import_id</t>
  </si>
  <si>
    <t>FUNCTION</t>
  </si>
  <si>
    <t>CREATE OR REPLACE FUNCTION __config_current_import_id ()
RETURNS int(11)
BEGIN_x000D_
				RETURN (SELECT max(id) FROM __log_import WHERE isnull(error_message));_x000D_
END</t>
  </si>
  <si>
    <t>controls</t>
  </si>
  <si>
    <t>CREATE SCHEMA controls;</t>
  </si>
  <si>
    <t>env_vars</t>
  </si>
  <si>
    <t>CREATE TABLE __config_env_vars (name varchar(40), value varchar(40));</t>
  </si>
  <si>
    <t>join</t>
  </si>
  <si>
    <t>CREATE INDEX __config_prices_join ON __config_prices(id, sheet_id)</t>
  </si>
  <si>
    <t>current_max_basket_level</t>
  </si>
  <si>
    <t>meta</t>
  </si>
  <si>
    <t>CREATE SCHEMA meta;</t>
  </si>
  <si>
    <t>CREATE TABLE __config_prices (id int(11), sheet_id int(11), sheet_name varchar(31), price_type varchar(500), cleaned_column_name varchar(38), cherrypick_order enum('low_to_high','high_to_low'), key_price enum('','Y'), bidder_view tinyint(1), blend_flag enum('Exact','Alternative','Equivalent',''), is_blend_price tinyint(1));</t>
  </si>
  <si>
    <t>raw</t>
  </si>
  <si>
    <t>sheet_id</t>
  </si>
  <si>
    <t>CREATE INDEX __config_raw_sheet_id ON __config_raw(sheet_id)</t>
  </si>
  <si>
    <t>current_max_item_field</t>
  </si>
  <si>
    <t>CREATE OR REPLACE FUNCTION __config_current_max_item_field ()
RETURNS int(11)
BEGIN_x000D_
    RETURN (_x000D_
           SELECT ifnull(max(if(column_name = '', NULL, substring_index(item_field_number, ' ', -1) / 1)), 0) max_num_x000D_
             FROM __controls_item_fields_x000D_
           )_x000D_
    ;_x000D_
END</t>
  </si>
  <si>
    <t>ux</t>
  </si>
  <si>
    <t>CREATE SCHEMA ux;</t>
  </si>
  <si>
    <t>CREATE TABLE __config_raw (sheet_id int(11), sheet_name varchar(31), original_column_name varchar(150), cleaned_column_name varchar(64), mapped_column_name varchar(64), data_type enum('char','numeric','monetary'), column_type enum('','item_data','price_column','additional_info'), special_name enum('','bidder','urn','line_item_incumbent','unit_of_measure','item_quantity','total_price','unit_price','bidder_comments','spend_from','spend_to','percentage_discount'), bidder_view tinyint(1), blend_flag enum('Exact','Alternative','Equivalent',''), max_column_length int(11));</t>
  </si>
  <si>
    <t>sheets</t>
  </si>
  <si>
    <t>id</t>
  </si>
  <si>
    <t>CREATE INDEX __config_sheets_id ON __config_sheets(id)</t>
  </si>
  <si>
    <t>eflow_tender</t>
  </si>
  <si>
    <t>CREATE OR REPLACE FUNCTION __config_eflow_tender ()
RETURNS tinyint(1)
BEGIN_x000D_
    RETURN (__config_env_var('import_type') = 'eFlow');_x000D_
END</t>
  </si>
  <si>
    <t>frame</t>
  </si>
  <si>
    <t>CREATE SCHEMA frame;</t>
  </si>
  <si>
    <t>savings_scenarios</t>
  </si>
  <si>
    <t>bandings</t>
  </si>
  <si>
    <t>comp</t>
  </si>
  <si>
    <t>CREATE INDEX __controls_bandings_comp ON __controls_bandings(lower_bound, upper_bound)</t>
  </si>
  <si>
    <t>env_var</t>
  </si>
  <si>
    <t>CREATE OR REPLACE FUNCTION __config_env_var (`v_name` TEXT_x000D_
)
RETURNS varchar(40) CHARSET utf8mb4
BEGIN_x000D_
    SELECT value INTO @v_out FROM __config_env_vars WHERE name = v_name;_x000D_
    RETURN ifnull(@v_out, '');_x000D_
END</t>
  </si>
  <si>
    <t>output</t>
  </si>
  <si>
    <t>CREATE SCHEMA output;</t>
  </si>
  <si>
    <t>CREATE TABLE __config_sheets (id int(11), sheet_name varchar(31), finder_type enum('Range Address','Row|Column','Find Iterator'), finder_root varchar(50), finder_stem varchar(25), finder_first_row_offset int(11), rebate_sheet enum('Y',''));</t>
  </si>
  <si>
    <t>bandings_coverage</t>
  </si>
  <si>
    <t>CREATE INDEX __controls_bandings_coverage_comp ON __controls_bandings_coverage(lower_bound, upper_bound)</t>
  </si>
  <si>
    <t>has_blended_prices</t>
  </si>
  <si>
    <t>CREATE OR REPLACE FUNCTION __config_has_blended_prices ()
RETURNS tinyint(1)
BEGIN_x000D_
    RETURN (SELECT sum(is_blend_price) &gt; 0 FROM __config_prices);_x000D_
END</t>
  </si>
  <si>
    <t>outputs</t>
  </si>
  <si>
    <t>CREATE SCHEMA outputs;</t>
  </si>
  <si>
    <t>shortlists</t>
  </si>
  <si>
    <t>CREATE TABLE __config_shortlists (shortlist_name varchar(180), shortlist_alias varchar(64), shortlist_values_csv text, apply_to_feedback_parameters enum('Y',''));</t>
  </si>
  <si>
    <t>feedback_targets</t>
  </si>
  <si>
    <t>CREATE INDEX __controls_feedback_targets_comp ON __controls_feedback_targets(class_id, feedback_parameters_id, sheet_id, price_type_id, urn_id)</t>
  </si>
  <si>
    <t>heatmap_only_tool</t>
  </si>
  <si>
    <t>CREATE OR REPLACE FUNCTION __config_heatmap_only_tool ()
RETURNS tinyint(1)
BEGIN_x000D_
    RETURN (__config_env_var('heatmap_only_tool') = 'Y');_x000D_
END</t>
  </si>
  <si>
    <t>refresh</t>
  </si>
  <si>
    <t>CREATE SCHEMA refresh;</t>
  </si>
  <si>
    <t>supplier_selection</t>
  </si>
  <si>
    <t>ilt1</t>
  </si>
  <si>
    <t>CREATE INDEX __controls_feedback_target_filt1 ON __controls_feedback_targets(target_price_override)</t>
  </si>
  <si>
    <t>item_data_validity</t>
  </si>
  <si>
    <t>CREATE OR REPLACE FUNCTION __config_item_data_validity ()
RETURNS tinyint(1)
BEGIN_x000D_
    RETURN (__config_env_var('is_item_data_valid') = 'Y');_x000D_
END</t>
  </si>
  <si>
    <t>stage</t>
  </si>
  <si>
    <t>CREATE SCHEMA stage;</t>
  </si>
  <si>
    <t>CREATE TABLE __controls_bandings (banding_type varchar(40), lower_bound decimal(17,4), upper_bound decimal(17,4), header varchar(40), color int(11), pattern int(11), pattern_color int(11), text_color int(11), id int(11));</t>
  </si>
  <si>
    <t>manual_supplier_scenario</t>
  </si>
  <si>
    <t>class_id</t>
  </si>
  <si>
    <t>CREATE INDEX __controls_manual_supplier_scenario_class_id ON __controls_manual_supplier_scenario(class_id)</t>
  </si>
  <si>
    <t>latest_round</t>
  </si>
  <si>
    <t>CREATE OR REPLACE FUNCTION __config_latest_round ()
RETURNS text CHARSET utf8mb4
BEGIN_x000D_
    RETURN (SELECT concat('Round ', max(substring_index(`round`, ' ', -1) / 1)) FROM __log_import);_x000D_
END</t>
  </si>
  <si>
    <t>utils</t>
  </si>
  <si>
    <t>CREATE SCHEMA utils;</t>
  </si>
  <si>
    <t>CREATE TABLE __controls_bandings_coverage (banding_type varchar(40), lower_bound decimal(17,4), upper_bound decimal(17,4), header varchar(40), color int(11), pattern int(11), pattern_color int(11), text_color int(11), id int(11));</t>
  </si>
  <si>
    <t>comp1</t>
  </si>
  <si>
    <t>CREATE INDEX __controls_manual_supplier_scenario_comp1 ON __controls_manual_supplier_scenario(class_id, sheet_id, urn_id, price_type_id, label)</t>
  </si>
  <si>
    <t>manual_sup_sel_num</t>
  </si>
  <si>
    <t>CREATE OR REPLACE FUNCTION __config_manual_sup_sel_num ()
RETURNS int(11)
BEGIN_x000D_
    RETURN CAST(__config_env_var('manual_sup_sel_num') AS int);_x000D_
END</t>
  </si>
  <si>
    <t>comp2</t>
  </si>
  <si>
    <t>CREATE INDEX __controls_manual_supplier_scenario_comp2 ON __controls_manual_supplier_scenario(class_id, sheet_id, urn_id, price_type_id)</t>
  </si>
  <si>
    <t>max_basket_level</t>
  </si>
  <si>
    <t>CREATE OR REPLACE FUNCTION __config_max_basket_level ()
RETURNS int(11)
BEGIN_x000D_
    RETURN CAST(__config_env_var('max_basket_level') AS int);_x000D_
END</t>
  </si>
  <si>
    <t>feedback_items</t>
  </si>
  <si>
    <t>CREATE TABLE __controls_feedback_items (sheet_name varchar(31), sheet_id int(11), column_number int(11), column_name varchar(150), position_relative_to_prices enum('Before','After',''));</t>
  </si>
  <si>
    <t>outlier_override</t>
  </si>
  <si>
    <t>CREATE INDEX __controls_outlier_override_comp1 ON __controls_outlier_override(frame_id, sheet_id, urn_id, price_type_id)</t>
  </si>
  <si>
    <t>max_item_field</t>
  </si>
  <si>
    <t>CREATE OR REPLACE FUNCTION __config_max_item_field ()
RETURNS int(11)
BEGIN_x000D_
    RETURN CAST(__config_env_var('max_item_field') AS int);_x000D_
END</t>
  </si>
  <si>
    <t>feedback_prices</t>
  </si>
  <si>
    <t>CREATE TABLE __controls_feedback_prices (sheet_name varchar(31), sheet_id int(11), price_type_id int(11), price_type varchar(500), bidder_view enum('Yes','No'), incl_column enum('Y',''), apply_colouring enum('Y',''), disclose_target enum('Y',''), colour_count enum('Y',''));</t>
  </si>
  <si>
    <t>filt1</t>
  </si>
  <si>
    <t>CREATE INDEX __controls_outlier_override_filt1 ON __controls_outlier_override(outlier_override)</t>
  </si>
  <si>
    <t>preferred_sup_sel_num</t>
  </si>
  <si>
    <t>CREATE OR REPLACE FUNCTION __config_preferred_sup_sel_num ()
RETURNS int(11)
BEGIN_x000D_
    RETURN CAST(__config_env_var('preferred_sup_sel_num') AS int);_x000D_
END</t>
  </si>
  <si>
    <t>feedback_tabs</t>
  </si>
  <si>
    <t>CREATE TABLE __controls_feedback_tabs (sheet_name varchar(31), sheet_id int(11), incl_sheet enum('Y',''));</t>
  </si>
  <si>
    <t>use_bidder_code</t>
  </si>
  <si>
    <t>CREATE OR REPLACE FUNCTION __config_use_bidder_code ()
RETURNS tinyint(1)
BEGIN
    RETURN (__config_env_var('use_bidder_code') = 'Y');
END</t>
  </si>
  <si>
    <t>CREATE TABLE __controls_feedback_targets (class_id int(11), feedback_parameters_id int(11), sheet_id int(11), urn_id int(11), price_type_id int(11), target_price_override decimal(17,4));</t>
  </si>
  <si>
    <t>use_custom_baseline</t>
  </si>
  <si>
    <t>CREATE OR REPLACE FUNCTION __config_use_custom_baseline ()
RETURNS tinyint(1)
BEGIN_x000D_
    RETURN (__config_env_var('use_custom_baseline') = 'Y');_x000D_
END</t>
  </si>
  <si>
    <t>item_fields</t>
  </si>
  <si>
    <t>CREATE TABLE __controls_item_fields (sheet_name varchar(31), sheet_id int(11), item_field_number varchar(25), column_name varchar(64));</t>
  </si>
  <si>
    <t>qrybuilder</t>
  </si>
  <si>
    <t>CREATE OR REPLACE FUNCTION __frame_qrybuilder (`v_qry` TEXT,_x000D_
	`v_modifier` TEXT_x000D_
)
RETURNS text CHARSET utf8mb4
BEGIN_x000D_
				#############################################################################################################################################_x000D_
				## Store for the core SQL metaprogramming, to make the main flow more readable and shorter._x000D_
				## parameters:_x000D_
				##    - v_qry text      := The main tag. Consumed in the main CASE statement below._x000D_
				##                         If you are adding to this function, please comment your results with a description of the logic._x000D_
				##    - v_modifier text := A modifier tag. Can be used to build parameterized queries. _x000D_
				##                         If you are using it in an addition to this function, please label it in the relevant branch of the CASE statement_x000D_
				##                         and leave a description of it's functionality._x000D_
				############################################################################################################################################_x000D_
    SET @v_out := '';_x000D_
				CASE _x000D_
    			 WHEN v_qry = 'base-frame-query' THEN_x000D_
								    ## returns the query that defines the current frame, given the tender dimensions. This is used to maintain the materialised, indexed frame via insert._x000D_
    								## the return is a string that looks like :_x000D_
				    				## SELECT &lt;&lt;list of dimensions&gt;&gt;_x000D_
								    ##      , bidder_name, exclude_bidder_from_scenario_flag_x000D_
    								##   FROM _bidders_x000D_
				    				## &lt;&lt;select distinct list of dimensions available in _import_log&gt;&gt;_x000D_
												SELECT concat('_x000D_
SELECT ', group_concat(concat('x.`', field_name, '`')), '_x000D_
     , __controls_bidders.code bidder_code, __controls_bidders.name bidder_name_x000D_
					, __controls_bidders.baseline, ', (SELECT group_concat(concat('__controls_bidders.', shortlist_name)) FROM __config_shortlists), '_x000D_
					, __controls_bidders.excl_scenarios_x000D_
  FROM __controls_bidders_x000D_
	    , (SELECT DISTINCT ', group_concat('`', field_name,'`'), ' FROM __log_import) x'_x000D_
					                    )_x000D_
					         INTO @v_out_x000D_
              FROM __config_dimensions_x000D_
             WHERE lower(field_name) NOT REGEXP 'bidder'_x000D_
            ;_x000D_
        WHEN v_qry = 'frame-join-cond' OR v_qry = 'frame-join-cond-bidder' THEN_x000D_
            ## returns join conditions for the frame_x000D_
												## here v_modifier acts as a table name for the target of the join_x000D_
												## the return is a string of the form:_x000D_
												## &lt;&lt;list of AND frame.dimension = v_modifier.dimension&gt;&gt; _x000D_
												SET @v_mod := if(v_modifier = '', '', concat('`', v_modifier, '`.'));_x000D_
												SELECT concat(group_concat(concat('      AND _frame.`', field_name, '` = ', @v_mod, '`', field_name, '`', char(10)) ORDER BY Rank SEPARATOR '')_x000D_
												   							 , if(v_qry REGEXP 'bidder', concat('      AND _frame.bidder_code = ', @v_mod,'bidder_code'), ''))_x000D_
												  INTO @v_out_x000D_
												  FROM (SELECT field_name, row_number() OVER () Rank_x000D_
																				 FROM __config_dimensions WHERE lower(field_name) NOT REGEXP 'bidder') x_x000D_
												;_x000D_
								WHEN v_qry = 'frame-cols' OR v_qry = 'frame-cols-bidder' THEN_x000D_
            ## returns column lists for the frame dimensions_x000D_
            ## here v_modifier acts as an alias for source of the dimensions_x000D_
								    ## the return is a list of columns:_x000D_
    								## v_modifier.`field_name`_x000D_
								    SET @v_mod := if(v_modifier = '', '', concat('`', v_modifier, '`.'));_x000D_
												SELECT concat(group_concat(concat(@v_mod, '`', field_name, '`') ORDER BY Rank)_x000D_
												   							 , if(v_qry REGEXP 'bidder', concat(', ', @v_mod, '`bidder_code`'), ''))_x000D_
												  INTO @v_out_x000D_
												  FROM (SELECT field_name, row_number() OVER () Rank_x000D_
																				 FROM __config_dimensions WHERE lower(field_name) NOT REGEXP 'bidder') x_x000D_
												;_x000D_
								WHEN v_qry = 'all-imp-ids' THEN_x000D_
				    				## returns a select of importids from all the raw tables in the soa instance_x000D_
												SELECT group_concat(concat('    SELECT DISTINCT import_id FROM `', table_name, '`', char(10)) SEPARATOR ' UNION ')_x000D_
												  INTO @v_out_x000D_
												  FROM information_schema.tables_x000D_
												 WHERE 1 = 1_x000D_
													  AND table_schema = database()_x000D_
															AND lower(table_name) REGEXP '__raw'_x000D_
												;_x000D_
							 WHEN v_qry = 'std-class-list' THEN_x000D_
							     ## This query is used to generate a distinct list of all the (non-bidder) dimension values for the tender._x000D_
							     ## In an analagous way to how the _frame is maintained, classes will also be maintained, the purpose being to produce a foreign key class_id._x000D_
							     ## Grouping by the class_id will be the same as grouping by all non-bidder dimensions (the standard cut we would use for analysis)._x000D_
            SELECT concat('_x000D_
SELECT DISTINCT ', group_concat(concat('`', field_name, '`') SEPARATOR ', '), ', ''std'' alias_x000D_
  FROM _frame')_x000D_
              INTO @v_out_x000D_
              FROM __config_dimensions_x000D_
             WHERE lower(field_name) NOT REGEXP 'bidder'_x000D_
            ;_x000D_
        WHEN v_qry = 'class-join-cond' OR v_qry = 'class-join-cond-bidder' THEN_x000D_
            ## returns join conditions for the frame_classes_x000D_
												## here v_modifier acts as a table name for the target of the join_x000D_
												## the return is a string of the form:_x000D_
												## &lt;&lt;list of AND _frame_classes.dimension = v_modifier.dimension&gt;&gt; _x000D_
												SET @v_mod := if(v_modifier = '', '', concat('`', v_modifier, '`.'));_x000D_
												SELECT concat(group_concat(concat('      AND _frame_classes.`', field_name, '` = ', @v_mod, '`', field_name, '`', char(10)) ORDER BY Rank SEPARATOR '')_x000D_
												   							 , if(v_qry REGEXP 'bidder', concat('      AND _frame_classes.bidder_code = ', @v_mod,'bidder_code'), ''))_x000D_
												  INTO @v_out_x000D_
												  FROM (SELECT field_name, row_number() OVER () Rank_x000D_
																				 FROM __config_dimensions WHERE lower(field_name) NOT REGEXP 'bidder') x_x000D_
												;_x000D_
        WHEN v_qry = 'std-typed-cols' THEN_x000D_
            SELECT concat(group_concat(concat('`', field_name, '` varchar(40)') SEPARATOR ', '), ', alias varchar(10) NULL')_x000D_
              INTO @v_out_x000D_
              FROM __config_dimensions_x000D_
             WHERE lower(field_name) NOT REGEXP 'bidder'_x000D_
            ;            _x000D_
        WHEN v_qry = 'frame-shortlists-update' THEN_x000D_
												SET @v_mod := if(v_modifier = '', '', concat('`', v_modifier, '`.'));_x000D_
												SELECT group_concat(concat(char(10), '         , _frame.`', shortlist_name, '` = ', @v_mod, '`', shortlist_name, '`') SEPARATOR '')_x000D_
												  INTO @v_out_x000D_
												  FROM __config_shortlists c_x000D_
												;_x000D_
								ELSE _x000D_
								    RETURN 'not-found';_x000D_
    END CASE;_x000D_
    RETURN @v_out;_x000D_
END</t>
  </si>
  <si>
    <t>CREATE TABLE __controls_manual_supplier_scenario (class_id int(11), sheet_id int(11), urn_id int(11), price_type_id int(11), label varchar(15), bidder_name varchar(120), allocation decimal(17,4), comments text);</t>
  </si>
  <si>
    <t>get_id</t>
  </si>
  <si>
    <t>PROCEDURE</t>
  </si>
  <si>
    <t>CREATE OR REPLACE PROCEDURE __frame_get_id (_x000D_
	IN `v_dim_csv` TEXT,_x000D_
	IN `v_bidder_name` TEXT_x000D_
)
BEGIN_x000D_
    SET @v_where_str := '';_x000D_
    FOR v_dim IN (SELECT field_name, row_number() OVER () rank FROM __config_dimensions where field_name NOT IN ('bidder_code', 'bidder_name')) DO_x000D_
        SET @v_where_str := concat(@v_where_str, char(10), '                 AND _frame.', v_dim.field_name, ' = ''', substring_index(substring_index(v_dim_csv, ',', v_dim.rank), ',', -1), '''');_x000D_
    END FOR;_x000D_
    EXECUTE IMMEDIATE concat('_x000D_
SELECT ifnull((_x000D_
              SELECT id_x000D_
                FROM _frame_x000D_
               WHERE 1 = 1'_x000D_
                   , @v_where_str, '_x000D_
                 AND bidder_name = "', v_bidder_name,'"_x000D_
              )_x000D_
            , -1) val_x000D_
;'_x000D_
                            )_x000D_
    ;_x000D_
END</t>
  </si>
  <si>
    <t>CREATE TABLE __controls_outlier_override (frame_id int(11), sheet_id int(11), urn_id int(11), price_type_id int(11), outlier_override enum('Override to Valid Bid','Override to Outlier Bid',''));</t>
  </si>
  <si>
    <t>update</t>
  </si>
  <si>
    <t>CREATE OR REPLACE PROCEDURE __frame_update ()
BEGIN_x000D_
    ###########################################################################################################_x000D_
    ## Maintain data frame_x000D_
    ##_x000D_
    ## create a new row in the proc_log_x000D_
				CALL __log_new_proc('new import ID', @proc_id);_x000D_
				## some error handling to ensure the instance configuration is done in the correct order._x000D_
				SET @err_str := '';_x000D_
				IF NOT __utils_tblexists('__controls_bidders') THEN_x000D_
 				   SET @err_str := '_bidders table does not exists. please check the deployment was successful.';_x000D_
				ELSE_x000D_
				    IF (SELECT count(*) = 0 FROM __controls_bidders) THEN_x000D_
     				   SET @err_str := '_bidders table is not populated. please upload the bidder list via the excel frontend to continue.';_x000D_
				    END IF;_x000D_
				END IF;_x000D_
				IF !(@err_str = '') THEN SIGNAL SQLSTATE '45000' SET message_text = @err_str; END IF;_x000D_
				## First, check whether or not the tender is using a bidder code. if it isn't, copy the bidder_name into the bidder_code column._x000D_
				## This way we can always reference bidder_code in the subsequent code._x000D_
				IF NOT __config_use_bidder_code() THEN _x000D_
								UPDATE __controls_bidders_x000D_
								   SET code = name_x000D_
								 WHERE 1 = 1_x000D_
								;_x000D_
				END IF;_x000D_
				## check whether or not the tender is eFlow, i.e. is bidder is a dimension?_x000D_
				## These variables contain tags that produce the right results from _qrybuilder depending on the context._x000D_
    SET @v_col_tag := concat('frame-cols', if(__config_eflow_tender(), '', '-bidder'));_x000D_
    SET @v_join_tag := concat('frame-join-cond', if(__config_eflow_tender(), '', '-bidder'));_x000D_
    ## Query below uses the core __frame_qrybuilder function to create an insert, create and update statement_x000D_
    ##_x000D_
				## The insert statement uses the base frame query, and joins it onto the existing frame._x000D_
    ## The new rows in the base frame query and will be inserted into the _frame. _x000D_
				SELECT concat('_x000D_
INSERT INTO _frame (', __frame_qrybuilder(@v_col_tag, ''), ', bidder_code)_x000D_
WITH current_frame AS (', __frame_qrybuilder('base-frame-query', ''), ')_x000D_
   SELECT ', __frame_qrybuilder(@v_col_tag, 'current_frame'), '_x000D_
        , current_frame.bidder_code_x000D_
     FROM current_frame_x000D_
LEFT JOIN _frame ON 1 = 1', char(10)_x000D_
        , __frame_qrybuilder('frame-join-cond-bidder', 'current_frame'), '_x000D_
    WHERE _frame.id IS NULL;'_x000D_
                 )_x000D_
    ## The create statement uses the base frame query to create the initial frame._x000D_
         , concat('_x000D_
CREATE TABLE _frame AS ', char(10)_x000D_
           , __frame_qrybuilder('base-frame-query', ''), ';'_x000D_
                 )_x000D_
    ## The update statement puts the latest available import id in the current_import_id column_x000D_
         , concat('_x000D_
UPDATE _frame_x000D_
  JOIN (SELECT ', __frame_qrybuilder(@v_col_tag, ''), ', max(id) current_import_id_x000D_
          FROM __log_import_x000D_
         WHERE id IN (', __frame_qrybuilder('all-imp-ids', ''), '         )_x000D_
									GROUP BY ', __frame_qrybuilder(@v_col_tag, ''), '_x000D_
       ) `m` ON 1 = 1_x000D_
'    , __frame_qrybuilder(@v_join_tag, 'm'), '_x000D_
   SET _frame.current_import_id = m.current_import_id'_x000D_
																	)_x000D_
									, concat('_x000D_
UPDATE _frame_x000D_
  JOIN __controls_bidders b ON 1 = 1 _x000D_
   AND b.code = _frame.bidder_code_x000D_
   SET _frame.bidder_name = b.name_x000D_
     , _frame.baseline = b.baseline_x000D_
     , _frame.excl_scenarios = b.excl_scenarios', __frame_qrybuilder('frame-shortlists-update', 'b')_x000D_
																	)_x000D_
				  INTO @v_insert_stmt_x000D_
						   , @v_create_stmt_x000D_
						   , @v_update_stmt_1_x000D_
						   , @v_update_stmt_2_x000D_
    ;_x000D_
    ## This is the dynamic portion. dynamic implicit calls._x000D_
				IF __utils_tblexists('_frame') THEN_x000D_
				    ## dynamically insert the new combinations from imports_x000D_
								EXECUTE IMMEDIATE @v_insert_stmt;_x000D_
    ELSE_x000D_
        ## dynamically create the frame table_x000D_
    				EXECUTE IMMEDIATE @v_create_stmt;_x000D_
    				## dynamically create the classes table_x000D_
    				## N.B. this can be expanded easily to work across different cuts._x000D_
    				## add the relevant columns_x000D_
    				ALTER TABLE _frame ADD COLUMN id INT NOT NULL AUTO_INCREMENT PRIMARY KEY FIRST;_x000D_
    				ALTER TABLE _frame ADD COLUMN class_id INT AFTER id;_x000D_
    				ALTER TABLE _frame ADD COLUMN current_import_id INT AFTER bidder_name;_x000D_
    				## Create all combindations of indices that will be required downstream._x000D_
				    FOR v_record IN (_x000D_
																								SELECT concat('CREATE INDEX IF NOT EXISTS _frame_', field_name, ' ON _frame(`', field_name, '`);') stmt FROM __config_dimensions UNION ALL_x000D_
																								SELECT concat('CREATE INDEX IF NOT EXISTS _frame_comp ON _frame(', group_concat(concat('`', field_name, '`') ORDER BY rank), ');') FROM (SELECT field_name, row_number() OVER () rank FROM __config_dimensions WHERE field_name NOT REGEXP 'Bidder') x UNION ALL_x000D_
																								SELECT concat('CREATE INDEX IF NOT EXISTS _frame_compfull ON _frame(', group_concat(concat('`', field_name, '`') ORDER BY rank), ');') FROM (SELECT field_name, row_number() OVER () rank FROM __config_dimensions) x UNION ALL_x000D_
																								SELECT 'CREATE INDEX IF NOT EXISTS _frame_bidder_code ON _frame(`bidder_code`);' UNION ALL_x000D_
																								SELECT 'CREATE INDEX IF NOT EXISTS _frame_current_import_id_bidder ON _frame(`current_import_id`, `bidder_name`);'_x000D_
																						  ) DO_x000D_
								    ## add the indexes onto _frame_x000D_
												EXECUTE IMMEDIATE v_record.stmt;_x000D_
				    END FOR;_x000D_
    END IF;_x000D_
    ## Regardless of whether the frame was created or augmented, update against import log and changes to the __controls_bidders table_x000D_
    EXECUTE IMMEDIATE @v_update_stmt_1;_x000D_
    EXECUTE IMMEDIATE @v_update_stmt_2;_x000D_
				## update the _classes table. this will also update the _frame table to include the relevant class ids against each row._x000D_
				CALL __frame_update_classes();_x000D_
END</t>
  </si>
  <si>
    <t>interactions</t>
  </si>
  <si>
    <t>CREATE TABLE __meta_interactions (windows_username varchar(30), machine_name varchar(30), timestamp datetime, round varchar(40), button enum('Import_Click','UpdatePriceConf_Click','SummaryDash_Click','RefreshPriceModel_Click','OutlierOverride_Click','FeedbackRefresh_Click','Feedback_Click','TargetViewRefresh_Click','AutSavRefresh_Click','SupSelRefresh_Click','AggAwardViewRefresh_Click'));</t>
  </si>
  <si>
    <t>update_classes</t>
  </si>
  <si>
    <t>CREATE OR REPLACE PROCEDURE __frame_update_classes ()
BEGIN_x000D_
    ###################################################################################################################_x000D_
    ## Maintain frame class ids_x000D_
    ##_x000D_
    ## Query below uses the core __frame_qrybuilder function to create an insert, create and update statement for the classes._x000D_
    ## this has a dependency on the _frame table already existing._x000D_
    ##_x000D_
				## The insert statement uses the std class list, and joins it onto the existing _classes table._x000D_
    ## The new rows in the base frame query and will be inserted into the _frame. _x000D_
				SELECT concat('_x000D_
INSERT INTO _frame_classes (', __frame_qrybuilder('frame-cols', ''), ')_x000D_
WITH current_classes AS (', __frame_qrybuilder('std-class-list', ''), ')_x000D_
   SELECT ', __frame_qrybuilder('frame-cols', 'current_classes'), '_x000D_
     FROM current_classes_x000D_
LEFT JOIN _frame_classes ON 1 = 1', char(10)_x000D_
        , __frame_qrybuilder('class-join-cond', 'current_classes'), '_x000D_
    WHERE _frame_classes.id IS NULL;'_x000D_
                 )_x000D_
    ## The create statement uses the base frame query to create the initial frame._x000D_
         , concat('_x000D_
CREATE TABLE _frame_classes (', __frame_qrybuilder('std-typed-cols', ''),') AS ', char(10)_x000D_
           , __frame_qrybuilder('std-class-list', ''), ';'_x000D_
                 )_x000D_
    ## The update statement puts the latest available import id in the current_import_id column_x000D_
         , concat('_x000D_
UPDATE _frame _x000D_
  JOIN _frame_classes ON 1 = 1_x000D_
'    , __frame_qrybuilder('frame-join-cond', '_frame_classes'), '_x000D_
   SET _frame.class_id = _frame_classes.id'_x000D_
																	)_x000D_
				  INTO @v_insert_stmt_x000D_
						   , @v_create_stmt_x000D_
						   , @v_update_stmt_x000D_
    ;_x000D_
    ## This is the dynamic portion. dynamic implicit calls._x000D_
				IF __utils_tblexists('_frame_classes') THEN_x000D_
				    ## dynamically insert the new combinations from imports_x000D_
								EXECUTE IMMEDIATE @v_insert_stmt;_x000D_
    ELSE_x000D_
    				## dynamically create the classes table_x000D_
    				EXECUTE IMMEDIATE @v_create_stmt;_x000D_
    				## N.B. this can be expanded easily to work across different cuts._x000D_
    				## add the relevant columns_x000D_
    				ALTER TABLE _frame_classes ADD COLUMN id INT NOT NULL AUTO_INCREMENT PRIMARY KEY FIRST;_x000D_
    				ALTER TABLE _frame ADD CONSTRAINT fk_class_id FOREIGN KEY (class_id) REFERENCES _frame_classes(id);_x000D_
				    FOR v_record IN (_x000D_
																								SELECT concat('CREATE INDEX IF NOT EXISTS _frame_classes_', Field_Name, ' ON _frame_classes(`', field_name, '`);') stmt FROM (SELECT field_name FROM __config_dimensions WHERE lower(field_name) NOT REGEXP 'bidder') x UNION ALL_x000D_
																								SELECT concat('CREATE INDEX IF NOT EXISTS _frame_classes_comp ON _frame_classes(', group_concat(concat('`', field_name, '`') ORDER BY rank), ');') FROM (SELECT field_name, row_number() OVER () rank FROM __config_dimensions WHERE lower(field_name) NOT REGEXP 'bidder') x_x000D_
																						  ) DO_x000D_
								    ## add the indexes onto _classes_x000D_
												EXECUTE IMMEDIATE v_record.stmt;_x000D_
				    END FOR;_x000D_
    END IF;_x000D_
    ## Regardless of whether the frame was created or augmented, update against import log    _x000D_
				EXECUTE IMMEDIATE @v_update_stmt;_x000D_
END</t>
  </si>
  <si>
    <t>migration_override</t>
  </si>
  <si>
    <t>CREATE TABLE __meta_migration_override (schema_name varchar(150), table_name varchar(150));</t>
  </si>
  <si>
    <t>log</t>
  </si>
  <si>
    <t>dynamic_code</t>
  </si>
  <si>
    <t>CREATE OR REPLACE PROCEDURE __log_dynamic_code (_x000D_
	IN `v_proc_id` INT,_x000D_
	IN `v_stmt_name` TEXT,_x000D_
	IN `v_text` TEXT_x000D_
)
BEGIN_x000D_
				UPDATE __log_proc_x000D_
       SET script_text = concat(script_text_x000D_
							                       , replace(ifnull(concat('## statement ', v_stmt_name, char(10), v_text)_x000D_
																														               , concat('## statement ', v_stmt_name, ' contained a NULL return')), ';', ''), ';', char(10))_x000D_
     WHERE id = v_proc_id;_x000D_
END</t>
  </si>
  <si>
    <t>transfers</t>
  </si>
  <si>
    <t>CREATE TABLE __meta_transfers (table_tag varchar(64), table_name varchar(64), output_statement text, upload_type enum('load_data','inserts','id_updates','load_data_block'), insert_column_list text, enriched_output enum('Y',''), last_updated datetime, tooltip_text varchar(256), up_buttons set('Import_Click','UpdatePriceConf_Click','SummaryDash_Click','RefreshPriceModel_Click','OutlierOverride_Click','FeedbackRefresh_Click','Feedback_Click','TargetViewRefresh_Click','AutSavRefresh_Click','SupSelRefresh_Click','AggAwardViewRefresh_Click'), down_buttons set('Import_Click','UpdatePriceConf_Click','SummaryDash_Click','RefreshPriceModel_Click','OutlierOverride_Click','FeedbackRefresh_Click','Feedback_Click','TargetViewRefresh_Click','AutSavRefresh_Click','SupSelRefresh_Click','AggAwardViewRefresh_Click'));</t>
  </si>
  <si>
    <t>new_import</t>
  </si>
  <si>
    <t>CREATE OR REPLACE PROCEDURE __log_new_import (_x000D_
	IN `v_file_name` TEXT,_x000D_
	IN `v_import_user` TEXT,_x000D_
	IN `v_dimensions_csv` TEXT_x000D_
)
BEGIN_x000D_
    /*_x000D_
    Maintain Import Log_x000D_
     - v_file_name      TEXT - the name of the file to be imported._x000D_
     - v_import_user    TEXT - the windows user account of the person using the Excel frontend._x000D_
     - v_dimensions_csv TEXT - a comma separated list of field values, passed from the Excel frontend._x000D_
       ## Please note that this procedure depends on the _dimensions configuration table. ##_x000D_
    */_x000D_
    _x000D_
    -- If the import log doesn't exist, create it. This uses the dimensions table to create the full definition. _x000D_
    IF NOT __utils_tblexists('__log_import') THEN_x000D_
        -- dynamically create the import log, depending on the _dimensions table_x000D_
        SELECT concat('_x000D_
CREATE TABLE __log_import (_x000D_
    id INT NOT NULL AUTO_INCREMENT PRIMARY KEY_x000D_
  , file_name VARCHAR(500) _x000D_
  , import_user VARCHAR(150)_x000D_
  , time_stamp DATETIME_x000D_
  , error_message VARCHAR(1000)_x000D_
  , ', (SELECT group_concat(concat('`', field_name, '` VARCHAR(50)')) FROM __config_dimensions), '_x000D_
)')_x000D_
          INTO @v_qry_x000D_
        ;_x000D_
        EXECUTE IMMEDIATE @v_qry;_x000D_
        -- add all relevant indices._x000D_
        CALL __utils_index('__log_import', 'id');_x000D_
        FOR v_record IN (_x000D_
                        SELECT concat('CREATE INDEX __log_import_', replace(field_name, ' ', ''), ' ON __log_import(`', field_name, '`);') stmt FROM __config_dimensions UNION ALL_x000D_
                        SELECT concat('CREATE INDEX __log_import_comp ON __log_import(', group_concat('`', field_name,'`'), ');') FROM __config_dimensions_x000D_
                        ) DO_x000D_
            EXECUTE IMMEDIATE v_record.stmt;_x000D_
        END FOR;_x000D_
    END IF;_x000D_
    -- Insert a row into the import log._x000D_
    SELECT concat('_x000D_
INSERT INTO __log_import (file_name, import_user, time_stamp, ', (SELECT group_concat(concat('`', field_name, '`')) FROM __config_dimensions),')_x000D_
         VALUES (''', v_file_name, ''', ''', v_import_user, ''', date_format(now(), ''%Y-%m-%d %H:%i:%s''), ''', replace(v_dimensions_csv, ',', ''','''),''')')_x000D_
      INTO @v_qry_x000D_
    ;_x000D_
    EXECUTE IMMEDIATE @v_qry;_x000D_
    -- Return the new import id._x000D_
    SELECT last_insert_id();_x000D_
END</t>
  </si>
  <si>
    <t>contents</t>
  </si>
  <si>
    <t>CREATE TABLE __ux_contents (sheet_id int(11), description text);</t>
  </si>
  <si>
    <t>new_interaction</t>
  </si>
  <si>
    <t>CREATE OR REPLACE PROCEDURE __log_new_interaction (_x000D_
	IN `v_username` TEXT,_x000D_
	IN `v_machine_name` TEXT,_x000D_
	IN `v_round` TEXT,_x000D_
	IN `v_button` TEXT_x000D_
)
BEGIN_x000D_
    INSERT INTO __meta_interactions VALUES (v_username, v_machine_name, date_format(now(), '%Y-%m-%d %H:%i:%S'), v_round, v_button);_x000D_
END</t>
  </si>
  <si>
    <t>faq</t>
  </si>
  <si>
    <t>CREATE TABLE __ux_faq (faq_type varchar(500), sheet_id int(11), question__detail varchar(500), answer__explanation text, journey_id int(11));</t>
  </si>
  <si>
    <t>new_proc</t>
  </si>
  <si>
    <t>CREATE OR REPLACE PROCEDURE __log_new_proc (_x000D_
	IN `v_title` TEXT,_x000D_
	OUT `v_proc_id` BIGINT(20)_x000D_
)
BEGIN_x000D_
    /*_x000D_
    Maintain Procedure Log_x000D_
     - v_title   TEXT   - the name of the file to be imported._x000D_
     - v_proc_id BIGINT - An out parameter, which returns the newly generated proc id_x000D_
    */_x000D_
    -- If the procedure log doesn't exist, create it. This uses the dimensions table to create the full definition._x000D_
    IF NOT __utils_tblexists('__log_proc') THEN_x000D_
        CREATE TABLE __log_proc(_x000D_
            id          bigint NOT NULL AUTO_INCREMENT PRIMARY KEY_x000D_
          , title       varchar(40)_x000D_
          , user_name   varchar(50)_x000D_
          , time_stamp  datetime_x000D_
          , error_text  text_x000D_
          , script_text longtext NOT NULL DEFAULT ''_x000D_
        );_x000D_
    END IF;_x000D_
    -- Insert a row into the proc log._x000D_
    INSERT INTO  __log_proc (title, user_name, time_stamp)_x000D_
         VALUES (v_title, user(), date_format(now(), '%Y-%m-%d %H:%i:%s'))_x000D_
    ;_x000D_
    -- return the proc id into the OUT parameter._x000D_
    SELECT last_insert_id() INTO v_proc_id;_x000D_
END</t>
  </si>
  <si>
    <t>journeys</t>
  </si>
  <si>
    <t>CREATE TABLE __ux_journeys (id int(11), journey_name varchar(50), journey_alias varchar(5), hidden enum('Y',''), pallette_colour int(11));</t>
  </si>
  <si>
    <t>dynamic_ddl</t>
  </si>
  <si>
    <t>journey_sheets</t>
  </si>
  <si>
    <t>CREATE TABLE __ux_journey_sheets (id int(11), journey_id int(11), view_type enum('Summary','Control Panel','High Level View','Granular Data'), sheet_name_override varchar(27), subtitle text, active enum('Y',''));</t>
  </si>
  <si>
    <t>last_interaction</t>
  </si>
  <si>
    <t>CREATE OR REPLACE PROCEDURE __meta_last_interaction ()
BEGIN_x000D_
    SELECT m.windows_username_x000D_
         , m.machine_name_x000D_
         , date_format(m.timestamp, '%Y-%m-%d %H:%i:%S') AS `timestamp`_x000D_
         , m.round_x000D_
         , m.button_x000D_
				  FROM __meta_interactions m_x000D_
		ORDER BY timestamp DESC_x000D_
		  LIMIT 1;_x000D_
END</t>
  </si>
  <si>
    <t>journey_sheet_content</t>
  </si>
  <si>
    <t>CREATE TABLE __ux_journey_sheet_content (id int(11), journey_id int(11), journey_sheet_id int(11), sheet_pane_number int(11), content_type enum('table','pivot','graph'), table_tag varchar(64), active enum('Y',''));</t>
  </si>
  <si>
    <t>refresh_schedule</t>
  </si>
  <si>
    <t>CREATE OR REPLACE PROCEDURE __meta_refresh_schedule (_x000D_
	IN `v_button` TEXT,_x000D_
	IN `v_direction` TEXT,_x000D_
	IN `v_sync` BOOL_x000D_
)
BEGIN_x000D_
				SET @v_qry_start ='_x000D_
			SELECT m.table_tag _x000D_
     FROM __meta_transfers m _x000D_
LEFT JOIN __ux_journey_sheet_content c ON 1 = 1 AND c.table_tag = m.table_tag _x000D_
LEFT JOIN v_journey_sheets s ON 1 = 1 AND s.journey_sheet_id = c.journey_sheet_id _x000D_
    WHERE 1=1_x000D_
				  AND !isnull(s.journey_sheet_name) '_x000D_
				;_x000D_
				SET @v_qry = concat(@v_qry_start_x000D_
						  , if(!v_sync, concat('AND !isnull(m.',v_direction,'_buttons) AND m.table_tag &lt;&gt; ''_Supplier Selection_'''), concat('AND m.', v_direction, '_buttons REGEXP ''', v_button, '''')),';')_x000D_
				;_x000D_
				EXECUTE IMMEDIATE @v_qry;_x000D_
END</t>
  </si>
  <si>
    <t>journey_sheet_content_pivot_col_def</t>
  </si>
  <si>
    <t>CREATE TABLE __ux_journey_sheet_content_pivot_col_def (pivot_table_tag varchar(150), source_table_column_name varchar(150), orientation varchar(150), aggregation_type varchar(150), position int(11), calculation_header varchar(150), column_format varchar(150), default_filter varchar(150));</t>
  </si>
  <si>
    <t>seeds</t>
  </si>
  <si>
    <t>journey_sheet_content_pivot_def</t>
  </si>
  <si>
    <t>CREATE TABLE __ux_journey_sheet_content_pivot_def (pivot_table_tag varchar(150), source_table_sheet_name varchar(150), source_table_name varchar(150), apply_subtotals varchar(150), use_data_model enum('Y',''), sort_criteria varchar(500));</t>
  </si>
  <si>
    <t>startup</t>
  </si>
  <si>
    <t>journey_sheet_ornaments</t>
  </si>
  <si>
    <t>CREATE TABLE __ux_journey_sheet_ornaments (id int(11), sheet_id int(11), type enum('drop_down','picture','instructions_box','graph','slicer'), header_1 varchar(150), value_1 text, top_left varchar(150), height decimal(17,4), width decimal(17,4), graph_source_pivot_table varchar(50));</t>
  </si>
  <si>
    <t>aggregated_award</t>
  </si>
  <si>
    <t>journey_sheet_panes</t>
  </si>
  <si>
    <t>CREATE TABLE __ux_journey_sheet_panes (id int(11), journey_id int(11), journey_sheet_id int(11), sheet_pane_number int(11), instructions_wording varchar(500), button_label_wording varchar(150), button_action varchar(50), textbox_only enum('Y',''), active enum('Y',''));</t>
  </si>
  <si>
    <t>baskets</t>
  </si>
  <si>
    <t>summary_dashboard_contents</t>
  </si>
  <si>
    <t>CREATE TABLE __ux_summary_dashboard_contents (graph_number int(11), graph_name varchar(50), associated_journey varchar(50), pivot_table_name varchar(50), source_table_name varchar(50));</t>
  </si>
  <si>
    <t>version_control_log</t>
  </si>
  <si>
    <t>CREATE TABLE __ux_version_control_log (version varchar(500), date_updated datetime, user_updated varchar(500), summary_of_changes_made varchar(500));</t>
  </si>
  <si>
    <t>bidders</t>
  </si>
  <si>
    <t>data_validations</t>
  </si>
  <si>
    <t>heatmap</t>
  </si>
  <si>
    <t>heatmap_bandings</t>
  </si>
  <si>
    <t>CREATE OR REPLACE PROCEDURE __output_heatmap_bandings (_x000D_
	IN `v_coverage` BOOL,_x000D_
	IN `v_frame_id` INT,_x000D_
	IN `v_sheet_id` TEXT_x000D_
)
BEGIN_x000D_
    IF v_coverage THEN_x000D_
        SELECT header            AS `Comparison Against Baseline`_x000D_
             , concat(id, 'clr') AS `Shading Indicator`_x000D_
          FROM __controls_bandings_coverage;_x000D_
    ELSE_x000D_
        SELECT concat('_x000D_
   SELECT b.header                AS `Comparison Against Target Price`_x000D_
        , concat(b.id, ''clr'')     AS `Shading Indicator`'_x000D_
        , ifnull(group_concat(concat(char(10), '        , ifnull(bc_', price_type_id, '.bid_distn, 0) AS `', price_type, ' Distribution`') SEPARATOR ''), ''), '_x000D_
     FROM __controls_bandings b'_x000D_
        , ifnull(group_concat(concat('_x000D_
LEFT JOIN v_colour_bandings_count bc_', price_type_id, ' ON 1 = 1_x000D_
      AND bc_', price_type_id, '.colour_code = concat(b.id, ''clr'')_x000D_
      AND bc_', price_type_id, '.price_type_id = ', price_type_id, '_x000D_
      AND bc_', price_type_id, '.frame_id = ', v_frame_id, '_x000D_
      AND bc_', price_type_id, '.sheet_id = ', v_sheet_id_x000D_
                                    ) SEPARATOR ''), ''), '_x000D_
;'_x000D_
                     )_x000D_
          INTO @v_query_x000D_
          FROM __controls_feedback_prices_x000D_
         WHERE 1 = 1_x000D_
           AND sheet_id = v_sheet_id_x000D_
           AND colour_count = 'Y'_x000D_
        ;_x000D_
        EXECUTE IMMEDIATE @v_query;_x000D_
    END IF;_x000D_
END</t>
  </si>
  <si>
    <t>heatmap_coverage</t>
  </si>
  <si>
    <t>import_log</t>
  </si>
  <si>
    <t>CREATE OR REPLACE PROCEDURE __output_import_log ()
BEGIN_x000D_
				SELECT concat('_x000D_
SELECT i.id AS `ID`_x000D_
     , i.file_name AS `File Path`_x000D_
     , i.import_user AS `Import User`_x000D_
     , i.time_stamp AS `Time Stamp (UTC)`_x000D_
     , if(isnull(nullif(i.error_message, '''')), ''Success'', ''Error'') AS `Import Success Flag`_x000D_
     , i.error_message AS `Import Errors`_x000D_
     , ', (SELECT group_concat(concat('i.`', field_name, '` AS `', __utils_cap_first(field_name), '`'))_x000D_
					        FROM __config_dimensions_x000D_
											 WHERE lower(field_name) NOT REGEXP 'bidder'), if(__config_eflow_tender(), '', if(__config_use_bidder_code(), '_x000D_
     , b.name', '_x000D_
					, i.bidder_code')), '_x000D_
  FROM __log_import i', if(__config_use_bidder_code(), '_x000D_
		JOIN __controls_bidders b ON 1 = 1_x000D_
		 AND b.code = i.bidder_code', ''), '_x000D_
		;')_x000D_
						INTO @v_qry;_x000D_
			 EXECUTE IMMEDIATE @v_qry;_x000D_
END</t>
  </si>
  <si>
    <t>item_analysis</t>
  </si>
  <si>
    <t>pricing_data</t>
  </si>
  <si>
    <t>rebates</t>
  </si>
  <si>
    <t>CREATE OR REPLACE PROCEDURE __output_rebates ()
BEGIN						_x000D_
  SET @v_qry = concat('_x000D_
SELECT ', __outputs_qrybuilder('dimension-columns-incl-alias', 'f'), '_x000D_
     , r.bidder_name AS `Bidder Name`_x000D_
     , ', __outputs_qrybuilder('shortlist-columns', 'f'), '_x000D_
     , t.sheet_name AS `Sheet Name`_x000D_
				 , r.spend_from AS `Spend From`_x000D_
				 , r.spend_to AS `Spend To`_x000D_
				 , r.percentage_discount AS `Percentage Discount`_x000D_
  FROM _rebates r_x000D_
  JOIN _frame f ON 1 = 1_x000D_
   AND f.id = r.frame_id_x000D_
  JOIN __config_sheets t ON 1 = 1_x000D_
   AND t.id = r.sheet_id_x000D_
;'_x000D_
                     );_x000D_
  EXECUTE IMMEDIATE @v_qry;_x000D_
END</t>
  </si>
  <si>
    <t>savings_pre_selection</t>
  </si>
  <si>
    <t>colour</t>
  </si>
  <si>
    <t>conditions</t>
  </si>
  <si>
    <t>control</t>
  </si>
  <si>
    <t>custom_baseline</t>
  </si>
  <si>
    <t>CREATE OR REPLACE PROCEDURE __refresh_custom_baseline ()
BEGIN_x000D_
    ##################################_x000D_
    ## Placeholder for custom baseline_x000D_
END</t>
  </si>
  <si>
    <t>full</t>
  </si>
  <si>
    <t>CREATE OR REPLACE PROCEDURE __refresh_item_data_validity ()
BEGIN_x000D_
				#################################################################################################################################_x000D_
    ## This procedure checks the columns flagged as item data / internal and ensures that they are the same for all bidders, for all urns._x000D_
    ## Duplicates can occur in analytics tool outputs when the user manually adjusts these, causing irregularities._x000D_
    ## The rest of the tool will not run if the env_var for item_data_validity is not 1 (TRUE)._x000D_
    ## log the procedure_x000D_
    SET @v_full_qry = '';_x000D_
				CALL __log_new_proc('refresh item data validity', @v_proc_id);_x000D_
				## create the _item_data_validity table_x000D_
				CREATE OR REPLACE TABLE _item_data_validity (_x000D_
				    import_id           BIGINT NULL_x000D_
				  , sheet_name          varchar(50) NULL_x000D_
				  , urn          varchar(150) NULL_x000D_
      , check_type                 varchar(50) NULL_x000D_
      , item_data_column    text NULL_x000D_
      , validity_check      varchar(50) NULL_x000D_
      , expected_number     int NULL_x000D_
      , distinct_check      int NULL_x000D_
      , group_concat_values text NULL_x000D_
				);_x000D_
				## csv list of import ids to look at_x000D_
				IF __config_eflow_tender() THEN_x000D_
			 				SELECT ifnull(concat('(', max(id), ')'), '(0)') INTO @v_import_ids FROM __log_import WHERE round = __config_latest_round() AND isnull(error_message);_x000D_
			 ELSE_x000D_
			 				SELECT ifnull(concat('(', group_concat(id), ')'), '(0)') INTO @v_import_ids FROM __log_import WHERE round = __config_latest_round() AND isnull(error_message) AND time_stamp &gt;= now() - INTERVAL 10 MINUTE;_x000D_
			 END IF;_x000D_
				## create a distinct list of urns per pricing sheets with a count of distinct item data values and a seperated list._x000D_
				## Start the main process, by entering a cursor loop through the sheets_x000D_
    raw_table_loop: FOR v_raw_table_row IN (_x000D_
												                  SELECT r.sheet_id_x000D_
																														     , r.sheet_name_x000D_
																														     , r.original_column_name_x000D_
																														     , r.cleaned_column_name_x000D_
																														     , r.column_type_x000D_
																														     , r.special_name_x000D_
																														     , a.bid_check_x000D_
																														     , a.urn_check_x000D_
																														     , a.id_check_x000D_
																														     , a.cc_check_x000D_
																																			, a.urn_col_cleaned     _x000D_
																														FROM __config_raw r_x000D_
																														JOIN (SELECT sheet_id       _x000D_
																																									, sum(special_name = 'bidder') &gt; 0                    AS bid_check                                   _x000D_
																																									, sum(special_name = 'urn') &gt; 0                       AS urn_check_x000D_
																																				     , sum(column_type = 'item_data') &gt; 0                  AS id_check_x000D_
																																									, sum(column_type = 'price_column') &gt; 0               AS cc_check_x000D_
																																									, group_concat(if(special_name = 'urn', cleaned_column_name, NULL)) urn_col_cleaned																																									_x000D_
																																					 FROM __config_raw_x000D_
																																					 JOIN __config_sheets s ON 1 = 1_x000D_
																																					  AND s.id = sheet_id_x000D_
																																					WHERE s.rebate_sheet = ''_x000D_
																																				 GROUP BY 1_x000D_
																																				) a ON a.sheet_id = r.sheet_id_x000D_
																														WHERE r.column_type = 'item_data' _x000D_
																														) DO_x000D_
								## only occurs when there are price columns against the tab code. _x000D_
				    IF v_raw_table_row.cc_check THEN_x000D_
				        ## check that there is a urn column._x000D_
								    IF NOT v_raw_table_row.urn_check THEN_x000D_
    				        SET @err_str := concat('pricing sheet ', v_raw_table_row.sheet_name, ' has no URN column flagged in raw config. Please flag a URN column to proceed');_x000D_
    				        LEAVE raw_table_loop;_x000D_
    				    ELSE_x000D_
                IF __config_eflow_tender() THEN_x000D_
																				EXECUTE IMMEDIATE concat('SELECT count(distinct bidder_name) INTO @v_bid_count FROM __raw_', v_raw_table_row.sheet_id, ' WHERE import_id IN ', @v_import_ids);_x000D_
																ELSE_x000D_
																    EXECUTE IMMEDIATE concat('SELECT count(distinct bidder_code) INTO @v_bid_count FROM __log_import WHERE round = __config_latest_round() AND isnull(error_message)');_x000D_
																END IF;_x000D_
                SELECT CASE_x000D_
				                       WHEN v_raw_table_row.id_check * (v_raw_table_row.special_name &lt;&gt; 'urn') THEN_x000D_
						                         concat(   'SELECT  import_id, ''', v_raw_table_row.sheet_name, ''' AS `sheet_name` , `', v_raw_table_row.urn_col_cleaned,  '` AS `urn`, ''Internal Data Column Check'' AS `check_type`, "', v_raw_table_row.original_column_name, '" AS `item_data_column`, ''Invalid'' AS `validity_check`, 1 AS `expected_number`'_x000D_
																																							, ', count(distinct `', v_raw_table_row.cleaned_column_name, '`) AS `distinct_check`'_x000D_
																																							, ', group_concat(distinct `', v_raw_table_row.cleaned_column_name , '` SEPARATOR "|") AS `group_concat_values`'_x000D_
																																							, ' FROM __raw_', v_raw_table_row.sheet_id_x000D_
																																							, ' WHERE import_id IN ', @v_import_ids_x000D_
																																							, ' GROUP BY import_id, ''', v_raw_table_row.sheet_name, ''' , `', v_raw_table_row.urn_col_cleaned, '`'_x000D_
																																							, ' HAVING count(distinct `', v_raw_table_row.cleaned_column_name, '`) &gt; 1 '_x000D_
																																							, char(10)_x000D_
																														        )_x000D_
																											WHEN v_raw_table_row.urn_check * (v_raw_table_row.special_name = 'urn') THEN				       _x000D_
																													  concat(  'SELECT  import_id, ''', v_raw_table_row.sheet_name, ''' AS `sheet_name` , `', v_raw_table_row.urn_col_cleaned,  '` AS `urn`, ''URN Count Check'' AS `check_type`, "', v_raw_table_row.original_column_name, '" AS `item_data_column`, ''Invalid'' AS `validity_check`, ', @v_bid_count, ' AS `expected_number`'_x000D_
																																						, ', count(*) AS `distinct_check`'_x000D_
																																						, ', '''' `group_concat_values`'_x000D_
																																						, ' FROM __raw_', v_raw_table_row.sheet_id_x000D_
																																						, ' WHERE import_id IN ', @v_import_ids_x000D_
																																						, ' GROUP BY import_id, ''', v_raw_table_row.sheet_name, ''' , `', v_raw_table_row.urn_col_cleaned, '`'_x000D_
																																						, ' HAVING (count(*) / ', @v_bid_count, ') &lt;&gt; 1  '_x000D_
																																						, char(10)_x000D_
																													        )_x000D_
																									  ELSE NULL_x000D_
																				   END_x000D_
																INTO @v_qry																		_x000D_
																;_x000D_
																SET @v_full_qry := if(@v_full_qry	= '', @v_qry, concat(@v_full_qry, 'UNION ALL', char(10), @v_qry));_x000D_
    				        EXECUTE IMMEDIATE concat('INSERT INTO _item_data_validity ', @v_qry);_x000D_
    				        #SELECT concat('INSERT INTO _item_data_validity ', @v_qry);_x000D_
												END IF;_x000D_
    				END IF;_x000D_
    END FOR raw_table_loop;_x000D_
    CALL __log_dynamic_code(@v_proc_id, 'item data validity check', @v_full_qry);_x000D_
    UPDATE __config_env_vars SET `value` = if((SELECT (count(*) = 0) FROM _item_data_validity), 'Y', 'N') WHERE `name` = 'is_item_data_valid';_x000D_
    IF !__config_item_data_validity() THEN_x000D_
        SET @v_qry = concat('UPDATE __log_import_x000D_
                            SET error_message =_x000D_
																												''Internal data column values are not the same for all bidders for all URNs. Please refer to the table _Internal Data Validity_ for more information about the rows that need addressing.\n_x000D_
																												You will need to make the internal data column values in your consolidation the same for all bidders, for all URNs. Once this is complete, you can re-import your consolidation and continue to use the tool.''_x000D_
         																			WHERE id IN' ,	@v_import_ids, ';'_x000D_
         																		)_x000D_
        ;_x000D_
        EXECUTE IMMEDIATE @v_qry;_x000D_
    ELSE_x000D_
        SET @v_qry = concat('UPDATE __log_import SET error_message = NULL WHERE id IN' ,	@v_import_ids, ';');_x000D_
        EXECUTE IMMEDIATE @v_qry;_x000D_
				END IF; _x000D_
END</t>
  </si>
  <si>
    <t>items</t>
  </si>
  <si>
    <t>CREATE OR REPLACE PROCEDURE __stage_raw ()
BEGIN_x000D_
    #################################################################################################################################_x000D_
    ## Stage raw data_x000D_
    ##_x000D_
    ## This procedure moves data out of the raw schema into a selection of staged data tables._x000D_
    ## For each sheet_id t_i, we get the following tables:_x000D_
    ##     - if there are item_data columns, we will get items_{t_i} in the responses schema_x000D_
    ##     - if there are additional_info columns, we will get info_{t_i} in the responses schema_x000D_
    ## We will also get the table prices in the public schema, which is normalised._x000D_
    ## This is acheived by joining the frame onto the raw data tables._x000D_
    ##_x000D_
    ## log the procedure_x000D_
    CALL __log_new_proc('stage raw data', @v_proc_id);_x000D_
				## update raw config with the max character length for each of the columns_x000D_
    FOR v_record IN (SELECT * FROM __config_raw) DO_x000D_
 			    EXECUTE IMMEDIATE concat('SELECT max(length(`', v_record.cleaned_column_name, '`)) INTO @v_max_char FROM `__raw_', lower(v_record.sheet_id), '`');_x000D_
				    UPDATE __config_raw_x000D_
				       SET max_column_length = if(@v_max_char = 0, 1, @v_max_char)_x000D_
			      WHERE sheet_id = v_record.sheet_id_x000D_
			        AND cleaned_column_name = v_record.cleaned_column_name_x000D_
        ;_x000D_
    END FOR;_x000D_
    UPDATE __config_raw SET data_type = 'char' WHERE data_type = '';_x000D_
    ## create the prices table_x000D_
				CREATE OR REPLACE TABLE _prices (_x000D_
				    frame_id            int_x000D_
				  , class_id            int_x000D_
						, import_id           int_x000D_
						, sheet_id            int_x000D_
						, urn_id              int_x000D_
						, bidder_name         varchar(120)_x000D_
						, price_type_id       int_x000D_
						, price               decimal(17,4)_x000D_
      , blend_price_type_id int_x000D_
				);_x000D_
    ## create the urn mapping table_x000D_
    SELECT group_concat(concat('_x000D_
    SELECT DISTINCT ', sheet_id , ' AS sheet_id_x000D_
         , CAST(`',cleaned_column_name, '` AS CHAR(150)) AS urn_x000D_
      FROM __raw_', sheet_id, '_x000D_
     WHERE import_id = (SELECT max(id) FROM __log_import where error_message IS NULL)'_x000D_
                 ) ORDER BY sheet_id SEPARATOR '_x000D_
     UNION ALL') v_stmt_x000D_
      INTO @v_stmt_x000D_
      FROM __config_raw_x000D_
     WHERE special_name = 'urn'_x000D_
    ;_x000D_
    EXECUTE IMMEDIATE concat('CREATE OR REPLACE TABLE _temp_um ', @v_stmt);_x000D_
    ALTER TABLE _temp_um ADD COLUMN id INT AUTO_INCREMENT KEY FIRST;_x000D_
    CREATE OR REPLACE TABLE _urn_mapping SELECT * FROM _temp_um ORDER BY id;_x000D_
    CREATE INDEX _urn_mapping_sheet_id ON _urn_mapping(sheet_id);_x000D_
    CREATE INDEX _urn_mapping_id ON _urn_mapping(id);_x000D_
    CREATE INDEX _urn_mapping_comp ON _urn_mapping(sheet_id, urn);_x000D_
    DROP TABLE IF EXISTS _temp_um;_x000D_
				## Start the main process, by entering a cursor loop through the sheets. Rebates are handled differently, at the end of this process_x000D_
				SET @err_str := '';_x000D_
    sheet_ids: FOR v_codes IN (_x000D_
												                  SELECT r.sheet_id_x000D_
                                   , t.sheet_name_x000D_
																																			, sum(special_name = 'bidder') &gt; 0                    AS bid_check_x000D_
																																			, sum(special_name = 'item_quantity') &gt; 0             AS qu_check_x000D_
																																			, sum(special_name = 'urn') &gt; 0                       AS urn_check_x000D_
																																			, sum(special_name = 'line_item_incumbent') &gt; 0       AS line_item_inc_check_x000D_
																														     , sum(column_type = 'item_data') &gt; 0                  AS id_check_x000D_
																																			, sum(column_type = 'price_column') &gt; 0               AS cc_check_x000D_
																																			, sum(column_type = 'additional_info') &gt; 0            AS ai_check_x000D_
																															 FROM __config_raw r_x000D_
																															 JOIN __config_sheets t ON 1 = 1_x000D_
																															  AND t.id = r.sheet_id_x000D_
																															WHERE t.rebate_sheet = ''_x000D_
																														 GROUP BY 1, 2_x000D_
																														) DO_x000D_
								## extraction only occurs when there are price columns against the tab code. _x000D_
				    IF v_codes.cc_check THEN_x000D_
				        ## check that there is a urn column._x000D_
								    IF NOT v_codes.urn_check THEN_x000D_
    				        SET @err_str := concat('pricing sheet ', v_codes.sheet_name, ' has no URN column flagged in raw config. Please flag a URN column to proceed');_x000D_
    				        LEAVE sheet_ids;_x000D_
    				    ELSE_x000D_
    				        ## get the urn column_x000D_
																SELECT cleaned_column_name_x000D_
																	 INTO @v_urn_col_x000D_
																		FROM __config_raw_x000D_
																	WHERE sheet_id = v_codes.sheet_id_x000D_
																	  AND special_name = 'urn'_x000D_
															 ;_x000D_
																SET @v_qry_head := concat('_x000D_
SELECT f.id frame_id_x000D_
     , f.class_id_x000D_
     , r.import_id_x000D_
					, ', v_codes.sheet_id, ' AS sheet_id_x000D_
     , u.id AS urn_id_x000D_
     , f.bidder_name'_x000D_
                                        );_x000D_
                ## get the bidder column if required._x000D_
																IF __config_eflow_tender() THEN_x000D_
                    IF NOT v_codes.bid_check THEN_x000D_
            				        SET @err_str := concat('pricing sheet ', v_codes.sheet_name, ' has no Bidder column flagged in raw config, despite being flagged as an eFlow tender. Either switch to non-Eflow in env_vars or flag the bidder column in raw config.');_x000D_
            				        LEAVE sheet_ids;_x000D_
                    ELSE_x000D_
																								SELECT concat('CAST(`', cleaned_column_name, '` AS '_x000D_
																								            , CASE data_type_x000D_
																																				    WHEN 'char'     THEN concat('char(', max_column_length,')')_x000D_
																																				    WHEN 'numeric'  THEN 'decimal(17,4)'_x000D_
																																				    WHEN 'monetary' THEN 'decimal(17,4)'_x000D_
																																				  END, ') AS bidder')_x000D_
																													, cleaned_column_name_x000D_
																									 INTO @v_cast_bidder_col_x000D_
																									    , @v_bidder_col_x000D_
																										FROM __config_raw_x000D_
																									WHERE sheet_id = v_codes.sheet_id_x000D_
																									  AND special_name = 'bidder'_x000D_
																							 ;_x000D_
																				END IF;_x000D_
                END IF;_x000D_
                SET @v_qry_tail := concat('_x000D_
  FROM `__raw_', v_codes.sheet_id, '` r_x000D_
		JOIN _frame f ON 1 = 1_x000D_
		 AND f.current_import_id = r.import_id', if(__config_eflow_tender(), concat('_x000D_
			AND f.bidder_name = r.', @v_bidder_col), ''), '_x000D_
  JOIN _urn_mapping u ON 1 = 1_x000D_
   AND u.urn = r.`', @v_urn_col,'`_x000D_
   AND u.sheet_id = ', v_codes.sheet_id, '_x000D_
');_x000D_
			             IF v_codes.id_check THEN_x000D_
			                 SELECT group_concat(concat('					, CAST(', if(data_type = 'numeric', 'CAST(', '') ,'nullif(`', cleaned_column_name, '`, '''') AS '_x000D_
																																	            , if(special_name &lt;&gt; 'item_quantity',_x000D_
																																																	  CASE data_type_x000D_
																																																	    WHEN 'char'     THEN concat('char(', max_column_length,')')_x000D_
																																																	    WHEN 'numeric'  THEN 'decimal(17,4)'_x000D_
																																																	    WHEN 'monetary' THEN 'decimal(17,4)'_x000D_
																																																	  END_x000D_
																																																	, 'decimal(17,4)'_x000D_
																																																 ) , if(data_type = 'numeric', ') AS int', ''), ') AS `', if(mapped_column_name = '', cleaned_column_name, mapped_column_name), '`', char(10)) SEPARATOR '')_x000D_
																						INTO @v_id_col_str																		_x000D_
																				  FROM __config_raw_x000D_
																				 WHERE sheet_id = v_codes.sheet_id_x000D_
																				   AND column_type = 'item_data'_x000D_
																				   AND special_name &lt;&gt; 'urn'_x000D_
																				;_x000D_
																				SET @v_stmt := concat('CREATE OR REPLACE TABLE `__responses_items_', v_codes.sheet_id, '` AS _x000D_
SELECT DISTINCT_x000D_
       f.class_id_x000D_
					, ', v_codes.sheet_id, ' AS sheet_id_x000D_
					, u.id AS urn_id'_x000D_
					, @v_id_col_str_x000D_
					, @v_qry_tail_x000D_
					                                    );_x000D_
																				CALL __log_dynamic_code(@v_proc_id, concat(v_codes.sheet_name, ' items creation'), @v_stmt);_x000D_
																				EXECUTE IMMEDIATE @v_stmt;_x000D_
																				EXECUTE IMMEDIATE concat('CREATE INDEX `__responses_items_', v_codes.sheet_id, '_class_id` ON `__responses_items_', v_codes.sheet_id, '`(class_id);');_x000D_
																				EXECUTE IMMEDIATE concat('CREATE INDEX `__responses_items_', v_codes.sheet_id, '_sheet_id` ON `__responses_items_', v_codes.sheet_id, '`(sheet_id);');_x000D_
																				EXECUTE IMMEDIATE concat('CREATE INDEX `__responses_items_', v_codes.sheet_id, '_comp_1` ON `__responses_items_', v_codes.sheet_id, '`(class_id, sheet_id, urn_id);');_x000D_
																				EXECUTE IMMEDIATE concat('CREATE INDEX `__responses_items_', v_codes.sheet_id, '_comp_2` ON `__responses_items_', v_codes.sheet_id, '`(sheet_id, urn_id);');_x000D_
			             END IF;_x000D_
			             IF v_codes.ai_check THEN_x000D_
                    SELECT group_concat(concat('					, CAST(', if(data_type = 'numeric', 'CAST(', '') ,'nullif(`', cleaned_column_name, '`, '''') AS '_x000D_
																																	            , CASE data_type_x000D_
																																													    WHEN 'char'     THEN concat('char(', max_column_length,')')_x000D_
																																													    WHEN 'numeric'  THEN 'decimal(17,4)'_x000D_
																																													    WHEN 'monetary' THEN 'decimal(17,4)'_x000D_
																																													  END, ')', if(data_type = 'numeric', ' AS int)', ''),' AS `', if(mapped_column_name = '', cleaned_column_name, mapped_column_name), '`', char(10)) SEPARATOR '')_x000D_
																						INTO @v_ai_col_str																		_x000D_
																				  FROM __config_raw_x000D_
																				 WHERE sheet_id = v_codes.sheet_id_x000D_
																				   AND column_type = 'additional_info'_x000D_
																				;_x000D_
																SET @v_qry_head := concat('_x000D_
SELECT f.id frame_id_x000D_
     , f.class_id_x000D_
     , r.import_id_x000D_
					, ', v_codes.sheet_id, ' AS sheet_id_x000D_
     , u.id AS urn_id_x000D_
     , f.bidder_name'_x000D_
                                        );_x000D_
																				SET @v_stmt := concat('CREATE OR REPLACE TABLE `__responses_info_', v_codes.sheet_id, '` AS '_x000D_
																				                    , @v_qry_head, @v_ai_col_str, @v_qry_tail);_x000D_
																				CALL __log_dynamic_code(@v_proc_id, concat(v_codes.sheet_id, ' info creation'), @v_stmt);_x000D_
																				EXECUTE IMMEDIATE @v_stmt;_x000D_
																				EXECUTE IMMEDIATE concat('CREATE INDEX `__responses_info_', v_codes.sheet_id, '_sheet_id` ON `__responses_info_', v_codes.sheet_id, '`(sheet_id);');_x000D_
																				EXECUTE IMMEDIATE concat('CREATE INDEX `__responses_info_', v_codes.sheet_id, '_frame_id` ON `__responses_info_', v_codes.sheet_id, '`(frame_id);');_x000D_
																				EXECUTE IMMEDIATE concat('CREATE INDEX `__responses_info_', v_codes.sheet_id, '_class_id` ON `__responses_info_', v_codes.sheet_id, '`(class_id);');_x000D_
																				EXECUTE IMMEDIATE concat('CREATE INDEX `__responses_info_', v_codes.sheet_id, '_comp` ON `__responses_info_', v_codes.sheet_id, '`(frame_id, sheet_id, urn_id);');_x000D_
			             END IF;_x000D_
			             SET @v_stmt := '';_x000D_
			             FOR v_price_cols IN (SELECT p.id, if(r.mapped_column_name = '', r.cleaned_column_name, r.mapped_column_name) db_column_name FROM __config_prices p JOIN __config_raw r ON r.original_column_name = p.price_type AND r.sheet_id = p.sheet_id WHERE p.sheet_id = v_codes.sheet_id AND r.column_type = 'price_column') DO_x000D_
																				SET @v_stmt := concat(@v_stmt, if(@v_stmt = '', '', concat(char(10), ' UNION ALL ')), @v_qry_head, '_x000D_
     , CAST(''', v_price_cols.id, ''' AS int) AS price_type_id_x000D_
					, CAST(ifnull(nullif(`', v_price_cols.db_column_name, '`, ''''), 0) AS decimal(17,4)) AS price_x000D_
     , NULL', @v_qry_tail);_x000D_
																END FOR;_x000D_
																CALL __log_dynamic_code(@v_proc_id, concat(v_codes.sheet_id, ' insertion into _prices'), concat('INSERT INTO _prices ', char(10), @v_stmt));_x000D_
																EXECUTE IMMEDIATE concat('INSERT INTO _prices ', @v_stmt);_x000D_
    				    END IF;_x000D_
    				END IF;_x000D_
    END FOR sheet_ids;_x000D_
    IF !(@err_str = '') THEN SIGNAL SQLSTATE '45000' SET MESSAGE_TEXT = @err_str; END IF;_x000D_
				CREATE INDEX _prices_frame_id     ON _prices(frame_id);_x000D_
				CREATE INDEX _prices_class_id     ON _prices(class_id);_x000D_
				CREATE INDEX _prices_price_type_id ON _prices(price_type_id);_x000D_
				CREATE INDEX _prices_comp_items   ON _prices(class_id, sheet_id, urn_id);_x000D_
				CREATE INDEX _prices_sheet_urn ON _prices(sheet_id, urn_id);_x000D_
				CREATE INDEX _prices_price_type   ON _prices(sheet_id, price_type_id);_x000D_
				CREATE INDEX _prices_comp_info    ON _prices(frame_id, sheet_id, urn_id);_x000D_
				CREATE INDEX _prices_comp_full    ON _prices(frame_id, sheet_id, urn_id, price_type_id);_x000D_
				CREATE INDEX _prices_comp_analyze ON _prices(class_id, sheet_id, urn_id, price_type_id);_x000D_
				 ## create the rebates table_x000D_
				CREATE OR REPLACE TABLE _rebates (_x000D_
						    frame_id             bigint_x000D_
						  , class_id             bigint_x000D_
								, import_id            bigint_x000D_
								, bidder_name          varchar(40)_x000D_
								, sheet_id             int_x000D_
								, spend_from           decimal(17,4)_x000D_
								, spend_to             decimal(17,4)_x000D_
								, percentage_discount  decimal(17,4)_x000D_
						);				 _x000D_
				IF (SELECT (count(*) = 1) FROM __config_sheets WHERE rebate_sheet = 'Y') THEN_x000D_
								SELECT ifnull(concat(',', group_concat(concat('NULLIF(r.`', r.cleaned_column_name, '`, '''') AS `', r.special_name,'`') _x000D_
                                               ORDER BY CASE r.special_name _x000D_
                                                          WHEN 'spend_from' THEN 0_x000D_
                                                          WHEN 'spend_to' THEN 1_x000D_
                                                          WHEN 'percentage_discount' THEN 2_x000D_
                                                        END)), '')_x000D_
								  INTO @v_stmt_x000D_
								  FROM __config_raw r_x000D_
								  JOIN __config_sheets t ON 1 = 1_x000D_
									  AND t.id = r.sheet_id_x000D_
									WHERE 1 = 1_x000D_
									  AND r.special_name REGEXP 'spend_(from|to)|percentage_discount'_x000D_
           AND t.rebate_sheet = 'Y'_x000D_
								;_x000D_
								SELECT id INTO @v_rebates_sheet_id FROM __config_sheets WHERE rebate_sheet = 'Y';_x000D_
								SET @v_stmt := concat('_x000D_
SELECT f.id frame_id_x000D_
     , f.class_id_x000D_
     , r.import_id_x000D_
     , f.bidder_name_x000D_
					, ', @v_rebates_sheet_id, ' AS sheet_id'_x000D_
					, @v_stmt,'_x000D_
FROM `__raw_', @v_rebates_sheet_id, '` r_x000D_
JOIN _frame f ON 1 = 1_x000D_
 AND f.current_import_id = r.import_id_x000D_
	AND f.baseline = ''''', if(__config_eflow_tender(), concat('_x000D_
	AND f.bidder_name = r.', @v_bidder_col), '')_x000D_
					                        );_x000D_
        CALL __log_dynamic_code(@v_proc_id, ' insertion into _rebates', @v_stmt);                 _x000D_
					   EXECUTE IMMEDIATE concat('INSERT INTO _rebates ', @v_stmt);_x000D_
    ELSE_x000D_
        	UPDATE __ux_journey_sheets_x000D_
           SET active = ''_x000D_
         WHERE sheet_name_override = 'Rebates'_x000D_
        ;_x000D_
				END IF;_x000D_
			 CREATE INDEX _rebates_frame_id  ON _rebates(frame_id);_x000D_
				CREATE INDEX _rebates_class_id  ON _rebates(class_id);_x000D_
				CREATE INDEX _rebates_comp_full ON _rebates(frame_id, sheet_id, spend_from, spend_to);_x000D_
END</t>
  </si>
  <si>
    <t>av3_char</t>
  </si>
  <si>
    <t>AGGREGATE FUNCTION</t>
  </si>
  <si>
    <t>CREATE OR REPLACE AGGREGATE FUNCTION __utils_av3_char (`v_metric_col` decimal(17,4)_x000D_
		, `v_out_col` varchar(180)_x000D_
		, `v_cond_col` BOOL)
RETURNS varchar(180) CHARSET utf8mb4
BEGIN_x000D_
    DECLARE v_metric_top_1 decimal(17,4) DEFAULT 9999999999999; DECLARE v_metric_top_2 decimal(17,4) DEFAULT 9999999999999; DECLARE v_metric_top_3 decimal(17,4) DEFAULT 9999999999999;_x000D_
    DECLARE v_out_top_1 varchar(180) DEFAULT ''; DECLARE v_out_top_2 varchar(180) DEFAULT ''; DECLARE v_out_top_3 varchar(180) DEFAULT '';_x000D_
    DECLARE CONTINUE HANDLER FOR NOT FOUND _x000D_
    BEGIN        _x000D_
        IF (v_out_top_1 = '') * (v_out_top_2 = '') * (v_out_top_3 = '') THEN_x000D_
            RETURN '';_x000D_
        ELSE_x000D_
            RETURN if(v_out_top_1 = '', '', concat(v_out_top_1, if(v_out_top_2 = '', '', concat(',', v_out_top_2, if(v_out_top_3 = '', '', concat(',', v_out_top_3))))));_x000D_
        END IF;_x000D_
    END;_x000D_
    LOOP_x000D_
        FETCH GROUP NEXT ROW;_x000D_
        IF v_cond_col THEN_x000D_
            IF v_metric_col &lt;= v_metric_top_1 THEN_x000D_
                SET v_metric_top_3 := v_metric_top_2; SET v_out_top_3 := v_out_top_2;_x000D_
                SET v_metric_top_2 := v_metric_top_1; SET v_out_top_2 := v_out_top_1;_x000D_
                SET v_metric_top_1 := v_metric_col; SET v_out_top_1 := v_out_col;_x000D_
            ELSEIF v_metric_col &lt;= v_metric_top_2 THEN_x000D_
                SET v_metric_top_3 := v_metric_top_2; SET v_out_top_3 := v_out_top_2;_x000D_
                SET v_metric_top_2 := v_metric_col; SET v_out_top_2 := v_out_col;_x000D_
            ELSEIF v_metric_col &lt;= v_metric_top_3 THEN_x000D_
                SET v_metric_top_3 := v_metric_col; SET v_out_top_3 := v_out_col;_x000D_
            END IF;_x000D_
        END IF;_x000D_
    END LOOP;_x000D_
END</t>
  </si>
  <si>
    <t>av3_num</t>
  </si>
  <si>
    <t>CREATE OR REPLACE AGGREGATE FUNCTION __utils_av3_num (`v_metric_col` decimal(17,4)_x000D_
		, `v_out_col`    decimal(17,4)_x000D_
		, `v_cond_col`   bool_x000D_
)
RETURNS decimal(17,4)
BEGIN_x000D_
    DECLARE v_metric_top_1 decimal(17,4) DEFAULT 9999999999999; DECLARE v_metric_top_2 decimal(17,4) DEFAULT 9999999999999; DECLARE v_metric_top_3 decimal(17,4) DEFAULT 9999999999999;_x000D_
    DECLARE v_out_top_1 decimal(17,4) DEFAULT 0; DECLARE v_out_top_2 decimal(17,4) DEFAULT 0; DECLARE v_out_top_3 decimal(17,4) DEFAULT 0;_x000D_
    DECLARE CONTINUE HANDLER FOR NOT FOUND _x000D_
    BEGIN_x000D_
        IF (v_out_top_1 = 0) * (v_out_top_2 = 0) * (v_out_top_3 = 0) THEN_x000D_
            RETURN 0;_x000D_
        ELSE_x000D_
            RETURN ifnull((v_out_top_1 + v_out_top_2 + v_out_top_3) / (!(v_out_top_1 = 0) + !(v_out_top_2 = 0) + !(v_out_top_3 = 0)), 0);_x000D_
        END IF;_x000D_
    END;_x000D_
    LOOP_x000D_
        FETCH GROUP NEXT ROW;_x000D_
        IF v_cond_col THEN_x000D_
            IF v_metric_col &lt;= v_metric_top_1 THEN_x000D_
                SET v_metric_top_3 := v_metric_top_2; SET v_out_top_3 := v_out_top_2;_x000D_
                SET v_metric_top_2 := v_metric_top_1; SET v_out_top_2 := v_out_top_1;_x000D_
                SET v_metric_top_1 := v_metric_col; SET v_out_top_1 := v_out_col;_x000D_
            ELSEIF v_metric_col &lt;= v_metric_top_2 THEN_x000D_
                SET v_metric_top_3 := v_metric_top_2; SET v_out_top_3 := v_out_top_2;_x000D_
                SET v_metric_top_2 := v_metric_col; SET v_out_top_2 := v_out_col;_x000D_
            ELSEIF v_metric_col &lt;= v_metric_top_3 THEN_x000D_
                SET v_metric_top_3 := v_metric_col; SET v_out_top_3 := v_out_col;_x000D_
            END IF;_x000D_
        END IF;_x000D_
    END LOOP;_x000D_
END</t>
  </si>
  <si>
    <t>cherrypick_char</t>
  </si>
  <si>
    <t>CREATE OR REPLACE AGGREGATE FUNCTION __utils_cherrypick_char (v_metric_col decimal(17,4), v_out_col TEXT, v_cond_col TINYINT(1))
RETURNS varchar(180) CHARSET utf8mb4
BEGIN_x000D_
    DECLARE v_metric_top decimal(17,4) DEFAULT 9999999999999.9999;_x000D_
    DECLARE v_out_top varchar(180) DEFAULT '';_x000D_
    DECLARE CONTINUE HANDLER FOR NOT FOUND _x000D_
    BEGIN        _x000D_
        RETURN v_out_top;_x000D_
    END;_x000D_
    LOOP_x000D_
        FETCH GROUP NEXT ROW;_x000D_
        IF v_cond_col THEN_x000D_
            IF v_metric_col &lt;= v_metric_top THEN _x000D_
												    SET v_metric_top := v_metric_col; SET v_out_top := v_out_col;_x000D_
												END IF;_x000D_
        END IF;_x000D_
    END LOOP;_x000D_
END</t>
  </si>
  <si>
    <t>cherrypick_char_sgn</t>
  </si>
  <si>
    <t>CREATE OR REPLACE AGGREGATE FUNCTION __utils_cherrypick_char_sgn (v_metric_col decimal(17,4), v_out_col TEXT, v_cond_col TINYINT(1), v_cherrypick_order bool)
RETURNS varchar(180) CHARSET utf8mb4
BEGIN_x000D_
    DECLARE v_metric_top decimal(17,4) DEFAULT 9999999999999.9999;_x000D_
    DECLARE v_out_top varchar(180) DEFAULT '';_x000D_
    DECLARE CONTINUE HANDLER FOR NOT FOUND _x000D_
    BEGIN_x000D_
        RETURN v_out_top;_x000D_
    END;_x000D_
    LOOP_x000D_
        FETCH GROUP NEXT ROW;_x000D_
        IF v_cond_col THEN_x000D_
            IF v_cherrypick_order AND v_metric_col &lt;= v_metric_top THEN_x000D_
												    SET v_metric_top := v_metric_col; SET v_out_top := v_out_col;_x000D_
            ELSEIF !v_cherrypick_order AND v_metric_col &gt; -1 * v_metric_top THEN_x000D_
												    SET v_metric_top := -1 * v_metric_col; SET v_out_top := v_out_col;_x000D_
												END IF;_x000D_
        END IF;_x000D_
    END LOOP;_x000D_
END</t>
  </si>
  <si>
    <t>cherrypick_num</t>
  </si>
  <si>
    <t>CREATE OR REPLACE AGGREGATE FUNCTION __utils_cherrypick_num (v_metric_col decimal(17,4), v_out_col DECIMAL(17,4), v_cond_col TINYINT(1))
RETURNS decimal(17,4)
BEGIN_x000D_
    DECLARE v_metric_top decimal(17,4) DEFAULT 9999999999999.9999;_x000D_
    DECLARE v_out_top decimal(17,4) DEFAULT 0;_x000D_
    DECLARE CONTINUE HANDLER FOR NOT FOUND _x000D_
    BEGIN        _x000D_
        RETURN v_out_top;_x000D_
    END;_x000D_
    LOOP_x000D_
        FETCH GROUP NEXT ROW;_x000D_
        IF v_cond_col THEN_x000D_
            IF v_metric_col &lt;= v_metric_top THEN _x000D_
												    SET v_metric_top := v_metric_col; SET v_out_top := v_out_col;_x000D_
												END IF;_x000D_
        END IF;_x000D_
    END LOOP;_x000D_
END</t>
  </si>
  <si>
    <t>cherrypick_num_sgn</t>
  </si>
  <si>
    <t>CREATE OR REPLACE AGGREGATE FUNCTION __utils_cherrypick_num_sgn (v_metric_col decimal(17,4), v_out_col DECIMAL(17,4), v_cond_col TINYINT(1), v_cherrypick_order bool)
RETURNS decimal(17,4)
BEGIN_x000D_
    DECLARE v_metric_top decimal(17,4) DEFAULT 9999999999999.9999;_x000D_
    DECLARE v_out_top decimal(17,4) DEFAULT 0;_x000D_
    DECLARE CONTINUE HANDLER FOR NOT FOUND _x000D_
    BEGIN        _x000D_
        RETURN v_out_top;_x000D_
    END;_x000D_
    LOOP_x000D_
        FETCH GROUP NEXT ROW;_x000D_
        IF v_cond_col THEN_x000D_
            IF v_cherrypick_order AND v_metric_col &lt;= v_metric_top THEN_x000D_
												    SET v_metric_top := v_metric_col; SET v_out_top := v_out_col;_x000D_
            ELSEIF !v_cherrypick_order AND v_metric_col &gt; -1 * v_metric_top THEN_x000D_
												    SET v_metric_top := -1 * v_metric_col; SET v_out_top := v_out_col;_x000D_
												END IF;_x000D_
        END IF;_x000D_
    END LOOP;_x000D_
END</t>
  </si>
  <si>
    <t>median_char</t>
  </si>
  <si>
    <t>CREATE OR REPLACE AGGREGATE FUNCTION __utils_median_char (v_metric_col decimal(17,4), v_out_col varchar(180), v_cond_col tinyint(1))
RETURNS varchar(180) CHARSET utf8mb4
BEGIN_x000D_
    DECLARE v_metric_str text DEFAULT NULL; DECLARE v_out_str text DEFAULT NULL;_x000D_
    DECLARE v_list_length int DEFAULT 0; DECLARE v_list_counter int DEFAULT 0;_x000D_
    DECLARE v_thr_num decimal(17,4); DECLARE v_matched bool DEFAULT FALSE;_x000D_
    DECLARE CONTINUE HANDLER FOR NOT FOUND_x000D_
    BEGIN_x000D_
        SET v_list_length := (length(v_out_str) - length(replace(v_out_str, '|', ''))) / length('|') + 1;_x000D_
        RETURN _x000D_
            ifnull(CASE v_list_length MOD 2_x000D_
                WHEN 0 THEN concat(substring_index(substring_index(v_out_str, '|', floor(v_list_length / 2)), '|', -1), ',', substring_index(substring_index(v_out_str, '|', floor(v_list_length / 2) + 1), '|', -1))_x000D_
                WHEN 1 THEN substring_index(substring_index(v_out_str, '|', floor(v_list_length / 2) + 1), '|', -1)_x000D_
            END, '');_x000D_
    END;_x000D_
    LOOP_x000D_
        FETCH GROUP NEXT ROW;_x000D_
        IF v_cond_col THEN_x000D_
            SET v_list_length := (length(v_metric_str) - length(replace(v_metric_str, '|', ''))) / length('|') + 1;_x000D_
            IF v_metric_str IS NULL THEN_x000D_
                SET v_metric_str := v_metric_col; SET v_out_str := v_out_col;_x000D_
            ELSE_x000D_
                SET v_matched := FALSE;_x000D_
                FOR v_list_counter IN 1 .. v_list_length DO_x000D_
                    IF NOT v_matched AND v_list_counter = 1 AND v_metric_col &lt;= substring_index(v_metric_str, '|', 1) / 1 THEN_x000D_
                        SET v_metric_str := concat(v_metric_col, '|', v_metric_str);_x000D_
                        SET v_out_str := concat(v_out_col, '|', v_out_str);_x000D_
                        SET v_matched := TRUE;_x000D_
                    ELSEIF NOT v_matched AND v_list_counter = v_list_length AND v_metric_col &gt; substring_index(substring_index(v_metric_str, '|', v_list_length), '|', -1) THEN_x000D_
                        SET v_metric_str := concat(v_metric_str, '|', v_metric_col);_x000D_
                        SET v_out_str := concat(v_out_str, '|', v_out_col);_x000D_
                        SET v_matched := TRUE;_x000D_
                    ELSEIF NOT v_matched AND v_metric_col &lt;= substring_index(substring_index(v_metric_str, '|', v_list_counter), '|', -1) THEN_x000D_
                        SET v_metric_str := concat(substring_index(v_metric_str, '|', v_list_counter - 1), '|',  v_metric_col, '|', substring_index(v_metric_str, '|', v_list_counter + 1 - v_list_length));_x000D_
                        SET v_out_str := concat(substring_index(v_out_str, '|', v_list_counter - 1), '|',  v_out_col, '|', substring_index(v_out_str, '|', v_list_counter - 1 - v_list_length));_x000D_
                        SET v_matched := TRUE;                        _x000D_
                    END IF;_x000D_
                END FOR;_x000D_
            END IF;_x000D_
        END IF;_x000D_
    END LOOP;_x000D_
END</t>
  </si>
  <si>
    <t>median_num</t>
  </si>
  <si>
    <t>CREATE OR REPLACE AGGREGATE FUNCTION __utils_median_num (v_metric_col decimal(17,4), v_out_col decimal(17,4), v_cond_col TINYINT(1))
RETURNS decimal(17,4)
BEGIN_x000D_
    DECLARE v_metric_str text DEFAULT NULL; DECLARE v_out_str text DEFAULT NULL;_x000D_
    DECLARE v_list_length int DEFAULT 0; DECLARE v_list_counter int DEFAULT 0;_x000D_
    DECLARE v_thr_num decimal(17,4); DECLARE v_matched bool DEFAULT FALSE;_x000D_
    DECLARE CONTINUE HANDLER FOR NOT FOUND_x000D_
    BEGIN_x000D_
        SET v_list_length := (length(v_out_str) - length(replace(v_out_str, '|', ''))) / length('|') + 1;_x000D_
        RETURN _x000D_
            ifnull(CASE v_list_length MOD 2_x000D_
                WHEN 0 THEN (substring_index(substring_index(v_out_str, '|', floor(v_list_length / 2)), '|', -1) + substring_index(substring_index(v_out_str, '|', floor(v_list_length / 2) + 1), '|', -1)) / 2_x000D_
                WHEN 1 THEN substring_index(substring_index(v_out_str, '|', floor(v_list_length / 2) + 1), '|', -1)_x000D_
            END, 0);_x000D_
    END;_x000D_
    LOOP_x000D_
        FETCH GROUP NEXT ROW;_x000D_
        IF v_cond_col THEN_x000D_
            SET v_list_length := (length(v_metric_str) - length(replace(v_metric_str, '|', ''))) / length('|') + 1;_x000D_
            IF v_metric_str IS NULL THEN_x000D_
                SET v_metric_str := v_metric_col; SET v_out_str := v_out_col;_x000D_
            ELSE_x000D_
                SET v_matched := FALSE;_x000D_
                FOR v_list_counter IN 1 .. v_list_length DO_x000D_
                    IF NOT v_matched AND v_list_counter = 1 AND v_metric_col &lt;= substring_index(v_metric_str, '|', 1) / 1 THEN_x000D_
                        SET v_metric_str := concat(v_metric_col, '|', v_metric_str);_x000D_
                        SET v_out_str := concat(v_out_col, '|', v_out_str);_x000D_
                        SET v_matched := TRUE;_x000D_
                    ELSEIF NOT v_matched AND v_list_counter = v_list_length AND v_metric_col &gt; substring_index(substring_index(v_metric_str, '|', v_list_length), '|', -1) THEN_x000D_
                        SET v_metric_str := concat(v_metric_str, '|', v_metric_col);_x000D_
                        SET v_out_str := concat(v_out_str, '|', v_out_col);_x000D_
                        SET v_matched := TRUE;_x000D_
                    ELSEIF NOT v_matched AND v_metric_col &lt;= substring_index(substring_index(v_metric_str, '|', v_list_counter), '|', -1) THEN_x000D_
                        SET v_metric_str := concat(substring_index(v_metric_str, '|', v_list_counter - 1), '|',  v_metric_col, '|', substring_index(v_metric_str, '|', v_list_counter + 1 - v_list_length));_x000D_
                        SET v_out_str := concat(substring_index(v_out_str, '|', v_list_counter - 1), '|',  v_out_col, '|', substring_index(v_out_str, '|', v_list_counter - 1 - v_list_length));_x000D_
                        SET v_matched := TRUE;                        _x000D_
                    END IF;_x000D_
                END FOR;_x000D_
            END IF;_x000D_
        END IF;_x000D_
    END LOOP;_x000D_
END</t>
  </si>
  <si>
    <t>nth_list_element_char</t>
  </si>
  <si>
    <t>CREATE OR REPLACE AGGREGATE FUNCTION __utils_nth_list_element_char (v_number int, v_metric_col decimal(17,4), v_out_col TEXT, v_cond_col TINYINT(1))
RETURNS varchar(180) CHARSET utf8mb4
BEGIN_x000D_
    DECLARE v_metric_str text DEFAULT NULL; DECLARE v_out_str text DEFAULT NULL;_x000D_
    DECLARE v_list_length int DEFAULT 0; DECLARE v_list_counter int DEFAULT 0;_x000D_
    DECLARE v_thr_num decimal(17,4); DECLARE v_matched bool DEFAULT FALSE;_x000D_
    DECLARE CONTINUE HANDLER FOR NOT FOUND_x000D_
    BEGIN_x000D_
        RETURN substring_index(substring_index(v_out_str, '|', v_number), '|', -1);_x000D_
    END;_x000D_
    LOOP_x000D_
        FETCH GROUP NEXT ROW;_x000D_
        IF v_cond_col THEN_x000D_
            SET v_list_length := (length(v_metric_str) - length(replace(v_metric_str, '|', ''))) / length('|') + 1;_x000D_
            IF v_metric_str IS NULL THEN_x000D_
                SET v_metric_str := v_metric_col; SET v_out_str := v_out_col;_x000D_
            ELSE_x000D_
                SET v_matched := FALSE;_x000D_
                FOR v_list_counter IN 1 .. v_list_length DO_x000D_
                    IF NOT v_matched AND v_list_counter = 1 AND v_metric_col &lt;= substring_index(v_metric_str, '|', 1) / 1 THEN_x000D_
                        SET v_metric_str := concat(v_metric_col, '|', v_metric_str);_x000D_
                        SET v_out_str := concat(v_out_col, '|', v_out_str);_x000D_
                        SET v_matched := TRUE;_x000D_
                    ELSEIF NOT v_matched AND v_list_counter = v_list_length AND v_metric_col &gt; substring_index(substring_index(v_metric_str, '|', v_list_length), '|', -1) THEN_x000D_
                        SET v_metric_str := concat(v_metric_str, '|', v_metric_col);_x000D_
                        SET v_out_str := concat(v_out_str, '|', v_out_col);_x000D_
                        SET v_matched := TRUE;_x000D_
                    ELSEIF NOT v_matched AND v_metric_col &lt;= substring_index(substring_index(v_metric_str, '|', v_list_counter), '|', -1) THEN_x000D_
                        SET v_metric_str := concat(substring_index(v_metric_str, '|', v_list_counter - 1), '|',  v_metric_col, '|', substring_index(v_metric_str, '|', v_list_counter + 1 - v_list_length));_x000D_
                        SET v_out_str := concat(substring_index(v_out_str, '|', v_list_counter - 1), '|',  v_out_col, '|', substring_index(v_out_str, '|', v_list_counter - 1 - v_list_length));_x000D_
                        SET v_matched := TRUE;                        _x000D_
                    END IF;_x000D_
                END FOR;_x000D_
            END IF;_x000D_
        END IF;_x000D_
    END LOOP;_x000D_
END</t>
  </si>
  <si>
    <t>nth_list_element_num</t>
  </si>
  <si>
    <t>CREATE OR REPLACE AGGREGATE FUNCTION __utils_nth_list_element_num (v_number int, v_metric_col decimal(17,4), v_out_col TEXT, v_cond_col TINYINT(1))
RETURNS decimal(17,4)
BEGIN_x000D_
    DECLARE v_metric_str text DEFAULT NULL; DECLARE v_out_str text DEFAULT NULL;_x000D_
    DECLARE v_list_length int DEFAULT 0; DECLARE v_list_counter int DEFAULT 0;_x000D_
    DECLARE v_thr_num decimal(17,4); DECLARE v_matched bool DEFAULT FALSE;_x000D_
    DECLARE CONTINUE HANDLER FOR NOT FOUND_x000D_
    BEGIN_x000D_
        RETURN substring_index(substring_index(v_out_str, '|', v_number), '|', -1);_x000D_
    END;_x000D_
    LOOP_x000D_
        FETCH GROUP NEXT ROW;_x000D_
        IF v_cond_col THEN_x000D_
            SET v_list_length := (length(v_metric_str) - length(replace(v_metric_str, '|', ''))) / length('|') + 1;_x000D_
            IF v_metric_str IS NULL THEN_x000D_
                SET v_metric_str := v_metric_col; SET v_out_str := v_out_col;_x000D_
            ELSE_x000D_
                SET v_matched := FALSE;_x000D_
                FOR v_list_counter IN 1 .. v_list_length DO_x000D_
                    IF NOT v_matched AND v_list_counter = 1 AND v_metric_col &lt;= substring_index(v_metric_str, '|', 1) / 1 THEN_x000D_
                        SET v_metric_str := concat(v_metric_col, '|', v_metric_str);_x000D_
                        SET v_out_str := concat(v_out_col, '|', v_out_str);_x000D_
                        SET v_matched := TRUE;_x000D_
                    ELSEIF NOT v_matched AND v_list_counter = v_list_length AND v_metric_col &gt; substring_index(substring_index(v_metric_str, '|', v_list_length), '|', -1) THEN_x000D_
                        SET v_metric_str := concat(v_metric_str, '|', v_metric_col);_x000D_
                        SET v_out_str := concat(v_out_str, '|', v_out_col);_x000D_
                        SET v_matched := TRUE;_x000D_
                    ELSEIF NOT v_matched AND v_metric_col &lt;= substring_index(substring_index(v_metric_str, '|', v_list_counter), '|', -1) THEN_x000D_
                        SET v_metric_str := concat(substring_index(v_metric_str, '|', v_list_counter - 1), '|',  v_metric_col, '|', substring_index(v_metric_str, '|', v_list_counter + 1 - v_list_length));_x000D_
                        SET v_out_str := concat(substring_index(v_out_str, '|', v_list_counter - 1), '|',  v_out_col, '|', substring_index(v_out_str, '|', v_list_counter - 1 - v_list_length));_x000D_
                        SET v_matched := TRUE;                        _x000D_
                    END IF;_x000D_
                END FOR;_x000D_
            END IF;_x000D_
        END IF;_x000D_
    END LOOP;_x000D_
END</t>
  </si>
  <si>
    <t>alias</t>
  </si>
  <si>
    <t>CREATE OR REPLACE FUNCTION __utils_alias (`v_in` TEXT_x000D_
)
RETURNS text CHARSET utf8mb4
BEGIN_x000D_
    SELECT 4           , 1      , ''      , ''      , replace(v_in, '_', ' ')_x000D_
      INTO @c_num_chars, @v_coin, @v_str_1, @v_str_2, @v_in_x000D_
    ;_x000D_
    # removes non alpha-numeric characters, but keeps spaces._x000D_
    REPEAT BEGIN_x000D_
        IF mid(@v_in, @v_coin, 1) REGEXP '[[:alnum:]]| ' THEN SET @v_str_1 := concat(@v_str_1, mid(@v_in, @v_coin, 1)); END IF;_x000D_
        SET @v_coin = @v_coin + 1;_x000D_
    END; UNTIL @v_coin &gt; length(@v_in) END REPEAT;_x000D_
				# creates alias with up to 3 characters per substring_x000D_
    WHILE instr(@v_str_1, '  ') &gt; 0 DO_x000D_
        SET @v_str_1 := replace(@v_str_1, '  ', ' ');_x000D_
    END WHILE;_x000D_
    SET @v_coin := 1; SET @v_count := length(@v_str_1) - length(replace(@v_str_1, ' ', '')) + 1;_x000D_
    WHILE (@v_coin &lt;= @v_count) DO_x000D_
        SET @v_str_2 := concat(@v_str_2, substring(substring_index(substring_index(@v_str_1, ' ', @v_coin), ' ', -1), 1, @c_num_chars));_x000D_
        SET @v_coin := @v_coin + 1;_x000D_
    END WHILE;_x000D_
    RETURN lower(@v_str_2);_x000D_
END</t>
  </si>
  <si>
    <t>cap_first</t>
  </si>
  <si>
    <t>CREATE OR REPLACE FUNCTION __utils_cap_first (`v_in` TEXT_x000D_
)
RETURNS text CHARSET utf8mb4
BEGIN_x000D_
    SET @v_in := replace(v_in, '_', ' ');_x000D_
    WHILE instr(@v_in, '  ') &gt; 0 DO_x000D_
        SET @v_in := replace(@v_in, '  ', ' ');_x000D_
    END WHILE;_x000D_
    SET @v_num_words := length(@v_in) - length(replace(@v_in, ' ', '')) + 1;_x000D_
    SELECT 0      , ''_x000D_
      INTO @v_coin, @v_out;_x000D_
    WHILE @v_coin &lt; @v_num_words DO_x000D_
        SET @v_coin := @v_coin + 1;_x000D_
        SET @v_word := substring_index(substring_index(@v_in, ' ', @v_coin), ' ', -1);_x000D_
        SET @v_out := concat(@v_out, if(@v_out = '', '', ' ')_x000D_
                           , upper(left(@v_word, 1)), right(@v_word, length(@v_word) - 1));_x000D_
    END WHILE;_x000D_
    RETURN @v_out;_x000D_
END</t>
  </si>
  <si>
    <t>min</t>
  </si>
  <si>
    <t>CREATE OR REPLACE FUNCTION __utils_min (`v_in_1` DECIMAL(17,4),_x000D_
	`v_in_2` DECIMAL(17,4)_x000D_
)
RETURNS decimal(17,4)
BEGIN_x000D_
    SET @v_in_1 := ifnull(nullif(v_in_1, 0), ~0 &gt;&gt; 1);_x000D_
    SET @v_in_2 := ifnull(nullif(v_in_2, 0), ~0 &gt;&gt; 1);_x000D_
    IF @v_in_1 = ~0 &gt;&gt; 1 AND @v_in_2 = ~0 &gt;&gt; 1 THEN_x000D_
        RETURN NULL;_x000D_
    ELSE_x000D_
        RETURN least(@v_in_1, @v_in_2);_x000D_
    END IF;_x000D_
END</t>
  </si>
  <si>
    <t>tblexists</t>
  </si>
  <si>
    <t>CREATE OR REPLACE FUNCTION __utils_tblexists (`v_tbl_name` TEXT_x000D_
)
RETURNS tinyint(1)
BEGIN_x000D_
    RETURN (SELECT !(count(*) = 0) _x000D_
              FROM information_schema.tables_x000D_
             WHERE table_schema = database() AND table_name = v_tbl_name)_x000D_
    ;_x000D_
END</t>
  </si>
  <si>
    <t>clear_raw_data</t>
  </si>
  <si>
    <t>CREATE OR REPLACE PROCEDURE __utils_clear_raw_data (_x000D_
	IN `v_import_id` INT_x000D_
)
BEGIN_x000D_
    FOR v_rec IN (SELECT r.sheet_id, r.col_list FROM (SELECT sheet_id, group_concat('`', if(mapped_column_name = '', cleaned_column_name, mapped_column_name), '` TEXT') col_list FROM __config_raw GROUP BY sheet_id) r JOIN __config_sheets t ON t.id = r.sheet_id) DO_x000D_
        CASE_x000D_
												WHEN v_import_id = -1 THEN_x000D_
																EXECUTE IMMEDIATE concat('DROP TABLE IF EXISTS `__raw_', v_rec.sheet_id, '`;');_x000D_
												WHEN v_import_id = 0 THEN_x000D_
				            EXECUTE IMMEDIATE concat('TRUNCATE TABLE `__raw_', v_rec.sheet_id, '`;');_x000D_
				        ELSE_x000D_
				            EXECUTE IMMEDIATE concat('DELETE FROM `__raw_', v_rec.sheet_id, '` WHERE import_id = ', v_import_id, ';');_x000D_
        END CASE;_x000D_
    END FOR;_x000D_
END</t>
  </si>
  <si>
    <t>config_file</t>
  </si>
  <si>
    <t>CREATE OR REPLACE PROCEDURE __utils_config_file ()
BEGIN_x000D_
   SELECT concat('_x000D_
SELECT concat(''{"soa_config":['', group_concat(data), '']}'') full_data_x000D_
  FROM ('_x000D_
     , group_concat(json_generator SEPARATOR '_x000D_
 UNION ALL '), '_x000D_
       ) y_x000D_
;'_x000D_
                )_x000D_
     INTO @json_gen_x000D_
     FROM (_x000D_
          SELECT table_name_x000D_
               , concat('_x000D_
SELECT concat(''{"data":[{'', group_concat(concat('_x000D_
           , group_concat(concat('''"', column_name, '":"'', ', column_name, ', ''"') ORDER BY ordinal_position SEPARATOR  ', '', ')_x000D_
           , ''') SEPARATOR ''},{''), ''}]}'') AS data_x000D_
  FROM ', table_name) json_generator_x000D_
            FROM information_schema.columns_x000D_
           WHERE 1 = 1_x000D_
             AND table_schema = database()_x000D_
             AND table_name REGEXP '^__config_(env_vars|dimensions|shortlists|tabs|raw)'#|^__raw|^__log_import)'_x000D_
           GROUP BY 1_x000D_
          ) x_x000D_
    ;_x000D_
    EXECUTE IMMEDIATE @json_gen;_x000D_
END</t>
  </si>
  <si>
    <t>create_raw_tables</t>
  </si>
  <si>
    <t>CREATE OR REPLACE PROCEDURE __utils_create_raw_tables ()
BEGIN_x000D_
    FOR v_rec IN (SELECT sheet_id, group_concat('`', if(mapped_column_name = '', cleaned_column_name, mapped_column_name), '` TEXT') col_list, group_concat(if(special_name = 'urn', cleaned_column_name, NULL)) urn_col FROM __config_raw GROUP BY sheet_id) DO_x000D_
  		    EXECUTE IMMEDIATE concat('CREATE OR REPLACE TABLE `__raw_', v_rec.sheet_id, '` (import_id INT, ', v_rec.col_list,');');_x000D_
    				EXECUTE IMMEDIATE concat('CREATE OR REPLACE INDEX `__raw_', v_rec.sheet_id, '_import_id` ON `__raw_', v_rec.sheet_id, '`(import_id);');_x000D_
        EXECUTE IMMEDIATE concat('ALTER TABLE `__raw_', v_rec.sheet_id, '` MODIFY COLUMN `', v_rec.urn_col,'` varchar(150);');_x000D_
        EXECUTE IMMEDIATE concat('CREATE OR REPLACE INDEX `__raw_', v_rec.sheet_id, '_urn` ON `__raw_', v_rec.sheet_id, '`(`', v_rec.urn_col,'`);');_x000D_
 			END FOR;_x000D_
END</t>
  </si>
  <si>
    <t>incl_agg_award</t>
  </si>
  <si>
    <t>CREATE OR REPLACE PROCEDURE __utils_incl_agg_award ()
BEGIN_x000D_
_x000D_
IF (SELECT (count(*) = 0) FROM __config_sheets WHERE rebate_sheet = 'Y') THEN_x000D_
				UPDATE __ux_journeys_x000D_
				   SET hidden = 'Y'_x000D_
				 WHERE journey_name IN('Aggregated Award')_x000D_
				;_x000D_
				UPDATE __ux_journey_sheets s_x000D_
				  JOIN __ux_journeys j ON 1 = 1_x000D_
				   AND j.id = s.journey_id_x000D_
				  	SET s.active = ''_x000D_
				 WHERE j.journey_name IN('Aggregated Award')_x000D_
				;_x000D_
				UPDATE __ux_journey_sheet_content s_x000D_
				  JOIN __ux_journeys j ON 1 = 1_x000D_
				   AND j.id = s.journey_id_x000D_
				  	SET s.active = ''_x000D_
				 WHERE j.journey_name IN('Aggregated Award')_x000D_
				;_x000D_
				UPDATE __ux_journey_sheet_panes s_x000D_
				  JOIN __ux_journeys j ON 1 = 1_x000D_
				   AND j.id = s.journey_id_x000D_
				  	SET s.active = ''_x000D_
				 WHERE j.journey_name IN('Aggregated Award')_x000D_
				;_x000D_
				DELETE FROM __meta_transfers_x000D_
				 WHERE table_tag IN ('_WACC Parameters_', '_Payment Terms_', '_Aggregated Award Data_', '_Rebates_')_x000D_
				;_x000D_
				DELETE FROM __ux_summary_dashboard_contents_x000D_
				 WHERE associated_journey IN('Aggregated Award')_x000D_
				;_x000D_
END IF;_x000D_
_x000D_
END</t>
  </si>
  <si>
    <t>index</t>
  </si>
  <si>
    <t>CREATE OR REPLACE PROCEDURE __utils_index (_x000D_
	IN `v_tbl_name` TEXT,_x000D_
	IN `v_col` TEXT_x000D_
)
BEGIN_x000D_
    SET @v_ind_stmt := concat('CREATE INDEX '_x000D_
                            , v_tbl_name,'_', if(instr(v_col, ',') &gt; 0_x000D_
                                               , __utils_alias(replace(replace(v_col, ',', ' '), ' ', '_'))_x000D_
                                               , v_col)_x000D_
				                        , ' ON ', v_tbl_name, '(', v_col, ');');_x000D_
    EXECUTE IMMEDIATE @v_ind_stmt;_x000D_
END</t>
  </si>
  <si>
    <t>migration</t>
  </si>
  <si>
    <t>CREATE OR REPLACE PROCEDURE __utils_migration (_x000D_
	IN `v_modifier` TEXT_x000D_
)
BEGIN_x000D_
    SET @v_abstract_migration := FALSE;_x000D_
				CASE v_modifier_x000D_
        WHEN 'schemas' THEN_x000D_
												IF @v_abstract_migration THEN_x000D_
                SELECT DISTINCT substring_index(substring_index(table_name, '__', -1), '_', 1) table_schema_x000D_
																  FROM information_schema.tables WHERE table_schema = database()_x000D_
																   AND substring_index(substring_index(table_name, '__', -1), '_', 1) NOT IN ( 'raw', 'responses', 'log', '')_x000D_
																   AND NOT table_type = 'VIEW'_x000D_
																 UNION _x000D_
																SELECT DISTINCT substring_index(substring_index(routine_name, '__', -1), '_', 1) table_schema_x000D_
																  FROM information_schema.routines WHERE routine_schema = database()_x000D_
																   AND substring_index(substring_index(routine_name, '__', -1), '_', 1) NOT IN ( 'raw', 'responses', 'log', '')_x000D_
																 ORDER BY 1_x000D_
																;_x000D_
												ELSE_x000D_
												    SELECT substring_index(substring_index(table_name, '__', -1), '_', 1) table_schema_x000D_
												         , concat('CREATE SCHEMA ', substring_index(substring_index(table_name, '__', -1), '_', 1), ';') create_stmt_x000D_
                  FROM information_schema.tables_x000D_
																 WHERE table_schema = database()_x000D_
																   AND substring_index(substring_index(table_name, '__', -1), '_', 1) NOT IN ( 'raw', 'responses', 'log', '')_x000D_
																   AND NOT table_type = 'VIEW'_x000D_
																 GROUP BY 1_x000D_
																 UNION _x000D_
												    SELECT substring_index(substring_index(routine_name, '__', -1), '_', 1) routine_schema_x000D_
												         , concat('CREATE SCHEMA ', substring_index(substring_index(routine_name, '__', -1), '_', 1), ';') create_stmt_x000D_
                  FROM information_schema.routines_x000D_
																 WHERE routine_schema = database()_x000D_
																   AND substring_index(substring_index(routine_name, '__', -1), '_', 1) NOT IN ( 'raw', 'responses', 'log', '')_x000D_
																 GROUP BY 1_x000D_
																;_x000D_
												END IF;_x000D_
        WHEN 'tables' THEN_x000D_
            IF @v_abstract_migration THEN_x000D_
																SELECT substring_index(substring_index(table_name, '__', -1), '_', 1) table_schema_x000D_
																     , substring(table_name, length(substring_index(substring_index(table_name, '__', -1), '_', 1)) + 4, length(table_name)) table_name_x000D_
																     , column_name_x000D_
																					, column_type_x000D_
																  FROM information_schema.columns c_x000D_
																 WHERE table_schema = database()_x000D_
																   AND substring_index(substring_index(table_name, '__', -1), '_', 1) NOT IN ( 'raw', 'responses', 'log', '')_x000D_
																   AND table_name NOT LIKE 'v_%'_x000D_
																   AND table_name REGEXP '^__'_x000D_
                   AND table_name NOT IN (SELECT concat('__', schema_name, '_', table_name) FROM __meta_migration_override)_x000D_
																 ORDER BY 1, 2, ordinal_position_x000D_
																;_x000D_
            ELSE_x000D_
																SELECT substring_index(substring_index(table_name, '__', -1), '_', 1) table_schema_x000D_
																     , substring(table_name, length(substring_index(substring_index(table_name, '__', -1), '_', 1)) + 4, length(table_name)) table_name_x000D_
																     , concat('CREATE TABLE ', table_name, ' (', group_concat(concat(column_name, ' ', column_type) ORDER BY ordinal_position SEPARATOR ', '), ');') create_stmt_x000D_
																  FROM information_schema.columns c_x000D_
																 WHERE table_schema = database()_x000D_
																   AND substring_index(substring_index(table_name, '__', -1), '_', 1) NOT IN ( 'raw', 'responses', 'log', '')																   _x000D_
																   AND table_name NOT LIKE 'v_%'_x000D_
																   AND table_name REGEXP '^__'_x000D_
																   AND table_name NOT IN (SELECT concat('__', schema_name, '_', table_name) FROM __meta_migration_override)_x000D_
																 GROUP BY 1, 2_x000D_
																;_x000D_
            END IF;_x000D_
        WHEN 'indexes' THEN _x000D_
            IF @v_abstract_migration THEN_x000D_
																SELECT substring_index(substring_index(table_name, '__', -1), '_', 1) table_schema_x000D_
																     , substring(table_name, length(substring_index(substring_index(table_name, '__', -1), '_', 1)) + 4, length(table_name)) table_name_x000D_
																     , substring(index_name, length(table_name) + 2, length(index_name)) index_name_x000D_
																     , column_name_x000D_
																  FROM information_schema.STATISTICS_x000D_
																 WHERE table_schema = database()_x000D_
																   AND substring_index(substring_index(table_name, '__', -1), '_', 1) NOT IN ('', 'raw', 'responses', 'log')_x000D_
																   AND table_name NOT IN (SELECT concat('__', schema_name, '_', table_name) FROM __meta_migration_override)_x000D_
																 ORDER BY 1, 2, 3, seq_in_index_x000D_
																;                _x000D_
            ELSE_x000D_
																SELECT substring_index(substring_index(table_name, '__', -1), '_', 1) table_schema_x000D_
																     , substring(table_name, length(substring_index(substring_index(table_name, '__', -1), '_', 1)) + 4, length(table_name)) table_name_x000D_
																     , substring(index_name, length(table_name) + 2, length(index_name)) index_name_x000D_
																     , CASE_x000D_
																								WHEN index_name = 'PRIMARY' THEN concat('ALTER TABLE ', table_name, ' ADD PRIMARY KEY (', group_concat(column_name ORDER BY seq_in_index SEPARATOR ', '), ')')_x000D_
																								ELSE concat('CREATE INDEX ', index_name , ' ON ', table_name, '(', group_concat(column_name ORDER BY seq_in_index SEPARATOR ', '), ')')_x000D_
																							END script_text_x000D_
																  FROM information_schema.STATISTICS_x000D_
																 WHERE table_schema = database()_x000D_
																   AND substring_index(substring_index(table_name, '__', -1), '_', 1) NOT IN ('', 'raw', 'responses', 'log')_x000D_
																   AND table_name NOT REGEXP 'v_'_x000D_
																   AND table_name NOT IN (SELECT concat('__', schema_name, '_', table_name) FROM __meta_migration_override)_x000D_
																 GROUP BY 1, 2, 3_x000D_
																;_x000D_
            END IF;_x000D_
        WHEN 'routines' THEN_x000D_
												SELECT substring_index(substring_index(name, '__', -1), '_', 1) routine_schema_x000D_
													    , substring(name, length(substring_index(substring_index(name, '__', -1), '_', 1)) + 4, length(name)) routine_name_x000D_
													    , concat(if(aggregate = 'NONE', '', 'AGGREGATE '), type) routine_type_x000D_
													    , convert(concat('CREATE OR REPLACE ', if(aggregate = 'NONE', '', 'AGGREGATE '), type, ' ', name, ' (', param_list, ')', char(10), if(returns = '', '', concat('RETURNS ', returns)), char(10), body)_x000D_
																	  USING utf8)_x000D_
																	 script_text_x000D_
												  FROM mysql.proc p _x000D_
												 WHERE db = database()_x000D_
												   AND left(name, 2) = '__'_x000D_
												 ORDER BY 1, 3, 2_x000D_
												;_x000D_
    END CASE;_x000D_
END</t>
  </si>
  <si>
    <t>seed_bidder_list</t>
  </si>
  <si>
    <t>CREATE OR REPLACE PROCEDURE __utils_seed_bidder_list ()
BEGIN_x000D_
    SELECT concat('_x000D_
 SELECT DISTINCT x.*_x000D_
   FROM (', group_concat(concat(bidlist, char(10)) SEPARATOR '_x000D_
         UNION ALL '), '_x000D_
        ) x')_x000D_
       			   INTO @v_qry_str_x000D_
       			   FROM (_x000D_
                  SELECT sheet_id_x000D_
                						 , concat('_x000D_
        SELECT DISTINCT ', group_concat(cleaned_column_name), '_x000D_
          FROM `__raw_', sheet_id, '`') bidlist_x000D_
             					  FROM __config_raw_x000D_
             					 WHERE special_name = 'bidder'_x000D_
             					 GROUP BY sheet_id_x000D_
        				      ) x_x000D_
    ;_x000D_
 			EXECUTE IMMEDIATE concat('INSERT INTO __controls_bidders (name) ', @v_qry_str);_x000D_
	   UPDATE __controls_bidders_x000D_
	     SET baseline = if(lower(name) REGEXP 'baseline', 'Y', '')_x000D_
	       , excl_scenarios = ''_x000D_
    ;_x000D_
				SELECT concat('_x000D_
UPDATE __controls_bidders_x000D_
   SET ', (SELECT group_concat(concat(shortlist_name, ' = ''', substring_index(substring_index(shortlist_values_csv, ',', 1), ',', -1), '''') SEPARATOR '_x000D_
     , ') FROM __config_shortlists), '_x000D_
  WHERE 1 = 1_x000D_
    AND baseline = ''''_x000D_
;'_x000D_
                 )_x000D_
      INTO @v_query_x000D_
    ;_x000D_
    EXECUTE IMMEDIATE @v_query;_x000D_
END</t>
  </si>
  <si>
    <t>ux_outputs_adj</t>
  </si>
  <si>
    <t>metadata_startup</t>
  </si>
  <si>
    <t>CREATE OR REPLACE PROCEDURE __ux_outputs (_x000D_
	IN `v_journey_type` TEXT,_x000D_
	IN `v_journey_id` INT,_x000D_
	IN `v_journey_sheet_id` INT,_x000D_
	IN `v_content_type` ENUM('table','pivot','n/a'),_x000D_
	IN `v_table_or_pivot_tag` TEXT_x000D_
)
BEGIN_x000D_
    IF !(__utils_tblexists('v_journey_sheets')) THEN_x000D_
						CREATE OR REPLACE VIEW v_journey_sheets AS_x000D_
				    SELECT concat(j.id, if((view_type = 'Summary'), '', char(96 + (row_number() OVER (PARTITION BY j.id ORDER BY s.id)) - 1)), '. '_x000D_
				               , if(!(s.sheet_name_override = ''), concat(s.sheet_name_override)_x000D_
				                  , (CASE s.view_type_x000D_
				                       WHEN 'Summary' THEN concat(j.journey_name)_x000D_
				                       ELSE concat(j.journey_alias, ' ', view_type)_x000D_
				                     END))) AS journey_sheet_name_x000D_
				         , s.id AS journey_sheet_id_x000D_
				         , s.journey_id_x000D_
				         , s.view_type_x000D_
				         , s.subtitle_x000D_
				         , j.pallette_colour_x000D_
				         , s.active_x000D_
				      FROM __ux_journey_sheets s_x000D_
				      JOIN __ux_journeys j ON 1 = 1_x000D_
				       AND j.id = s.journey_id_x000D_
				     WHERE 1 = 1_x000D_
				       AND s.active = 'Y'_x000D_
				;_x000D_
				END IF;_x000D_
				CASE v_journey_type_x000D_
				  WHEN 'sheet_content_transfer_data' THEN_x000D_
		      SELECT concat('_x000D_
SELECT m.table_tag, ifnull(s.journey_sheet_name, ''_meta'') AS table_sheet, m.table_name_x000D_
            , m.output_statement, m.upload_type, m.insert_column_list_x000D_
            , m.enriched_output, m.last_updated, m.tooltip_text, c.sheet_pane_number AS pane_number_x000D_
         FROM __meta_transfers m_x000D_
    LEFT JOIN __ux_journey_sheet_content c ON 1 = 1_x000D_
          AND c.table_tag = m.table_tag_x000D_
    LEFT JOIN v_journey_sheets s ON 1 = 1_x000D_
          AND s.journey_sheet_id = c.journey_sheet_id_x000D_
        WHERE m.table_tag = ''', v_table_or_pivot_tag, '''_x000D_
          AND if(m.table_name regexp ''__config'', 1, c.active = ''Y'')_x000D_
        ORDER BY c.sheet_pane_number_x000D_
                   ;')_x000D_
        INTO @v_query_x000D_
      ;_x000D_
				  WHEN 'all_journeys' THEN_x000D_
				    SELECT concat('SELECT * FROM __ux_journeys WHERE hidden = '''';')_x000D_
				    INTO @v_query_x000D_
				  ;_x000D_
				  WHEN 'single_journey' THEN_x000D_
				    SELECT concat('SELECT * FROM __ux_journeys WHERE hidden = '''' AND id = ',v_journey_id, ';')_x000D_
				    INTO @v_query_x000D_
				  ;_x000D_
				  WHEN 'journey_sheet_data' THEN_x000D_
		      SELECT concat('_x000D_
SELECT journey_sheet_name_x000D_
     , journey_sheet_id_x000D_
     , journey_id_x000D_
     , view_type_x000D_
     , subtitle_x000D_
     , pallette_colour_x000D_
  FROM v_journey_sheets_x000D_
 WHERE 1 = 1     _x000D_
   AND journey_id = ', v_journey_id, '_x000D_
                   ;')_x000D_
        INTO @v_query_x000D_
      ;_x000D_
      WHEN 'sheet_content_data' THEN_x000D_
        SELECT concat('_x000D_
SELECT id AS journey_sheet_content_id_x000D_
         , table_tag_x000D_
         , content_type_x000D_
         , sheet_pane_number_x000D_
	 FROM __ux_journey_sheet_content_x000D_
	WHERE 1 = 1_x000D_
	  AND journey_id = ', v_journey_id, '_x000D_
	  AND journey_sheet_id = ', v_journey_sheet_id, '_x000D_
	  AND content_type = ''', v_content_type, '''_x000D_
	  AND active = ''Y''_x000D_
 ORDER BY sheet_pane_number_x000D_
	                  ;')_x000D_
	       INTO @v_query_x000D_
	     ;_x000D_
	     WHEN 'sheet_pane_data' THEN_x000D_
        SELECT concat('_x000D_
SELECT sheet_pane_number_x000D_
     , instructions_wording_x000D_
     , button_label_wording_x000D_
     , button_action_x000D_
     , textbox_only_x000D_
  FROM __ux_journey_sheet_panes_x000D_
	WHERE 1 = 1_x000D_
	  AND journey_id = ', v_journey_id, '_x000D_
	  AND journey_sheet_id = ', v_journey_sheet_id, '_x000D_
	  AND active = ''Y''_x000D_
 ORDER BY sheet_pane_number_x000D_
	                  ;')_x000D_
	       INTO @v_query_x000D_
	     ;_x000D_
	     WHEN 'sheet_ornaments' THEN_x000D_
				    SELECT concat('_x000D_
SELECT so.*_x000D_
  FROM __ux_journey_sheet_ornaments so_x000D_
  JOIN __ux_journey_sheets s ON 1 = 1_x000D_
   AND s.id = so.sheet_id_x000D_
 WHERE 1 = 1_x000D_
   AND s.active = ''Y''_x000D_
   AND so.sheet_id = ', v_journey_sheet_id, '_x000D_
                    ')_x000D_
				    INTO @v_query_x000D_
				  ;_x000D_
				  WHEN 'sheet_content_pivot_def_data' THEN_x000D_
				    SELECT concat('_x000D_
SELECT s.journey_sheet_name_x000D_
     , pd.pivot_table_tag_x000D_
     , c.sheet_pane_number_x000D_
					, pd.source_table_name_x000D_
					, pd.use_data_model_x000D_
					, pd.apply_subtotals_x000D_
					, pd.sort_criteria _x000D_
  FROM __ux_journey_sheet_content_pivot_def pd_x000D_
  LEFT JOIN __ux_journey_sheet_content c ON 1 = 1_x000D_
   AND c.table_tag = pd.pivot_table_tag_x000D_
  LEFT JOIN v_journey_sheets s ON 1 = 1_x000D_
   AND s.journey_sheet_id = c.journey_sheet_id_x000D_
 WHERE pd.pivot_table_tag = ''', v_table_or_pivot_tag, '''_x000D_
                    ')_x000D_
				    INTO @v_query_x000D_
				  ;_x000D_
				  WHEN 'sheet_content_pivot_col_def' THEN_x000D_
				    SELECT concat('SELECT * FROM __ux_journey_sheet_content_pivot_col_def WHERE pivot_table_tag = ''', v_table_or_pivot_tag, ''';')_x000D_
				    INTO @v_query_x000D_
				  ;_x000D_
				 	WHEN 'summary_dashboard_ordinal' THEN_x000D_
SELECT concat('			  _x000D_
				  SELECT a.`ordinal`_x000D_
FROM (_x000D_
_x000D_
SELECT journey_sheet_name_x000D_
     , journey_sheet_id_x000D_
     , journey_id_x000D_
     , row_number() over( order by journey_sheet_id) AS `ordinal`_x000D_
  FROM v_journey_sheets_x000D_
 WHERE 1 = 1     _x000D_
   AND journey_id = 0_x000D_
    ) a_x000D_
WHERE a.journey_sheet_name REGEXP ''Summary Dashboard''_x000D_
LIMIT 1_x000D_
             ')_x000D_
        INTO @v_query_x000D_
				  ;_x000D_
						ELSE SET @v_query = 'SELECT ''No valid journey type entered'' AS `Error Message`'_x000D_
						;_x000D_
END CASE;_x000D_
#SELECT @v_query;_x000D_
EXECUTE IMMEDIATE @v_query;_x000D_
END</t>
  </si>
  <si>
    <t>startup_2</t>
  </si>
  <si>
    <t>office_equipment_type</t>
  </si>
  <si>
    <t>spend_from</t>
  </si>
  <si>
    <t>srn</t>
  </si>
  <si>
    <t>Supplier A</t>
  </si>
  <si>
    <t>quality_grade</t>
  </si>
  <si>
    <t>spend_to</t>
  </si>
  <si>
    <t>Supplier B</t>
  </si>
  <si>
    <t>item_description</t>
  </si>
  <si>
    <t>Supplier C</t>
  </si>
  <si>
    <t>item_serial_number</t>
  </si>
  <si>
    <t>percentage_discount</t>
  </si>
  <si>
    <t>Supplier D</t>
  </si>
  <si>
    <t>bidder_comments</t>
  </si>
  <si>
    <t>Supplier E</t>
  </si>
  <si>
    <t>unit_of_measure</t>
  </si>
  <si>
    <t>line_item_incumbent</t>
  </si>
  <si>
    <t>Supplier F</t>
  </si>
  <si>
    <t>Supplier G</t>
  </si>
  <si>
    <t>item_quantity</t>
  </si>
  <si>
    <t>Supplier H</t>
  </si>
  <si>
    <t>_env_vars_</t>
  </si>
  <si>
    <t>_dimensions_</t>
  </si>
  <si>
    <t>_shortlists_</t>
  </si>
  <si>
    <t>_sheets_</t>
  </si>
  <si>
    <t>_raw_</t>
  </si>
  <si>
    <t>_prices_</t>
  </si>
  <si>
    <t>name</t>
  </si>
  <si>
    <t>value</t>
  </si>
  <si>
    <t>field_name</t>
  </si>
  <si>
    <t>extract_type</t>
  </si>
  <si>
    <t>extract_value</t>
  </si>
  <si>
    <t>shortlist_name</t>
  </si>
  <si>
    <t>shortlist_alias</t>
  </si>
  <si>
    <t>shortlist_values_csv</t>
  </si>
  <si>
    <t>apply_to_feedback_parameters</t>
  </si>
  <si>
    <t>sheet_name</t>
  </si>
  <si>
    <t>finder_type</t>
  </si>
  <si>
    <t>finder_root</t>
  </si>
  <si>
    <t>finder_stem</t>
  </si>
  <si>
    <t>finder_first_row_offset</t>
  </si>
  <si>
    <t>rebate_sheet</t>
  </si>
  <si>
    <t>original_column_name</t>
  </si>
  <si>
    <t>cleaned_column_name</t>
  </si>
  <si>
    <t>mapped_column_name</t>
  </si>
  <si>
    <t>data_type</t>
  </si>
  <si>
    <t>column_type</t>
  </si>
  <si>
    <t>special_name</t>
  </si>
  <si>
    <t>bidder_view</t>
  </si>
  <si>
    <t>blend_flag</t>
  </si>
  <si>
    <t>price_type</t>
  </si>
  <si>
    <t>cherrypick_order</t>
  </si>
  <si>
    <t>key_price</t>
  </si>
  <si>
    <t>is_blend_price</t>
  </si>
  <si>
    <t>client</t>
  </si>
  <si>
    <t>Demo Client</t>
  </si>
  <si>
    <t>round</t>
  </si>
  <si>
    <t>Data Validation</t>
  </si>
  <si>
    <t>1a. Import'!$C$18</t>
  </si>
  <si>
    <t>new_incumbent</t>
  </si>
  <si>
    <t>New Or Incumbent</t>
  </si>
  <si>
    <t>New,Incumbent</t>
  </si>
  <si>
    <t>Pricing</t>
  </si>
  <si>
    <t>Find Iterator</t>
  </si>
  <si>
    <t>2#Scenario Name</t>
  </si>
  <si>
    <t>0&gt;0</t>
  </si>
  <si>
    <t>Scenario name</t>
  </si>
  <si>
    <t>bidder_name</t>
  </si>
  <si>
    <t>char</t>
  </si>
  <si>
    <t>bidder</t>
  </si>
  <si>
    <t>Item Unit Price Excl. Overheads And Delivery</t>
  </si>
  <si>
    <t>low_to_high</t>
  </si>
  <si>
    <t>category</t>
  </si>
  <si>
    <t>Office Supplies</t>
  </si>
  <si>
    <t>regional_national</t>
  </si>
  <si>
    <t>Regional Or National</t>
  </si>
  <si>
    <t>Regional,National</t>
  </si>
  <si>
    <t>Y</t>
  </si>
  <si>
    <t>Rebates</t>
  </si>
  <si>
    <t>Round</t>
  </si>
  <si>
    <t>Overhead Costs</t>
  </si>
  <si>
    <t>import_type</t>
  </si>
  <si>
    <t>eFlow</t>
  </si>
  <si>
    <t>Activity lot name</t>
  </si>
  <si>
    <t>activity_lot_name</t>
  </si>
  <si>
    <t>Delivery Costs</t>
  </si>
  <si>
    <t>Section name</t>
  </si>
  <si>
    <t>section_name</t>
  </si>
  <si>
    <t>Total Unit Price</t>
  </si>
  <si>
    <t>Item type name</t>
  </si>
  <si>
    <t>item_type_name</t>
  </si>
  <si>
    <t>Total Price</t>
  </si>
  <si>
    <t>SRN</t>
  </si>
  <si>
    <t>item_data</t>
  </si>
  <si>
    <t>pricing_book_password</t>
  </si>
  <si>
    <t>URN</t>
  </si>
  <si>
    <t>urn</t>
  </si>
  <si>
    <t>pricing_sheet_password</t>
  </si>
  <si>
    <t>Office Equipment Type</t>
  </si>
  <si>
    <t>skip_missing_tabs</t>
  </si>
  <si>
    <t>Quality Grade</t>
  </si>
  <si>
    <t>Item Description</t>
  </si>
  <si>
    <t>Item Serial Number</t>
  </si>
  <si>
    <t>allow_bid_sheet_feedback</t>
  </si>
  <si>
    <t>Line Item Incumbent</t>
  </si>
  <si>
    <t>Unit Of Measure</t>
  </si>
  <si>
    <t>Item Quantity</t>
  </si>
  <si>
    <t>numeric</t>
  </si>
  <si>
    <t>is_item_data_valid</t>
  </si>
  <si>
    <t>item_unit_price_excl_overheads_and_delivery</t>
  </si>
  <si>
    <t>monetary</t>
  </si>
  <si>
    <t>price_column</t>
  </si>
  <si>
    <t>overhead_costs</t>
  </si>
  <si>
    <t>delivery_costs</t>
  </si>
  <si>
    <t>total_unit_price</t>
  </si>
  <si>
    <t>unit_price</t>
  </si>
  <si>
    <t>total_price</t>
  </si>
  <si>
    <t>Bidder Comments</t>
  </si>
  <si>
    <t>additional_info</t>
  </si>
  <si>
    <t>Bidders</t>
  </si>
  <si>
    <t>Scenario Name</t>
  </si>
  <si>
    <t>Activity Lot Name</t>
  </si>
  <si>
    <t>Section Name</t>
  </si>
  <si>
    <t>Item Type Name</t>
  </si>
  <si>
    <t>Spend From</t>
  </si>
  <si>
    <t>Spend To</t>
  </si>
  <si>
    <t>Percentage Discount</t>
  </si>
  <si>
    <t>Sourcing Analytics</t>
  </si>
  <si>
    <t>_username_</t>
  </si>
  <si>
    <t>_driver_</t>
  </si>
  <si>
    <t>Tool Configuration Metadata</t>
  </si>
  <si>
    <t>_database name_</t>
  </si>
  <si>
    <t>_developer mode_</t>
  </si>
  <si>
    <t>_last interaction datetime_</t>
  </si>
  <si>
    <t>_column_type_fuzzy_match_</t>
  </si>
  <si>
    <t>_eflow_data_extract_</t>
  </si>
  <si>
    <t>_table_formats_</t>
  </si>
  <si>
    <t>_table_column_tooltips</t>
  </si>
  <si>
    <t>_error_messages_</t>
  </si>
  <si>
    <t>_wizard_</t>
  </si>
  <si>
    <t>_transfer_schedule</t>
  </si>
  <si>
    <t>_slicer_cache_filter_conns</t>
  </si>
  <si>
    <t>word</t>
  </si>
  <si>
    <t>match_type</t>
  </si>
  <si>
    <t>table_tag</t>
  </si>
  <si>
    <t>table_sheet</t>
  </si>
  <si>
    <t>procedure_name</t>
  </si>
  <si>
    <t>format_type</t>
  </si>
  <si>
    <t>column_1</t>
  </si>
  <si>
    <t>value_1</t>
  </si>
  <si>
    <t>column_2</t>
  </si>
  <si>
    <t>value_2</t>
  </si>
  <si>
    <t>column_name</t>
  </si>
  <si>
    <t>title</t>
  </si>
  <si>
    <t>body</t>
  </si>
  <si>
    <t>component</t>
  </si>
  <si>
    <t>label</t>
  </si>
  <si>
    <t>message</t>
  </si>
  <si>
    <t>step</t>
  </si>
  <si>
    <t>table</t>
  </si>
  <si>
    <t>sheet</t>
  </si>
  <si>
    <t>instructions</t>
  </si>
  <si>
    <t>non_eflow_override_instructions</t>
  </si>
  <si>
    <t>slicer_cache_name</t>
  </si>
  <si>
    <t>connected_pivot_table_name</t>
  </si>
  <si>
    <t>suitable_for_heatmap_only_tool</t>
  </si>
  <si>
    <t>exact</t>
  </si>
  <si>
    <t>_meta</t>
  </si>
  <si>
    <t>eflow_client_round_tab_metadata_v1</t>
  </si>
  <si>
    <t>range_format</t>
  </si>
  <si>
    <t>RWCell</t>
  </si>
  <si>
    <t>_Bidder List_</t>
  </si>
  <si>
    <t>Bidder Code</t>
  </si>
  <si>
    <t>This is used as a unique identifier for bidders. This should be prepended to file names in the form "code_filename" for non-eFlow imports.</t>
  </si>
  <si>
    <t>import</t>
  </si>
  <si>
    <t>tab-not-found</t>
  </si>
  <si>
    <t>sheet not found within pricing book.
 - Please check that this sheet has not been removed or renamed.
 - If you wish for the import process to ignore missing tabs, please contact your sourcing analytics liason.</t>
  </si>
  <si>
    <t>At this step, you will need to enter the relevant environment variables. The fields "Client", "Category" and "Import Type" are mandatory. The descriptions are as follows:
- Client - The name of the client
- Category - A description of the category being worked upon, used for cross instance reporting
- Import Type - either eFlow or non-Eflow. In the case of eFlow, we would expect a consolidated file per round to be uploaded. For non-eFlow, the user will be able to select multiple bidder files per round.
- Use Bidder Code - If you are associating the bidders with a URN, this will be required. Generally for non-eFlow tenders.
- Use Custom Baseline - If the project is unable to provide the Baseline Unit Prices in the form of a bidder file, you can select this to put your own baseline in.
- Pricing Book/Sheet Password - In the event of a customised import/bid file adjustments, you will need to enter the relevant passwords here to unlock the books.
- Skip Missing Tabs - This changes how the import works. If you select it, in the event the import process doesn't find a tab, it should not errror and move onto the next.</t>
  </si>
  <si>
    <t>SC_Baskets_Round</t>
  </si>
  <si>
    <t>_Pivot SC High Level Savings_</t>
  </si>
  <si>
    <t>Yes</t>
  </si>
  <si>
    <t>Price</t>
  </si>
  <si>
    <t>fuzzy</t>
  </si>
  <si>
    <t>eflow_client_round_item_metadata_v1</t>
  </si>
  <si>
    <t>data_validation</t>
  </si>
  <si>
    <t>eFlow,non-eFlow</t>
  </si>
  <si>
    <t>Bidder Name</t>
  </si>
  <si>
    <t>The name of the bidder as it will appear in the pricing model. Please ensure this matches your eFlow bidder list when relevant.</t>
  </si>
  <si>
    <t>top-left-not-found</t>
  </si>
  <si>
    <t>The first column header does not match the expected configuration on the this table.
Please check that the first column header has not been changed. The expected value is</t>
  </si>
  <si>
    <t>Please review the default dimensions. A dimension is defined as the collection of unique parameters required to distinguish a specific data block. For a standard eFlow tender, a block of data will be unique up to Round.
If you needed to add any dimensions here, e.g. City or Lot, you can do so now. The extract_types are defined as follows:
- Data Validation - This will find a range within the tool itself. extract_value should be of the form '&lt;Sheet Name&gt;'!&lt;Column Letter&gt;&lt;Row Number&gt;, e.g. 'Import'!C6.
- Sheet Lookup - This will find a range in the book being imported. extract_value should be of the form '&lt;Sheet Name&gt;'!&lt;Column Letter&gt;&lt;Row Number&gt;, e.g. 'Import'!C6.
- Workbook Name Start (Fixed) - This will take the first few characters of a workbook name. extract_value should be a number, i.e. 6.
- Workbook Name Start (Variable) - This will take the first characters of a workbook name, before a delimiter. extract_value should be the delimiter.</t>
  </si>
  <si>
    <t>SC_Baskets_Sheet_Name</t>
  </si>
  <si>
    <t>price</t>
  </si>
  <si>
    <t>Exclude From Award Scenarios</t>
  </si>
  <si>
    <t>Marking a bidder as "Y" in this column will result in their exclusion from automated award scenarios. Their prices will still be used for target calculations.</t>
  </si>
  <si>
    <t>unable-to-write-csv</t>
  </si>
  <si>
    <t>There were characters entered into this tab which cannot be imported. Please consult the "import errors" tab to find the affected rows.</t>
  </si>
  <si>
    <t xml:space="preserve">Please review the shortlist configuration. The project should have provided you with one or several bidder shortlists i.e. ways of grouping bidders. The rows in this table will correspond to columns in the _Bidder List_ for this instance. The column definitions for this table are as follows:
- shortlist_name - This will be the name of the column as it appears on the database. Conventionally, this will be lower case with underscores instead of spaces. (e.g. region)
- shortlist_alias - This will be the name of the column in all relevant outputs in the tool. (e.g. Bidder Region)
- shortlist_values_csv - This should be the list of possible values for this column. These should be end user friendly, and should not contain leading or trailing spaces (e.g. North USA,South USA)
- apply_to_feedback_parameters - This flag controls whether the shortlist in question should be used to calculate targets for commercial feedback. For example, one would expect new suppliers to have similar prices to incumbent suppliers, whereas a Chinese bidder would likely have lower prices than a USA bidder. Therefore one would expect generally that new_or_incumbent would not drive target calculations, whereas region would.
Please note that once the instance is configured, if the shortlists require amendments, then a new tool would need to be configured and issued.
</t>
  </si>
  <si>
    <t>SC_Baskets_Pricing_Column</t>
  </si>
  <si>
    <t>comment</t>
  </si>
  <si>
    <t>Baseline Scenario</t>
  </si>
  <si>
    <t>If you are uploading Baseline Unit Prices in the same format as bidder responses, the corresponding Bidder Name for this should be marked as "Y" in this column.</t>
  </si>
  <si>
    <t>errors-detected-modal</t>
  </si>
  <si>
    <t>Errors were detected during the import process, and no data was imported as a consequence.
Please consult the import log for a detailed breakdown of the errors.</t>
  </si>
  <si>
    <t>Please review and amend the tab config here. This table controls what tabs are to be imported into the database. This will be prepopulated by the process, so all you need to do is remove any tabs that you do not wish/need to be imported.</t>
  </si>
  <si>
    <t>Please review and amend the tab config here. This table controls what tabs are to be imported into the database. The columns are as follows:
- tab_code - this should be a unique, database-friendly, identifier for each of the tabs. Please use lower case, e.g. "rc" for tab called "Ratecard".
- tab_name - the name of the tab. This should exactly match the name in the pricing book.
- finder_* elements -These are used to tell the code where the dataset is stored on the tab you are trying to import. The type, root &amp; stem find the header of the first column (the top left of the data table), and the first_row_offset is the gap between the headers and the dataset (i.e. if there is a description column before the dataset starts). The finder_type modifies what the root refers to. The stem always accepts values of the form "row|column", e.g. "1|0", and acts as an offset after the root address has been identified.The available finder_types are as follows:
- Range Address - In this case, the root should be a cell reference, e.g. "A1".
- Row|Column - The root should be of the form "row|column"
- Find Iterator - The root should be of the form "[multiplicity]#text value to find". This works by finding cells with the text value after the "#" delimiter [multiplicity], i.e. "2#URN" means find the second cell that has text value "URN". If the multiplicity is one, the root can be passed without the prepended "1#", i.e. "URN" will be treated the same as "1#URN", but the prepended "1#" must be included if the text value contains a "#", e.g. "URN#Value" will break the process, but "1#URN#Value" will find the first instance of "URN#Value".</t>
  </si>
  <si>
    <t>quantity</t>
  </si>
  <si>
    <t>The is a control set from the Bidder List and flags if the bidder is new or a high level incumbent.</t>
  </si>
  <si>
    <t>wizard</t>
  </si>
  <si>
    <t>down-warning</t>
  </si>
  <si>
    <t>Going back will result in:
 - possible wiping of previously populated datasets.
 - any progress made on the current step being lost.
Are you sure you wish to continue?</t>
  </si>
  <si>
    <t>Please review the raw column config here.This part tells the Sourcing Analytics infrastructure how to process the tender. Each row is a column from one of the datasets, in order. The column types are as follows:
- (blank) - This column will not be staged by the process.
- item_data - This column will be staged into the corresponding items table for this tab
- price_column - This column will be staged into the core analysis dataset
- additional_info - This column will be staged into the corresponding info table for this tab
The special names are as follows:
- bidder - this is the scenario name column, generated by eFlow.
- urn - this is the URN column for this tab. 
   *We require each tab  on which analysis is to be performed to have a urn*
- line_item_incumbent - this is the incumbent supplier name that currently sources the line item for the client. This should match the name in the Bidder List where applicable.
- unit_of_measure - currently not in use in the Sourcing Analytics tool.
- item_quantity - this column represents an item quantity column. This will be used as a multiplier within basket analytics and saving scenarios, for all Pricing Columns except the total_price (as this already takes into account the quantity).
- unit_price - this column generally would represent the "key_Price" in Price config (i.e. the total unit price for the line item).
- total_price - this is an eFlow calculation which represents the associated spend of the line item i.e. unit_price * item_quantity.
- bidder_comments - this column will be consolidated and shown in outputs.
This table will be prepopulated with Sourcing metadata, however please confirm the following before proceeding:
- each tab with at least one pricing column has a urn.</t>
  </si>
  <si>
    <t>Please review the raw column config here.This part tells the Sourcing Analytics infrastructure how to process the tender. Each row is a column from one of the datasets, in order. The column types are as follows:
- (blank) - This column will not be staged by the process.
- item_data - This column will be staged into the corresponding items table for this tab
- price_column - This column will be staged into the core analysis dataset
- additional_info - This column will be staged into the corresponding info table for this tab
The special names are as follows:
- urn - this is the URN column for this tab. 
   *We require each tab  on which analysis is to be performed to have a urn*
- line_item_incumbent - this is the incumbent supplier name that currently sources the line item for the client. This should match the name in the Bidder List where applicable.
- unit_of_measure - currently not in use in the Sourcing Analytics tool.
- item_quantity - this column represents an item quantity column. This will be used as a multiplier within basket analytics and saving scenarios, for all Pricing Columns except the total_price (as this already takes into account the quantity).
- unit_price - this column generally would represent the "key_Price" in Price config (i.e. the total unit price for the line item).
- total_price - this is an eFlow calculation which represents the associated spend of the line item i.e. unit_price * item_quantity.
- bidder_comments - this column will be consolidated and shown in outputs.
This table will be prepopulated with the columns from the price book, however please confirm the following before proceeding:
- each tab with at least one pricing column has a urn.</t>
  </si>
  <si>
    <t>SC_Baskets_New_Or_Incumbent</t>
  </si>
  <si>
    <t>total unit</t>
  </si>
  <si>
    <t>_Import Log_</t>
  </si>
  <si>
    <t>ID</t>
  </si>
  <si>
    <t>Internal identifier, this will increment each time you upload a pricing book.</t>
  </si>
  <si>
    <t>no-client-entered</t>
  </si>
  <si>
    <t>please enter a client name to continue</t>
  </si>
  <si>
    <t>Please adjust the price configuration as required here. This table will be prepopulated with all the pricing columns flagged in raw config. Here you are able to:
- reverse the order of the cherrypicking if required.
- flag which prices should be coloured in commercial feedback.
- flag which prices should feed into basket analytics and saving scenarios.</t>
  </si>
  <si>
    <t>SC_Automated_Savings_Data_Round</t>
  </si>
  <si>
    <t>_Pivot SM Supplier Type Award_</t>
  </si>
  <si>
    <t>No</t>
  </si>
  <si>
    <t>total</t>
  </si>
  <si>
    <t>File Path</t>
  </si>
  <si>
    <t>The full path of the file imported.</t>
  </si>
  <si>
    <t>no-category-entered</t>
  </si>
  <si>
    <t>please enter a category name to continue</t>
  </si>
  <si>
    <t>1a. Import</t>
  </si>
  <si>
    <t>Please review the bidder list at this point. You can flag which scenario should be the baseline (if any), and which suppliers are incumbent.</t>
  </si>
  <si>
    <t>SC_Automated_Savings_Data_Sheet_Name</t>
  </si>
  <si>
    <t>incumbent</t>
  </si>
  <si>
    <t>Import User</t>
  </si>
  <si>
    <t>The name on the user profile of the user who imported the file.</t>
  </si>
  <si>
    <t>no-import_type-entered</t>
  </si>
  <si>
    <t>please select an import type to continue</t>
  </si>
  <si>
    <t>_refresh_</t>
  </si>
  <si>
    <t>You will need to now add in your custom baseline. To do this, please place the baseline (or a dummy baseline) on the tab labelled Baseline. Please add a unique tag to the top left of the table (i.e. "_Baseline_"). Once this is done, you will need to move onto the database, and amend the "refresh_custom_baseline" procedure, so that it is incorporated into the main refresh flow. More details on this are available in the comments in the procedure itself.</t>
  </si>
  <si>
    <t>SC_Automated_Savings_Data_Pricing_Column</t>
  </si>
  <si>
    <t>Time Stamp (UTC)</t>
  </si>
  <si>
    <t>The time (UTC) and date upon which the import was conducted.</t>
  </si>
  <si>
    <t>eflow_instance_configuration</t>
  </si>
  <si>
    <t>metadata-extraction-issue</t>
  </si>
  <si>
    <t>There was an issue when extraction eFlow metadata. Please contact Ben Lewington</t>
  </si>
  <si>
    <t>Data Validation,Worksheet Lookup,Workbook Name Start (Fixed),Workbook Name Start (Variable)</t>
  </si>
  <si>
    <t>Import Errors</t>
  </si>
  <si>
    <t>Any errors that occurred during import will be present in this column, with a useful description. If an error occurs, no data will be stored for this file, to avoid partial datasets.</t>
  </si>
  <si>
    <t>no-database-name-entered</t>
  </si>
  <si>
    <t>Please enter a database name before you continue with the process. If you don't already have a database set up, please contact either Ben Lewington or Anup Mistry.</t>
  </si>
  <si>
    <t>tab_code</t>
  </si>
  <si>
    <t>_Basket Levels_</t>
  </si>
  <si>
    <t>Sheet Position</t>
  </si>
  <si>
    <t>The position of the sheet within the pricing book.</t>
  </si>
  <si>
    <t>start-up-message</t>
  </si>
  <si>
    <t>Welcome to the Sourcing Analytics Configuration Wizard</t>
  </si>
  <si>
    <t>tab_name</t>
  </si>
  <si>
    <t>Sheet Name</t>
  </si>
  <si>
    <t>The name of the pricing sheet from the pricing book.</t>
  </si>
  <si>
    <t>Column Name</t>
  </si>
  <si>
    <t>_Item Field Selection_</t>
  </si>
  <si>
    <t>Item Field Number</t>
  </si>
  <si>
    <t>This column specifies which field number column the chosen descriptive column will sit in.</t>
  </si>
  <si>
    <t>Range Address,Row|Column,Find Iterator</t>
  </si>
  <si>
    <t>_Basket Coverage_</t>
  </si>
  <si>
    <t>char,numeric,monetary</t>
  </si>
  <si>
    <t>_Outlier Parameters_</t>
  </si>
  <si>
    <t>item_data,price_column,additional_info</t>
  </si>
  <si>
    <t>bidder,urn,line_item_incumbent,unit_of_measure,item_quantity,total_price,unit_price,bidder_comments,spend_from,spend_to,percentage_discount</t>
  </si>
  <si>
    <t>Level 1</t>
  </si>
  <si>
    <t>Level 2</t>
  </si>
  <si>
    <t>1,0</t>
  </si>
  <si>
    <t>Level 3</t>
  </si>
  <si>
    <t>Outlier +</t>
  </si>
  <si>
    <t>This is the upper bound for the Outlier tolerances at a line item level. In the event this line item has no Baseline Unit Price, the median of all bids will be used.</t>
  </si>
  <si>
    <t>Exact,Alternative,Equivalent</t>
  </si>
  <si>
    <t>Outlier -</t>
  </si>
  <si>
    <t>This is the lower bound for the Outlier tolerances at a line item level. In the event this line item has no Baseline Unit Price, the median of all bids will be used. This should be entered as a negative number.</t>
  </si>
  <si>
    <t>_Pricing Data_</t>
  </si>
  <si>
    <t>Pricing Column</t>
  </si>
  <si>
    <t>This corresponds to the pricing columns from within the various pricing sheets, consolidated as rows.</t>
  </si>
  <si>
    <t>heatmap_colour_type</t>
  </si>
  <si>
    <t>The name of the Bidder.</t>
  </si>
  <si>
    <t>primary_price</t>
  </si>
  <si>
    <t>This is the URN from the pricing book.</t>
  </si>
  <si>
    <t>low_to_high,high_to_low</t>
  </si>
  <si>
    <t>standard,coverage,not_coloured</t>
  </si>
  <si>
    <t>Item Field 1</t>
  </si>
  <si>
    <t>The value of the descriptive column chosen as Item Field 1 for each pricing sheet.</t>
  </si>
  <si>
    <t>Item Field 2</t>
  </si>
  <si>
    <t>The value of the descriptive column chosen as Item Field 2 for each pricing sheet.</t>
  </si>
  <si>
    <t>Item Field 3</t>
  </si>
  <si>
    <t>The value of the descriptive column chosen as Item Field 3 for each pricing sheet.</t>
  </si>
  <si>
    <t>Automated Bid Validity</t>
  </si>
  <si>
    <t>=IFS([Unit Price] = 0, "No Bid" ,([Baseline price] - [Unit Price] / [Baseline Price]) &gt; [Outlier +], "Outlier Bid",  ([Baseline Price] - [Unit Price] / [Baseline Price]) &lt; [Outlier -],  "Outlier Bid", ,  ELSE "Valid Bid")</t>
  </si>
  <si>
    <t>database_table_name</t>
  </si>
  <si>
    <t>Outlier Override</t>
  </si>
  <si>
    <t>This column can be edited by the user of the tool. Use the dropdown to override the automated calculation and then click the button "Refresh Outlier Override". Any override will be reflected in the column [Final Bid Validity].</t>
  </si>
  <si>
    <t>Final Bid Validity</t>
  </si>
  <si>
    <t>This column shows the bid validity by first checking if any override has been done. If no override has been done, the tool applies the automatic outlier calculation. See the FAQ for more detail.</t>
  </si>
  <si>
    <t>_outputs_</t>
  </si>
  <si>
    <t>output_name</t>
  </si>
  <si>
    <t>% Difference of Unit Price From Baseline Unit Price</t>
  </si>
  <si>
    <t>=([Baseline Unit Price] - [Unit Price])/ [Baseline Unit Price]</t>
  </si>
  <si>
    <t>query_text</t>
  </si>
  <si>
    <t>Baseline Unit Price</t>
  </si>
  <si>
    <t>The Baseline Unit Price for this line item. If there is no baseline for this line item, this column will show the median of all bids for this line item. See "Baseline Proxy Used" tooltip for more information.</t>
  </si>
  <si>
    <t>output_tab_name</t>
  </si>
  <si>
    <t>Unit Price</t>
  </si>
  <si>
    <t>The value the bidder entered for this pricing column.</t>
  </si>
  <si>
    <t>halt_refresh</t>
  </si>
  <si>
    <t>Baseline Proxy Price Used</t>
  </si>
  <si>
    <t>This is a flag (1 or 0) which indicates whether or not the line item in question has a Baseline Unit Price. See the FAQ for more info.</t>
  </si>
  <si>
    <t>Total Spend Savings</t>
  </si>
  <si>
    <t>=[Baseline Spend] - [Total Spend]
This will be the opposite if the Pricing Column is a "High To Low" cherrypick.</t>
  </si>
  <si>
    <t>number_format</t>
  </si>
  <si>
    <t>DD/MM/YYYY HH:MM:SS</t>
  </si>
  <si>
    <t>Quantity</t>
  </si>
  <si>
    <t>The quantity for this line item. For a pricing column which corresponds to a "Total Price", this will be 1.</t>
  </si>
  <si>
    <t>conditional_format</t>
  </si>
  <si>
    <t>Import Success Flag</t>
  </si>
  <si>
    <t>Success</t>
  </si>
  <si>
    <t>green</t>
  </si>
  <si>
    <t>Baseline Spend</t>
  </si>
  <si>
    <t xml:space="preserve">=[Quantity] * [Baseline Unit Price]
When the pricing column is a "Total Price", or no quantities are available, this will be equal to the Baseline Unit Price.
</t>
  </si>
  <si>
    <t>Error</t>
  </si>
  <si>
    <t>red</t>
  </si>
  <si>
    <t>Total Spend</t>
  </si>
  <si>
    <t>=[Quantity] * [Unit Price]
When the pricing column is a "Total Price", or no quantities are available, this will be equal to the [Unit Price].</t>
  </si>
  <si>
    <t>custom</t>
  </si>
  <si>
    <t>ImportLog</t>
  </si>
  <si>
    <t>This column is the name of the incumbent supplier for this line item.</t>
  </si>
  <si>
    <t>DataValidations</t>
  </si>
  <si>
    <t>Above Baseline Unit Price</t>
  </si>
  <si>
    <t>=IF([Unit Price] &gt; [Baseline Unit Price], 1, 0)
This is a flag which indicates whether the bidder price for this line item is above or below the Baseline Unit Price.</t>
  </si>
  <si>
    <t>=IF(AND([Non-Zero Bid] =1,  [Valid Bid] = 0, [Above Baseline Unit Price] = 1), 1, 0)
This is a flag which indicates whether the bidder price is an Outlier that is above the Baseline Unit Price.</t>
  </si>
  <si>
    <t>=IF(AND([Non-Zero Bid] =1,  [Valid Bid] = 0, [Above Baseline Unit Price] = 0), 1, 0)
This is a flag which indicates whether the bidder price is an Outlier that is below the Baseline Unit Price.</t>
  </si>
  <si>
    <t>Incumbent Supplier</t>
  </si>
  <si>
    <t>Line Item Incumbent Flag</t>
  </si>
  <si>
    <t>=IF([Bidder Name] = [Line Item Incumbent], 1, 0)_x000D_
This is a flag which indicates whether the bidder is the incumbent supplier for this line item.</t>
  </si>
  <si>
    <t>Rank Unit Price</t>
  </si>
  <si>
    <t>This is a ranking across URN and pricing column, across the bidders, ordered by the [Unit Price] from lowest to highest.
This will be the opposite if the Pricing Column is a "High To Low" cherrypick.</t>
  </si>
  <si>
    <t>Frame ID</t>
  </si>
  <si>
    <t>An internal identifier, this corresponds to the round and bidder combination.</t>
  </si>
  <si>
    <t>BidderShortlistDV</t>
  </si>
  <si>
    <t>Lookup</t>
  </si>
  <si>
    <t>This column is a concatenation (Round, Bidder Name, URN, Pricing Column), to be used for lookups.</t>
  </si>
  <si>
    <t>Placeholder Column</t>
  </si>
  <si>
    <t>This column is used a placeholder to separate database content from user content. Columns can be added to the Excel table to the right of this column, and any formulas (and formatting) added here will be preserved through refreshes.</t>
  </si>
  <si>
    <t>_Baskets_</t>
  </si>
  <si>
    <t>Analytics Level</t>
  </si>
  <si>
    <t>This corresponds to the level of analytics as pre-defined using the _Basket Levels_ table. It also shows anayltics at the "Bidder Level" for each pricing sheet.</t>
  </si>
  <si>
    <t>0%</t>
  </si>
  <si>
    <t>numeric_data_validation</t>
  </si>
  <si>
    <t>_Bandings_</t>
  </si>
  <si>
    <t>From</t>
  </si>
  <si>
    <t>To</t>
  </si>
  <si>
    <t>Header</t>
  </si>
  <si>
    <t>Color Effect</t>
  </si>
  <si>
    <t>ColourBandings</t>
  </si>
  <si>
    <t>Total Baseline Items</t>
  </si>
  <si>
    <t>=COUNT([URN])</t>
  </si>
  <si>
    <t>_Coverage Bandings_</t>
  </si>
  <si>
    <t>Total Baseline Spend</t>
  </si>
  <si>
    <t>=SUM([Baseline Spend])</t>
  </si>
  <si>
    <t>Item Bid Coverage % Of All Items</t>
  </si>
  <si>
    <t>Item Bid Cov. % Of All Items</t>
  </si>
  <si>
    <t>=COUNTIFS([URN], [Non-Zero Bid] = "Yes")/COUNT([URN])</t>
  </si>
  <si>
    <t>Item Bid Coverage % Of Valid Items</t>
  </si>
  <si>
    <t>Item Bid Cov. % Of Valid Items</t>
  </si>
  <si>
    <t>=COUNTIFS([URN], [Non-Zero Bid] = "Yes", [Valid Bid] = "Yes")/COUNT([URN])</t>
  </si>
  <si>
    <t>Item Bid Coverage % Of Outlier Items</t>
  </si>
  <si>
    <t>Item Bid Cov. % Of Outlier Items</t>
  </si>
  <si>
    <t>=COUNTIFS([URN], [Non-Zero Bid] = "Yes", [Valid Bid] = "No")/COUNT([URN])</t>
  </si>
  <si>
    <t>Baseline Spend Coverage % Of All Items</t>
  </si>
  <si>
    <t>Baseline Cov. % Of All Items</t>
  </si>
  <si>
    <t>=SUMIFS([Baseline Spend], [Non-Zero Bid] = "Yes")/SUM([Baseline Spend])</t>
  </si>
  <si>
    <t>Baseline Spend Coverage % Of Valid Items</t>
  </si>
  <si>
    <t>Baseline Cov. % Of Valid Items</t>
  </si>
  <si>
    <t>=SUMIFS([Baseline Spend], [Non-Zero Bid] = "Yes", [Valid Bid] = "Yes")/SUM([Baseline Spend])</t>
  </si>
  <si>
    <t>Baseline Spend Coverage % Of Outlier Items</t>
  </si>
  <si>
    <t>Baseline Cov. % Of Outlier Items</t>
  </si>
  <si>
    <t>=SUMIFS([Baseline Spend], [Non-Zero Bid] = "Yes", [Valid Bid] = "No")/SUM([Baseline Spend])</t>
  </si>
  <si>
    <t>Flag For Baseline Spend Coverage % Valid Items</t>
  </si>
  <si>
    <t>A flag stating whether the supplier exceeds the coverage thresholds defined in the _Basket Coverage_ table._x000D_
See the full formula in the FAQ tab.</t>
  </si>
  <si>
    <t>Normalised Spend Valid Items</t>
  </si>
  <si>
    <t>=(SUMIFS([Bidder Spend], [Non-Zero Bid] = "Yes", [Valid Bid] ="Yes") + SUMIFS([Baseline Spend], [Valid Bid] = "No"))</t>
  </si>
  <si>
    <t>Total Savings Valid Items</t>
  </si>
  <si>
    <t>=(SUMIFS([Baseline Spend] - [Bidder Spend], [Non-Zero Bid] = "Yes", [Valid Bid] = "Yes")</t>
  </si>
  <si>
    <t>Total Savings % Valid Items</t>
  </si>
  <si>
    <t>=(SUMIFS([Baseline Spend] - [Bidder Spend], [Non-Zero Bid] = "Yes", [Valid Bid] = "Yes")/SUM([Baseline Spend]</t>
  </si>
  <si>
    <t>Rank</t>
  </si>
  <si>
    <t>This is a ranking of bidders within each Anaytlics Level, for each pricing column, across the bidders, ordered by the [Total Savings Valid Items Only].</t>
  </si>
  <si>
    <t>_Feedback Parameters_</t>
  </si>
  <si>
    <t>Flat Bid Discount</t>
  </si>
  <si>
    <t>Total Positive Savings Valid Items</t>
  </si>
  <si>
    <t>Positive Savings Valid Bids</t>
  </si>
  <si>
    <t>=SUMIFS([Baseline Spend], [Non-Zero Bid] = "Yes", [Valid Bid] = "Yes", [Above Baseline Unit Price] = "No") - SUMIFS([Bidder Spend], [Non-Zero Bid] = "Yes", [Valid Bid] = "Yes",  [Above Baseline Unit Price] = "No")</t>
  </si>
  <si>
    <t>Flat Baseline Discount</t>
  </si>
  <si>
    <t>Total Positive Savings % Valid Items</t>
  </si>
  <si>
    <t>Positive Savings % Valid Bids</t>
  </si>
  <si>
    <t>=(SUMIFS([Baseline Spend], [Non-Zero Bid] = "Yes", [Valid Bid] = "Yes", [Above Baseline Unit Price] = "No") - SUMIFS([Bidder Spend], [Non-Zero Bid] = "Yes", [Valid Bid] = "Yes",  [Above Baseline Unit Price] = "No"))  / SUM([Baseline Spend]</t>
  </si>
  <si>
    <t>Randomiser +</t>
  </si>
  <si>
    <t>Total Valid Items</t>
  </si>
  <si>
    <t>=COUNTIFS([URN], [Non-Zero Bid] = "Yes", [Valid Bid] = "Yes")</t>
  </si>
  <si>
    <t>Randomiser -</t>
  </si>
  <si>
    <t>Total Outlier Items</t>
  </si>
  <si>
    <t>=COUNTIFS([URN], [Non-Zero Bid] = "Yes", [Valid Bid] = "No")</t>
  </si>
  <si>
    <t>Target Source</t>
  </si>
  <si>
    <t>Total Items No Bid</t>
  </si>
  <si>
    <t>=COUNTIFS([URN], [Non-Zero Bid] = "No")</t>
  </si>
  <si>
    <t>Total Items Bid On</t>
  </si>
  <si>
    <t>=COUNTIFS([URN], [Non-Zero Bid] = "Yes")</t>
  </si>
  <si>
    <t>Baseline Spend Covered Valid Items</t>
  </si>
  <si>
    <t>Baseline Cov. Valid Items</t>
  </si>
  <si>
    <t>=SUMIFS([Baseline Spend], [Non-Zero Bid] = "Yes", [Valid Bid] = "Yes")</t>
  </si>
  <si>
    <t>Baseline Spend Covered Outlier Items</t>
  </si>
  <si>
    <t>Baseline Cov. Outlier Items</t>
  </si>
  <si>
    <t>=SUMIFS([Baseline Spend], [Non-Zero Bid] = "Yes", [Valid Bid] = "No")</t>
  </si>
  <si>
    <t>Baseline Spend Not Covered</t>
  </si>
  <si>
    <t>=SUMIFS([Baseline Spend], [Non-Zero Bid] = "No")</t>
  </si>
  <si>
    <t>Baseline Spend Covered All Items</t>
  </si>
  <si>
    <t>=SUMIFS([Baseline Spend], [Non-Zero Bid] = "Yes")</t>
  </si>
  <si>
    <t>Baseline Spend Coverage % Valid Items</t>
  </si>
  <si>
    <t>Baseline Cov. % Valid Items</t>
  </si>
  <si>
    <t>Baseline Spend Coverage % Outlier Items</t>
  </si>
  <si>
    <t>Baseline Cov. % Outlier Items</t>
  </si>
  <si>
    <t>Baseline Spend Not Covered %</t>
  </si>
  <si>
    <t>=SUMIFS([Baseline Spend], [Non-Zero Bid] = "No")/SUM([Baseline Spend])</t>
  </si>
  <si>
    <t>min(Baseline or Cherrypick Bid),Mean of Top 3 Valid Bids,Baseline,Cherrypick Bid</t>
  </si>
  <si>
    <t>Baseline Spend Coverage % All Items</t>
  </si>
  <si>
    <t>Baseline Cov. % All Items</t>
  </si>
  <si>
    <t>Total Spend All Items</t>
  </si>
  <si>
    <t>=SUMIFS([Bidder Spend], [Non-Zero Bid] = "Yes")</t>
  </si>
  <si>
    <t>Total Spend Valid Items</t>
  </si>
  <si>
    <t>=SUMIFS([Bidder Spend], [Non-Zero Bid] = "Yes", [Valid Bid] = "Yes")</t>
  </si>
  <si>
    <t>Total Spend Outlier Items</t>
  </si>
  <si>
    <t>=SUMIFS([Bidder Spend], [Non-Zero Bid] = "Yes", [Valid Bid] = "No")</t>
  </si>
  <si>
    <t>=(SUMIFS([Bidder Spend], [Non-Zero Bid] = "Yes", [Valid Bid] = "Yes") + SUMIFS([Baseline Spend], [Valid Bid] = "No"))</t>
  </si>
  <si>
    <t>The source or calculation of the initial target unit price, before any discounts are applied.</t>
  </si>
  <si>
    <t>A flat discount that can be applied to the initial target unit price if the target source is a non-baseline value (e.g. Cherrypick or Mean of Top 3 Valid Bids).</t>
  </si>
  <si>
    <t>A flat discount that can be applied to the initial target unit price if the target source is a baseline value.</t>
  </si>
  <si>
    <t>The randomisation upper bound. See the FAQ for a formula showing how this is used.</t>
  </si>
  <si>
    <t>The randomisation lower bound. See the FAQ for a formula showing how this is used.</t>
  </si>
  <si>
    <t>Type</t>
  </si>
  <si>
    <t>The type of heatmapping which the colouring applies to. "Main" is for the item level colouring per pricing structure.</t>
  </si>
  <si>
    <t>The lower limit of the banding that the colouring applies.</t>
  </si>
  <si>
    <t>The higher limit of the banding that the colouring applies.</t>
  </si>
  <si>
    <t>The text that displays in in the legend of the individual commercial feedback forms</t>
  </si>
  <si>
    <t>_Heatmap Output Tab Configuration_</t>
  </si>
  <si>
    <t>Include In Heatmaps</t>
  </si>
  <si>
    <t>Colour Effect</t>
  </si>
  <si>
    <t>The effect that the bidder's price get's coloured in the commerical feedback. Cell colour, cell pattern and text colour can all be modified.</t>
  </si>
  <si>
    <t>The type of heatmapping which the colouring applies to. "Coverage" is for the "Coverage Statisitcs" colouring.</t>
  </si>
  <si>
    <t>_Heatmap Output Price Configuration_</t>
  </si>
  <si>
    <t>Include Pricing Column In Heatmap</t>
  </si>
  <si>
    <t>Apply Colouring</t>
  </si>
  <si>
    <t>Disclose Target Price In New Column</t>
  </si>
  <si>
    <t>Include Colour Count Distribution In Legend</t>
  </si>
  <si>
    <t>This toggle allows you to include the sheet in the commercial feedback heatmap output. For enriched eFlow bidder file outputs, all tabs are included and you can toggle whether you want the "Coverage Statistics" sheet included.</t>
  </si>
  <si>
    <t>_Heatmap Output Item Fields_</t>
  </si>
  <si>
    <t>Position Relative to Pricing Columns</t>
  </si>
  <si>
    <t>Column Number</t>
  </si>
  <si>
    <t>A column number for your reference to determine how many columns you have included in your condensed commercial feedback form. Aside from urn and the pricing columns, 15 additional columns are permitted.</t>
  </si>
  <si>
    <t>The column name to be included in the commercial feedback outputs. Note that the actual column header will be what was in the RFP. E.g. "bidder_comments" in the dropdown will output with a header "Bidder Comments".</t>
  </si>
  <si>
    <t>Before,After</t>
  </si>
  <si>
    <t>This allows you to choose whether you want the chosen column to appear before or after the pricing columns, in the condensed commercial feedback form.</t>
  </si>
  <si>
    <t>_Colour And Shortlist Toggle_</t>
  </si>
  <si>
    <t>FeedbackTargetsShortlistDV</t>
  </si>
  <si>
    <t>This toggle allows you to include the pricing column in the commercial feedback output.</t>
  </si>
  <si>
    <t xml:space="preserve">#,##0.00_ ;[Red]-#,##0.00 </t>
  </si>
  <si>
    <t>This toggle allows you to apply colouring to the pricing column in the commercial feedback output.</t>
  </si>
  <si>
    <t>This toggle allows you to disclose the target price in a column on the right of the pricing column, in the commercial feedback output.</t>
  </si>
  <si>
    <t>This toggle allows you to include a colour count distribution (for the relevant pricing column) in the colour legend at the top of the commercial feedback forms.</t>
  </si>
  <si>
    <t>_Feedback Targets_</t>
  </si>
  <si>
    <t>Highest Best Price</t>
  </si>
  <si>
    <t>Override to Valid Bid,Override to Outlier Bid</t>
  </si>
  <si>
    <t>merged_header</t>
  </si>
  <si>
    <t>Conditions</t>
  </si>
  <si>
    <t>ColumnIdentity</t>
  </si>
  <si>
    <t>Valid Bid</t>
  </si>
  <si>
    <t>Outlier Bid</t>
  </si>
  <si>
    <t>Baseline Price</t>
  </si>
  <si>
    <t>Target Unit Price</t>
  </si>
  <si>
    <t>= [Initial Target Unit Price] * (1 - [Total Target Discount %])
This will be the opposite if the Pricing Column is a "High To Low" cherrypick.</t>
  </si>
  <si>
    <t>Target Price Override</t>
  </si>
  <si>
    <t>This column can be edited and allows the automatically generated target price to be overriden. This price will not have any randomisation or flat discounts applied.</t>
  </si>
  <si>
    <t>This is a flag which indicates whether or not the line item in question has a Baseline Unit Price. See the FAQ for more info.</t>
  </si>
  <si>
    <t xml:space="preserve">=[Quantity] * [Baseline Unit Price]
When the pricing column is a "Total Price", or no quantities are available, this will be equal to the [Baseline Unit Price].
</t>
  </si>
  <si>
    <t>Cherrypick Bidder</t>
  </si>
  <si>
    <t>The name of the cherrypick bidder for that item, the top ranked bidder based on valid [Unit Price].</t>
  </si>
  <si>
    <t>Cherrypick Unit Price</t>
  </si>
  <si>
    <t>=MINIFS([Non-Zero Bid = "Yes", [Valid Bid = "Yes"])</t>
  </si>
  <si>
    <t>_-* #,##0%;[Red] * - #,##0%;_-* "-"_%;_-@_%</t>
  </si>
  <si>
    <t>Top 3 Bidders</t>
  </si>
  <si>
    <t>The names of the top 3 bidders for that item, ranked on valid [Unit Price].</t>
  </si>
  <si>
    <t>Mean Unit Price of Top 3 Bidders</t>
  </si>
  <si>
    <t>=AVG([Valid Unit Price Rank 1], [Valid Unit Price Rank 2], [Valid Unit Price Rank 3])
If there are only 2 available prices, the tool will take the average of 2.</t>
  </si>
  <si>
    <t>The target source type as selected in the "_Feedback Parameters_ " table.</t>
  </si>
  <si>
    <t>Initial Target Unit Price</t>
  </si>
  <si>
    <t>The initial target unit price, based off the description in the [Target Source] column.</t>
  </si>
  <si>
    <t>Total Target Discount %</t>
  </si>
  <si>
    <t>=(IF([Cherrypick Unit Price] &lt; [Baseline Unit Price], [Flat Bid Discount %], [Flat Baseline Discount %]) + [Random Number for Randomisation Discount] * ([Randomiser + %]  - [Randomiser - %]) + [Randomiser - %])
0 if the target price override is used.</t>
  </si>
  <si>
    <t>Baseline Spend Covered Valid Items Below Baseline</t>
  </si>
  <si>
    <t>Final Target Unit Price</t>
  </si>
  <si>
    <t>Baseline Spend Covered Valid Items Above Baseline</t>
  </si>
  <si>
    <t>Target Spend</t>
  </si>
  <si>
    <t>= [Final Target Unit Price] * [Quantity]</t>
  </si>
  <si>
    <t>Target Driver(s)</t>
  </si>
  <si>
    <t>The bidder(s) that drive the [Final Target Unit Price].</t>
  </si>
  <si>
    <t>Baseline Spend Covered Outlier Items Below Baseline</t>
  </si>
  <si>
    <t>Flat Discount Source</t>
  </si>
  <si>
    <t>The source of the flat discount depending if the initial target price is derived from a bid / bids or the baseline.</t>
  </si>
  <si>
    <t>Baseline Spend Covered Outlier Items Above Baseline</t>
  </si>
  <si>
    <t>Flat Discount %</t>
  </si>
  <si>
    <t>A flat discount that can be applied to [Initial Target Unit Price]. This is 0 if the target price override is used.</t>
  </si>
  <si>
    <t>Randomiser + %</t>
  </si>
  <si>
    <t>The randomisation upper bound. See the FAQ for a formula showing how this is used.  This is 0 if the target price override is used.</t>
  </si>
  <si>
    <t>Randomiser - %</t>
  </si>
  <si>
    <t>The randomisation lower bound. See the FAQ for a formula showing how this is used. This is 0 if the target price override is used.
 This is 0 if the target price override is used.</t>
  </si>
  <si>
    <t>Random Number for Randomisation Discount</t>
  </si>
  <si>
    <t>A random number between 0 and 1 generated in the database used for the randomiser calculation (if randomisers have been entered).</t>
  </si>
  <si>
    <t>Baseline Spend Coverage % Valid Items Below Baseline</t>
  </si>
  <si>
    <t>Randomisation Discount %</t>
  </si>
  <si>
    <t>=[Random Number for Randomisation Discount] * ([Randomiser + %]  - [Randomiser - %]) + [Randomiser - %])</t>
  </si>
  <si>
    <t>Baseline Spend Coverage % Valid Items Above Baseline</t>
  </si>
  <si>
    <t>_Savings Parameters_</t>
  </si>
  <si>
    <t>Baseline Spend Coverage % Outlier Items Below Baseline</t>
  </si>
  <si>
    <t>Baseline Spend Coverage % Outlier Items Above Baseline</t>
  </si>
  <si>
    <t>Savings Threshold</t>
  </si>
  <si>
    <t>The absolute amount that savings must exceed to be able to be awarded. It is set at a basket level, but is applied at an individual line item level and is applied to the spend value, as opposed to the unit price.</t>
  </si>
  <si>
    <t>Total Spend Valid Items Below Baseline</t>
  </si>
  <si>
    <t>Top N</t>
  </si>
  <si>
    <t>This allows you to choose the number of suppliers to include in the "Top N" scenario, per basket. I.e. if 3 is chosen for a particular basket, the tool will take the Top 3 suppliers (with "Good Coverage") for that basket, and choose the lowest valid bid.</t>
  </si>
  <si>
    <t>Total Spend Valid Items Above Baseline</t>
  </si>
  <si>
    <t>_Automated Savings Data_</t>
  </si>
  <si>
    <t>The savings scenario that coressponds to the particular block of automated analysis.</t>
  </si>
  <si>
    <t>Total Spend Outlier Items Below Baseline</t>
  </si>
  <si>
    <t>Level Of Cherrypick</t>
  </si>
  <si>
    <t>Total Spend Outlier Items Above Baseline</t>
  </si>
  <si>
    <t>Key Data</t>
  </si>
  <si>
    <t>Item Count Data</t>
  </si>
  <si>
    <t>Absolute Baseline Coverage Data</t>
  </si>
  <si>
    <t>Baseline Spend Coverage % Data</t>
  </si>
  <si>
    <t>Total Spend Data</t>
  </si>
  <si>
    <t>Good Coverage</t>
  </si>
  <si>
    <t>The absolute amount that savings must exceed to be able to be awarded. It is set at a basket level (using the _Savings Parameters_ table), but is applied at an individual line item level and is applied to the spend value, as opposed to the unit price.</t>
  </si>
  <si>
    <t>Low Coverage</t>
  </si>
  <si>
    <t>amber</t>
  </si>
  <si>
    <t>No Valid Bids</t>
  </si>
  <si>
    <t>Baseline Spend Coverage Not Available</t>
  </si>
  <si>
    <t>Award Candidate Supplier</t>
  </si>
  <si>
    <t>The name of the award candidate bidder, ranked on valid [Unit Price], filtered by the specific scenaro conditions (e.g. Incumbents only, Prefered Suppliers).</t>
  </si>
  <si>
    <t>Award Candidate Supplier Type</t>
  </si>
  <si>
    <t>The type of the award candidate bidder: New, Incumbent or Line Item Incumbent.</t>
  </si>
  <si>
    <t>Award Candidate Unit Price</t>
  </si>
  <si>
    <t>The [Unit Price] of the award candidate bidder.</t>
  </si>
  <si>
    <t>Award Candidate Spend</t>
  </si>
  <si>
    <t>=[Quantity] * [Award Candidate Unit Price]</t>
  </si>
  <si>
    <t>Net Savings (Incl. Negative)</t>
  </si>
  <si>
    <t>=[Baseline Spend] - [Award Candidate Spend]</t>
  </si>
  <si>
    <t>Net Savings (Incl. Negative) %</t>
  </si>
  <si>
    <t>=([Baseline Spend] - [Award Candidate Spend])/[Baseline Spend]</t>
  </si>
  <si>
    <t>Positive Savings</t>
  </si>
  <si>
    <t>=IF([Baseline Spend] &gt;= [Award Candidate Spend], 0, ([Baseline Spend] - [Award Candidate Spend]))</t>
  </si>
  <si>
    <t>Positive Savings %</t>
  </si>
  <si>
    <t>=IF([Baseline Spend] &gt;= [Award Candidate Spend], 0,( [Baseline Spend] - [Award Candidate Spend])/[Baseline Spend])</t>
  </si>
  <si>
    <t>Savings Type</t>
  </si>
  <si>
    <t>See FAQ for a clear explanation of the formula.</t>
  </si>
  <si>
    <t>Awarded Savings %</t>
  </si>
  <si>
    <t>IF(OR([Savings Type] = "Positive Savings Above Threshold",[Savings Type] = "Positive Savings", [Award Candidate Supplier Type] = "Line Item Incumbent"), [Net Savings (Incl. Negative)], 0)/[Baseline Spend]</t>
  </si>
  <si>
    <t>Awarded Supplier</t>
  </si>
  <si>
    <t>IF(OR([Savings Type] = "Positive Savings Above Threshold", [Savings Type] = "Positive Savings", [Award Candidate Supplier Type] = "Line Item Incumbent"), [Award Candidate Supplier], [Line Item Incumbent])</t>
  </si>
  <si>
    <t>Awarded Supplier Type</t>
  </si>
  <si>
    <t>The type of the awarded supplier: New, Incumbent, Line Item Incumbent or "N/A" (when it is awarded to a non-RFP supplier).</t>
  </si>
  <si>
    <t>Award Type</t>
  </si>
  <si>
    <t>Awarded Spend</t>
  </si>
  <si>
    <t>IF(OR([Savings Type] = "Positive Savings Above Threshold",[Savings Type] = "Positive Savings", [Award Candidate Supplier Type] = "Line Item Incumbent"), [Award Candidate Spend], [Baseline Spend])</t>
  </si>
  <si>
    <t>Awarded Savings</t>
  </si>
  <si>
    <t>IF(OR([Savings Type] = "Positive Savings Above Threshold",[Savings Type] = "Positive Savings", [Award Candidate Supplier Type] = "Line Item Incumbent"), [Net Savings (Incl. Negative)], 0)</t>
  </si>
  <si>
    <t>0.00%</t>
  </si>
  <si>
    <t>_Automated Savings Pre-Selection Data_</t>
  </si>
  <si>
    <t>0.0000</t>
  </si>
  <si>
    <t>Target Price Data</t>
  </si>
  <si>
    <t>Target Price Discount Data</t>
  </si>
  <si>
    <t>FeedbackTargetsColourView</t>
  </si>
  <si>
    <t>SavingsParameters</t>
  </si>
  <si>
    <t>The rank of the bidder in the relevant basket from which the custom scenario was configured.</t>
  </si>
  <si>
    <t>Item Rank Amongst Subset</t>
  </si>
  <si>
    <t>The rank of the bidder's total spend amongst the subset of bidders for the custom scenario.</t>
  </si>
  <si>
    <t>_Supplier Selection_</t>
  </si>
  <si>
    <t>Award Candidate Supplier And Savings Information</t>
  </si>
  <si>
    <t>Awarded Supplier And Savings Information</t>
  </si>
  <si>
    <t>Selected Supplier 1</t>
  </si>
  <si>
    <t>This column contains a dropdown allowing you to choose the first selected supplier.</t>
  </si>
  <si>
    <t>Selected Supplier 1 Allocation</t>
  </si>
  <si>
    <t>This column allows you to allocate baseline spend to the first selected supplier.</t>
  </si>
  <si>
    <t>Selected Supplier 1 Type</t>
  </si>
  <si>
    <t>This column tells you the supplier type of your first selected supplier.</t>
  </si>
  <si>
    <t>Selected Supplier 1 Savings</t>
  </si>
  <si>
    <t>This column shows the savings for the first selcted supplier, including the % allocation.</t>
  </si>
  <si>
    <t>Selected Supplier 2</t>
  </si>
  <si>
    <t>This column contains a dropdown allowing you to choose the second selected supplier.</t>
  </si>
  <si>
    <t>Selected Supplier 2 Allocation</t>
  </si>
  <si>
    <t>This column allows you to allocate baseline spend to the second selected supplier.</t>
  </si>
  <si>
    <t>Selected Supplier 2 Type</t>
  </si>
  <si>
    <t>This column tells you the supplier type of your second selected supplier.</t>
  </si>
  <si>
    <t>Selected Supplier 2 Savings</t>
  </si>
  <si>
    <t>This column shows the savings for the second selcted supplier, including the % allocation.</t>
  </si>
  <si>
    <t>Unallocated Spend</t>
  </si>
  <si>
    <t>Selected Supplier 3</t>
  </si>
  <si>
    <t>This column contains a dropdown allowing you to choose the third selected supplier.</t>
  </si>
  <si>
    <t>Selected Supplier 3 Allocation</t>
  </si>
  <si>
    <t>This column allows you to allocate baseline spend to the third selected supplier.</t>
  </si>
  <si>
    <t>Allocation Checksum</t>
  </si>
  <si>
    <t>Fully allocated</t>
  </si>
  <si>
    <t>Selected Supplier 3 Type</t>
  </si>
  <si>
    <t>This column tells you the supplier type of your third selected supplier.</t>
  </si>
  <si>
    <t>Unallocated Baseline Spend</t>
  </si>
  <si>
    <t>Selected Supplier 3 Savings</t>
  </si>
  <si>
    <t>This column shows the savings for the third selcted supplier, including the % allocation.</t>
  </si>
  <si>
    <t>Allocation sums to more than 100%</t>
  </si>
  <si>
    <t>Supplier Change</t>
  </si>
  <si>
    <t>This column tells you if suppliers other than the line item incumbent have been selected.</t>
  </si>
  <si>
    <t>Selected Savings</t>
  </si>
  <si>
    <t>This column flags if the total allocation is greater than 100%, or if not all the baseline spend has been allocated.</t>
  </si>
  <si>
    <t>Comments</t>
  </si>
  <si>
    <t>The sum of the savings that result from the bespoke allocation.</t>
  </si>
  <si>
    <t>This column allows you to track the reasoning behind the supplier allocation.</t>
  </si>
  <si>
    <t>Final Selection</t>
  </si>
  <si>
    <t>_WACC Parameters_</t>
  </si>
  <si>
    <t>Value</t>
  </si>
  <si>
    <t>Parameter Description</t>
  </si>
  <si>
    <t>WACCParameters</t>
  </si>
  <si>
    <t>Parameter Name</t>
  </si>
  <si>
    <t>_Payment Terms_</t>
  </si>
  <si>
    <t>Payment Terms Option 1 Modifier %</t>
  </si>
  <si>
    <t>Payment Terms Option 2 Modifier %</t>
  </si>
  <si>
    <t>Initially auto-populated when the tool is configured. You can add extra rows when new bidders are added to the tool.</t>
  </si>
  <si>
    <t>WACC Benefit Or Detriment</t>
  </si>
  <si>
    <t>Current Payment Terms Days</t>
  </si>
  <si>
    <t>You can enter the current payment terms number that the bidders have with the client.</t>
  </si>
  <si>
    <t>Payment Terms Option 1 Days</t>
  </si>
  <si>
    <t>An first payment terms option that has been suggested by either the client or Efficio.</t>
  </si>
  <si>
    <t>A % modifier to awarded spend that reflects the benefit or detriment of the first payment terms option (-ve is benefit, +ve is detriment).</t>
  </si>
  <si>
    <t>Payment Terms Option 2 Days</t>
  </si>
  <si>
    <t>An second payment terms option that has been suggested by either the client or Efficio.</t>
  </si>
  <si>
    <t>A % modifier to awarded spend that reflects the benefit or detriment of the second payment terms option (-ve is benefit, +ve is detriment).</t>
  </si>
  <si>
    <t>Chosen Option</t>
  </si>
  <si>
    <t>The benefit or detriment to the clients WACC incorperating the change in payment terms.</t>
  </si>
  <si>
    <t>_Aggregated Award Data_</t>
  </si>
  <si>
    <t>The awarded supplier name</t>
  </si>
  <si>
    <t>Option 1,Option 2</t>
  </si>
  <si>
    <t>PaymentTerms</t>
  </si>
  <si>
    <t xml:space="preserve">=[Quantity] * [Baseline Unit Price]
When the pricing column is a "Total Price"e, or no quantities are available, this will be equal to the Baseline Unit Price.
</t>
  </si>
  <si>
    <t>Awarded Spend Excl Rebates, Payment Terms and WACC Savings</t>
  </si>
  <si>
    <t>The awarded spend chosen for that supplier, excluding rebates, payment terms and WACC savings.</t>
  </si>
  <si>
    <t>Awarded Savings Excl Rebates, Payment Terms and WACC Savings</t>
  </si>
  <si>
    <t>The savings generated by awarding to that supplier, excluding rebates, payment terms and WACC savings.</t>
  </si>
  <si>
    <t>Rebate Percentage Discount</t>
  </si>
  <si>
    <t>The chosen rebate from the rebates input table based on the awarded spend.</t>
  </si>
  <si>
    <t>Awarded Savings % Excl Rebates, Payment Terms and WACC Savings</t>
  </si>
  <si>
    <t>Rebate Amount</t>
  </si>
  <si>
    <t>=[Awarded Spend Excl Rebates, Payment Terms and WACC Savings] * [Rebate Percentage Discount]</t>
  </si>
  <si>
    <t>Awarded Spend Incl Rebate Discount</t>
  </si>
  <si>
    <t>=[Awarded Spend Excl Rebates, Payment Terms and WACC Savings] - [Rebate Amount]</t>
  </si>
  <si>
    <t>Awarded Savings Incl Rebate Discount</t>
  </si>
  <si>
    <t>=[Awarded Savings Excl Rebates, Payment Terms and WACC Savings] + [Rebate Amount]</t>
  </si>
  <si>
    <t>Current Payment Terms</t>
  </si>
  <si>
    <t>See formula.</t>
  </si>
  <si>
    <t>Payment Terms Chosen Option</t>
  </si>
  <si>
    <t>AggregatedAwardData</t>
  </si>
  <si>
    <t>Payment Terms Chosen Option Days</t>
  </si>
  <si>
    <t>Payment Terms Chosen Option Modifier %</t>
  </si>
  <si>
    <t>Payment Terms Savings</t>
  </si>
  <si>
    <t>Payment Terms Absolute Adjustment</t>
  </si>
  <si>
    <t>Awarded Spend Incl Payment Terms Savings</t>
  </si>
  <si>
    <t>Awarded Spend Incl Payment Terms Adjustment</t>
  </si>
  <si>
    <t>Awarded Savings Incl Payment Terms Savings</t>
  </si>
  <si>
    <t>Awarded Savings Incl Payment Terms Adjustment</t>
  </si>
  <si>
    <t>WACC Savings</t>
  </si>
  <si>
    <t>WACC Absolute Adjustment</t>
  </si>
  <si>
    <t>Awarded Spend Incl WACC Savings</t>
  </si>
  <si>
    <t>Awarded Spend Incl WACC Adjustment</t>
  </si>
  <si>
    <t>Awarded Savings Incl WACC Savings</t>
  </si>
  <si>
    <t>Awarded Savings Incl WACC Adjustment</t>
  </si>
  <si>
    <t>Awarded Spend Incl Rebates, Payment Terms and WACC Savings</t>
  </si>
  <si>
    <t>Awarded Spend Incl Rebates, Payment Terms and WACC Adjustment</t>
  </si>
  <si>
    <t>Awarded Savings Incl Rebates, Payment Terms and WACC Savings</t>
  </si>
  <si>
    <t>Awarded Savings Incl Rebates, Payment Terms and WACC Adjustment</t>
  </si>
  <si>
    <t>Awarded Savings % Incl Rebates, Payment Terms and WACC Savings</t>
  </si>
  <si>
    <t>_Rebates_</t>
  </si>
  <si>
    <t>The lower spend threshold that the rebate percentage discount applies to. Spend that falls on the boundary falls into the higher rebate band.</t>
  </si>
  <si>
    <t>The upper spend threshold that the rebate percentage discount applies to. Spend that falls on the boundary falls into the higher rebate band.</t>
  </si>
  <si>
    <t>The rebate percentage discount.</t>
  </si>
  <si>
    <t>Comments associated with the rebate percentage discount.</t>
  </si>
  <si>
    <t>_Pivot SM High Level_</t>
  </si>
  <si>
    <t>Sum of % Net Savings (Incl. Negative)</t>
  </si>
  <si>
    <t>_Version Control_</t>
  </si>
  <si>
    <t>Version</t>
  </si>
  <si>
    <t>Code Version</t>
  </si>
  <si>
    <t>This is an internally generated version number, that is used by the Sourcing Analytics team to manage the code base.</t>
  </si>
  <si>
    <t>Sum of % Positive Savings</t>
  </si>
  <si>
    <t>Date Updated</t>
  </si>
  <si>
    <t>The date at which either the tool was issued, or a code change was implemented.</t>
  </si>
  <si>
    <t>Sum of % Awarded Savings</t>
  </si>
  <si>
    <t>User Updated</t>
  </si>
  <si>
    <t>The user that made the change.</t>
  </si>
  <si>
    <t>Summary of Changes Made</t>
  </si>
  <si>
    <t>A free text field which details at a high level what changes were made to the tool.</t>
  </si>
  <si>
    <t>_Contents_</t>
  </si>
  <si>
    <t>Journey Number</t>
  </si>
  <si>
    <t>Logical groups of actions which contribute towards a type of RFP analysis (i.e. supplier clarifications, savings analysis) are referred to as a journey. The numbering of the Journeys correspond the standard order of these operations.</t>
  </si>
  <si>
    <t>Journey Name</t>
  </si>
  <si>
    <t>See FAQ for a disambiguation of the various Journey names</t>
  </si>
  <si>
    <t>_Pivot SM Supplier Award_</t>
  </si>
  <si>
    <t>The name of the sheet that appears in the workbook. Do not amend these names.</t>
  </si>
  <si>
    <t>Description</t>
  </si>
  <si>
    <t>A high level summary of this sheet.</t>
  </si>
  <si>
    <t>_FAQ_</t>
  </si>
  <si>
    <t>FAQ Type</t>
  </si>
  <si>
    <t>The category group for the FAQ.</t>
  </si>
  <si>
    <t>Sheet Or Section Of Tool</t>
  </si>
  <si>
    <t>The individual sheet or section of the tool which the FAQ relates to.</t>
  </si>
  <si>
    <t>Question/Detail</t>
  </si>
  <si>
    <t>The question, feature, table etc that the FAQ relates to.</t>
  </si>
  <si>
    <t>Answer/Explanation</t>
  </si>
  <si>
    <t>The answer and or explanation.</t>
  </si>
  <si>
    <t>_Pivot SM Supplier Changes_</t>
  </si>
  <si>
    <t>_Pivot_AggAward_View_</t>
  </si>
  <si>
    <t>Sum of % Awarded Savings Excl Rebates, Payment Terms and WACC Savings</t>
  </si>
  <si>
    <t>Sum of % Awarded Savings Incl Rebates, Payment Terms and WACC Savings</t>
  </si>
  <si>
    <t>grouped_columns</t>
  </si>
  <si>
    <t>Ungroup these columns to see full basket data -&gt;</t>
  </si>
  <si>
    <t>Ungroup these columns to see full pricing data -&gt;</t>
  </si>
  <si>
    <t>Ungroup these columns to see full commercial feedback data -&gt;</t>
  </si>
  <si>
    <t>URN ID</t>
  </si>
  <si>
    <t>Contents</t>
  </si>
  <si>
    <t>FAQ</t>
  </si>
  <si>
    <t>_Sheets And Columns In Analytics Tool_</t>
  </si>
  <si>
    <t>eFlow Column Name</t>
  </si>
  <si>
    <t>The column name as entered in the eFlow web application.</t>
  </si>
  <si>
    <t>Cleaned Analytics Tool Column Name</t>
  </si>
  <si>
    <t>The column name stripped of spaces, capital letters and non alpha-numeric characters. This is a database friendly name that you will see in several input table dropdowns.</t>
  </si>
  <si>
    <t>Analytics Data Type</t>
  </si>
  <si>
    <t>Similar to the data type specified in eFlow, "List" and "Text" default as "Text". "Monetary" is stored as a decimal with 4 d.p. and outputs as a 2 d.p. number. "Numeric" is stored as an integer.</t>
  </si>
  <si>
    <t>Analytics Column Type</t>
  </si>
  <si>
    <t>"Internal" columns are stored unique per item as entered via eFlow. A "Pricing Column" and a "Bidder Input (Non-Pricing Column)" are unique per bidder and item (pricing columns are only anaylsed). Rows with blanks are not present in the tool.</t>
  </si>
  <si>
    <t>eFlow Special Name</t>
  </si>
  <si>
    <t>See FAQ for a clear explanation of the various special names.</t>
  </si>
  <si>
    <t>Bidder View</t>
  </si>
  <si>
    <t>A flag showing if the column is "Bidder View" in eFlow.</t>
  </si>
  <si>
    <t>Blended Price Flag</t>
  </si>
  <si>
    <t>If blended price analysis has been done, this shows which pricing column is the exact price and which ones are equivalent / alternatives.</t>
  </si>
  <si>
    <t>_Pricing Columns In Analytics Tool_</t>
  </si>
  <si>
    <t>_Item Analysis_</t>
  </si>
  <si>
    <t>Pricing Column ID</t>
  </si>
  <si>
    <t>This is an ID attributed to each pricing column and also shows the order they appear in the RFP.</t>
  </si>
  <si>
    <t>Line Item Incumbent Bid Unit Price</t>
  </si>
  <si>
    <t>Cherrypick Order</t>
  </si>
  <si>
    <t>This shows if the cherrypick value is either the lowest or highest value. "Low To High" is used where the cheaper value is better (applicable for most pricing). "High To Low" is used where the column is a discount column.</t>
  </si>
  <si>
    <t>% Diff Line Item Incumbent Bid From Baseline</t>
  </si>
  <si>
    <t>Key Price Column</t>
  </si>
  <si>
    <t>This shows which pricing columns are flagged as key prices. Key prices are used in the high level analytics and in the savings modelling. They should always have a cherrpick order "Low To High"</t>
  </si>
  <si>
    <t>Line Item Incumbent Savings (Valid Bids)</t>
  </si>
  <si>
    <t>Valid Bids %</t>
  </si>
  <si>
    <t>Blend Flag</t>
  </si>
  <si>
    <t>Valid Bids Below Baseline %</t>
  </si>
  <si>
    <t>Blended Price Column</t>
  </si>
  <si>
    <t>This flags which of the pricing columns is the blended price. This is a pricing column that the tool creates itself and is not present in the RFP.</t>
  </si>
  <si>
    <t>Valid Bids Above Baseline %</t>
  </si>
  <si>
    <t>Outlier Bids %</t>
  </si>
  <si>
    <t>Outlier Bids Below Baseline %</t>
  </si>
  <si>
    <t>Outlier Bids Above Baseline %</t>
  </si>
  <si>
    <t>% Diff Of Bid Range (Valid Bids) From Baseline</t>
  </si>
  <si>
    <t>Average Unit Price (All Bids)</t>
  </si>
  <si>
    <t>% Diff Of Average Unit Price (All Bids) From Baseline</t>
  </si>
  <si>
    <t>Average Unit Price (Valid Bids)</t>
  </si>
  <si>
    <t>% Diff Of Average Unit Price (Valid Bids) From Baseline</t>
  </si>
  <si>
    <t>Cherrypick Unit Price (All Bids)</t>
  </si>
  <si>
    <t>Baseline Proxy Used</t>
  </si>
  <si>
    <t>% Diff Of Cherrypick Unit Price (All Bids) From Baseline</t>
  </si>
  <si>
    <t>Cherrypick Unit Price (Valid Bids)</t>
  </si>
  <si>
    <t>% Diff Of Cherrypick Unit Price (Valid Bids) From Baseline</t>
  </si>
  <si>
    <t>Cherrypick Savings (Valid Bids)</t>
  </si>
  <si>
    <t>The bid of the line item incumbent.</t>
  </si>
  <si>
    <t>Max Unit Price (All Bids)</t>
  </si>
  <si>
    <t>Line Item Incumbent Bid Validity</t>
  </si>
  <si>
    <t>The bid validity of the line item incumbent bid. It is either "Valid Bid", "Outlier Bid" or "No Bid".</t>
  </si>
  <si>
    <t>% Diff Of Max Unit Price (All Bids) From Baseline</t>
  </si>
  <si>
    <t>=([Baseline Unit Price] - [Line Item Incumbent Bid Unit Price]) / [Baseline Unit Price]</t>
  </si>
  <si>
    <t>Max Unit Price (Valid Bids)</t>
  </si>
  <si>
    <t>=IF(OR([Line Item Incumbent Bid Unit Price])  = "Outlier Bid", [Line Item Incumbent Bid Unit Price])  = "No Bid"), 0, ([Baseline Unit Price] - [Line Item Incumbent Bid Unit Price]) * [Quantity])</t>
  </si>
  <si>
    <t>% Diff Of Max Unit Price (Valid Bids) From Baseline</t>
  </si>
  <si>
    <t>Total Bids</t>
  </si>
  <si>
    <t>Valid Bids</t>
  </si>
  <si>
    <t>=COUNTIFS([URN], [Non-Zero Bid] = "Yes", [Valid Bid] = "Yes") / COUNTIFS([URN], [Non-Zero Bid] = "Yes")</t>
  </si>
  <si>
    <t>=COUNTIFS([URN], [Non-Zero Bid] = "Yes", [Valid Bid] = "Yes", [Above Baseline] = "No") / COUNTIFS([URN], [Non-Zero Bid] = "Yes")</t>
  </si>
  <si>
    <t>=COUNTIFS([URN], [Non-Zero Bid] = "Yes", [Valid Bid] = "Yes", [Above Baseline] = "Yes") / COUNTIFS([URN], [Non-Zero Bid] = "Yes")</t>
  </si>
  <si>
    <t>=COUNTIFS([URN], [Non-Zero Bid] = "Yes", [Valid Bid] = "No") / COUNTIFS([URN], [Non-Zero Bid] = "Yes")</t>
  </si>
  <si>
    <t>=COUNTIFS([URN], [Non-Zero Bid] = "Yes", [Valid Bid] = "No", [Above Baseline] = "No") / COUNTIFS([URN], [Non-Zero Bid] = "Yes")</t>
  </si>
  <si>
    <t>=COUNTIFS([URN], [Non-Zero Bid] = "Yes", [Valid Bid] = "No", [Above Baseline] = "Yes") / COUNTIFS([URN], [Non-Zero Bid] = "Yes")</t>
  </si>
  <si>
    <t>=(MAXIFS([Non-Zero Bid = "Yes", [Valid Bid = "Yes"]) - MINIFS([Non-Zero Bid = "Yes", [Valid Bid = "Yes"])) / [Baseline Unit Price]</t>
  </si>
  <si>
    <t>Cherrypick Bidder (Valid Bids)</t>
  </si>
  <si>
    <t>=([Baseline Unit Price] -MINIFS([Non-Zero Bid = "Yes", [Valid Bid = "Yes"])) / [Baseline Unit Price]</t>
  </si>
  <si>
    <t>=([Baseline Unit Price] -MINIFS([Non-Zero Bid = "Yes", [Valid Bid = "Yes"])) * Quantity</t>
  </si>
  <si>
    <t>Max Bidder (Valid Bids)</t>
  </si>
  <si>
    <t>The name of the max bid bidder for that item, the lowest ranked bidder based on valid [Unit Price].</t>
  </si>
  <si>
    <t>=MAXIFS([Non-Zero Bid = "Yes", [Valid Bid = "Yes"])</t>
  </si>
  <si>
    <t>=([Baseline Unit Price] -MAXIFS([Non-Zero Bid = "Yes", [Valid Bid = "Yes"])) / [Baseline Unit Price]</t>
  </si>
  <si>
    <t>Cherrypick Bidder (All Bids)</t>
  </si>
  <si>
    <t>The name of the cherrypick bidder for that item, the top ranked bidder based on [Unit Price] incl outliers.</t>
  </si>
  <si>
    <t>=MINIFS([Non-Zero Bid = "Yes")</t>
  </si>
  <si>
    <t>=([Baseline Unit Price] -MINIFS([Non-Zero Bid = "Yes")) / [Baseline Unit Price]</t>
  </si>
  <si>
    <t>Max Bidder (All Bids)</t>
  </si>
  <si>
    <t>The name of the max bid bidder for that item, the lowest ranked bidder based on [Unit Price] incl outliers.</t>
  </si>
  <si>
    <t>=MAXIFS([Non-Zero Bid = "Yes")</t>
  </si>
  <si>
    <t>=([Baseline Unit Price] -MAXIFS([Non-Zero Bid = "Yes")) / [Baseline Unit Price]</t>
  </si>
  <si>
    <t>=AVG([Valid Unit Price Rank 1], [Valid Unit Price Rank 2] …. [Valid Unit Price Rank N])
If there are only 2 available prices, the tool will take the average of 2.</t>
  </si>
  <si>
    <t>=([Baseline Unit Price] - AVG([Valid Unit Price Rank 1], [Valid Unit Price Rank 2] …. [Valid Unit Price Rank N])) / [Baseline Unit Price]</t>
  </si>
  <si>
    <t>=AVG([Non-Zero Unit Price Rank 1], [Non-Zero Unit Price Rank 2] …. [Non-Zero Unit Price Rank N])
If there are only 2 available prices, the tool will take the average of 2.</t>
  </si>
  <si>
    <t>=([Baseline Unit Price] - AVG([Non-Zero Unit Price Rank 1], [Non-Zero Unit Price Rank 2] …. [Non-Zero Unit Price Rank N])) / [Baseline Unit Price]</t>
  </si>
  <si>
    <t>All Bids Anaylsis (Incl. Outliers)</t>
  </si>
  <si>
    <t>Valid Bids Analysis</t>
  </si>
  <si>
    <t>_Internal Data Validity_</t>
  </si>
  <si>
    <t>Import ID</t>
  </si>
  <si>
    <t>The import ID of the data relating to the files listed in the _Import Log_ table.</t>
  </si>
  <si>
    <t>Other Statistcs</t>
  </si>
  <si>
    <t>Check Type</t>
  </si>
  <si>
    <t>"Internal Data Column Check" means the tool has spotted errors with the internal data columns. "URN Count Check" means the tool has realised that the listed URNs aren't present for all the bidders for that pricing sheet in the consolidation.</t>
  </si>
  <si>
    <t>Ungroup these columns to see the full item analysis data -&gt;</t>
  </si>
  <si>
    <t>Internal Data Column</t>
  </si>
  <si>
    <t>The column header of the internal data column, from the bid sheet / consolidation file.</t>
  </si>
  <si>
    <t>Internal Data Validity</t>
  </si>
  <si>
    <t>Valid</t>
  </si>
  <si>
    <t>A flag to show if the internal data columns are aligned for all bidders and URNs (valid) or if any need adressing (invalid).</t>
  </si>
  <si>
    <t>Invalid</t>
  </si>
  <si>
    <t>Expected Number Of Distinct Values For URN</t>
  </si>
  <si>
    <t>For "URN Count Check" errors, this is the number of distinct bidder names found in the consolidation (in the "Scenario Name" column). For "Internal Data Column Check" errors, this is 1 (as we expect 1 unique internal data value per URN).</t>
  </si>
  <si>
    <t>InternalDataValidity</t>
  </si>
  <si>
    <t>Number Of Distinct Values For URN</t>
  </si>
  <si>
    <t>The number of distinct values of that internal data column for each URN. If there are multiple, the correct one needs to be selected and any others removed from the consolidation.</t>
  </si>
  <si>
    <t>Internal Data Column Distinct Values List</t>
  </si>
  <si>
    <t>The distinct values of that internal data column for each URN, seperated with a "|" charachter. If there are multiple, the correct one needs to be selected and any others removed from the consolidation.</t>
  </si>
  <si>
    <t>SCREENSHOTS</t>
  </si>
  <si>
    <t>Legend</t>
  </si>
  <si>
    <t>Explanation</t>
  </si>
  <si>
    <t>-&gt;</t>
  </si>
  <si>
    <t>Click this icon to learn more about a table.</t>
  </si>
  <si>
    <t>_Table Tag_</t>
  </si>
  <si>
    <t>This is a tag that tells you what the table is, and the tool the location of the table.</t>
  </si>
  <si>
    <t>Merged Header</t>
  </si>
  <si>
    <t>A merged header.</t>
  </si>
  <si>
    <t>Column Header</t>
  </si>
  <si>
    <t>Use your cursor to highlight the column header to reveal more information.</t>
  </si>
  <si>
    <t>Read-Only</t>
  </si>
  <si>
    <t>A read-only cell, taken from the Analytics database.</t>
  </si>
  <si>
    <t>Read-Write</t>
  </si>
  <si>
    <t>A read-write cell, in most cases it has data validation applied.</t>
  </si>
  <si>
    <t>__raw_1</t>
  </si>
  <si>
    <t>__raw_2</t>
  </si>
  <si>
    <t>import_id</t>
  </si>
  <si>
    <t>Baseline</t>
  </si>
  <si>
    <t>Round 1</t>
  </si>
  <si>
    <t>Demo Office Equipment RFP - General</t>
  </si>
  <si>
    <t>Office Equipment</t>
  </si>
  <si>
    <t>30d3d26d-7d93-47ac-9150-41660047f000</t>
  </si>
  <si>
    <t>OFF_001</t>
  </si>
  <si>
    <t>Notepads</t>
  </si>
  <si>
    <t>Low</t>
  </si>
  <si>
    <t>A6 Economy Notepad</t>
  </si>
  <si>
    <t>ABC1234</t>
  </si>
  <si>
    <t>Each</t>
  </si>
  <si>
    <t/>
  </si>
  <si>
    <t>68734b20-ad60-4dd7-83de-ce2227347cfb</t>
  </si>
  <si>
    <t>REB_001</t>
  </si>
  <si>
    <t>5204191d-242a-4c4c-94ad-53880a23ed19</t>
  </si>
  <si>
    <t>OFF_002</t>
  </si>
  <si>
    <t>A5 Economy Notepad</t>
  </si>
  <si>
    <t>ABC1235</t>
  </si>
  <si>
    <t>dfede3f8-c234-4b99-88c6-d27639939a36</t>
  </si>
  <si>
    <t>REB_002</t>
  </si>
  <si>
    <t>1b5942c9-975d-404a-92b0-f4077d35fa0a</t>
  </si>
  <si>
    <t>OFF_003</t>
  </si>
  <si>
    <t>A4 Economy Notepad</t>
  </si>
  <si>
    <t>ABC1236</t>
  </si>
  <si>
    <t>5935d7c8-6bfe-4b65-b24a-d5ef727a0dd7</t>
  </si>
  <si>
    <t>REB_003</t>
  </si>
  <si>
    <t>e10796b5-cd4a-4845-8014-b0127313bb97</t>
  </si>
  <si>
    <t>OFF_004</t>
  </si>
  <si>
    <t>Medium</t>
  </si>
  <si>
    <t>A6 Standard Notepad</t>
  </si>
  <si>
    <t>ABC1237</t>
  </si>
  <si>
    <t>391fcf26-60bb-4906-b877-ee984ba949fa</t>
  </si>
  <si>
    <t>REB_004</t>
  </si>
  <si>
    <t>d502f09b-947d-4c82-8da6-b6c2b45e0995</t>
  </si>
  <si>
    <t>OFF_005</t>
  </si>
  <si>
    <t>A5 Standard Notepad</t>
  </si>
  <si>
    <t>ABC1238</t>
  </si>
  <si>
    <t>5c6997f1-1a87-4463-851c-ed9d3f6f499a</t>
  </si>
  <si>
    <t>REB_005</t>
  </si>
  <si>
    <t>cf234f41-4b6d-489d-83e3-306322aaddf9</t>
  </si>
  <si>
    <t>OFF_006</t>
  </si>
  <si>
    <t>A4 Standard Notepad</t>
  </si>
  <si>
    <t>ABC1239</t>
  </si>
  <si>
    <t>5b31292c-020c-4749-894b-707f3a5af6f9</t>
  </si>
  <si>
    <t>REB_006</t>
  </si>
  <si>
    <t>b4779847-76db-4161-b756-91cf42e3031e</t>
  </si>
  <si>
    <t>OFF_007</t>
  </si>
  <si>
    <t>A3 Standard Notepad</t>
  </si>
  <si>
    <t>ABC1240</t>
  </si>
  <si>
    <t>44a4dcf0-147f-4a5e-b184-1363961ed4d9</t>
  </si>
  <si>
    <t>REB_007</t>
  </si>
  <si>
    <t>0959b66b-9379-4248-b393-a7d6d2b61a09</t>
  </si>
  <si>
    <t>OFF_008</t>
  </si>
  <si>
    <t>High</t>
  </si>
  <si>
    <t>A6 Premium Notepad</t>
  </si>
  <si>
    <t>ABC1241</t>
  </si>
  <si>
    <t>4aa47913-3a3e-4358-9325-f82566dfae7b</t>
  </si>
  <si>
    <t>REB_008</t>
  </si>
  <si>
    <t>61c714dc-1274-4d62-adc0-d8f8bcea432f</t>
  </si>
  <si>
    <t>OFF_009</t>
  </si>
  <si>
    <t>A5 Premium Notepad</t>
  </si>
  <si>
    <t>ABC1242</t>
  </si>
  <si>
    <t>08616617-eac5-44c5-8d14-d636a662438f</t>
  </si>
  <si>
    <t>REB_009</t>
  </si>
  <si>
    <t>a324aeea-3682-4615-bd7d-3b70c7bdaa14</t>
  </si>
  <si>
    <t>OFF_010</t>
  </si>
  <si>
    <t>A4 Premium Notepad</t>
  </si>
  <si>
    <t>ABC1243</t>
  </si>
  <si>
    <t>939ba807-db65-4e40-8f62-acdf1ad8f0a2</t>
  </si>
  <si>
    <t>REB_010</t>
  </si>
  <si>
    <t>a8b716c6-4135-4915-8093-f610bfc668f1</t>
  </si>
  <si>
    <t>OFF_011</t>
  </si>
  <si>
    <t>Pens</t>
  </si>
  <si>
    <t>Fine Economy Fountain Pen</t>
  </si>
  <si>
    <t>ABC1244</t>
  </si>
  <si>
    <t>These can be further discussed</t>
  </si>
  <si>
    <t>85ca2b0d-3c62-4e75-bd4b-fcd8a3970fbe</t>
  </si>
  <si>
    <t>OFF_012</t>
  </si>
  <si>
    <t>Medium Economy Fountain Pen</t>
  </si>
  <si>
    <t>ABC1245</t>
  </si>
  <si>
    <t>0ab13e8a-da4e-4514-875c-5d6d8f65bd17</t>
  </si>
  <si>
    <t>OFF_013</t>
  </si>
  <si>
    <t>Thick Economy Fountain Pen</t>
  </si>
  <si>
    <t>ABC1246</t>
  </si>
  <si>
    <t>dfa785df-c738-4345-91de-be1438e24ee2</t>
  </si>
  <si>
    <t>OFF_014</t>
  </si>
  <si>
    <t>Fine Standard Fountain Pen</t>
  </si>
  <si>
    <t>ABC1247</t>
  </si>
  <si>
    <t>6938f834-9cf6-4d7d-b4e8-1eb85acf11c0</t>
  </si>
  <si>
    <t>OFF_015</t>
  </si>
  <si>
    <t>Medium Standard Fountain Pen</t>
  </si>
  <si>
    <t>ABC1248</t>
  </si>
  <si>
    <t>f12eb6da-25f9-4484-b2a8-22b01eed7d38</t>
  </si>
  <si>
    <t>OFF_016</t>
  </si>
  <si>
    <t>Thick Standard Fountain Pen</t>
  </si>
  <si>
    <t>ABC1249</t>
  </si>
  <si>
    <t>b326520a-add7-46d1-ad8d-94010374f94c</t>
  </si>
  <si>
    <t>OFF_017</t>
  </si>
  <si>
    <t>A3 Standard Fountain Pen</t>
  </si>
  <si>
    <t>ABC1250</t>
  </si>
  <si>
    <t>fad25d21-2fa5-4ed6-b232-c4b048e5b04a</t>
  </si>
  <si>
    <t>OFF_018</t>
  </si>
  <si>
    <t>Fine Premium Fountain Pen</t>
  </si>
  <si>
    <t>ABC1251</t>
  </si>
  <si>
    <t>22f8c1ae-b67d-41f9-90f9-a24bb2d26247</t>
  </si>
  <si>
    <t>OFF_019</t>
  </si>
  <si>
    <t>Medium Premium Fountain Pen</t>
  </si>
  <si>
    <t>ABC1252</t>
  </si>
  <si>
    <t>53fd32fa-f1c6-4b87-9b03-605f5f3aae42</t>
  </si>
  <si>
    <t>OFF_020</t>
  </si>
  <si>
    <t>Thick Premium Fountain Pen</t>
  </si>
  <si>
    <t>ABC1253</t>
  </si>
  <si>
    <t>195aa2f7-1344-4218-b27b-7491f601a087</t>
  </si>
  <si>
    <t>OFF_021</t>
  </si>
  <si>
    <t>Office Chairs</t>
  </si>
  <si>
    <t>Plastic Simple Chair</t>
  </si>
  <si>
    <t>ABC1254</t>
  </si>
  <si>
    <t>c4aa4fcc-5ae3-4c24-9581-244e7b4ce271</t>
  </si>
  <si>
    <t>OFF_022</t>
  </si>
  <si>
    <t>Metal Simple Chair</t>
  </si>
  <si>
    <t>ABC1255</t>
  </si>
  <si>
    <t>03e7d30b-a8dd-4bfd-9298-f9053e3a75fb</t>
  </si>
  <si>
    <t>OFF_023</t>
  </si>
  <si>
    <t>Wooden Simple Chair</t>
  </si>
  <si>
    <t>ABC1256</t>
  </si>
  <si>
    <t>554ea39e-38a7-4ce4-a2b1-0783d4154cee</t>
  </si>
  <si>
    <t>OFF_024</t>
  </si>
  <si>
    <t>Standard Office Chair</t>
  </si>
  <si>
    <t>ABC1257</t>
  </si>
  <si>
    <t>eb449cae-9432-461c-9387-892c16f59ce1</t>
  </si>
  <si>
    <t>OFF_025</t>
  </si>
  <si>
    <t>Standard Office Recliner</t>
  </si>
  <si>
    <t>ABC1258</t>
  </si>
  <si>
    <t>a4db21d2-f219-4d22-87fc-824b29c2fc7f</t>
  </si>
  <si>
    <t>OFF_026</t>
  </si>
  <si>
    <t>Soft Office Chair</t>
  </si>
  <si>
    <t>ABC1259</t>
  </si>
  <si>
    <t>e8bcc334-9d9a-4190-a98f-b8be664a2fe4</t>
  </si>
  <si>
    <t>OFF_027</t>
  </si>
  <si>
    <t>Leather Office Chair</t>
  </si>
  <si>
    <t>ABC1260</t>
  </si>
  <si>
    <t>9013882d-f6cf-4885-b7a7-31cae85671cf</t>
  </si>
  <si>
    <t>OFF_028</t>
  </si>
  <si>
    <t>Luxury CEO Chair</t>
  </si>
  <si>
    <t>ABC1261</t>
  </si>
  <si>
    <t>baf29338-6957-4f61-8d8e-03b5f283e1fc</t>
  </si>
  <si>
    <t>OFF_029</t>
  </si>
  <si>
    <t>Luxury CEO Guest Chair</t>
  </si>
  <si>
    <t>ABC1262</t>
  </si>
  <si>
    <t>5eaa2538-3cd9-453e-a461-bb0d10120a36</t>
  </si>
  <si>
    <t>OFF_030</t>
  </si>
  <si>
    <t>Luxury CEO Guest Sofa</t>
  </si>
  <si>
    <t>ABC1263</t>
  </si>
  <si>
    <t>c868b605-200f-4bed-a9b3-0d1adc7ab14d</t>
  </si>
  <si>
    <t>OFF_031</t>
  </si>
  <si>
    <t>Desks</t>
  </si>
  <si>
    <t>Plastic Desk</t>
  </si>
  <si>
    <t>ABC1264</t>
  </si>
  <si>
    <t>4099e6fb-e79f-425b-abad-d0483f2fcff9</t>
  </si>
  <si>
    <t>OFF_032</t>
  </si>
  <si>
    <t>Wooden Desk</t>
  </si>
  <si>
    <t>ABC1265</t>
  </si>
  <si>
    <t>fd645512-47cd-40eb-b30a-b58155cacc32</t>
  </si>
  <si>
    <t>OFF_033</t>
  </si>
  <si>
    <t>Adjustable Metal and Plastic Desk</t>
  </si>
  <si>
    <t>ABC1266</t>
  </si>
  <si>
    <t>Free delivery if we get £500k spend.</t>
  </si>
  <si>
    <t>Instance Config Wizard</t>
  </si>
  <si>
    <t>CREATE OR REPLACE PROCEDURE __output_item_data_validity ()
BEGIN_x000D_
					IF __config_item_data_validity() THEN_x000D_
				    EXECUTE IMMEDIATE 'SELECT ''Valid'' AS `Internal Data Validity`_x000D_
								                        , ''No issues were detected with the internal data columns of the consolidation.'' AS `Description`'_x000D_
				    ;_x000D_
			  ELSE_x000D_
								SET @v_qry = concat('_x000D_
SELECT a.import_id AS `Import ID`_x000D_
     , ', __outputs_qrybuilder('dimension-columns-incl-alias', 'i'), '_x000D_
					, a.sheet_name AS `Sheet Name`_x000D_
					, a.check_type AS `Check Type`_x000D_
					, a.urn AS `URN`_x000D_
					, a.item_data_column AS `Internal Data Column`_x000D_
					, a.validity_check AS `Internal Data Validity`_x000D_
					, a.expected_number AS `Expected Number Of Distinct Values For URN`_x000D_
					, a.distinct_check AS `Number Of Distinct Values For URN`_x000D_
					, a.group_concat_values AS `Internal Data Column Distinct Values List`_x000D_
  FROM _item_data_validity a_x000D_
		JOIN __log_import i ON 1 = 1_x000D_
		 AND i.id = a.import_id_x000D_
		;'_x000D_
		                         )_x000D_
				    ;_x000D_
				    EXECUTE IMMEDIATE @v_qry;_x000D_
				END IF;_x000D_
END</t>
  </si>
  <si>
    <t>_Summary Dashboard Contents_</t>
  </si>
  <si>
    <t>Graph Number</t>
  </si>
  <si>
    <t>Graph Name (Incl. Hyperlink)</t>
  </si>
  <si>
    <t>Associated Journey</t>
  </si>
  <si>
    <t>Pivot Table Name (Incl. Hyperlink)</t>
  </si>
  <si>
    <t>Source Table Name (Incl. Hyperlink)</t>
  </si>
  <si>
    <t>Basket ID</t>
  </si>
  <si>
    <t>max_basket_ids_per_sheet</t>
  </si>
  <si>
    <t>CREATE OR REPLACE FUNCTION __config_max_basket_ids_per_sheet ()
RETURNS int(11)
BEGIN_x000D_
    RETURN CAST(__config_env_var('max_basket_ids_per_sheet') AS int);_x000D_
END</t>
  </si>
  <si>
    <t>dynamic_controls</t>
  </si>
  <si>
    <t>Use Basket For Outlier Parameters</t>
  </si>
  <si>
    <t>Use Basket For Coverage Heatmap</t>
  </si>
  <si>
    <t>BasketLevels</t>
  </si>
  <si>
    <t>The 3rd level of detail column for the selected basket id. The tool will group rows of data for analysis based off the values in this column.</t>
  </si>
  <si>
    <t>The 1st level of detail column for the selected Basket ID. The tool will group rows of data for analysis based off the values in this column.</t>
  </si>
  <si>
    <t>The 2nd level of detail column for the selected Basket ID. The tool will group rows of data for analysis based off the values in this column.</t>
  </si>
  <si>
    <t>CREATE OR REPLACE PROCEDURE __refresh_colour ()
BEGIN_x000D_
    CALL __log_new_proc('stage colour data', @v_proc_id);_x000D_
				IF __utils_tblexists('_rand') THEN_x000D_
								CREATE OR REPLACE TABLE _temp_rand AS_x000D_
								SELECT sheet_id, urn_id, random_factor FROM _rand;_x000D_
								CREATE INDEX _temp_rand_comp ON _temp_rand(sheet_id, urn_id);_x000D_
								CREATE OR REPLACE TABLE _rand AS_x000D_
					   SELECT sheet_id_x000D_
					        , um.id AS `urn_id`_x000D_
					        , CAST(rand() AS DECIMAL(17,4)) AS `random_factor`_x000D_
					     FROM _urn_mapping um_x000D_
					     JOIN __config_sheets s ON s.id = um.sheet_id_x000D_
					    WHERE s.rebate_sheet = ''_x000D_
					  	;_x000D_
					  	CREATE INDEX _rand_comp ON _rand(sheet_id, urn_id);_x000D_
					   UPDATE _rand r_x000D_
					     JOIN _temp_rand tr ON 1=1_x000D_
					      AND tr.sheet_id = r.sheet_id_x000D_
					      AND tr.urn_id = r.urn_id_x000D_
					      SET r.random_factor = tr.random_factor_x000D_
					   ;_x000D_
				ELSE_x000D_
				    CREATE OR REPLACE TABLE _rand AS_x000D_
					   SELECT sheet_id_x000D_
					        , um.id AS `urn_id`_x000D_
					        , CAST(rand() AS DECIMAL(17,4)) AS `random_factor`_x000D_
					     FROM _urn_mapping um_x000D_
					     JOIN __config_sheets s ON s.id = um.sheet_id_x000D_
					    WHERE s.rebate_sheet = ''_x000D_
					  	;_x000D_
				END IF_x000D_
    ;_x000D_
    DROP TABLE IF EXISTS _temp_rand;_x000D_
    SET @v_query = concat('     _x000D_
SELECT fp.id AS `feedback_parameters_id`_x000D_
     , c.class_id_x000D_
					, c.sheet_id_x000D_
     , c.urn_id_x000D_
     , c.price_type_id_x000D_
     , __utils_cherrypick_char(power(-1, c.is_reverse_cherrypick) * c.price, c.bidder_name, c.is_valid) cherrypick_bidder_x000D_
     , __utils_cherrypick_num(power(-1, c.is_reverse_cherrypick) * c.price, c.price, c.is_valid) cherrypick_price_x000D_
     , __utils_av3_char(power(-1, c.is_reverse_cherrypick) * c.price, c.bidder_name, c.is_valid) av3_bidder_x000D_
     , __utils_av3_num(power(-1, c.is_reverse_cherrypick) * c.price, c.price, c.is_valid) av3_price_x000D_
     , CASE_x000D_
         WHEN __utils_cherrypick_num(c.price, c.price, c.is_valid) = 0 THEN 0_x000D_
					    WHEN !c.is_reverse_cherrypick THEN_x000D_
									  c.base_price &gt; __utils_cherrypick_num(c.price, c.price, c.is_valid)_x000D_
									WHEN c.is_reverse_cherrypick THEN_x000D_
					      c.base_price &lt; __utils_cherrypick_num(power(-1, c.is_reverse_cherrypick) * c.price, c.price, c.is_valid)_x000D_
					    WHEN c.base_price = 0 THEN 1_x000D_
					    ELSE -1_x000D_
       END AS is_cherrypick_better_than_baseline_x000D_
  FROM _conditions c_x000D_
  JOIN _frame f ON 1=1_x000D_
  	AND c.frame_id = f.id_x000D_
  	AND f.baseline = ''''_x000D_
	 JOIN __controls_feedback_parameters fp ON 1=1_x000D_
   ' , __refresh_qrybuilder('shortlist-joins-targets', 'f|fp'),' _x000D_
 GROUP BY fp.id_x000D_
	       , c.class_id_x000D_
        , c.sheet_id_x000D_
        , c.urn_id_x000D_
        , c.price_type_id_x000D_
'_x000D_
                            )_x000D_
				;																							                 								 _x000D_
		  CALL __log_dynamic_code(@v_proc_id, 'Create table _initial_targets', @v_query);_x000D_
    EXECUTE IMMEDIATE concat('CREATE OR REPLACE TABLE _initial_targets AS ', @v_query, ';');_x000D_
    CREATE INDEX _initial_targets_comp ON _initial_targets(feedback_parameters_id,class_id,sheet_id,urn_id,price_type_id);_x000D_
				INSERT INTO __controls_feedback_targets_x000D_
		   WITH current_ft_data AS (_x000D_
                             SELECT b.class_id_x000D_
     																													, fp.id feedback_parameters_id_x000D_
                                  , b.sheet_id_x000D_
                                  , b.urn_id_x000D_
                                  , b.price_type_id_x000D_
                                  , 0 AS target_price_override_x000D_
                               FROM _baseline b _x000D_
                               JOIN __controls_feedback_parameters fp ON 1 = 1																																			        _x000D_
                            )_x000D_
       SELECT cft.class_id_x000D_
            , cft.feedback_parameters_id_x000D_
            , cft.sheet_id_x000D_
            , cft.urn_id_x000D_
            , cft.price_type_id_x000D_
            , cft.target_price_override_x000D_
         FROM current_ft_data cft_x000D_
    LEFT JOIN __controls_feedback_targets ft ON 1 = 1_x000D_
          AND ft.class_id = cft.class_id_x000D_
          AND ft.feedback_parameters_id = cft.feedback_parameters_id_x000D_
          AND ft.sheet_id = cft.sheet_id_x000D_
          AND ft.urn_id = cft.urn_id_x000D_
          AND ft.price_type_id = cft.price_type_id_x000D_
        WHERE ft.class_id IS NULL_x000D_
    ;_x000D_
				IF __utils_tblexists('_temp_ft_load') THEN_x000D_
        UPDATE `_temp_ft_load` t SET t.target_price_override = '0' WHERE (t.target_price_override = '' OR t.target_price_override REGEXP '[a-zA-Z]+');_x000D_
								ALTER TABLE `_temp_ft_load` MODIFY class_id int_x000D_
                                  , MODIFY feedback_parameters_id int_x000D_
                                  , MODIFY sheet_position int_x000D_
								                          , MODIFY urn_id int_x000D_
								                          , MODIFY pricing_column_id int_x000D_
								                          , MODIFY target_price_override decimal(17,4)_x000D_
        ;_x000D_
        CREATE	INDEX IF NOT EXISTS _temp_ft_load_comp1 ON _temp_ft_load(class_id, feedback_parameters_id, sheet_position, urn_id, pricing_column_id);_x000D_
        CREATE	INDEX IF NOT EXISTS _temp_ft_load_filt1 ON _temp_ft_load(target_price_override);_x000D_
        UPDATE __controls_feedback_targets ft_x000D_
          JOIN _temp_ft_load t ON 1 = 1_x000D_
           AND t.class_id = ft.class_id_x000D_
           AND t.feedback_parameters_id = ft.feedback_parameters_id_x000D_
           AND t.sheet_position = ft.sheet_id_x000D_
           AND t.urn_id = ft.urn_id_x000D_
           AND t.pricing_column_id = ft.price_type_id_x000D_
           SET ft.target_price_override = t.target_price_override_x000D_
         WHERE (ft.target_price_override &lt;&gt; t.target_price_override)_x000D_
        ;_x000D_
        DROP TABLE _temp_ft_load;_x000D_
    END IF;			_x000D_
     SET @v_query = concat('     _x000D_
SELECT c.class_id_x000D_
     , c.frame_id_x000D_
     , f.bidder_name_x000D_
 				, c.sheet_id_x000D_
     , c.urn_id_x000D_
     , c.price_type_id_x000D_
     , c.price_x000D_
     , c.is_reverse_cherrypick_x000D_
     , CAST(_x000D_
					     IF(ft.target_price_override &gt; 0, ft.target_price_override,_x000D_
		           CASE p.target_type_x000D_
		             WHEN ''min(Baseline or Cherrypick Bid)'' THEN if(!c.is_reverse_cherrypick, __utils_min(it.cherrypick_price, c.base_price), __utils_min(- it.cherrypick_price, - c.base_price) * -1)_x000D_
		    							 	WHEN ''Mean of Top 3 Valid Bids'' THEN IF(it.av3_price &lt;&gt; 0, it.av3_price, c.base_price)_x000D_
		    								 WHEN ''Baseline'' THEN c.base_price_x000D_
		    								 WHEN ''Cherrypick Bid'' THEN IF(it.cherrypick_price &lt;&gt; 0, it.cherrypick_price, c.base_price)_x000D_
		    								 ELSE -1000_x000D_
		    							END_x000D_
		         * (1 + (power(-1, !c.is_reverse_cherrypick) * (CASE p.target_type_x000D_
																																															             WHEN ''min(Baseline or Cherrypick Bid)'' THEN if(it.is_cherrypick_better_than_baseline, p.bid_discount, p.baseline_discount)_x000D_
																																															    							 	WHEN ''Mean of Top 3 Valid Bids'' THEN IF(it.av3_price &lt;&gt; 0, p.bid_discount, p.baseline_discount)_x000D_
																																															    								 WHEN ''Baseline'' THEN p.baseline_discount_x000D_
																																															    								 WHEN ''Cherrypick Bid'' THEN IF(it.cherrypick_price &lt;&gt; 0, p.bid_discount, p.baseline_discount)_x000D_
																																															    								 ELSE -1000_x000D_
																																															    							END_x000D_
																																																										+ r.random_factor * (p.randomiser_upper_bound - p.randomiser_lower_bound) + p.randomiser_lower_bound)_x000D_
																																																										)_x000D_
														)_x000D_
		          )_x000D_
									   AS decimal(17,4)) AS target_x000D_
  FROM _conditions c_x000D_
  JOIN _frame f ON 1 = 1_x000D_
  	AND c.frame_id = f.id_x000D_
  JOIN __controls_feedback_parameters p ON 1 = 1_x000D_
' , __refresh_qrybuilder('shortlist-joins-targets', 'f|p'),'_x000D_
  JOIN _initial_targets it ON 1 = 1_x000D_
   AND it.feedback_parameters_id = p.id_x000D_
			AND it.class_id = c.class_id_x000D_
   AND it.sheet_id = c.sheet_id_x000D_
   AND it.urn_id = c.urn_id_x000D_
   AND it.price_type_id = c.price_type_id_x000D_
  JOIN __controls_feedback_targets ft ON 1=1_x000D_
			AND ft.class_id = c.class_id_x000D_
			AND ft.feedback_parameters_id = p.id_x000D_
			AND ft.sheet_id = c.sheet_id_x000D_
			AND ft.urn_id = c.urn_id_x000D_
			AND ft.price_type_id = c.price_type_id _x000D_
  JOIN _rand r ON 1 = 1_x000D_
   AND r.sheet_id = c.sheet_id_x000D_
   AND r.urn_id = c.urn_id_x000D_
 WHERE c.is_bid_x000D_
'_x000D_
                          )																																																																																																																														_x000D_
				;_x000D_
				CALL __log_dynamic_code(@v_proc_id, 'Create table _feedback_targets', @v_query);_x000D_
				EXECUTE IMMEDIATE concat('CREATE OR REPLACE TABLE _feedback_targets AS ', @v_query, ';');_x000D_
				CREATE INDEX	_feedback_targets_bidder_name ON _feedback_targets(bidder_name);_x000D_
				CREATE INDEX	_feedback_targets_frame_id ON _feedback_targets(frame_id);_x000D_
				#CREATE INDEX _feedback_targets_comp_full ON _feedback_targets(class_id,bidder_name, sheet_id, urn_id, price_type_id);_x000D_
    CREATE OR REPLACE VIEW v_colour AS _x000D_
   				SELECT ft.class_id_x000D_
   			      , ft.frame_id_x000D_
   			      , ft.bidder_name_x000D_
   							 	, ft.sheet_id_x000D_
   							 	, ft.urn_id_x000D_
   								 , ft.price_type_id_x000D_
   							 	, ft.price_x000D_
            , ft.target_x000D_
   				 				, if(ft.target &lt;&gt; 0, nullif(power(-1, ft.is_reverse_cherrypick) * cast((ft.price - ft.target) / ft.target as decimal(17,4)), power(-1, !ft.is_reverse_cherrypick)), null) percentage_difference_x000D_
            , concat(b.id, 'clr') colour_code_x000D_
   		 						, concat(b.id, 'clr', ft.price) price_colour																												_x000D_
   	 							, if(ft.target &lt;&gt; 0, concat(b.id, 'clr', nullif(power(-1, ft.is_reverse_cherrypick) * cast((ft.price - ft.target) / ft.target as decimal(17,4)), power(-1, !ft.is_reverse_cherrypick))), null) percentage_difference_colour_x000D_
   	 		  FROM _feedback_targets ft_x000D_
    LEFT JOIN __controls_bandings b ON 1 = 1_x000D_
         AND if(ft.target &lt;&gt; 0, nullif((power(-1, ft.is_reverse_cherrypick) * (ft.price - ft.target)) / ft.target, power(-1, !ft.is_reverse_cherrypick)), null)  BETWEEN_x000D_
									    ifnull(b.lower_bound, -100000000) AND ifnull(b.upper_bound, 100000000) - 0.00000001_x000D_
				;				_x000D_
    CREATE OR REPLACE VIEW v_colour_bandings_count AS_x000D_
    SELECT c.frame_id, c.sheet_id, c.price_type_id, c.colour_code, CAST(sum(!(c.price = 0))/bidder_bid_count.bid_count AS decimal(17,4)) AS bid_distn_x000D_
      FROM v_colour c_x000D_
						JOIN (SELECT frame_id, sheet_id, price_type_id, sum(!(price = 0)) as bid_count FROM v_colour GROUP BY frame_id, sheet_id, price_type_id) bidder_bid_count ON 1 = 1_x000D_
						 AND bidder_bid_count.frame_id = c.frame_id_x000D_
						 AND bidder_bid_count.sheet_id = c.sheet_id_x000D_
						 AND bidder_bid_count.price_type_id = c.price_type_id_x000D_
     GROUP BY c.frame_id, c.sheet_id, c.price_type_id, c.colour_code_x000D_
    ;   _x000D_
END</t>
  </si>
  <si>
    <t>Basket URN</t>
  </si>
  <si>
    <t>The id of the basket for the sheet.</t>
  </si>
  <si>
    <t>CREATE OR REPLACE PROCEDURE __refresh_conditions ()
BEGIN_x000D_
				CALL __log_new_proc('stage baseline and conditions data', @v_proc_id);_x000D_
    DELETE FROM _prices WHERE !isnull(blend_price_type_id);_x000D_
    CREATE OR REPLACE TABLE _baseline (_x000D_
				    class_id            bigint_x000D_
				  , source_frame_id     bigint_x000D_
				  , sheet_id            int_x000D_
				  , urn_id              int_x000D_
      , urn                 varchar(500)_x000D_
				  , price_type_id       int_x000D_
				  , base_price          decimal(17,4)_x000D_
				  , proxy_used          boolean_x000D_
				  , quantity            decimal(17,4) DEFAULT 1_x000D_
				  , default_quantity    boolean_x000D_
				  , line_item_incumbent varchar(150)_x000D_
				);_x000D_
    SELECT (sum(baseline = 'Y') = 1) INTO @v_base_flagged FROM __controls_bidders;_x000D_
    sheets_with_prices: FOR v_sheets_with_prices IN (SELECT r1.sheet_id, cp.id AS `price_type_id`, r1.special_name, r2.item_quantity_col, line_item_incumbent_col_x000D_
																																																							FROM __config_raw r1_x000D_
																																																							JOIN __config_prices cp ON 1 = 1_x000D_
																																																							 AND cp.sheet_id = r1.sheet_id_x000D_
																																																								AND r1.original_column_name = cp.price_type_x000D_
																																																								AND r1.column_type = 'price_column'_x000D_
																																																							JOIN (SELECT sheet_id_x000D_
																																																														     , group_concat(if(special_name = 'item_quantity', cleaned_column_name, NULL)) AS `item_quantity_col`_x000D_
																																																																			, group_concat(if(special_name = 'line_item_incumbent', cleaned_column_name, NULL)) AS `line_item_incumbent_col`_x000D_
																																																															FROM __config_raw_x000D_
																																																											GROUP BY sheet_id_x000D_
																																																								    ) r2 ON r2.sheet_id = r1.sheet_id_x000D_
																																																						) DO_x000D_
    _x000D_
				SELECT concat('_x000D_
CREATE OR REPLACE TABLE _temp_md AS_x000D_
SELECT c.class_id, c.sheet_id, c.urn_id, c.price_type_id, cr.special_name_x000D_
     , ifnull(__utils_median_num(price, price, !(price = 0)), 0) AS price_x000D_
  FROM _prices c_x000D_
		JOIN __config_prices cp ON 1 = 1_x000D_
   AND cp.id = c.price_type_id_x000D_
  JOIN __config_raw cr ON 1 = 1_x000D_
   AND cr.sheet_id = c.sheet_id_x000D_
   AND cr.original_column_name = cp.price_type_x000D_
	WHERE c.sheet_id = ', v_sheets_with_prices.sheet_id, '_x000D_
	  AND cp.id = ', v_sheets_with_prices.price_type_id, ' _x000D_
 GROUP BY c.class_id, c.sheet_id, c.urn_id, c.price_type_id, cr.special_name'_x000D_
																			 )_x000D_
				INTO @v_md_query;_x000D_
				CALL __log_dynamic_code(@v_proc_id, concat('create _temp_md table for price type id ', v_sheets_with_prices.price_type_id), @v_md_query);_x000D_
				EXECUTE IMMEDIATE @v_md_query;_x000D_
				CREATE INDEX _temp_md_comp_1 ON _temp_md(class_id,sheet_id,urn_id);_x000D_
				CREATE INDEX _temp_md_comp_2 ON _temp_md(class_id,sheet_id,urn_id, price_type_id);				_x000D_
				SELECT concat('_x000D_
  CREATE OR REPLACE TABLE _temp_quantity_and_line_item_incumbent AS '_x000D_
, if(__utils_tblexists(concat('__responses_items_', v_sheets_with_prices.sheet_id))_x000D_
, concat('_x000D_
  SELECT class_id, sheet_id, urn_id'_x000D_
  , char(10)_x000D_
		,if(v_sheets_with_prices.item_quantity_col IS NULL, '_x000D_
		   , 1 AS item_quantity, 1 AS default_quantity'_x000D_
     , concat(', `',v_sheets_with_prices.item_quantity_col, '` AS item_quantity, 0 AS default_quantity')_x000D_
						)_x000D_
		, char(10)_x000D_
  , if(v_sheets_with_prices.line_item_incumbent_col IS NULL, ', ''N/A'' AS line_item_incumbent', concat(', `',v_sheets_with_prices.line_item_incumbent_col, '` AS line_item_incumbent'))_x000D_
  , char(10)_x000D_
  , ' FROM __responses_items_', v_sheets_with_prices.sheet_id_x000D_
	 		     )_x000D_
	, ' SELECT  1 AS item_quantity, 1 AS default_quantity, ''N/A'' AS line_item_incumbent'_x000D_
     )_x000D_
																		)_x000D_
				INTO @v_quantandlit_query;_x000D_
				CALL __log_dynamic_code(@v_proc_id, concat('create _temp_quantity_and_line_item_incumbent table for price type id ', v_sheets_with_prices.price_type_id), @v_quantandlit_query);_x000D_
				EXECUTE IMMEDIATE @v_quantandlit_query;_x000D_
				CREATE INDEX _temp_quantandlit_comp_1 ON _temp_md(class_id,sheet_id,urn_id);		_x000D_
				SELECT concat('_x000D_
SELECT md.class_id_x000D_
     , ', if(@v_base_flagged, 'f.id', '0'), ' AS source_frame_id_x000D_
     , md.sheet_id_x000D_
     , md.urn_id_x000D_
     , u.urn_x000D_
     , md.price_type_id_x000D_
     , ', if(@v_base_flagged, 'if(c.price = 0, md.price, c.price)', 'md.price'), ' AS price_x000D_
     , ', if(@v_base_flagged, '(c.price = 0)', '1'), ' AS proxy_used_x000D_
     , x.item_quantity_x000D_
     , if(md.special_name = ''total_price'', 1, x.default_quantity) AS default_quantity_x000D_
     , if((x.line_item_incumbent IS NULL) OR (x.line_item_incumbent = ''''), ''N/A'', x.line_item_incumbent) AS line_item_incumbent_x000D_
  FROM _temp_md md_x000D_
  JOIN _temp_quantity_and_line_item_incumbent x ON 1 = 1 ', if(__utils_tblexists(concat('__responses_items_', v_sheets_with_prices.sheet_id)), '_x000D_
   AND x.class_id = md.class_id_x000D_
   AND x.sheet_id = md.sheet_id_x000D_
   AND x.urn_id = md.urn_id',"")_x000D_
	, if(@v_base_flagged, '_x000D_
  JOIN _prices c ON 1 = 1_x000D_
   AND c.class_id = md.class_id_x000D_
   AND c.sheet_id = md.sheet_id_x000D_
   AND c.urn_id = md.urn_id_x000D_
   AND c.price_type_id = md.price_type_id_x000D_
		JOIN _frame f ON 1 = 1_x000D_
   AND f.id = c.frame_id', ''), '_x000D_
  JOIN _urn_mapping u ON 1 = 1_x000D_
   AND u.id = md.urn_id_x000D_
 WHERE 1 = 1', if(@v_base_flagged, '_x000D_
   AND !(f.baseline = '''')', '')_x000D_
                   )_x000D_
				INTO @v_qry_str;_x000D_
    EXECUTE IMMEDIATE concat('INSERT INTO _baseline ', @v_qry_str);_x000D_
    END FOR sheets_with_prices;_x000D_
    CALL __log_dynamic_code(@v_proc_id, 'generic create baseline code', @v_qry_str);_x000D_
    DROP TABLE IF EXISTS _temp_md; DROP TABLE IF EXISTS _temp_quantity_and_line_item_incumbent;_x000D_
    IF __config_has_blended_prices() THEN_x000D_
        INSERT INTO _baseline_x000D_
        SELECT b.class_id_x000D_
             , b.source_frame_id_x000D_
             , b.sheet_id_x000D_
             , b.urn_id_x000D_
             , u.urn_x000D_
             , bp.id price_type_id_x000D_
             , b.base_price_x000D_
             , b.proxy_used_x000D_
             , b.quantity_x000D_
             , b.default_quantity_x000D_
             , b.line_item_incumbent_x000D_
          FROM _baseline b_x000D_
          JOIN _urn_mapping u ON 1 = 1_x000D_
           AND u.id = b.urn_id_x000D_
          JOIN __config_prices p ON 1 = 1_x000D_
           AND p.id = b.price_type_id_x000D_
          JOIN __config_prices bp ON 1 = 1_x000D_
           AND bp.sheet_id = b.sheet_id_x000D_
         WHERE 1 = 1_x000D_
           AND p.blend_flag = 'Exact'_x000D_
           AND bp.is_blend_price_x000D_
        ;_x000D_
    END IF;_x000D_
    CREATE INDEX _baseline_class_id ON _baseline(class_id);_x000D_
    CREATE INDEX _baseline_sheet_id ON _baseline(sheet_id);_x000D_
    CREATE INDEX _baseline_price_type_id ON _baseline(price_type_id);_x000D_
    CREATE INDEX _baseline_source_frame_id ON _baseline(source_frame_id);_x000D_
    CREATE INDEX _baseline_join_comp ON _baseline(class_id, sheet_id, urn_id, price_type_id);_x000D_
    IF __config_use_custom_baseline() THEN CALL __refresh_stage_custom_baseline(); END IF;_x000D_
    SELECT __config_max_basket_level() INTO @v_max_level;_x000D_
 			WITH RECURSIVE num_gen AS (SELECT 1 num UNION ALL SELECT num + 1 FROM num_gen WHERE num &lt; @v_max_level)_x000D_
									 			    , labels AS (_x000D_
										                    SELECT if(num &gt; @v_max_level, NULL, concat('level_', num)) b_level_x000D_
										                         , num ordinal_x000D_
										                      FROM num_gen_x000D_
									                    )_x000D_
				SELECT group_concat(concat(' AND op.', b_level, ' = i.', b_level) SEPARATOR ' ')_x000D_
				  INTO @v_basket_levels_join_x000D_
				  FROM labels_x000D_
				;							                    _x000D_
    SELECT concat('_x000D_
   SELECT c.frame_id, c.class_id, c.sheet_id_x000D_
        , c.bidder_name, c.urn_id, b.urn_x000D_
        , c.price_type_id_x000D_
        , op.outlier_lower_bound, op.outlier_upper_bound_x000D_
        , c.price, b.base_price_x000D_
        , b.quantity, b.proxy_used is_baseline_proxy, b.default_quantity_x000D_
        , b.line_item_incumbent_x000D_
        , c.blend_price_type_id_x000D_
        , bcc.price_type blend_source_price_type_x000D_
        , bcc.blend_flag blend_source_type_x000D_
        , !(c.price = 0) is_bid_x000D_
        , (c.price &gt; b.base_price) is_above_base_x000D_
        , CASE_x000D_
   					   WHEN !isnull(oo.outlier_override) * (oo.outlier_override = ''Override to Valid Bid'') THEN 1_x000D_
   					   WHEN !isnull(oo.outlier_override) * (oo.outlier_override = ''Override to Outlier Bid'') THEN 0_x000D_
   					   WHEN b.base_price = 0 THEN 0_x000D_
   					   ELSE ifnull(!(c.price = 0) * ((c.price - b.base_price) / b.base_price BETWEEN op.outlier_lower_bound AND op.outlier_upper_bound), 0)_x000D_
   							END is_valid_x000D_
   					, if(b.base_price &gt; 0, ifnull(!(c.price = 0) * ((c.price - b.base_price) / b.base_price BETWEEN op.outlier_lower_bound AND op.outlier_upper_bound), 0), 0) is_valid_automated_x000D_
        , (c.bidder_name = b.line_item_incumbent) is_item_inc_x000D_
        , (cc.cherrypick_order = ''high_to_low'') is_reverse_cherrypick_x000D_
     FROM _prices c_x000D_
     JOIN _baseline b ON 1 = 1_x000D_
      AND b.class_id = c.class_id_x000D_
      AND b.sheet_id = c.sheet_id_x000D_
      AND b.urn_id = c.urn_id_x000D_
      AND b.price_type_id = c.price_type_id_x000D_
     JOIN __controls_outlier_override oo ON 1 = 1_x000D_
     	AND oo.frame_id = c.frame_id_x000D_
      AND oo.sheet_id = c.sheet_id_x000D_
      AND oo.urn_id = c.urn_id_x000D_
      AND oo.price_type_id = c.price_type_id_x000D_
     JOIN _items_baskets i ON 1 = 1_x000D_
      AND i.class_id = c.class_id_x000D_
      AND i.sheet_id = c.sheet_id_x000D_
      AND i.urn_id = c.urn_id_x000D_
     JOIN __controls_outlier_parameters op ON 1 = 1_x000D_
      AND op.sheet_id = i.sheet_id_x000D_
      AND op.basket_id = i.basket_id'_x000D_
					, @v_basket_levels_join, '_x000D_
     JOIN __config_prices cc ON 1 = 1_x000D_
      AND cc.id = c.price_type_id_x000D_
LEFT JOIN __config_prices bcc ON 1 = 1_x000D_
      AND bcc.id = c.blend_price_type_id_x000D_
    WHERE 1 = 1_x000D_
   		 AND !(c.frame_id = b.source_frame_id)_x000D_
 ORDER BY c.class_id, c.sheet_id, c.price_type_id, c.urn_id, c.frame_id_x000D_
;'_x000D_
           ) `_conditions_qry`_x000D_
      #, concat('CREATE INDEX _conditions_comp_b_levels ON _conditions(frame_id,sheet_id'_x000D_
						#		         , ifnull(concat(',',(SELECT group_concat(b_label SEPARATOR ',') FROM labels)),'')_x000D_
						#											, ',price_type_id);'_x000D_
						#										) _conditions_b_levels_index_x000D_
      INTO @v_qry_str_x000D_
     #    , @v_conditions_b_levels_index_x000D_
    ;_x000D_
		 	EXECUTE IMMEDIATE concat('CREATE OR REPLACE VIEW v_pre_conditions AS ', @v_qry_str);_x000D_
    IF __config_has_blended_prices() THEN_x000D_
        INSERT INTO _prices_x000D_
        SELECT c.frame_id_x000D_
             , c.class_id_x000D_
             , f.current_import_id_x000D_
             , c.sheet_id_x000D_
             , c.urn_id_x000D_
             , c.bidder_name_x000D_
             , bp.id price_type_id_x000D_
             , ifnull(CAST(substring_index(group_concat(if(c.is_valid * !(p.blend_flag = ''), c.price, NULL) ORDER BY c.price SEPARATOR '|'), '|', 1) AS DECIMAL(17,4)), 0) AS price_x000D_
             , ifnull(CAST(substring_index(group_concat(if(c.is_valid * !(p.blend_flag = ''), c.price_type_id, NULL) ORDER BY c.price SEPARATOR '|'), '|', 1) AS int), 0) AS blend_price_type_id_x000D_
          FROM v_pre_conditions c_x000D_
          JOIN _urn_mapping u ON 1 = 1_x000D_
           AND u.id = c.urn_id_x000D_
          JOIN _frame f ON 1 = 1_x000D_
           AND f.id = c.frame_id_x000D_
          JOIN __config_prices p ON 1 = 1_x000D_
           AND p.id = c.price_type_id_x000D_
          JOIN __config_prices bp ON 1 = 1_x000D_
           AND bp.sheet_id = c.sheet_id_x000D_
         WHERE bp.is_blend_price_x000D_
         GROUP BY c.frame_id_x000D_
                , c.class_id_x000D_
                , f.current_import_id_x000D_
                , c.bidder_name_x000D_
                , c.sheet_id_x000D_
                , c.urn_id_x000D_
                , bp.id_x000D_
        ;_x000D_
        CALL __refresh_outlier_override();_x000D_
    END IF;_x000D_
    CALL __log_dynamic_code(@v_proc_id, 'create conditions table', @v_qry_str);_x000D_
				CREATE OR REPLACE TABLE _conditions AS SELECT * FROM v_pre_conditions;_x000D_
    CREATE INDEX _conditions_frame_id     ON _conditions(frame_id);_x000D_
				CREATE INDEX _conditions_class_id     ON _conditions(class_id);_x000D_
				CREATE INDEX _conditions_price_type_id ON _conditions(price_type_id);_x000D_
				CREATE INDEX _conditions_comp_items   ON _conditions(class_id, sheet_id, urn_id);_x000D_
				CREATE INDEX _conditions_sheet_urn ON _conditions(sheet_id, urn_id);_x000D_
				CREATE INDEX _conditions_price_type   ON _conditions(sheet_id, price_type_id);_x000D_
				CREATE INDEX _conditions_comp_info    ON _conditions(frame_id, sheet_id, urn_id);_x000D_
				CREATE INDEX _conditions_comp_full    ON _conditions(frame_id, sheet_id, urn_id, price_type_id);_x000D_
				CREATE INDEX _conditions_comp_analyze ON _conditions(class_id, sheet_id, urn_id, price_type_id);_x000D_
    #EXECUTE IMMEDIATE @v_conditions_b_levels_index;_x000D_
END</t>
  </si>
  <si>
    <t>CREATE OR REPLACE FUNCTION __config_current_max_basket_level ()
RETURNS int(11)
BEGIN_x000D_
    RETURN (SELECT ifnull(max(max_current_level), 0) FROM v_controls_basket_levels_detail);_x000D_
END</t>
  </si>
  <si>
    <t>Good Coverage Threshold</t>
  </si>
  <si>
    <t>The baseline spend coverage threshold for the basket. Only suppliers with baseline spend coverage equal or higher than this percentage will be flagged as having "Good Coverage". They will be ranked and considered for savings scenarios.</t>
  </si>
  <si>
    <t>A dropdown list containing all the descriptive columns for the pricing sheet in question. Please note it is not possible to select bidder entry fields for a descriptive column.</t>
  </si>
  <si>
    <t>Item Field 4</t>
  </si>
  <si>
    <t>Item Field 5</t>
  </si>
  <si>
    <t>The unique identifier for each basket that will appear in input and output tables and will help to understand how they are linked.</t>
  </si>
  <si>
    <t>The descriptive value of Item Field 1, as configured in the General Settings sheet. This helps provide context to the rows of data.</t>
  </si>
  <si>
    <t>The descriptive value of Item Field 2, as configured in the General Settings sheet. This helps provide context to the rows of data.</t>
  </si>
  <si>
    <t>The descriptive value of Item Field 3, as configured in the General Settings sheet. This helps provide context to the rows of data.</t>
  </si>
  <si>
    <t>The descriptive value of Item Field 4, as configured in the General Settings sheet. This helps provide context to the rows of data.</t>
  </si>
  <si>
    <t>The descriptive value of Item Field 5, as configured in the General Settings sheet. This helps provide context to the rows of data.</t>
  </si>
  <si>
    <t>The value of the descriptive column chosen as the "Level 1" level of detail for the Basket URN, for the relevant pricing sheet.</t>
  </si>
  <si>
    <t>The value of the descriptive column chosen as the "Level 2" level of detail for the Basket URN, for the relevant pricing sheet.</t>
  </si>
  <si>
    <t>The value of the descriptive column chosen as the "Level 3" level of detail for the Basket URN, for the relevant pricing sheet.</t>
  </si>
  <si>
    <t>CREATE OR REPLACE FUNCTION __refresh_qrybuilder (`v_qry` TEXT,_x000D_
	`v_modifier` TEXT_x000D_
)
RETURNS text CHARSET utf8mb4
BEGIN_x000D_
				#############################################################################################################################################_x000D_
				## Store for the core SQL metaprogramming, to make the outputs code main flow more readable and shorter._x000D_
				## parameters:_x000D_
				##    - v_qry text      := The main tag. Consumed in the main CASE statement below._x000D_
				##                         If you are adding to this function, please comment your results with a description of the logic._x000D_
				##    - v_modifier text := A modifier tag. Can be used to build parameterized queries. _x000D_
				##                         If you are using it in an addition to this function, please label it in the relevant branch of the CASE statement_x000D_
				##                         and leave a description of it's functionality._x000D_
				############################################################################################################################################_x000D_
    SET @v_out := '';_x000D_
				CASE _x000D_
								WHEN v_qry REGEXP '^shortlist-columns' THEN_x000D_
								    ## returns the shortlist columns from the __control_bidders table_x000D_
												SET @v_mod := if(v_modifier = '', '', concat('`', v_modifier, '`.'));_x000D_
						     	SELECT group_concat(concat(' , ', @v_mod, shortlist_name, char(10)) SEPARATOR '')_x000D_
													 INTO @v_out_x000D_
													 FROM __config_shortlists					                       _x000D_
             WHERE apply_to_feedback_parameters REGEXP if(v_qry REGEXP 'targets$', 'Y', '')_x000D_
							     ;_x000D_
							 WHEN v_qry REGEXP '^shortlist-joins' THEN_x000D_
								    ## returns the shortlist joins for targets_x000D_
								    ## here v_modifier acts as a table aliases for the joins								   _x000D_
												SET @v_mod_1 := substring_index(v_modifier, '|', 1); SET @v_mod_2 := substring_index(v_modifier, '|', -1);_x000D_
     							SELECT ifnull(group_concat(concat('      AND ', @v_mod_1,'.', shortlist_name, ' = ', @v_mod_2,'.', shortlist_name,char(10)) SEPARATOR ''), '')_x000D_
													 INTO @v_out_x000D_
													 FROM __config_shortlists					                       _x000D_
             WHERE apply_to_feedback_parameters REGEXP if(v_qry REGEXP 'targets$', 'Y', '')_x000D_
							     ;_x000D_
							 WHEN v_qry REGEXP '^potential-selection-conditions-joins' THEN_x000D_
							     SET @v_level_num := substring_index(substring_index(v_modifier, '|', 1), ' ', -1);_x000D_
												SET @v_mod_1 := substring_index(substring_index(v_modifier, '|', 2),'|', -1); SET @v_mod_2 := substring_index(substring_index(v_modifier, '|', 3),'|', -1);_x000D_
         			WITH RECURSIVE num_gen AS (SELECT 1 num UNION ALL SELECT num + 1 FROM num_gen WHERE num &lt; @v_level_num)_x000D_
            SELECT if(@v_level_num = 'urn'_x000D_
												          , concat('_x000D_
   AND ', @v_mod_1, '.', 'urn_id', ' = ', @v_mod_2, '.', 'urn_id'_x000D_
			                           )_x000D_
																				  , concat('_x000D_
 	JOIN _items_baskets ib ON 1 = 1_x000D_
 	 AND ', @v_mod_1, '.class_id = ', @v_mod_2,'.class_id_x000D_
 	 AND ', @v_mod_1, '.sheet_id = ', @v_mod_2,'.sheet_id_x000D_
 	 AND ', @v_mod_1, '.basket_id = ', @v_mod_2,'.basket_id'   _x000D_
		 , (SELECT group_concat(if(num &gt; @v_level_num / 1, NULL, concat('_x000D_
   AND ', @v_mod_1, '.', 'level_', num, ' = ', @v_mod_2, '.', 'level_', num)) SEPARATOR '') FROM num_gen), '_x000D_
			AND c.urn_id = ', @v_mod_2,'.urn_id'		                            _x000D_
																														)_x000D_
																					)_x000D_
             INTO @v_out_x000D_
											 ;_x000D_
								ELSE_x000D_
								    RETURN 'not-found';_x000D_
    END CASE;_x000D_
    RETURN ifnull(@v_out, '');_x000D_
END</t>
  </si>
  <si>
    <t>Line Item Incumbent Savings</t>
  </si>
  <si>
    <t>Rank 1 Supplier</t>
  </si>
  <si>
    <t>Rank 2 Supplier</t>
  </si>
  <si>
    <t>Rank 3 Supplier</t>
  </si>
  <si>
    <t>Rank 4 Supplier</t>
  </si>
  <si>
    <t>Rank 5 Supplier</t>
  </si>
  <si>
    <t>Rank 1 Savings</t>
  </si>
  <si>
    <t>Rank 2 Savings</t>
  </si>
  <si>
    <t>Rank 3 Savings</t>
  </si>
  <si>
    <t>Rank 4 Savings</t>
  </si>
  <si>
    <t>Rank 5 Savings</t>
  </si>
  <si>
    <t>SupplierSelection</t>
  </si>
  <si>
    <t>=IF([Line Item Incumbent Bid Unit Price])  = "No Bid", 0, ([Baseline Unit Price] - [Line Item Incumbent Bid Unit Price]) * [Quantity])</t>
  </si>
  <si>
    <t>The rank 1 supplier by savings vs. the baseline, only looking at valid bids.</t>
  </si>
  <si>
    <t>The rank 2 supplier by savings vs. the baseline, only looking at valid bids.</t>
  </si>
  <si>
    <t>The rank 3 supplier by savings vs. the baseline, only looking at valid bids.</t>
  </si>
  <si>
    <t>The rank 4 supplier by savings vs. the baseline, only looking at valid bids.</t>
  </si>
  <si>
    <t>The rank 5 supplier by savings vs. the baseline, only looking at valid bids.</t>
  </si>
  <si>
    <t>The rank 1 supplier's savings vs. the baseline, only looking at valid bids.</t>
  </si>
  <si>
    <t>The rank 3 supplier's savings vs. the baseline, only looking at valid bids.</t>
  </si>
  <si>
    <t>The rank 4 supplier's savings vs. the baseline, only looking at valid bids.</t>
  </si>
  <si>
    <t>The rank 5 supplier's savings vs. the baseline, only looking at valid bids.</t>
  </si>
  <si>
    <t>The rank 2 supplier's savings vs. the baseline, only looking at valid bids.</t>
  </si>
  <si>
    <t>comp3</t>
  </si>
  <si>
    <t>CREATE INDEX __controls_manual_supplier_scenario_comp3 ON __controls_manual_supplier_scenario(class_id, sheet_id, urn_id)</t>
  </si>
  <si>
    <t>CREATE OR REPLACE PROCEDURE __output_item_analysis ()
BEGIN_x000D_
				SELECT concat('_x000D_
SELECT   ', __outputs_qrybuilder('dimension-columns-incl-alias', 'fc'), '_x000D_
     , t.sheet_name AS `Sheet Name`_x000D_
     , p.price_type AS `Pricing Column`_x000D_
     , c.urn AS `URN`'_x000D_
					, __outputs_qrybuilder('dynamic-levels-cols', 'items_s'), '_x000D_
     , c.base_price AS `Baseline Unit Price`_x000D_
     , c.is_baseline_proxy AS `Baseline Proxy Used`_x000D_
     , if(c.default_quantity, 1, c.quantity) AS `Quantity`     _x000D_
     , !c.is_baseline_proxy * c.base_price * if(c.default_quantity, 1, c.quantity) AS `Baseline Spend`', if((SELECT sum(special_name = 'line_item_incumbent') &gt; 0 FROM __config_raw), '_x000D_
     # line item inc data_x000D_
					, c.line_item_incumbent AS `Line Item Incumbent`_x000D_
     , __utils_cherrypick_num(power(-1, c.is_reverse_cherrypick) * c.price, c.price, c.is_item_inc * is_bid) AS `Line Item Incumbent Bid Unit Price`_x000D_
					, CASE_x000D_
					      WHEN __utils_cherrypick_num(power(-1, c.is_reverse_cherrypick) * c.price, c.price, c.is_item_inc * is_bid) = 0 THEN "No Bid"_x000D_
					      WHEN __utils_cherrypick_num(power(-1, c.is_reverse_cherrypick) * c.price, c.is_valid, c.is_item_inc * is_bid) THEN "Valid Bid"_x000D_
					      WHEN __utils_cherrypick_num(power(-1, c.is_reverse_cherrypick) * c.price, c.is_valid, c.is_item_inc * is_bid) = 0 THEN "Outlier Bid"_x000D_
					      ELSE "Error, investigate"_x000D_
					  END AS `Line Item Incumbent Bid Validity`_x000D_
					, (c.base_price -_x000D_
					   CASE_x000D_
					      WHEN __utils_cherrypick_num(power(-1, c.is_reverse_cherrypick) * c.price, c.price, c.is_item_inc * is_bid) = 0 THEN c.base_price_x000D_
					      ELSE __utils_cherrypick_num(power(-1, c.is_reverse_cherrypick) * c.price, c.price, c.is_item_inc * is_bid)_x000D_
					   END_x000D_
								) / c.base_price AS `% Diff Line Item Incumbent Bid From Baseline`_x000D_
					, CAST((c.base_price -_x000D_
					  CASE_x000D_
					      WHEN __utils_cherrypick_num(power(-1, c.is_reverse_cherrypick) * c.price, c.is_valid, c.is_item_inc * is_bid) = 0 THEN c.base_price_x000D_
					      WHEN __utils_cherrypick_num(power(-1, c.is_reverse_cherrypick) * c.price, c.is_valid, c.is_item_inc * is_bid) THEN_x000D_
					           __utils_cherrypick_num(power(-1, c.is_reverse_cherrypick) * c.price, c.price, c.is_item_inc * is_bid)_x000D_
					      ELSE "Error, investigate"_x000D_
					  END) * if(c.default_quantity, 1, c.quantity) AS decimal(17,4)) AS `Line Item Incumbent Savings (Valid Bids)`', ''), '_x000D_
     # all bid analysis (incl. outliers)_x000D_
					, sum(c.is_bid) AS `Total Bids`_x000D_
					, sum(c.is_bid * c.is_valid) AS `Valid Bids`_x000D_
					, sum(c.is_bid * c.is_valid) / sum(c.is_bid) `Valid Bids %`_x000D_
					, sum(c.is_bid * !c.is_valid) / sum(c.is_bid) `Outlier Bids %`_x000D_
					, sum(c.is_bid * c.is_valid * !c.is_above_base ) / sum(c.is_bid) `Valid Bids Below Baseline %`_x000D_
					, sum(c.is_bid * c.is_valid * c.is_above_base ) / sum(c.is_bid) `Valid Bids Above Baseline %`_x000D_
     , sum(c.is_bid * !c.is_valid * !c.is_above_base) / sum(c.is_bid) `Outlier Bids Below Baseline %`_x000D_
     , sum(c.is_bid * !c.is_valid * c.is_above_base) / sum(c.is_bid) `Outlier Bids Above Baseline %`_x000D_
     , (nullif(__utils_cherrypick_num(power(-1, c.is_reverse_cherrypick) * -c.price, c.price, c.is_valid), 0)_x000D_
        - nullif(__utils_cherrypick_num(power(-1, c.is_reverse_cherrypick) * c.price, c.price, c.is_valid), 0)_x000D_
							) / c.base_price AS `% Diff Of Bid Range (Valid Bids) From Baseline`_x000D_
     # valid bids analysis_x000D_
					, __utils_cherrypick_char(power(-1, c.is_reverse_cherrypick) * c.price, c.bidder_name, c.is_valid) `Cherrypick Bidder (Valid Bids)`_x000D_
					, nullif(__utils_cherrypick_num(power(-1, c.is_reverse_cherrypick) * c.price, c.price, c.is_valid), 0) `Cherrypick Unit Price (Valid Bids)`_x000D_
     , (c.base_price - nullif(__utils_cherrypick_num(power(-1, c.is_reverse_cherrypick) * c.price, c.price, c.is_valid), 0)) / c.base_price AS `% Diff Of Cherrypick Unit Price (Valid Bids) From Baseline` _x000D_
     , CAST((c.base_price -_x000D_
					  CASE_x000D_
					      WHEN __utils_cherrypick_num(power(-1, c.is_reverse_cherrypick) * c.price, c.is_valid, c.is_valid) = 0 THEN c.base_price_x000D_
					      WHEN __utils_cherrypick_num(power(-1, c.is_reverse_cherrypick) * c.price, c.is_valid, c.is_valid) THEN_x000D_
					           __utils_cherrypick_num(power(-1, c.is_reverse_cherrypick) * c.price, c.price, c.is_valid)_x000D_
					      ELSE "Error, investigate"_x000D_
					  END) * if(c.default_quantity, 1, c.quantity) AS decimal(17,4)) AS `Cherrypick Savings (Valid Bids)`_x000D_
     , __utils_cherrypick_char(power(-1, c.is_reverse_cherrypick) * -c.price, c.bidder_name, c.is_valid) `Max Bidder (Valid Bids)`_x000D_
					, nullif(__utils_cherrypick_num(power(-1, c.is_reverse_cherrypick) * -c.price, c.price, c.is_valid), 0) `Max Unit Price (Valid Bids)`_x000D_
     , (c.base_price - nullif(__utils_cherrypick_num(power(-1, c.is_reverse_cherrypick) * -c.price, c.price, c.is_valid), 0)) / c.base_price AS `% Diff Of Max Unit Price (Valid Bids) From Baseline` _x000D_
					# all bids analysis (incl. outliers)_x000D_
					, __utils_cherrypick_char(power(-1, c.is_reverse_cherrypick) * c.price, c.bidder_name, c.is_bid) AS `Cherrypick Bidder (All Bids)`_x000D_
					, nullif(__utils_cherrypick_num(power(-1, c.is_reverse_cherrypick) * c.price, c.price, c.is_bid), 0) AS `Cherrypick Unit Price (All Bids)` _x000D_
					, (c.base_price - nullif(__utils_cherrypick_num(power(-1, c.is_reverse_cherrypick) * c.price, c.price, c.is_bid), 0)) / c.base_price AS `% Diff Of Cherrypick Unit Price (All Bids) From Baseline`_x000D_
					, __utils_cherrypick_char(power(-1, c.is_reverse_cherrypick) * -c.price, c.bidder_name, c.is_bid) AS `Max Bidder (All Bids)`_x000D_
					, nullif(__utils_cherrypick_num(power(-1, c.is_reverse_cherrypick) * -c.price, c.price, c.is_bid), 0) AS `Max Unit Price (All Bids)`_x000D_
					, (c.base_price - nullif(__utils_cherrypick_num(power(-1, c.is_reverse_cherrypick) * -c.price, c.price, c.is_bid), 0)) / c.base_price AS `% Diff Of Max Unit Price (All Bids) From Baseline`_x000D_
     # other statistics_x000D_
     , avg(nullif(c.price * c.is_valid, 0)) AS `Average Unit Price (Valid Bids)`_x000D_
     , (power(-1, c.is_reverse_cherrypick) * (c.base_price - avg(nullif(c.price * c.is_valid, 0)))) / c.base_price `% Diff Of Average Unit Price (Valid Bids) From Baseline`_x000D_
     , avg(nullif(c.price * c.is_bid, 0)) AS `Average Unit Price (All Bids)`_x000D_
     , (power(-1, c.is_reverse_cherrypick) * (c.base_price - avg(nullif(c.price * c.is_bid, 0)))) / c.base_price `% Diff Of Average Unit Price (All Bids) From Baseline`_x000D_
  FROM _conditions c_x000D_
  JOIN _frame_classes fc ON 1=1_x000D_
  	AND c.class_id = fc.id_x000D_
  JOIN _urn_mapping u ON 1 = 1_x000D_
   AND u.id = c.urn_id_x000D_
  JOIN __config_sheets t ON 1 = 1_x000D_
   AND t.id = c.sheet_id_x000D_
  JOIN __config_prices p ON 1 = 1_x000D_
   AND p.id = c.price_type_id_x000D_
   AND p.key_price = ''Y''_x000D_
  JOIN _items_static items_s ON 1 = 1_x000D_
   AND items_s.class_id = c.class_id_x000D_
  	AND items_s.sheet_id = c.sheet_id_x000D_
  	AND items_s.urn_id = c.urn_id_x000D_
	WHERE 1 = 1  _x000D_
 GROUP BY c.class_id_x000D_
        , c.sheet_id_x000D_
        , c.price_type_id _x000D_
        , c.urn_id'_x000D_
								               )_x000D_
    INTO @v_query;									                 								 _x000D_
		  EXECUTE IMMEDIATE @v_query;_x000D_
END</t>
  </si>
  <si>
    <t>Basket Alias</t>
  </si>
  <si>
    <t>If preferred, the basket can be given an easy to use name or acronym as an alias. If this is left blank, the columns used to form the basket will be used as the alias (e.g. Country &gt; City).</t>
  </si>
  <si>
    <t>Basket Description</t>
  </si>
  <si>
    <t>This corresponds to the basket alias if it has been filled out. If not, it refers to the groups of items within the basket, as configured in the Basket Levels table in the General Settings sheet.</t>
  </si>
  <si>
    <t>CREATE OR REPLACE PROCEDURE __output_baskets (_x000D_
	IN `v_is_agg_view` TINYINT_x000D_
)
BEGIN_x000D_
    SELECT __config_max_basket_level()_x000D_
      INTO @v_max_level_x000D_
    ;_x000D_
 			WITH RECURSIVE num_gen AS (SELECT 1 num UNION ALL SELECT num + 1 FROM num_gen WHERE num &lt; @v_max_level)_x000D_
    SELECT concat('_x000D_
     _x000D_
SELECT ',__outputs_qrybuilder('dimension-columns-incl-alias', 'f'), '_x000D_
				 , p.sheet_name AS `Sheet Name`     _x000D_
				 , p.price_type AS `Pricing Column`_x000D_
				 , b.basket_urn AS `Basket URN`_x000D_
     , b.final_basket_description AS `Basket Description`_x000D_
				 , f.bidder_name AS `Bidder Name`_x000D_
				 ,',__outputs_qrybuilder('shortlist-columns', 'f')  _x000D_
     , __outputs_qrybuilder('dynamic-levels-cols-baskets-only', 'b'), '_x000D_
				 , b.`total_items` AS `Total Baseline Items`_x000D_
				 , b.`total_baseline_spend` AS `Total Baseline Spend`_x000D_
				 _x000D_
				 # key data_x000D_
				 , CASE_x000D_
 					   WHEN b.`total_baseline_spend` = 0 THEN ''Baseline Spend Coverage Not Available''_x000D_
         WHEN b.`is_valid_basket` * b.`is_bid_basket` THEN "Good Coverage"_x000D_
					    WHEN !b.`is_valid_basket` * b.`is_bid_basket` THEN "Low Coverage"_x000D_
					    WHEN !b.`is_valid_basket` * !b.`is_bid_basket` THEN "No Valid Bids"_x000D_
					  END AS `Flag For Baseline Spend Coverage % Valid Items`_x000D_
					, ifnull((b.`total_baseline_spend` - b.`baseline_spend_covered_items_no_bid`) / b.`total_baseline_spend`, 0) AS `Baseline Spend Coverage % Of All Items`_x000D_
					, ifnull(b.`baseline_spend_covered_valid_items`, 0) AS `Baseline Spend Coverage % Of Valid Items`_x000D_
				 , ifnull((b.`baseline_spend_covered_outlier_items_below_baseline` + b.`baseline_spend_covered_outlier_items_above_baseline`) / b.`total_baseline_spend`, 0) AS `Baseline Spend Coverage % Of Outlier Items`_x000D_
					, ifnull((b.`total_items` - b.`total_items_no_bid`) / b.`total_items`, 0) AS `Item Bid Coverage % Of All Items`_x000D_
					, ifnull((b.`total_valid_items_below_baseline` + b.`total_valid_items_above_baseline`) / b.`total_items`, 0) AS `Item Bid Coverage % Of Valid Items`_x000D_
				 , ifnull((b.`total_outlier_items_below_baseline` + b.`total_outlier_items_above_baseline`) / b.`total_items`, 0) AS `Item Bid Coverage % Of Outlier Items`_x000D_
				 , ifnull(b.`is_bid_basket` * b.`basket_rank`, 0) AS `Rank`	_x000D_
				 , b.`total_savings_valid_items` AS `Total Savings Valid Items`_x000D_
				 , b.`total_savings_valid_items`/ b.`total_baseline_spend` AS `Total Savings % Valid Items`_x000D_
				 , b.`total_savings_valid_items_below_baseline` AS `Total Positive Savings Valid Items`_x000D_
					, b.`total_savings_valid_items_below_baseline`/ b.`total_baseline_spend` AS `Total Positive Savings % Valid Items`_x000D_
					_x000D_
				 # item count data				 _x000D_
					, b.`total_items` - b.`total_items_no_bid` AS `Total Items Bid On`_x000D_
					, b.`total_valid_items_below_baseline` + b.`total_valid_items_above_baseline` AS `Total Valid Items`', if(v_is_agg_view, '', '_x000D_
     , b.`total_valid_items_below_baseline` AS `Total Valid Items Below Baseline`_x000D_
				 , b.`total_valid_items_above_baseline` AS `Total Valid Items Above Baseline`'),'_x000D_
				 , b.`total_outlier_items_below_baseline`+ b.`total_outlier_items_above_baseline` AS `Total Outlier Items`', if(v_is_agg_view, '', '_x000D_
     , b.`total_outlier_items_below_baseline` AS `Total Outlier Items Below Baseline`_x000D_
				 , b.`total_outlier_items_above_baseline` AS `Total Outlier Items Above Baseline`'), '				_x000D_
				 , b.`total_items_no_bid` AS `Total Items No Bid`_x000D_
_x000D_
				 # absolute baseline coverage data				_x000D_
					, (b.`total_baseline_spend` - b.`baseline_spend_covered_items_no_bid`) AS `Baseline Spend Covered All Items`_x000D_
					, (b.`baseline_spend_covered_valid_items_below_baseline` + b.`baseline_spend_covered_valid_items_above_baseline`) AS `Baseline Spend Covered Valid Items`', if(v_is_agg_view, '', '_x000D_
     , b.`baseline_spend_covered_valid_items_below_baseline` AS `Baseline Spend Covered Valid Items Below Baseline`	_x000D_
				 , b.`baseline_spend_covered_valid_items_above_baseline` AS `Baseline Spend Covered Valid Items Above Baseline`'), '_x000D_
				 , (b.`baseline_spend_covered_outlier_items_below_baseline` + b.`baseline_spend_covered_outlier_items_above_baseline`) AS `Baseline Spend Covered Outlier Items`', if(v_is_agg_view, '', '_x000D_
     , b.`baseline_spend_covered_outlier_items_below_baseline` AS `Baseline Spend Covered Outlier Items Below Baseline`_x000D_
				 , b.`baseline_spend_covered_outlier_items_above_baseline` AS `Baseline Spend Covered Outlier Items Above Baseline`'), '				 _x000D_
				 , b.`baseline_spend_covered_items_no_bid` AS `Baseline Spend Not Covered`_x000D_
     _x000D_
     # baseline coverage % data_x000D_
					, ifnull((b.`total_baseline_spend` - b.`baseline_spend_covered_items_no_bid`) / b.`total_baseline_spend`, 0) AS `Baseline Spend Coverage % All Items`_x000D_
				 , ifnull(b.`baseline_spend_covered_valid_items`, 0) AS `Baseline Spend Coverage % Valid Items`_x000D_
				 ', if(v_is_agg_view, '', '_x000D_
     , ifnull(b.`baseline_spend_covered_valid_items_below_baseline` / b.`total_baseline_spend`, 0) AS `Baseline Spend Coverage % Valid Items Below Baseline`_x000D_
     , ifnull(b.`baseline_spend_covered_valid_items_above_baseline` / b.`total_baseline_spend`, 0) AS `Baseline Spend Coverage % Valid Items Above Baseline`'), '_x000D_
				 , ifnull((b.`baseline_spend_covered_outlier_items_below_baseline` + b.`baseline_spend_covered_outlier_items_above_baseline`) / b.`total_baseline_spend`, 0) AS `Baseline Spend Coverage % Outlier Items`_x000D_
					', if(v_is_agg_view, '', '_x000D_
     , ifnull(b.`baseline_spend_covered_outlier_items_below_baseline` / b.`total_baseline_spend`, 0) AS `Baseline Spend Coverage % Outlier Items Below Baseline`_x000D_
     , ifnull(b.`baseline_spend_covered_outlier_items_above_baseline` / b.`total_baseline_spend`, 0) AS `Baseline Spend Coverage % Outlier Items Above Baseline`'), '				 _x000D_
     , ifnull(b.`baseline_spend_covered_items_no_bid` / b.`total_baseline_spend`, 0) AS `Baseline Spend Not Covered %`_x000D_
_x000D_
				 # bidder total spend data_x000D_
				 , (b.`total_spend_valid_items_below_baseline` + b.`total_spend_valid_items_above_baseline`)_x000D_
					   +_x000D_
							(b.`total_spend_outlier_items_below_baseline` + b.`total_spend_outlier_items_above_baseline`)	AS `Total Spend All Items`_x000D_
					, b.`total_spend_valid_items_below_baseline` + b.`total_spend_valid_items_above_baseline` AS `Total Spend Valid Items`', if(v_is_agg_view, '', '_x000D_
     , b.`total_spend_valid_items_below_baseline` AS `Total Spend Valid Items Below Baseline`_x000D_
				 , b.`total_spend_valid_items_above_baseline` AS `Total Spend Valid Items Above Baseline`'), '  				_x000D_
				 , b.`total_spend_outlier_items_below_baseline` + b.`total_spend_outlier_items_above_baseline` AS `Total Spend Outlier Items`', if(v_is_agg_view, '', '_x000D_
     , b.`total_spend_outlier_items_below_baseline` AS `Total Spend Outlier Items Below Baseline`_x000D_
				 , b.`total_spend_outlier_items_above_baseline` AS `Total Spend Outlier Items Above Baseline`'), '     _x000D_
					, b.`normalised_spend_valid_items` AS `Normalised Spend Valid Items` _x000D_
 	FROM _baskets b_x000D_
  JOIN __config_prices p ON 1 = 1_x000D_
   AND p.id = b.price_type_id_x000D_
 	JOIN _frame f ON 1 = 1_x000D_
 		AND b.frame_id = f.id_x000D_
 ORDER BY f.class_id, b.sheet_id, b.basket_id, b.price_type_id', (SELECT group_concat(concat('  _x000D_
					, b.level_', num) SEPARATOR '') FROM num_gen), '_x000D_
					, b.is_bid_basket desc, b.is_valid_basket desc, b.basket_rank_x000D_
;'_x000D_
                   )_x000D_
      INTO @v_qry_x000D_
    ;_x000D_
				#SELECT @v_qry; _x000D_
    EXECUTE IMMEDIATE @v_qry;    _x000D_
END</t>
  </si>
  <si>
    <t>CREATE OR REPLACE PROCEDURE __refresh_full ()
BEGIN_x000D_
    CALL __refresh_item_data_validity();_x000D_
    CALL __frame_update();_x000D_
				IF __config_item_data_validity() THEN_x000D_
				    CALL __stage_raw();_x000D_
				END IF;_x000D_
				CALL __stage_items();_x000D_
    CALL __refresh_dynamic_controls();_x000D_
    CALL __refresh_outlier_override();_x000D_
    CALL __refresh_conditions();_x000D_
    CALL __refresh_baskets();_x000D_
    CALL __refresh_colour();_x000D_
    IF !(__config_heatmap_only_tool()) THEN_x000D_
				    CALL __refresh_savings_scenarios();_x000D_
				    CALL __refresh_supplier_selection();_x000D_
				END IF;_x000D_
END</t>
  </si>
  <si>
    <t>ALTER TABLE __config_savings_scenarios ADD PRIMARY KEY (ordinal)</t>
  </si>
  <si>
    <t>SC_Baskets_Basket_Description</t>
  </si>
  <si>
    <t>CREATE OR REPLACE PROCEDURE __refresh_baskets ()
BEGIN_x000D_
    CALL __log_new_proc('stage baskets data', @v_proc_id);_x000D_
				SELECT __config_max_basket_level() INTO @v_max_level;_x000D_
 			WITH RECURSIVE num_gen AS (SELECT 1 num UNION ALL SELECT num + 1 FROM num_gen WHERE num &lt; @v_max_level)_x000D_
				   , labels AS (_x000D_
				     									 SELECT if(num &gt; @v_max_level, NULL, concat('level_', num)) b_level_x000D_
				        										  , num ordinal_x000D_
				     									   FROM num_gen_x000D_
				     									 )_x000D_
				SELECT group_concat(concat(b_level, ' varchar(150)'))_x000D_
				     , group_concat(b_level)_x000D_
				     , group_concat(concat(' AND bc.', b_level, ' = ib.', b_level) SEPARATOR ' ')_x000D_
				  INTO @v_basket_create_levels_x000D_
				     , @v_basket_levels_x000D_
				     , @v_basket_levels_join_x000D_
				  FROM labels_x000D_
				;_x000D_
    SELECT concat('_x000D_
CREATE OR REPLACE TABLE _baskets (_x000D_
     class_id                                       int  _x000D_
			, frame_id                                       int_x000D_
   , sheet_id                                       int_x000D_
   , basket_id                                      int_x000D_
   , basket_urn                                     varchar(15)_x000D_
   , final_basket_description                       text_x000D_
   , price_type_id                                  int_x000D_
   , ', @v_basket_create_levels, '_x000D_
   , total_items                                    int_x000D_
   , total_baseline_spend                           decimal(17,4)_x000D_
   , total_valid_items_below_baseline               int_x000D_
   , total_valid_items_above_baseline               int_x000D_
   , total_outlier_items_below_baseline             int_x000D_
   , total_outlier_items_above_baseline             int_x000D_
   , total_items_no_bid                             int_x000D_
   , baseline_spend_covered_valid_items_below_baseline    decimal(17,4)_x000D_
   , baseline_spend_covered_valid_items_above_baseline    decimal(17,4)_x000D_
   , baseline_spend_covered_outlier_items_below_baseline  decimal(17,4)_x000D_
   , baseline_spend_covered_outlier_items_above_baseline  decimal(17,4)_x000D_
   , baseline_spend_covered_items_no_bid                  decimal(17,4)_x000D_
   , total_spend_valid_items_below_baseline         decimal(17,4)_x000D_
   , total_spend_valid_items_above_baseline         decimal(17,4)_x000D_
   , total_spend_outlier_items_below_baseline       decimal(17,4)_x000D_
   , total_spend_outlier_items_above_baseline       decimal(17,4)       _x000D_
   , baseline_spend_covered_valid_items                  decimal(17,4)_x000D_
   , normalised_spend_valid_items                   decimal(17,4)_x000D_
   , total_savings_valid_items                      decimal(17,4)_x000D_
   , total_savings_valid_items_above_baseline       decimal(17,4)_x000D_
   , total_savings_valid_items_below_baseline       decimal(17,4)_x000D_
   , is_valid_basket                                bool_x000D_
   , is_bid_basket                                  bool_x000D_
   , basket_rank                                    int_x000D_
);'_x000D_
                 )_x000D_
      INTO @v_qry_x000D_
    ;_x000D_
    CALL __log_dynamic_code(@v_proc_id, 'baskets create code', @v_qry);_x000D_
    EXECUTE IMMEDIATE @v_qry;_x000D_
    # standard condition flag, this can be adjusted if required._x000D_
				SET @v_condition_flag = 'is_valid';_x000D_
				SET @v_qry = concat(' INSERT INTO _baskets_x000D_
			SELECT x.class_id, x.frame_id, x.sheet_id, x.basket_id, x.basket_urn, x.final_basket_description, x.price_type_id_x000D_
				    , ', @v_basket_levels, '_x000D_
				    , sum(1)                                                                                                           AS total_items_x000D_
				    , sum(base_price)                                                                                                  AS total_baseline_spend_x000D_
				    , sum(condition_flag * is_bid * !is_above_base)                                                                    AS total_valid_items_below_baseline_x000D_
				    , sum(condition_flag * is_bid * is_above_base)                                                                     AS total_valid_items_above_baseline_x000D_
				    , sum(!(condition_flag) * is_bid * !is_above_base)                                                                 AS total_outlier_items_below_baseline_x000D_
				    , sum(!(condition_flag) * is_bid * is_above_base)                                                                  AS total_outlier_items_above_baseline_x000D_
				    , sum(!(is_bid))                                                                                                   AS total_items_no_bid_x000D_
				    , sum(condition_flag * is_bid * !is_above_base * base_price)                                                       AS baseline_spend_covered_valid_items_below_baseline_x000D_
				    , sum(condition_flag * is_bid * is_above_base * base_price)                                                        AS baseline_spend_covered_valid_items_above_baseline_x000D_
				    , sum(!(condition_flag) * is_bid * !is_above_base * base_price)                                                    AS baseline_spend_covered_outlier_items_below_baseline_x000D_
				    , sum(!(condition_flag) * is_bid * is_above_base * base_price)                                                     AS baseline_spend_covered_outlier_items_above_baseline_x000D_
				    , sum(!(is_bid) * base_price)                                                                                      AS baseline_spend_covered_items_no_bid_x000D_
				    , sum(condition_flag * is_bid * !is_above_base * price)                                                            AS total_spend_valid_items_below_baseline_x000D_
				    , sum(condition_flag * is_bid * is_above_base * price)                                                             AS total_spend_valid_items_above_baseline_x000D_
				    , sum(!(condition_flag) * is_bid * !is_above_base * price)                                                         AS total_spend_outlier_items_below_baseline_x000D_
				    , sum(!(condition_flag) * is_bid * is_above_base * price)                                                          AS total_spend_outlier_items_above_baseline_x000D_
				    , cast(if(sum(base_price) = 0, 0, (sum(condition_flag * is_bid * base_price) / sum(base_price))) AS decimal(17,4)) AS baseline_spend_covered_valid_items_x000D_
				    , sum(condition_flag * is_bid * price) + sum(!(condition_flag * is_bid) * base_price)                              AS normalised_spend_valid_items_x000D_
				    , sum(condition_flag * is_bid * (base_price - (!(is_baseline_proxy)*price)))                                       AS total_savings_valid_items_x000D_
				    , sum(condition_flag * is_bid * is_above_base * (base_price - (!(is_baseline_proxy)*price)))                       AS total_savings_valid_items_above_baseline_x000D_
				    , sum(condition_flag * is_bid * !is_above_base * (base_price - (!(is_baseline_proxy)*price)))                      AS total_savings_valid_items_below_baseline_x000D_
				    , if(sum(base_price) = 0, 0, ((sum(condition_flag * is_bid * base_price) / sum(base_price)) &gt;= x.good_coverage_threshold)) AS is_valid_basket_x000D_
				    , (sum(condition_flag * is_bid * price) &gt; 0)                                                                       AS is_bid_basket_x000D_
				    , row_number() OVER (_x000D_
				                        PARTITION BY class_id, sheet_id, basket_id, price_type_id_x000D_
				                                   , ', @v_basket_levels, '_x000D_
				                                   , is_bid_basket, is_valid_basket_x000D_
				                            ORDER BY normalised_spend_valid_items ASC_x000D_
				                        ) * if(sum(base_price) = 0, 0,((sum(condition_flag * is_bid * base_price) / sum(base_price)) &gt;= x.good_coverage_threshold)) AS basket_rank_x000D_
				 FROM (_x000D_
									  SELECT c.class_id, c.frame_id, c.sheet_id, ib.basket_id, bl.basket_urn, bl.final_basket_description, c.urn_x000D_
																     , ', replace(@v_basket_levels, 'level', 'ib.level'), '_x000D_
																     , c.price_type_id_x000D_
																     , c.price * if(c.default_quantity, 1, c.quantity) AS price_x000D_
																     , !(c.is_baseline_proxy) * c.base_price * if(c.default_quantity, 1, c.quantity) AS base_price_x000D_
																     , is_baseline_proxy_x000D_
																     , (', @v_condition_flag, ') condition_flag, is_bid, is_above_base_x000D_
																     , bc.good_coverage_threshold_x000D_
																  FROM _conditions c_x000D_
									         JOIN _items_baskets ib ON 1 = 1_x000D_
									          AND ib.class_id = c.class_id_x000D_
									          AND ib.sheet_id = c.sheet_id_x000D_
									          AND ib.urn_id = c.urn_id_x000D_
																  JOIN __config_prices cc ON 1 = 1_x000D_
																   AND cc.sheet_id = c.sheet_id_x000D_
																   AND cc.id = c.price_type_id_x000D_
																  JOIN v_controls_basket_levels_detail bl ON 1 = 1_x000D_
																   AND bl.sheet_id = ib.sheet_id_x000D_
																   AND bl.basket_id = ib.basket_id_x000D_
																  JOIN __controls_basket_coverage bc ON 1 = 1_x000D_
																   AND bc.sheet_id = ib.sheet_id_x000D_
																   AND bc.basket_id = ib.basket_id', _x000D_
																			@v_basket_levels_join, '	   _x000D_
																 WHERE 1 = 1_x000D_
																 	 AND !(cc.key_price = '''')_x000D_
				      ) x_x000D_
				WHERE 1 = 1_x000D_
				GROUP BY frame_id, sheet_id, basket_id, price_type_id_x000D_
           , ', @v_basket_levels, '_x000D_
				ORDER BY sheet_id, basket_id, price_type_id_x000D_
           , ', @v_basket_levels, '				_x000D_
											, is_bid_basket desc, is_valid_basket desc, basket_rank_x000D_
											;')_x000D_
			;_x000D_
			CALL __log_dynamic_code(@v_proc_id, 'baskets insert code', @v_qry);_x000D_
			EXECUTE IMMEDIATE @v_qry;_x000D_
			CREATE INDEX _baskets_comp ON _baskets(sheet_id,basket_id); 	_x000D_
END</t>
  </si>
  <si>
    <t>Internal Columns</t>
  </si>
  <si>
    <t>The unique identifier for each basket used for cherrypicking, that will appear in input and output tables and will help to understand how they are linked. This is "N/A" if cherrypicking is done at the item level.</t>
  </si>
  <si>
    <t>Full Scenario Name</t>
  </si>
  <si>
    <t>The concat of [Scenario Name] and [Level Of Cherrypick]. This is helps make filtering and creating bespoke outputs easier.</t>
  </si>
  <si>
    <t>The level at which the selection of the bidder is applied (e.g. item level, basket level or pricing sheet level).</t>
  </si>
  <si>
    <t>CREATE INDEX __config_savings_scenarios_sheet_id ON __config_savings_scenarios(sheet_id)</t>
  </si>
  <si>
    <t>Flag as "Y" if you would like to use this basket for outlier parameters. You need to select only one basket per sheet. If you are not sure, please select the basket with [Basket ID] = 0.</t>
  </si>
  <si>
    <t>Flag as "Y" if you would like to use this basket for a coverage heatmap. You need to select only one basket per sheet. If you are not sure, please select the basket with [Basket ID] = 0.</t>
  </si>
  <si>
    <t>SC_Automated_Savings_Data_Level_Of_Cherrypick</t>
  </si>
  <si>
    <t>CREATE OR REPLACE PROCEDURE __output_aggregated_award ()
BEGIN_x000D_
    SELECT __config_max_basket_level()_x000D_
      INTO @v_max_level_x000D_
    ;_x000D_
 			WITH RECURSIVE num_gen AS (SELECT 1 num UNION ALL SELECT num + 1 FROM num_gen WHERE num &lt; @v_max_level)_x000D_
				SELECT concat('_x000D_
   SELECT ', __outputs_qrybuilder('dimension-columns-incl-alias', 'a'), '_x000D_
			     , t.sheet_name AS `Sheet Name`_x000D_
			     , p.price_type AS `Pricing Column`_x000D_
        , a.scenario_name AS `Scenario Name`_x000D_
   				 , a.level_of_cherrypick AS `Level Of Cherrypick`_x000D_
        , concat(a.scenario_name, '': '', replace(a.level_of_cherrypick, ''Basket: '', '''')) AS `Full Scenario Name`   				 _x000D_
   				 , a.awarded_supplier AS `Awarded Supplier`_x000D_
   				 , ', __outputs_qrybuilder('shortlist-ifnull-columns-incl-alias', 'f'),	'_x000D_
   				 , CAST(a.base_spend AS decimal(17,4)) AS `Baseline Spend`_x000D_
   				 , CAST(a.awarded_spend AS decimal(17,4)) AS `Awarded Spend Excl Rebates, Payment Terms and WACC Savings`_x000D_
   				 , CAST(a.awarded_savings AS decimal(17,4)) AS `Awarded Savings Excl Rebates, Payment Terms and WACC Savings`_x000D_
   				 , CAST(a.awarded_savings / a.base_spend AS decimal(17,4)) AS `Awarded Savings % Excl Rebates, Payment Terms and WACC Savings`_x000D_
   				 , ifnull(r.percentage_discount, 0) AS `Rebate Percentage Discount`_x000D_
   				 , CAST(awarded_spend * ifnull(r.percentage_discount, 0) AS decimal(17,4)) AS `Rebate Amount`_x000D_
   				 , CAST(a.awarded_spend * (1 - ifnull(r.percentage_discount, 0)) AS decimal(17,4)) AS `Awarded Spend Incl Rebate Discount`_x000D_
   				 , CAST(a.awarded_savings + (awarded_spend * ifnull(r.percentage_discount, 0)) AS decimal(17,4)) AS `Awarded Savings Incl Rebate Discount`_x000D_
   				 , ''##Formula##'' AS `Current Payment Terms Days`_x000D_
   				 , ''##Formula##'' AS `Payment Terms Chosen Option` _x000D_
   				 , ''##Formula##'' AS `Payment Terms Chosen Option Days`_x000D_
   				 , ''##Formula##'' AS `Payment Terms Chosen Option Modifier %`_x000D_
   				 , ''##Formula##'' AS `Payment Terms Savings`_x000D_
   				 , ''##Formula##'' AS `Awarded Spend Incl Payment Terms Savings`_x000D_
   					, ''##Formula##'' AS `Awarded Savings Incl Payment Terms Savings`_x000D_
   					, ''##Formula##'' AS `WACC Savings`_x000D_
   					, ''##Formula##'' AS `Awarded Spend Incl WACC Savings` _x000D_
   				 , ''##Formula##'' AS `Awarded Savings Incl WACC Savings` _x000D_
   				 , ''##Formula##'' AS `Awarded Spend Incl Rebates, Payment Terms and WACC Savings` _x000D_
   				 , ''##Formula##'' AS `Awarded Savings Incl Rebates, Payment Terms and WACC Savings`_x000D_
   				 , ''##Formula##'' AS `Awarded Savings % Incl Rebates, Payment Terms and WACC Savings` _x000D_
     FROM	(_x000D_
      							SELECT pss.scenario_name_x000D_
      											 , pss.level_of_cherrypick_x000D_
      											 , ', __outputs_qrybuilder('dimension-columns-excl-alias', 'fc'), '_x000D_
      											 , pss.sheet_id_x000D_
      											 , pss.price_type_id_x000D_
      											 , CASE_x000D_
																					 WHEN pss.candidate_is_bid * pss.candidate_is_item_inc THEN pss.candidate_frame_id_x000D_
																					 WHEN pss.candidate_is_bid * ((pss.base_price - pss.candidate_price) * pss.quantity &gt; sp.savings_threshold) THEN pss.candidate_frame_id_x000D_
																					 ELSE 0_x000D_
                    END AS awarded_supplier_frame_id_x000D_
                  , CASE_x000D_
																					 WHEN pss.candidate_is_bid * pss.candidate_is_item_inc THEN pss.candidate_bidder_name_x000D_
																					 WHEN pss.candidate_is_bid * ((pss.base_price - pss.candidate_price) * pss.quantity &gt; sp.savings_threshold) THEN pss.candidate_bidder_name_x000D_
																					 ELSE ''No Awarded Supplier''_x000D_
                    END AS awarded_supplier  _x000D_
      											 , sum(pss.base_spend) AS base_spend_x000D_
																		, sum((CASE_x000D_
																										 WHEN !(pss.base_price * pss.quantity = 0) * pss.candidate_is_bid * pss.candidate_is_item_inc THEN pss.candidate_price_x000D_
																										 WHEN !(pss.base_price * pss.quantity = 0) * pss.candidate_is_bid * ((pss.base_price - pss.candidate_price) * pss.quantity &gt; sp.savings_threshold) THEN pss.candidate_price_x000D_
																										 ELSE 0_x000D_
					                    END) * pss.quantity) AS awarded_spend_x000D_
      												, sum((pss.base_price - CASE_x000D_
																																									 WHEN !(pss.base_price * pss.quantity = 0) * pss.candidate_is_bid * pss.candidate_is_item_inc THEN pss.candidate_price_x000D_
																																									 WHEN !(pss.base_price * pss.quantity = 0) * pss.candidate_is_bid * ((pss.base_price - pss.candidate_price) * pss.quantity &gt; sp.savings_threshold) THEN pss.candidate_price_x000D_
																																									 ELSE pss.base_price_x000D_
																				                    END) * pss.quantity) AS awarded_savings_x000D_
      							  FROM _pre_savings_scenarios pss_x000D_
      							  JOIN _frame_classes fc ON 1 = 1_x000D_
      								  AND fc.id = pss.class_id_x000D_
      								 JOIN _items_baskets i_b ON 1=1_x000D_
      								  AND i_b.class_id = pss.class_id_x000D_
      								 	AND i_b.sheet_id = pss.sheet_id_x000D_
      								 	AND i_b.urn_id = pss.urn_id_x000D_
      								 JOIN __controls_savings_scenarios sp ON 1=1_x000D_
      								  AND sp.sheet_id = i_b.sheet_id', (SELECT group_concat(concat('_x000D_
                AND sp.level_', num, ' = i_b.level_', num) SEPARATOR '') FROM num_gen), '_x000D_
         					GROUP BY	pss.scenario_name_x000D_
         											 , pss.level_of_cherrypick_x000D_
         											 , ', __outputs_qrybuilder('dimension-columns-excl-alias', 'fc'), '_x000D_
         											 , pss.sheet_id_x000D_
         											 , pss.price_type_id_x000D_
         											 , if(pss.candidate_is_bid * !pss.candidate_is_above_base OR pss.candidate_is_bid * pss.candidate_is_item_inc, pss.candidate_frame_id, 0)_x000D_
         							     , if(pss.candidate_is_bid * !pss.candidate_is_above_base OR pss.candidate_is_bid * pss.candidate_is_item_inc, pss.candidate_bidder_name, ''No Awarded Supplier'')_x000D_
	   						    UNION ALL_x000D_
      							SELECT ''Supplier Selection'' AS scenario_name_x000D_
      							     , ''Item Level'' AS level_of_cherrypick_x000D_
      							     , ', __outputs_qrybuilder('dimension-columns-excl-alias', 'fc'), '_x000D_
      							     , ss.sheet_id_x000D_
      							     , ss.price_type_id_x000D_
      							     , ifnull(f.id, 0) as awarded_supplier_frame_id_x000D_
      							     , if(ss.label = ''Incumbent'', ''No Awarded Supplier'', ss.bidder_name) AS awarded_supplier _x000D_
      							     , sum(b.base_price * ss.allocation * if(b.default_quantity, 1, b.quantity)) AS base_spend     _x000D_
      							     , sum(if(ifnull(c.is_bid, 0), c.price, b.base_price) * ss.allocation * if(b.default_quantity, 1, b.quantity)) AS awarded_spend_x000D_
      							     , sum((b.base_price - if(ifnull(c.is_bid, 0), c.price, b.base_price))  * ss.allocation * if(b.default_quantity, 1, b.quantity)) AS awarded_savings     _x000D_
      									FROM __controls_manual_supplier_scenario ss_x000D_
      									JOIN _baseline b ON 1 = 1_x000D_
      									 AND b.class_id = ss.class_id_x000D_
      										AND b.sheet_id = ss.sheet_id_x000D_
      										AND b.urn_id = ss.urn_id_x000D_
      										AND b.price_type_id = ss.price_type_id_x000D_
      									JOIN _frame_classes fc ON 1 = 1_x000D_
      										AND fc.id = ss.class_id_x000D_
  								LEFT JOIN _frame f ON 1 = 1_x000D_
      									 AND f.class_id = ss.class_id_x000D_
      										AND f.bidder_name = ss.bidder_name _x000D_
                AND !(ss.label = ''Incumbent'')_x000D_
    						LEFT JOIN _conditions c ON 1 = 1_x000D_
      										AND c.frame_id = f.id_x000D_
      										AND c.sheet_id = ss.sheet_id_x000D_
      										AND c.urn_id = ss.urn_id_x000D_
      										AND c.price_type_id = ss.price_type_id_x000D_
      								WHERE 1 = 1_x000D_
      									 AND ss.allocation &gt; 0_x000D_
         					GROUP BY	''Supplier Selection''_x000D_
         							     , ''Item Level''_x000D_
         							     , ', __outputs_qrybuilder('dimension-columns-excl-alias', 'fc'), '_x000D_
         							     , ss.sheet_id_x000D_
         							     , ss.price_type_id_x000D_
         							     , ifnull(f.id, 0)_x000D_
         							     , if(ss.label = ''Incumbent'', ''No Awarded Supplier'', ss.bidder_name)_x000D_
     					) a_x000D_
     JOIN __config_sheets t ON 1 = 1_x000D_
      AND t.id = a.sheet_id_x000D_
     JOIN __config_prices p ON 1 = 1_x000D_
      AND p.id = a.price_type_id_x000D_
LEFT JOIN _frame f ON 1 = 1_x000D_
     	AND f.id = a.awarded_supplier_frame_id_x000D_
LEFT	JOIN _rebates r ON 1 = 1_x000D_
     	AND r.frame_id = a.awarded_supplier_frame_id_x000D_
     	AND a.awarded_spend BETWEEN ifnull(r.spend_from, -1000000000000) AND ifnull(r.spend_to, 1000000000000) - 0.00000001_x000D_
     	AND ((r.spend_from IS NOT NULL) AND (r.spend_to IS NOT NULL))_x000D_
 ORDER BY ', __outputs_qrybuilder('dimension-columns-excl-alias', 'a'), '_x000D_
        , a.sheet_id	_x000D_
        , a.price_type_id_x000D_
								, a.scenario_name_x000D_
;'_x000D_
				                     )_x000D_
      INTO @v_qry_x000D_
				;_x000D_
    EXECUTE IMMEDIATE @v_qry;_x000D_
END</t>
  </si>
  <si>
    <t>CREATE OR REPLACE PROCEDURE __ux_startup_2 ()
BEGIN_x000D_
INSERT INTO __ux_journey_sheet_content_pivot_col_def (pivot_table_tag, source_table_column_name, orientation, aggregation_type, position, calculation_header, column_format, default_filter) _x000D_
                                                  VALUES ('_Pivot SC Baseline Spend Coverage_', 'Flag For Baseline Spend Coverage % Valid Items', 'row', '', 1, '', '', '')_x000D_
                                                       , ('_Pivot SC Baseline Spend Coverage_', 'Bidder Name', 'row', '', 2, '', '', '')_x000D_
                                                       , ('_Pivot SC Baseline Spend Coverage_', 'Basket Description', 'filter', '', 1, '', '', 'All Items In Pricing Sheet')_x000D_
																																																							, ('_Pivot SC Baseline Spend Coverage_', 'Pricing Column', 'filter', '', 2, '', '', '')_x000D_
                                                       , ('_Pivot SC Baseline Spend Coverage_', 'Sheet Name', 'filter', '', 3, '', '', '')_x000D_
                                                       , ('_Pivot SC Baseline Spend Coverage_', 'New Or Incumbent', 'filter', '', 4, '', '', '')_x000D_
                                                       , ('_Pivot SC Baseline Spend Coverage_', 'Round', 'filter', '', 5, '', '', 'Round 1')_x000D_
                                                       , ('_Pivot SC Baseline Spend Coverage_', 'Baseline Spend Coverage % Of Valid Items', 'value', 'sum', 0, '', '0%', '')_x000D_
                                                       , ('_Pivot SC Baseline Spend Coverage_', 'Baseline Spend Coverage % Of Outlier Items', 'value', 'sum', 0, '', '0%', '')_x000D_
                                                       , ('_Pivot SC High Level Savings_', 'Flag For Baseline Spend Coverage % Valid Items', 'row', '', 1, '', '', '')_x000D_
    																																																			, ('_Pivot SC High Level Savings_', 'Rank', 'row', '', 2, '', '', '')_x000D_
                                                       , ('_Pivot SC High Level Savings_', 'Bidder Name', 'row', '', 3, '', '', '')_x000D_
                                                       , ('_Pivot SC High Level Savings_', 'Basket Description', 'filter', '', 1, '', '', 'All Items In Pricing Sheet')_x000D_
																																																							, ('_Pivot SC High Level Savings_', 'Pricing Column', 'filter', '', 2, '', '', '')_x000D_
                                                       , ('_Pivot SC High Level Savings_', 'Sheet Name', 'filter', '', 3, '', '', '')_x000D_
                                                       , ('_Pivot SC High Level Savings_', 'New Or Incumbent', 'filter', '', 4, '', '', '')_x000D_
                                                       , ('_Pivot SC High Level Savings_', 'Round', 'filter', '', 5, '', '', 'Round 1')_x000D_
																																																							, ('_Pivot SC High Level Savings_', 'Total Savings Valid Items', 'value', 'sum', 0, '', '_-* #,##0,k_-;[Red]_-* - #,##0,k_-;_-* ""-""_k_-;_-@_-', '')_x000D_
																																																							, ('_Pivot SC High Level Savings_', 'Total Positive Savings Valid Items', 'value', 'sum', 0, '', '_-* #,##0,k_-;[Red]_-* - #,##0,k_-;_-* ""-""_k_-;_-@_-', '')_x000D_
                                                       , ('_Pivot SC High Level Savings_', 'Total Savings % Valid Items', 'value', 'sum', 0, '', '_-* #,##0%;[Red] * - #,##0%;_-* ""-""_%;_-@_%', '') _x000D_
                                                       , ('_Pivot SC High Level Savings_', 'Total Positive Savings % Valid Items', 'value', 'sum', 0, '', '_-* #,##0%;[Red] * - #,##0%;_-* ""-""_%;_-@_%', '') _x000D_
                                                       , ('_Pivot SC Item Variance_', 'URN', 'row', '', 1, '', '', '')_x000D_
                                                       , ('_Pivot SC Item Variance_', 'Pricing Column', 'filter', '', 1, '', '', '')_x000D_
                                                       , ('_Pivot SC Item Variance_', 'Sheet Name', 'filter', '', 2, '', '', '')_x000D_
                                                       , ('_Pivot SC Item Variance_', 'Round', 'filter', '', 3, '', '', 'Round 1')_x000D_
                                                       , ('_Pivot SC Item Variance_', 'Baseline Unit Price', 'value', 'sum', 0, '', '#,##0.00_ ;[Red]-#,##0.00 ', '')_x000D_
                                                       , ('_Pivot SC Item Variance_', 'Cherrypick Unit Price (Valid Bids)', 'value', 'sum', 0, '', '#,##0.00_ ;[Red]-#,##0.00 ', '')_x000D_
                                                       , ('_Pivot SC Item Variance_', 'Max Unit Price (Valid Bids)', 'value', 'sum', 0, '', '#,##0.00_ ;[Red]-#,##0.00 ', '')_x000D_
                                                       , ('_Pivot CF Target Drivers_', 'Target Driver(s)', 'row', '', 1, '', '', '')_x000D_
                                                       , ('_Pivot CF Target Drivers_', 'Pricing Column', 'filter', '', 1, '', '', '')_x000D_
                                                       , ('_Pivot CF Target Drivers_', 'Sheet Name', 'filter', '', 2, '', '', '')_x000D_
                                                       , ('_Pivot CF Target Drivers_', 'Round', 'filter', '', 3, '', '', 'Round 1')_x000D_
                                                       , ('_Pivot CF Target Drivers_', 'Baseline Spend', 'value', 'sum', 0, '', '_-* #,##0,k_-;[Red]_-* - #,##0,k_-;_-* ""-""_k_-;_-@_-', '')_x000D_
                                                       , ('_Pivot CF Target Drivers_', 'Target Spend', 'value', 'sum', 0, '', '_-* #,##0,k_-;[Red]_-* - #,##0,k_-;_-* ""-""_k_-;_-@_-', '')_x000D_
																																																							, ('_Pivot SM Scenario Savings_', 'Level Of Cherrypick', 'row', '', 1, '', '', '')_x000D_
																																																							, ('_Pivot SM Scenario Savings_', 'Scenario Name', 'row', '', 2, '', '', '')_x000D_
                                                       , ('_Pivot SM Scenario Savings_', 'Pricing Column', 'filter', '', 1, '', '', '')_x000D_
                                                       , ('_Pivot SM Scenario Savings_', 'Sheet Name', 'filter', '', 2, '', '', '')_x000D_
                                                       , ('_Pivot SM Scenario Savings_', 'Round', 'filter', '', 3, '', '', 'Round 1')_x000D_
                                                       , ('_Pivot SM Scenario Savings_', 'Net Savings (Incl. Negative)', 'value', 'sum', 0, '', '_-* #,##0,k_-;[Red]_-* - #,##0,k_-;_-* ""-""_k_-;_-@_-', '')_x000D_
                                                       , ('_Pivot SM Scenario Savings_', 'Awarded Savings', 'value', 'sum', 0, '', '_-* #,##0,k_-;[Red]_-* - #,##0,k_-;_-* ""-""_k_-;_-@_-', '')_x000D_
                                                       , ('_Pivot SM Scenario Savings_', '% Net Savings (Incl. Negative)', 'calculated_field', 'sum', 0, '=\'Net Savings (Incl. Negative)\'/\'Baseline Spend\'', '_-* #,##0%;[Red] * - #,##0%;_-* ""-""_%;_-@_%', '')_x000D_
																																																							, ('_Pivot SM Scenario Savings_', '% Awarded Savings', 'calculated_field', 'sum', 0, '=\'Awarded Savings\'/\'Baseline Spend\'', '_-* #,##0%;[Red] * - #,##0%;_-* ""-""_%;_-@_%', '')_x000D_
																																																							, ('_Pivot SM Supplier Type Award_', 'Awarded Supplier Type', 'row', '', 1, '', '', '')_x000D_
																																																							, ('_Pivot SM Supplier Type Award_', 'Awarded Supplier', 'row', '', 2, '', '', '')_x000D_
                                                       , ('_Pivot SM Supplier Type Award_', 'Pricing Column', 'filter', '', 1, '', '', '')_x000D_
																																																							, ('_Pivot SM Supplier Type Award_', 'Sheet Name', 'filter', '', 2, '', '', '')_x000D_
                                                       , ('_Pivot SM Supplier Type Award_', 'Round', 'filter', '', 3, '', '', 'Round 1')_x000D_
                                                       , ('_Pivot SM Supplier Type Award_', 'Full Scenario Name', 'filter', '', 4, '', '', 'All Suppliers')_x000D_
                                                       , ('_Pivot SM Supplier Type Award_', 'Awarded Spend', 'value', 'sum', 0, '', '_-* #,##0,k_-;[Red]_-* - #,##0,k_-;_-* ""-""_k_-;_-@_-', '')_x000D_
                                                       , ('_Pivot SM Supplier Type Award_', 'Awarded Savings', 'value', 'sum', 0, '', '_-* #,##0,k_-;[Red]_-* - #,##0,k_-;_-* ""-""_k_-;_-@_-', '')_x000D_
																																																		     , ('_Pivot SM High Level_', 'Sheet Name', 'row', '', 1, '', '', '')_x000D_
                                                       , ('_Pivot SM High Level_', 'Pricing Column', 'row', '', 2, '', '', '')_x000D_
                                                       , ('_Pivot SM High Level_', 'Full Scenario Name', 'row', '', 3, '', '', '')_x000D_
                                                       , ('_Pivot SM High Level_', 'Round', 'filter', '', 1, '', '', 'Round 1')_x000D_
                                                       , ('_Pivot SM High Level_', 'Baseline Spend', 'value', 'sum', 0, 'Total Baseline Spend', '_-* #,##0,k_-;[Red]_-* - #,##0,k_-;_-* ""-""_k_-;_-@_-', '')_x000D_
                                                       , ('_Pivot SM High Level_', 'Net Savings (Incl. Negative)', 'value', 'sum', 0, 'Total Net Savings (Incl. Negative)', '_-* #,##0,k_-;[Red]_-* - #,##0,k_-;_-* ""-""_k_-;_-@_-', '')_x000D_
																																																							, ('_Pivot SM High Level_', 'Positive Savings', 'value', 'sum', 0, 'Total Positive Savings', '_-* #,##0,k_-;[Red]_-* - #,##0,k_-;_-* ""-""_k_-;_-@_-', '')_x000D_
                                                       , ('_Pivot SM High Level_', 'Awarded Savings', 'value', 'sum', 0, 'Total Awarded Savings', '_-* #,##0,k_-;[Red]_-* - #,##0,k_-;_-* ""-""_k_-;_-@_-', '')_x000D_
																																																							, ('_Pivot SM High Level_', '% Net Savings (Incl. Negative)', 'calculated_field', 'sum', 0, '=\'Net Savings (Incl. Negative)\'/\'Baseline Spend\'', '_-* #,##0%;[Red] * - #,##0%;_-* ""-""_%;_-@_%', '')_x000D_
																																																							, ('_Pivot SM High Level_', '% Positive Savings', 'calculated_field', 'sum', 0, '=\'Positive Savings\'/\'Baseline Spend\'', '_-* #,##0%;[Red] * - #,##0%;_-* ""-""_%;_-@_%', '')_x000D_
																																																							, ('_Pivot SM High Level_', '% Awarded Savings', 'calculated_field', 'sum', 0, '=\'Awarded Savings\'/\'Baseline Spend\'', '_-* #,##0%;[Red] * - #,##0%;_-* ""-""_%;_-@_%', '')_x000D_
																																																							, ('_Pivot SM High Level_', 'Awarded Spend', 'value', 'sum', 0, 'Total Awarded Spend', '_-* #,##0,k_-;[Red]_-* - #,##0,k_-;_-* ""-""_k_-;_-@_-', '')_x000D_
                                                       , ('_Pivot SM Supplier Award_', 'Sheet Name', 'row', '', 1, '', '', '')_x000D_
                                                       , ('_Pivot SM Supplier Award_', 'Pricing Column', 'row', '', 2, '', '', '')_x000D_
                                                       , ('_Pivot SM Supplier Award_', 'Full Scenario Name', 'row', '', 3, '', '', '')_x000D_
                                                       , ('_Pivot SM Supplier Award_', 'Awarded Supplier', 'row', '', 4, '', '', '')_x000D_
                                                       , ('_Pivot SM Supplier Award_', 'Round', 'filter', '', 1, '', '', 'Round 1')_x000D_
                                                       , ('_Pivot SM Supplier Award_', 'URN', 'value', 'count', 0, 'Distinct Count of Items', '0', '')_x000D_
                                                       , ('_Pivot SM Supplier Award_', 'Baseline Spend', 'value', 'sum', 0, 'Total Baseline Spend', '_-* #,##0,k_-;[Red]_-* - #,##0,k_-;_-* ""-""_k_-;_-@_-', '')_x000D_
                                                       , ('_Pivot SM Supplier Award_', 'Net Savings (Incl. Negative)', 'value', 'sum', 0, 'Total Net Savings (Incl. Negative)', '_-* #,##0,k_-;[Red]_-* - #,##0,k_-;_-* ""-""_k_-;_-@_-', '')_x000D_
																																																							, ('_Pivot SM Supplier Award_', 'Positive Savings', 'value', 'sum', 0, 'Total Positive Savings', '_-* #,##0,k_-;[Red]_-* - #,##0,k_-;_-* ""-""_k_-;_-@_-', '')_x000D_
                                                       , ('_Pivot SM Supplier Award_', 'Awarded Savings', 'value', 'sum', 0, 'Total Awarded Savings', '_-* #,##0,k_-;[Red]_-* - #,##0,k_-;_-* ""-""_k_-;_-@_-', '')_x000D_
																																																							, ('_Pivot SM Supplier Award_', '% Net Savings (Incl. Negative)', 'calculated_field', 'sum', 0, '=\'Net Savings (Incl. Negative)\'/\'Baseline Spend\'', '_-* #,##0%;[Red] * - #,##0%;_-* ""-""_%;_-@_%', '')_x000D_
																																																							, ('_Pivot SM Supplier Award_', '% Positive Savings', 'calculated_field', 'sum', 0, '=\'Positive Savings\'/\'Baseline Spend\'', '_-* #,##0%;[Red] * - #,##0%;_-* ""-""_%;_-@_%', '')_x000D_
																																																							, ('_Pivot SM Supplier Award_', '% Awarded Savings', 'calculated_field', 'sum', 0, '=\'Awarded Savings\'/\'Baseline Spend\'', '_-* #,##0%;[Red] * - #,##0%;_-* ""-""_%;_-@_%', '')_x000D_
																																																							, ('_Pivot SM Supplier Award_', 'Awarded Spend', 'value', 'sum', 0, 'Total Awarded Spend', '_-* #,##0,k_-;[Red]_-* - #,##0,k_-;_-* ""-""_k_-;_-@_-', '')_x000D_
                                                       , ('_Pivot SM Supplier Changes_', 'Sheet Name', 'row', '', 1, '', '', '')_x000D_
                                                       , ('_Pivot SM Supplier Changes_', 'Pricing Column', 'row', '', 2, '', '', '')_x000D_
                                                       , ('_Pivot SM Supplier Changes_', 'Line Item Incumbent', 'row', '', 3, '', '', '')_x000D_
                                                       , ('_Pivot SM Supplier Changes_', 'Award Type', 'row', '', 4, '', '', '')_x000D_
                                                       , ('_Pivot SM Supplier Changes_', 'Awarded Supplier', 'row', '', 5, '', '', 'Round 1')_x000D_
                                                       , ('_Pivot SM Supplier Changes_', 'Round', 'filter', '', 1, '', '', 'Round 1')_x000D_
                                                       , ('_Pivot SM Supplier Changes_', 'Full Scenario Name', 'filter', '', 2, '', '', 'All Suppliers: Item Level')_x000D_
                                                       , ('_Pivot SM Supplier Changes_', 'URN', 'value', 'count', 0, 'Distinct Count of Items', '0', '')_x000D_
                                                       , ('_Pivot SM Supplier Changes_', 'Baseline Spend', 'value', 'sum', 0, 'Total Baseline Spend', '_-* #,##0,k_-;[Red]_-* - #,##0,k_-;_-* ""-""_k_-;_-@_-', '')_x000D_
                                                       , ('_Pivot SM Supplier Changes_', 'Net Savings (Incl. Negative)', 'value', 'sum', 0, 'Total Net Savings (Incl. Negative)', '_-* #,##0,k_-;[Red]_-* - #,##0,k_-;_-* ""-""_k_-;_-@_-', '')_x000D_
																																																							, ('_Pivot SM Supplier Changes_', 'Positive Savings', 'value', 'sum', 0, 'Total Positive Savings', '_-* #,##0,k_-;[Red]_-* - #,##0,k_-;_-* ""-""_k_-;_-@_-', '')_x000D_
                                                       , ('_Pivot SM Supplier Changes_', 'Awarded Savings', 'value', 'sum', 0, 'Total Awarded Savings', '_-* #,##0,k_-;[Red]_-* - #,##0,k_-;_-* ""-""_k_-;_-@_-', '')_x000D_
																																																							, ('_Pivot SM Supplier Changes_', '% Net Savings (Incl. Negative)', 'calculated_field', 'sum', 0, '=\'Net Savings (Incl. Negative)\'/\'Baseline Spend\'', '_-* #,##0%;[Red] * - #,##0%;_-* ""-""_%;_-@_%', '')_x000D_
																																																							, ('_Pivot SM Supplier Changes_', '% Positive Savings', 'calculated_field', 'sum', 0, '=\'Positive Savings\'/\'Baseline Spend\'', '_-* #,##0%;[Red] * - #,##0%;_-* ""-""_%;_-@_%', '')_x000D_
																																																							, ('_Pivot SM Supplier Changes_', '% Awarded Savings', 'calculated_field', 'sum', 0, '=\'Awarded Savings\'/\'Baseline Spend\'', '_-* #,##0%;[Red] * - #,##0%;_-* ""-""_%;_-@_%', '')_x000D_
																																																							, ('_Pivot SM Supplier Changes_', 'Awarded Spend', 'value', 'sum', 0, 'Total Awarded Spend', '_-* #,##0,k_-;[Red]_-* - #,##0,k_-;_-* ""-""_k_-;_-@_-', '')_x000D_
                                                       , ('_Pivot_SupSel_Sandbox_', 'Round', 'filter', '', 1, '', '', 'Round 1')_x000D_
                                                       , ('_Pivot_SupSel_Sandbox_', 'Sheet Name', 'filter', '', 2, '', '', '')_x000D_
                                                       , ('_Pivot_SupSel_Sandbox_', 'Pricing Column', 'filter', '', 3, '', '', '')_x000D_
                                                       , ('_Pivot_SupSel_Sandbox_', 'URN', 'value', 'count', 0, 'Distinct Count of Items', '0', '')_x000D_
                                                       , ('_Pivot_SupSel_Sandbox_', 'Baseline Spend', 'value', 'sum', 0, 'Total Baseline Spend', '_-* #,##0,k_-;[Red]_-* - #,##0,k_-;_-* ""-""_k_-;_-@_-', '')_x000D_
                                                       , ('_Pivot_SupSel_Sandbox_', 'Selected Savings', 'value', 'sum', 0, 'Selected Savings', '_-* #,##0,k_-;[Red]_-* - #,##0,k_-;_-* ""-""_k_-;_-@_-', '')_x000D_
                                                       , ('_Pivot_AggAward_View_', 'Round', 'filter', '', 1, '', '', 'Round 1')_x000D_
                                                       , ('_Pivot_AggAward_View_', 'Full Scenario Name', 'filter', '', 2, '', '', 'All Suppliers: Item Level')_x000D_
                                                       , ('_Pivot_AggAward_View_', 'Sheet Name', 'row', '', 1, '', '', '')_x000D_
                                                       , ('_Pivot_AggAward_View_', 'Pricing Column', 'row', '', 2, '', '', '')_x000D_
                                                       , ('_Pivot_AggAward_View_', 'New Or Incumbent', 'row', '', 3, '', '', '')_x000D_
                                                       , ('_Pivot_AggAward_View_', 'Awarded Supplier', 'row', '', 4, '', '', '')_x000D_
                                                       , ('_Pivot_AggAward_View_', 'Baseline Spend', 'value', 'sum', 0, 'Total Baseline Spend', '_-* #,##0,k_-;[Red]_-* - #,##0,k_-;_-* ""-""_k_-;_-@_-', '')_x000D_
                                                       , ('_Pivot_AggAward_View_', 'Awarded Spend Excl Rebates, Payment Terms and WACC Savings', 'value', 'sum', 0, 'Total Awarded Spend Excl Rebates, Payment Terms and WACC Savings', '_-* #,##0,k_-;[Red]_-* - #,##0,k_-;_-* ""-""_k_-;_-@_-', '')_x000D_
                                                       , ('_Pivot_AggAward_View_', 'Awarded Savings Excl Rebates, Payment Terms and WACC Savings', 'value', 'sum', 0, 'Total Awarded Savings Excl Rebates, Payment Terms and WACC Savings', '_-* #,##0,k_-;[Red]_-* - #,##0,k_-;_-* ""-""_k_-;_-@_-', '')_x000D_
                                                       , ('_Pivot_AggAward_View_', '% Awarded Savings Excl Rebates, Payment Terms and WACC Savings', 'calculated_field', 'sum', 0, '=\'Awarded Savings Excl Rebates, Payment Terms and WACC Savings\'/\'Baseline Spend\'', '_-* #,##0%;[Red] * - #,##0%;_-* ""-""_%;_-@_%', '')_x000D_
                                                       , ('_Pivot_AggAward_View_', 'Awarded Spend Incl Rebates, Payment Terms and WACC Savings', 'value', 'sum', 0, 'Total Awarded Spend Incl Rebates, Payment Terms and WACC Savings', '_-* #,##0,k_-;[Red]_-* - #,##0,k_-;_-* ""-""_k_-;_-@_-', '')_x000D_
                                                       , ('_Pivot_AggAward_View_', 'Awarded Savings Incl Rebates, Payment Terms and WACC Savings', 'value', 'sum', 0, 'Total Awarded Savings Incl Rebates, Payment Terms and WACC Savings', '_-* #,##0,k_-;[Red]_-* - #,##0,k_-;_-* ""-""_k_-;_-@_-', '')_x000D_
                                                       , ('_Pivot_AggAward_View_', '% Awarded Savings Incl Rebates, Payment Terms and WACC Savings', 'calculated_field', 'sum', 0, '=\'Awarded Savings Incl Rebates, Payment Terms and WACC Savings\'/\'Baseline Spend\'', '_-* #,##0%;[Red] * - #,##0%;_-* ""-""_%;_-@_%', '')_x000D_
    ;_x000D_
    INSERT INTO __ux_summary_dashboard_contents (graph_number,graph_name,associated_journey,pivot_table_name,source_table_name)_x000D_
         VALUES ('1', 'SC Baseline Spend Coverage', 'Supplier Clarifications', 'Pivot SC Baseline Spend Coverage', '_Baskets_')_x000D_
              , ('2', 'SC High Level Savings', 'Supplier Clarifications', 'Pivot SC High Level Savings', '_Baskets_')_x000D_
              , ('3', 'SC Item Variance', 'Supplier Clarifications', 'Pivot SC Item Variance', '_Item Analysis_')_x000D_
              , ('4', 'CF Target Drivers', 'Commercial Feedback', 'Pivot CF Target Drivers', '_Feedback Targets_')_x000D_
														, ('5', 'SM Scenario Savings', 'Savings Modelling', 'Pivot SM Scenario Savings', '_Automated Savings Data_')_x000D_
              , ('6', 'SM Supplier Type Award', 'Savings Modelling', 'Pivot SM Supplier Type Award', '_Automated Savings Data_')_x000D_
    ;     _x000D_
END</t>
  </si>
  <si>
    <t>CREATE OR REPLACE PROCEDURE __output_data_validations (_x000D_
	IN `v_sheet_id` TEXT,_x000D_
	IN `v_validation_table` TEXT_x000D_
)
BEGIN_x000D_
			IF v_validation_table = 'basket_levels' THEN_x000D_
			SET @v_qry =  concat('_x000D_
SELECT cleaned_column_name AS  `', v_sheet_id, '_', v_validation_table, '`_x000D_
  FROM __config_raw_x000D_
 WHERE sheet_id = ''', v_sheet_id,'''_x000D_
   AND column_type IN (''item_data'')_x000D_
   AND special_name NOT IN (''bidder'', ''urn'', ''item_quantity'')_x000D_
   AND cleaned_column_name NOT REGEXP (''srn|urn|unit_of_measure'')_x000D_
;'_x000D_
                       );_x000D_
   ELSEIF v_validation_table = 'item_field_selection' THEN_x000D_
			SET @v_qry =  concat('_x000D_
SELECT cleaned_column_name AS  `', v_sheet_id, '_', v_validation_table, '`_x000D_
  FROM __config_raw_x000D_
 WHERE sheet_id = ''', v_sheet_id,'''_x000D_
   AND column_type IN (''item_data'')_x000D_
   AND special_name NOT IN (''bidder'', ''urn'', ''item_quantity'', ''line_item_incumbent'')_x000D_
   AND cleaned_column_name NOT REGEXP (''urn'')_x000D_
;'_x000D_
                       );_x000D_
   ELSEIF v_validation_table = 'heatmap_output_item_fields' THEN_x000D_
			SET @v_qry =  concat('_x000D_
SELECT cleaned_column_name AS  `', v_sheet_id, '_', v_validation_table, '`_x000D_
  FROM __config_raw_x000D_
 WHERE sheet_id = ''', v_sheet_id,'''_x000D_
   AND column_type IN (''item_data'', ''additional_info'')_x000D_
   AND special_name NOT IN (''bidder'', ''urn'')_x000D_
   AND cleaned_column_name NOT REGEXP (''urn'')_x000D_
;'_x000D_
                       );_x000D_
			END IF;_x000D_
			EXECUTE IMMEDIATE @v_qry;_x000D_
END</t>
  </si>
  <si>
    <t>CREATE OR REPLACE PROCEDURE __output_pricing_data (_x000D_
	IN `v_sheet_id` TEXT_x000D_
)
BEGIN_x000D_
    CASE v_sheet_id_x000D_
        WHEN '' THEN												_x000D_
				      SET @v_qry = concat('_x000D_
   SELECT ', __outputs_qrybuilder('dimension-columns-incl-alias', 'f'), '_x000D_
        , t.sheet_name                                       AS `Sheet Name`_x000D_
        , p.price_type                                       AS `Pricing Column`_x000D_
        , c.bidder_name                                      AS `Bidder Name`_x000D_
        , ', __outputs_qrybuilder('shortlist-columns', 'f'), '_x000D_
        , c.urn                                              AS `URN`'_x000D_
								, __outputs_qrybuilder('dynamic-levels-cols', 'items_s'), '_x000D_
        , CASE_x000D_
   					  	WHEN c.is_valid_automated THEN ''Valid Bid''_x000D_
   								WHEN c.is_bid * !c.is_valid_automated THEN ''Outlier Bid''_x000D_
   								WHEN !c.is_bid THEN ''No Bid''_x000D_
   							END                                                AS `Automated Bid Validity`_x000D_
        , oo.outlier_override                                AS `Outlier Override`_x000D_
        , CASE_x000D_
   					  	WHEN c.is_valid THEN ''Valid Bid''_x000D_
   								WHEN c.is_bid * !c.is_valid THEN ''Outlier Bid''_x000D_
   								WHEN !c.is_bid THEN ''No Bid''_x000D_
   							END                                                AS `Final Bid Validity`_x000D_
        , IF( c.is_bid_x000D_
   					     ,(c.price - c.base_price) / c.base_price_x000D_
   					     ,''''_x000D_
   					    )                                                AS `% Difference of Unit Price From Baseline Unit Price`     _x000D_
        , c.base_price                                       AS `Baseline Unit Price`_x000D_
   					, c.price                                            AS `Unit Price`_x000D_
   					, c.is_baseline_proxy                                AS `Baseline Proxy Price Used`_x000D_
   					, IF( c.is_bid * !c.is_baseline_proxy_x000D_
   					     , (power(-1, c.is_reverse_cherrypick) * (c.base_price - c.price)) * if(c.default_quantity, 1, c.quantity)_x000D_
   					     ,''''_x000D_
   					    )                                                AS `Total Spend Savings`_x000D_
   					, (row_number() over (PARTITION BY c.class_id_x000D_
                              , c.sheet_id_x000D_
   								                   , c.urn_id_x000D_
   																									  , c.price_type_id_x000D_
   																									  , c.is_valid_x000D_
   																											ORDER BY power(-1, c.is_reverse_cherrypick) * c.price ASC_x000D_
   																											)_x000D_
   							 ) * c.is_valid                              AS `Rank Unit Price`_x000D_
        , if(c.default_quantity, 1, c.quantity)        AS `Quantity`     _x000D_
        , !c.is_baseline_proxy * c.base_price * if(c.default_quantity, 1, c.quantity)   AS `Baseline Spend`                  _x000D_
        , c.price * if(c.default_quantity, 1, c.quantity)                              AS `Total Spend`_x000D_
        , c.line_item_incumbent                              AS `Line Item Incumbent`', if(__config_has_blended_prices(), '_x000D_
        , bp.price_type AS `Blended Pricing Column`_x000D_
        , bp.blend_flag AS `Blended Pricing Column Type`', ''), '_x000D_
        , c.is_above_base                             AS `Above Baseline Unit Price`_x000D_
        _x000D_
        , !c.is_valid * c.is_above_base               AS `Outlier +`_x000D_
        , !c.is_valid * !c.is_above_base              AS `Outlier -`_x000D_
        , c.is_item_inc                               AS `Line Item Incumbent Flag`     _x000D_
   					# change the rank when we introduce price post adj					_x000D_
        , c.frame_id                                  AS `Frame ID`_x000D_
        , c.price_type_id                             AS `Pricing Column ID`_x000D_
        , c.sheet_id                                  AS `Sheet Position`_x000D_
        , c.urn_id                                    AS `URN ID`_x000D_
        , concat(f.round, c.bidder_name_x000D_
               , c.urn, p.price_type)                 AS `Lookup`_x000D_
     FROM _conditions c_x000D_
     JOIN _frame f ON 1 = 1_x000D_
      AND f.id = c.frame_id_x000D_
     JOIN _urn_mapping u ON 1 = 1_x000D_
      AND u.id = c.urn_id_x000D_
     JOIN __config_sheets t ON 1 = 1_x000D_
      AND t.id = c.sheet_id_x000D_
     JOIN __config_prices p ON 1 = 1_x000D_
      AND p.id = c.price_type_id_x000D_
     JOIN _items_static items_s ON 1 = 1_x000D_
      AND items_s.class_id = c.class_id_x000D_
     	AND items_s.sheet_id = c.sheet_id_x000D_
     	AND items_s.urn_id = c.urn_id_x000D_
     JOIN __controls_outlier_override oo ON 1 = 1_x000D_
      AND oo.frame_id = c.frame_id_x000D_
      AND oo.sheet_id = c.sheet_id_x000D_
      AND oo.urn_id = c.urn_id_x000D_
      AND oo.price_type_id = c.price_type_id', if(__config_has_blended_prices(), '_x000D_
LEFT JOIN __config_prices bp ON 1 = 1_x000D_
      AND bp.id = c.blend_price_type_id', ''), '_x000D_
    WHERE c.is_bid_x000D_
;'_x000D_
                                    );_x000D_
            EXECUTE IMMEDIATE @v_qry;_x000D_
            #SELECT @v_qry;_x000D_
        ELSE_x000D_
								    IF (SELECT !(count(*) = 0) FROM __config_sheets WHERE id = v_sheet_id) THEN_x000D_
								        SELECT concat(  'SELECT f.round AS `Round`, f.`current_import_id` AS `Current Import ID` , cs.sheet_name AS `Sheet Name`,'_x000D_
																     									, group_concat(concat(char(10),'r.`', cleaned_column_name, '` AS `', original_column_name, '`'))_x000D_
																														, ' _x000D_
																														    FROM __raw_', v_sheet_id, ' r_x000D_
																														    JOIN _frame f ON 1=1 AND f.current_import_id = r.import_id_x000D_
																														    JOIN __config_sheets cs ON 1=1 AND cs.id = ', v_sheet_id, '  _x000D_
																														  '_x000D_
																													)_x000D_
																		INTO @v_qry_x000D_
																		FROM __config_raw r_x000D_
																 WHERE sheet_id = v_sheet_id_x000D_
																   AND cleaned_column_name NOT IN('round', 'activity_lot_name', 'section_name', 'item_type_name', 'bidders')_x000D_
																	 ;_x000D_
                  EXECUTE IMMEDIATE @v_qry;																		_x000D_
								    ELSE_x000D_
								        SIGNAL SQLSTATE '45000' SET message_text = 'tab code does not exist in configuration.';_x000D_
								    END IF;_x000D_
    END CASE;_x000D_
END</t>
  </si>
  <si>
    <t>Basket Level 1</t>
  </si>
  <si>
    <t>Basket Level 2</t>
  </si>
  <si>
    <t>Basket Level 3</t>
  </si>
  <si>
    <t>column_width</t>
  </si>
  <si>
    <t>The graph name. You can click on the hyperlink to navigate to the graph.</t>
  </si>
  <si>
    <t>The associated journey that the graph corresponds to within the tool.</t>
  </si>
  <si>
    <t>The associated pivot table name that the graph is based off. You can click on the hyperlink to navigate to the pivot table.</t>
  </si>
  <si>
    <t>The associated source table name that the graph is based off. You can click on the hyperlink to navigate to the table.</t>
  </si>
  <si>
    <t>The number of the graph with 1 at the top of the sheet and the maximum number at the bottom.</t>
  </si>
  <si>
    <t>Bidder Basket Rank</t>
  </si>
  <si>
    <t>CREATE TABLE __config_savings_scenarios (ordinal int(11), scenario_name varchar(150), scenario_code varchar(50), level_of_cherrypick varchar(50), sheet_id int(11), basket_id int(11), is_custom tinyint(4), bidder_pooling_statement text, condition_statement varchar(50), bidder_selection_bound bigint(20));</t>
  </si>
  <si>
    <t>CREATE OR REPLACE PROCEDURE __meta_startup (_x000D_
	IN `v_cascade` BOOL_x000D_
)
BEGIN_x000D_
				INSERT INTO __meta_migration_override (schema_name, table_name) _x000D_
				                               VALUES ('controls', 'bidders')_x000D_
                                        , ('controls', 'basket_levels')_x000D_
																																								, ('controls', 'basket_coverage')_x000D_
                                        , ('controls', 'outlier_parameters')_x000D_
				                                    , ('controls', 'feedback_parameters')_x000D_
				                                    , ('controls', 'feedback_toggles')_x000D_
                                        , ('controls', 'savings_scenarios')_x000D_
				;_x000D_
    INSERT INTO __meta_transfers (table_tag, table_name, output_statement, upload_type, insert_column_list, enriched_output, last_updated, tooltip_text, up_buttons, down_buttons) _x000D_
                          VALUES ('_env_vars_', '__config_env_vars', 'SELECT * FROM __config_env_vars;', 'load_data', NULL, NULL, NULL, '', NULL, NULL)_x000D_
                               , ('_dimensions_', '__config_dimensions', 'SELECT * FROM __config_dimensions;', 'load_data', NULL, NULL, NULL, '', NULL, NULL)_x000D_
                               , ('_shortlists_', '__config_shortlists', 'SELECT * FROM __config_shortlists;', 'load_data', NULL, NULL, NULL, '', NULL, NULL)_x000D_
                               , ('_sheets_', '__config_sheets', 'SELECT * FROM __config_sheets;', 'load_data', NULL, NULL, NULL, '', NULL, NULL)_x000D_
                               , ('_raw_', '__config_raw', '_x000D_
    SELECT sheet_id, sheet_name_x000D_
         , original_column_name, cleaned_column_name, mapped_column_name_x000D_
         , data_type, column_type, special_name, bidder_view, blend_flag_x000D_
      FROM __config_raw_x000D_
    ;', 'load_data', NULL, NULL, NULL, '', NULL, NULL)_x000D_
                               , ('_prices_', '__config_prices', 'SELECT * FROM __config_prices;', 'load_data', NULL, NULL, NULL, '', NULL, NULL)_x000D_
                               , ('_Contents_', '', '_x000D_
SELECT s.journey_id AS `Journey Number`_x000D_
     , j.journey_name AS `Journey Name`_x000D_
     , s.journey_sheet_name AS `Sheet Name`_x000D_
     , description AS `Description`_x000D_
  FROM __ux_contents c_x000D_
  JOIN v_journey_sheets s ON 1 = 1_x000D_
   AND s.journey_sheet_id = c.sheet_id_x000D_
  JOIN __ux_journeys j ON 1=1_x000D_
  	AND j.id = s.journey_id_x000D_
 WHERE j.hidden = ''''_x000D_
;', NULL, NULL, NULL, NULL, '', NULL, NULL)_x000D_
                               , ('_Version Control_', '', 'SELECT version AS `Version`, date_updated AS `Date Updated`, user_updated AS `User Updated`, summary_of_changes_made AS `Summary of Changes Made` FROM __ux_version_control_log;', NULL, NULL, NULL, NULL, '', NULL, NULL)_x000D_
                               , ('_FAQ_', '', '_x000D_
   SELECT f.faq_type AS `FAQ Type`_x000D_
        , coalesce(s.journey_sheet_name, j.journey_name) AS `Sheet Or Section Of Tool`_x000D_
        , f.question__detail AS `Question/Detail`_x000D_
        , f.answer__explanation AS `Answer/Explanation`_x000D_
     FROM __ux_faq f_x000D_
LEFT JOIN v_journey_sheets s ON 1 = 1_x000D_
      AND s.journey_sheet_id = f.sheet_id_x000D_
LEFT JOIN __ux_journeys j ON 1 = 1_x000D_
      AND j.id = f.journey_id_x000D_
    WHERE j.hidden = ''''_x000D_
    ORDER BY j.id, f.sheet_id_x000D_
;', NULL, NULL, NULL, NULL, '', NULL, NULL)_x000D_
                               , ('_Sheets And Columns In Analytics Tool_', NULL, '_x000D_
SELECT r.sheet_id AS `Sheet Position`_x000D_
     , r.sheet_name AS `Sheet Name`_x000D_
     , r.original_column_name AS `eFlow Column Name`_x000D_
     , r.cleaned_column_name AS `Cleaned Analytics Tool Column Name`_x000D_
					, CASE_x000D_
					    WHEN r.cleaned_column_name = ''bidder_name'' THEN ''Text''_x000D_
									WHEN r.column_type = '''' THEN ''''_x000D_
					    WHEN r.data_type = '''' THEN ''''_x000D_
									WHEN r.data_type = ''char'' THEN ''Text''_x000D_
									WHEN r.data_type = ''monetary'' THEN ''Monetary''_x000D_
									WHEN r.data_type = ''numeric'' THEN ''Numeric''_x000D_
									ELSE ''Unknown Column Type, look into''_x000D_
							END AS `Analytics Data Type`_x000D_
					, CASE _x000D_
					    WHEN r.cleaned_column_name = ''bidder_name'' THEN ''Bidder''_x000D_
									WHEN r.column_type = '''' THEN ''''_x000D_
					    WHEN r.column_type = ''additional_info'' THEN ''Bidder Input (Non-Pricing Column)''_x000D_
					    WHEN r.column_type = ''item_data'' THEN ''Internal''_x000D_
					    WHEN r.column_type = ''price_column'' THEN ''Pricing Column''_x000D_
					    ELSE ''Unknown Column Type, look into''_x000D_
					  END AS `Analytics Column Type`_x000D_
					, if(r.special_name = ''urn'', ''URN'', __utils_cap_first(r.special_name)) AS `eFlow Special Name`_x000D_
					, if( r.column_type = '''', ''No'', if(r.bidder_view, ''Yes'', ''No'')) AS `Bidder View`_x000D_
					, r.blend_flag AS `Blended Price Flag`_x000D_
FROM __config_raw r_x000D_
;', NULL, NULL, NULL, NULL, NULL, NULL, NULL)_x000D_
                               , ('_Pricing Columns In Analytics Tool_', NULL, '_x000D_
SELECT p.sheet_id AS `Sheet Position`_x000D_
     , p.sheet_name AS `Sheet Name`_x000D_
     , p.id AS `Pricing Column ID`_x000D_
     , p.price_type AS `Pricing Column`_x000D_
     , __utils_cap_first(p.cherrypick_order) AS `Cherrypick Order`_x000D_
     , p.key_price AS `Key Price Column`_x000D_
     , if(p.bidder_view, ''Yes'', ''No'') AS `Bidder View`_x000D_
     , p.blend_flag AS `Blend Flag`_x000D_
     , if(p.is_blend_price, ''Yes'', '''') AS `Blended Price Column`_x000D_
FROM __config_prices p_x000D_
;', NULL, NULL, NULL, NULL, NULL, NULL, NULL)_x000D_
                               , ('_Summary Dashboard Contents_', NULL, '_x000D_
SELECT s.graph_number AS `Graph Number`_x000D_
     , s.graph_name AS `Graph Name (Incl. Hyperlink)`_x000D_
     , s.associated_journey AS `Associated Journey`_x000D_
     , s.pivot_table_name AS `Pivot Table Name (Incl. Hyperlink)`_x000D_
     , s.source_table_name AS `Source Table Name (Incl. Hyperlink)`_x000D_
     , ''N/A'' AS `Spacer_Column_1`_x000D_
     , ''N/A'' AS `Spacer_Column_2`_x000D_
     , ''N/A'' AS `Spacer_Column_3`_x000D_
     , ''N/A'' AS `Spacer_Column_4`_x000D_
     , ''N/A'' AS `Spacer_Column_5`_x000D_
     , ''N/A'' AS `Spacer_Column_6`_x000D_
     , ''N/A'' AS `Spacer_Column_7`_x000D_
     , ''N/A'' AS `Spacer_Column_8`_x000D_
     , ''N/A'' AS `Spacer_Column_9`_x000D_
     , ''N/A'' AS `Spacer_Column_10`_x000D_
     , ''N/A'' AS `Spacer_Column_11`       _x000D_
  FROM __ux_summary_dashboard_contents s_x000D_
;', NULL, NULL, NULL, NULL, NULL, NULL, NULL)_x000D_
                               , ('_Bidder List_', '__controls_bidders', 'CALL `__output_dynamic_controls`(''__controls_bidders'')', 'inserts', NULL, NULL, NULL, '', 'Import_Click,UpdatePriceConf_Click,RefreshPriceModel_Click,OutlierOverride_Click,FeedbackRefresh_Click,TargetViewRefresh_Click,AutSavRefresh_Click', NULL)_x000D_
                               , ('_Import Log_', NULL, 'CALL __output_import_log()', NULL, NULL, NULL, NULL, '', NULL, 'Import_Click')_x000D_
                               , ('_Internal Data Validity_', NULL, 'CALL __output_item_data_validity();', NULL, NULL, NULL, NULL, NULL, NULL, NULL)_x000D_
                               , ('_Basket Levels_', '__controls_basket_levels', 'CALL __output_dynamic_controls(''__controls_basket_levels'');', 'load_data', NULL, NULL, NULL, '', 'UpdatePriceConf_Click', NULL)_x000D_
                               , ('_Item Field Selection_', '__controls_item_fields', '_x000D_
SELECT sheet_name        AS `Sheet Name`_x000D_
     , sheet_id          AS `Sheet Position`_x000D_
     , item_field_number AS `Item Field Number`_x000D_
     , column_name       AS `Column Name`_x000D_
  FROM __controls_item_fields_x000D_
;', 'load_data', NULL, NULL, NULL, '', 'UpdatePriceConf_Click', NULL)_x000D_
                               , ('_Basket Coverage_', '__controls_basket_coverage', 'CALL __output_dynamic_controls(''__controls_basket_coverage'');', 'load_data', NULL, NULL, NULL, '', 'RefreshPriceModel_Click,OutlierOverride_Click', 'UpdatePriceConf_Click')_x000D_
                               , ('_Outlier Parameters_', '__controls_outlier_parameters', 'CALL __output_dynamic_controls(''__controls_outlier_parameters'');', 'load_data', NULL, NULL, NULL, '', 'RefreshPriceModel_Click,OutlierOverride_Click', 'UpdatePriceConf_Click')_x000D_
                               , ('_Pricing Data_', '_temp_oo_load', 'CALL __output_pricing_data(\'\')', 'load_data', NULL, 'Y', NULL, '', 'OutlierOverride_Click', 'RefreshPriceModel_Click,OutlierOverride_Click')_x000D_
                               , ('_Baskets_', '_baskets', 'CALL __output_baskets(1)', NULL, NULL, 'Y', NULL, '', NULL, 'RefreshPriceModel_Click,OutlierOverride_Click')_x000D_
                               , ('_Item Analysis_', '', 'CALL __output_item_analysis();', NULL, NULL, 'Y', NULL, NULL, NULL, 'RefreshPriceModel_Click,OutlierOverride_Click')_x000D_
                               , ('_Feedback Parameters_', '__controls_feedback_parameters', NULL, 'load_data', NULL, NULL, NULL, '', 'FeedbackRefresh_Click,TargetViewRefresh_Click', NULL)_x000D_
                               , ('_Bandings_', '__controls_bandings', '_x000D_
SELECT banding_type         AS `Type`_x000D_
     , lower_bound          AS `From`_x000D_
     , upper_bound          AS `To`_x000D_
     , header               AS `Header`_x000D_
     , concat(\'example\', \'|\'_x000D_
              , color, \'|\'_x000D_
              , pattern, \'|\'_x000D_
              , pattern_color, \'|\'_x000D_
              , text_color_x000D_
             )              AS `Colour Effect`_x000D_
  FROM (_x000D_
       SELECT *_x000D_
            , row_number() OVER () rank_x000D_
         FROM __controls_bandings_x000D_
       ) x_x000D_
 ORDER BY lower_bound_x000D_
;', 'inserts', '(banding_type, lower_bound, upper_bound, header, color, pattern, pattern_color, text_color, id)', NULL, NULL, '', 'FeedbackRefresh_Click,TargetViewRefresh_Click', NULL)_x000D_
                               , ('_Coverage Bandings_', '__controls_bandings_coverage', '_x000D_
SELECT banding_type         AS `Type`_x000D_
     , lower_bound          AS `From`_x000D_
     , upper_bound          AS `To`_x000D_
     , header               AS `Header`_x000D_
     , concat(\'example\', \'|\'_x000D_
              , color, \'|\'_x000D_
              , pattern, \'|\'_x000D_
              , pattern_color, \'|\'_x000D_
              , text_color_x000D_
             )              AS `Colour Effect`_x000D_
  FROM (_x000D_
       SELECT *_x000D_
            , row_number() OVER () rank_x000D_
         FROM __controls_bandings_coverage_x000D_
       ) x_x000D_
 ORDER BY lower_bound DESC_x000D_
;', 'inserts', '(banding_type, lower_bound, upper_bound, header, color, pattern, pattern_color, text_color, id)', NULL, NULL, '', 'FeedbackRefresh_Click,TargetViewRefresh_Click', NULL)_x000D_
                               , ('_Heatmap Output Tab Configuration_', '__controls_feedback_tabs', '_x000D_
SELECT sheet_name        AS `Sheet Name`_x000D_
     , sheet_id          AS `Sheet Position`_x000D_
     , incl_sheet AS `Include In Heatmaps`_x000D_
  FROM __controls_feedback_tabs_x000D_
;', 'load_data', NULL, NULL, NULL, '','Feedback_Click', NULL)_x000D_
                               , ('_Heatmap Output Price Configuration_', '__controls_feedback_prices', '_x000D_
SELECT sheet_name        AS `Sheet Name`_x000D_
     , sheet_id          AS `Sheet Position`_x000D_
     , c.price_type_id   AS `Pricing Column ID`_x000D_
     , c.price_type      AS `Pricing Column`_x000D_
     , c.bidder_view     AS `Visible To Bidders In Pricing Book`_x000D_
     , c.incl_column     AS `Include Pricing Column In Heatmap`_x000D_
     , c.apply_colouring AS `Apply Colouring`_x000D_
     , c.disclose_target AS `Disclose Target Price In New Column`_x000D_
     , c.colour_count AS `Include Colour Count Distribution In Legend`_x000D_
  FROM __controls_feedback_prices c_x000D_
 ORDER BY c.price_type_id_x000D_
;', 'load_data', NULL, NULL, NULL, '','Feedback_Click', NULL)_x000D_
                               , ('_Heatmap Output Item Fields_', '__controls_feedback_items', '_x000D_
SELECT sheet_name        AS `Sheet Name`_x000D_
     , sheet_id          AS `Sheet Position`_x000D_
     , c.column_number AS `Column Number`_x000D_
     , c.column_name AS `Column Name`_x000D_
     , c.position_relative_to_prices AS `Position Relative to Pricing Columns`_x000D_
  FROM __controls_feedback_items c_x000D_
;', 'load_data', NULL, NULL, NULL, '','Feedback_Click', NULL)_x000D_
                               , ('_Feedback Targets_', '_temp_ft_load', 'CALL __output_feedback_targets()', 'load_data', NULL, 'Y', NULL, '', 'TargetViewRefresh_Click', 'FeedbackRefresh_Click,TargetViewRefresh_Click')_x000D_
                               , ('_Colour And Shortlist Toggle_', '__controls_feedback_toggles', NULL, 'inserts', NULL, NULL, NULL, '', 'FeedbackRefresh_Click,TargetViewRefresh_Click', NULL)_x000D_
                               , ('_Automated Savings Data_', '', 'CALL __output_savings_scenarios()', NULL, NULL, 'Y', NULL, '', NULL, 'AutSavRefresh_Click')_x000D_
                               , ('_Automated Savings Pre-Selection Data_', '', 'CALL __output_savings_pre_selection()', NULL, NULL, 'Y', NULL, NULL, NULL, 'AutSavRefresh_Click')_x000D_
                               , ('_Savings Parameters_', '__controls_savings_scenarios', 'CALL __output_dynamic_controls(''__controls_savings_scenarios'');', 'load_data', NULL, NULL, NULL, '', 'AutSavRefresh_Click', 'UpdatePriceConf_Click')_x000D_
                               , ('_Supplier Selection_', '_temp_mss_load', 'CALL __output_supplier_selection()', 'load_data', NULL, 'Y', NULL, '', 'SupSelRefresh_Click', 'SupSelRefresh_Click')_x000D_
                               , ('_WACC Parameters_', '', '_x000D_
SELECT ''The percentage (positive or negative) which reflects the benefit or detriment of the client holding capital.'' AS `Parameter Description`, ''Client WACC'' AS `Parameter Name`, 0 AS `Value`_x000D_
 UNION ALL_x000D_
SELECT ''The period of days used for the WACC calculation, the standard being 365.'', ''WACC Day Period'', 365_x000D_
;', NULL, NULL, NULL, NULL, '', NULL, NULL)_x000D_
                               , ('_Payment Terms_', '', '_x000D_
SELECT b.name AS `Bidder Name`_x000D_
     , 0 AS `Current Payment Terms Days`_x000D_
     , 0 AS `Payment Terms Option 1 Days`_x000D_
     , 0 AS `Payment Terms Option 1 Modifier %`_x000D_
     , 0 AS `Payment Terms Option 2 Days`_x000D_
     , 0 AS `Payment Terms Option 2 Modifier %`_x000D_
     , '''' AS `Chosen Option`_x000D_
     , 0 AS `WACC Benefit Or Detriment`_x000D_
  FROM __controls_bidders b_x000D_
 WHERE 1 = 1_x000D_
   AND b.baseline = ''''_x000D_
;', NULL, NULL, 'Y', NULL, '', NULL, NULL)_x000D_
                               , ('_Aggregated Award Data_', '', 'CALL __output_aggregated_award()', NULL, NULL, 'Y', NULL, '', NULL, 'AggAwardViewRefresh_Click')_x000D_
                               , ('_Rebates_', '', 'CALL __output_rebates()', NULL, NULL, 'Y', NULL, '', NULL, 'AggAwardViewRefresh_Click')_x000D_
    ;_x000D_
    IF !v_cascade THEN_x000D_
        INSERT INTO __config_env_vars (name, value)_x000D_
    				                       VALUES ('client', '')_x000D_
    				                            , ('category', '')_x000D_
    				                            , ('import_type', 'eFlow')_x000D_
    				                            , ('heatmap_only_tool', '')_x000D_
    				                            , ('use_bidder_code', '')_x000D_
    				                            , ('use_custom_baseline', '')_x000D_
    				                            , ('pricing_book_password', '')_x000D_
    				                            , ('pricing_sheet_password', '')_x000D_
    				                            , ('skip_missing_tabs', '')_x000D_
                                    , ('manual_sup_sel_num', '2')_x000D_
                                    , ('preferred_sup_sel_num', '3')_x000D_
                                    , ('allow_bid_sheet_feedback', 'Y')_x000D_
                                    , ('max_basket_level', '2')_x000D_
                                    , ('max_basket_ids_per_sheet', '2')_x000D_
                                    , ('max_item_field', '5')_x000D_
                                    , ('is_item_data_valid', 'Y')                                    _x000D_
    				;_x000D_
    				INSERT INTO __config_shortlists (shortlist_name, shortlist_alias, shortlist_values_csv, apply_to_feedback_parameters)_x000D_
    				                         VALUES ('new_incumbent', 'New Or Incumbent', 'New,Incumbent', '')_x000D_
    				;_x000D_
    END IF;_x000D_
				INSERT INTO __controls_bandings (banding_type, lower_bound, upper_bound, header, color, pattern, pattern_color, text_color, id)_x000D_
				                         VALUES ('Main', NULL, 0.0500, 'Below Target', 12874308, 1, 0, 16777215, 1)_x000D_
																																 ,  ('Main', 0.0500, 0.1000, '5% To 10%', 5296274, 1, 0, 0, 2)_x000D_
																																 ,  ('Main', 0.1000, 0.1500, '10% To 15%', 65535, 1, 0, 0, 3)_x000D_
																																 ,  ('Main', 0.1500, 0.2500, '15% To 25%', 49407, 1, 0, 0, 4)_x000D_
																																 ,  ('Main', 0.2500, 0.5000, '25% To 50%', 255, 1, 0, 16777215, 5)_x000D_
																																 ,  ('Main', 0.5000, 1.0000, '50% To 100%', 255, -4162, 5855577, 16777215, 6)_x000D_
																																 ,  ('Main', 1.0000, NULL, '&gt;100%', 10921638, 1, 16777215, 0, 7)_x000D_
				;_x000D_
				INSERT INTO __controls_bandings_coverage (banding_type, lower_bound, upper_bound, header, color, pattern, pattern_color, text_color, id)_x000D_
				                                  VALUES  ('Coverage', 0.7500, 1.0000, '75% to 100%', 5296274, 1, 0, 0, 1)_x000D_
																																												, ('Coverage', 0.5000, 0.7500, '50% to 75%', 65535, 1, 0, 0, 2)_x000D_
																																												, ('Coverage', 0.2500, 0.5000, '25% to 50%', 49407, 1, 0, 0, 3)_x000D_
																																												, ('Coverage', 0.0000, 0.2500, '0&lt;25%', 255, 1, 0, 16777215, 4)_x000D_
				;_x000D_
				INSERT INTO __config_savings_scenarios (ordinal, scenario_name, scenario_code, level_of_cherrypick, sheet_id, basket_id, is_custom, bidder_pooling_statement, condition_statement, bidder_selection_bound)_x000D_
	        VALUES (1, 'All Suppliers', 'Level urn', 'Item Level', NULL, NULL, 0, '', 'is_valid', 1)_x000D_
	             , (2, 'All Incumbents', 'Level urn', 'Item Level', NULL, NULL, 0,'new_incumbent = ''Incumbent''', 'is_valid', 1)_x000D_
              , (3, 'Line Item Incumbents', 'Level urn', 'Item Level', NULL, NULL, 0,'', 'is_valid*is_item_inc', 1)_x000D_
    ;_x000D_
END</t>
  </si>
  <si>
    <t>#,##0.00_ ;[Red]-#,##0.00</t>
  </si>
  <si>
    <t>CREATE OR REPLACE PROCEDURE __output_feedback_targets ()
BEGIN_x000D_
		  SELECT ''              , 0              , ''          , ''           , ''          , ''               , ''_x000D_
		    INTO @v_shortlist_csv, @v_apply_colour, @v_thr_where, @v_pcent_cols, @v_price_cols, @v_colour_joins, @v_bidder_joins_x000D_
		  ;_x000D_
    SELECT concat('SELECT concat(', ifnull(group_concat(shortlist_name SEPARATOR ','','','),'''All'''), ') INTO @v_shortlist_csv FROM __controls_feedback_toggles')_x000D_
      INTO @v_query_x000D_
      FROM __config_shortlists_x000D_
     WHERE apply_to_feedback_parameters = 'Y'_x000D_
    ;_x000D_
		  EXECUTE IMMEDIATE @v_query;_x000D_
				FOR v_rec IN (SELECT shortlist_name, row_number() OVER () rank FROM __config_shortlists WHERE apply_to_feedback_parameters = 'Y') DO_x000D_
				    SET @v_thr_where = concat(@v_thr_where, '   AND ', v_rec.shortlist_name, ' = ''', substring_index(substring_index(@v_shortlist_csv, ',', v_rec.rank), ',', -1), '''');_x000D_
				END FOR;_x000D_
				EXECUTE IMMEDIATE concat('_x000D_
CREATE OR REPLACE VIEW v_feedback_targets_bidder_list AS_x000D_
SELECT id AS `frame_id`_x000D_
     , bidder_name_x000D_
	    , __utils_alias(bidder_name) AS `bidder_alias`_x000D_
  FROM _frame_x000D_
	WHERE 1 = 1_x000D_
		 AND baseline = ''''_x000D_
		 AND (SELECT count(*) &gt; 0 FROM _prices WHERE frame_id = _frame.id)_x000D_
'    , @v_thr_where, '_x000D_
;'_x000D_
					                       )_x000D_
		  ;_x000D_
		  SELECT (apply_colouring = 'Y')_x000D_
      INTO @v_apply_colour_x000D_
      FROM __controls_feedback_toggles_x000D_
    ;_x000D_
		  FOR ft_bidders IN (SELECT bidder_name, bidder_alias FROM v_feedback_targets_bidder_list GROUP BY 1, 2) DO_x000D_
    				EXECUTE IMMEDIATE concat('CREATE OR REPLACE TABLE c_', ft_bidders.bidder_alias, ' AS SELECT * FROM v_colour WHERE bidder_name = "', ft_bidders.bidder_name, '";');_x000D_
		  				EXECUTE IMMEDIATE concat('CREATE INDEX comp ON c_', ft_bidders.bidder_alias, '(class_id,sheet_id,urn_id,price_type_id);');_x000D_
								SET @v_pcent_cols = concat(@v_pcent_cols, '_x000D_
        , c_', ft_bidders.bidder_alias, if(@v_apply_colour, '.percentage_difference_colour', '.percentage_difference'), ' AS `', ft_bidders.bidder_name, ' %`');_x000D_
    				SET @v_price_cols = concat(@v_price_cols, '_x000D_
        , c_', ft_bidders.bidder_alias, '.price', ' AS `', ft_bidders.bidder_name, ' Unit Price`');				_x000D_
				    SET @v_bidder_joins = concat(@v_bidder_joins, '_x000D_
LEFT JOIN c_', ft_bidders.bidder_alias, ' ON 1 = 1_x000D_
      AND c_', ft_bidders.bidder_alias,'.class_id = b.class_id_x000D_
      AND c_', ft_bidders.bidder_alias,'.sheet_id = b.sheet_id_x000D_
      AND c_', ft_bidders.bidder_alias,'.urn_id = b.urn_id_x000D_
      AND c_', ft_bidders.bidder_alias,'.price_type_id = b.price_type_id'_x000D_
                                    );_x000D_
	  	END FOR;_x000D_
    SET @v_query = concat('_x000D_
   SELECT ', __outputs_qrybuilder('dimension-columns-incl-alias', 'fc'), '_x000D_
			     , t.sheet_name AS `Sheet Name`_x000D_
        , cp.price_type AS `Pricing Column`', if(__outputs_qrybuilder('shortlist-columns-targets', 'sl') = '', '', concat('_x000D_
        , ', __outputs_qrybuilder('shortlist-columns-targets', 'sl'))), '_x000D_
        , b.urn AS `URN`'_x000D_
        , __outputs_qrybuilder('dynamic-levels-cols', 'items_s'), '_x000D_
        , b.line_item_incumbent AS `Line Item Incumbent`_x000D_
        , p.target_type AS `Target Source`_x000D_
								, b.base_price `Baseline Price`_x000D_
								, CAST(IF(ft.target_price_override = 0, NULL, ft.target_price_override) AS decimal(17,4)) AS `Target Price Override`_x000D_
        , CAST(_x000D_
					     IF(ft.target_price_override &gt; 0, ft.target_price_override,_x000D_
		           CASE p.target_type_x000D_
		             WHEN ''min(Baseline or Cherrypick Bid)'' THEN if(!(cp.cherrypick_order = ''high_to_low''), __utils_min(it.cherrypick_price, b.base_price), __utils_min(- it.cherrypick_price, - b.base_price) * -1)_x000D_
		    							 	WHEN ''Mean of Top 3 Valid Bids'' THEN IF(it.av3_price &lt;&gt; 0, it.av3_price, b.base_price)_x000D_
		    								 WHEN ''Baseline'' THEN b.base_price_x000D_
		    								 WHEN ''Cherrypick Bid'' THEN IF(it.cherrypick_price &lt;&gt; 0, it.cherrypick_price, b.base_price)_x000D_
		    								 ELSE -1000_x000D_
		    							END_x000D_
		         * (1 + (power(-1, !(cp.cherrypick_order = ''high_to_low'')) * (CASE p.target_type_x000D_
																																															             WHEN ''min(Baseline or Cherrypick Bid)'' THEN if(it.is_cherrypick_better_than_baseline, p.bid_discount, p.baseline_discount)_x000D_
																																															    							 	WHEN ''Mean of Top 3 Valid Bids'' THEN IF(it.av3_price &lt;&gt; 0, p.bid_discount, p.baseline_discount)_x000D_
																																															    								 WHEN ''Baseline'' THEN p.baseline_discount_x000D_
																																															    								 WHEN ''Cherrypick Bid'' THEN IF(it.cherrypick_price &lt;&gt; 0, p.bid_discount, p.baseline_discount)_x000D_
																																															    								 ELSE -1000_x000D_
																																															    							END_x000D_
																																																										+ r.random_factor * (p.randomiser_upper_bound - p.randomiser_lower_bound) + p.randomiser_lower_bound)_x000D_
																																																										)_x000D_
														)_x000D_
		          )_x000D_
									   AS decimal(17,4)) AS `Target Unit Price`_x000D_
								, IF(ft.target_price_override &gt; 0, ''Target Price Override'',_x000D_
												  CASE p.target_type_x000D_
			            WHEN ''min(Baseline or Cherrypick Bid)'' THEN if(it.is_cherrypick_better_than_baseline, it.cherrypick_bidder, ''Baseline'')_x000D_
			    								WHEN ''Mean of Top 3 Valid Bids'' THEN IF(it.av3_price &lt;&gt; 0, it.av3_bidder, ''Baseline'')_x000D_
			    								WHEN ''Baseline'' THEN ''Baseline''_x000D_
			    								WHEN ''Cherrypick Bid'' THEN IF(it.cherrypick_price &lt;&gt; 0, it.cherrypick_bidder, ''Baseline'')_x000D_
			   							 END_x000D_
														) AS `Target Driver(s)`_x000D_
								# percentage difference, unit price'		_x000D_
        , if(@v_pcent_cols = '', '', concat('_x000D_
       ', @v_pcent_cols)), if(@v_price_cols = '', '', concat('   _x000D_
       ', @v_price_cols)), '_x000D_
        # target price data_x000D_
        , b.base_price `Baseline Unit Price`_x000D_
        , b.proxy_used AS `Baseline Proxy Price Used`_x000D_
        , if(b.default_quantity, 1, b.quantity) AS `Quantity`_x000D_
        , !(b.proxy_used) * b.base_price * if(b.default_quantity, 1, b.quantity) AS `Baseline Spend`_x000D_
								, it.cherrypick_bidder AS `Cherrypick Bidder`_x000D_
        , it.cherrypick_price AS `Cherrypick Unit Price`  _x000D_
        , it.av3_bidder AS `Top 3 Bidders`_x000D_
        , it.av3_price AS `Mean Unit Price of Top 3 Bidders`        _x000D_
        , CASE p.target_type_x000D_
            WHEN ''min(Baseline or Cherrypick Bid)'' THEN if(!(cp.cherrypick_order = ''high_to_low''), __utils_min(it.cherrypick_price, b.base_price), __utils_min(- it.cherrypick_price, - b.base_price) * -1)_x000D_
   							 	WHEN ''Mean of Top 3 Valid Bids'' THEN IF(it.av3_price &lt;&gt; 0, it.av3_price, b.base_price)_x000D_
   								 WHEN ''Baseline'' THEN b.base_price_x000D_
   								 WHEN ''Cherrypick Bid'' THEN IF(it.cherrypick_price &lt;&gt; 0, it.cherrypick_price, b.base_price)_x000D_
   							END AS `Initial Target Unit Price`_x000D_
        , IF(ft.target_price_override &gt; 0, 0,_x000D_
											  CASE p.target_type_x000D_
			            WHEN ''min(Baseline or Cherrypick Bid)'' THEN if(it.is_cherrypick_better_than_baseline, p.bid_discount, p.baseline_discount)_x000D_
			   							 	WHEN ''Mean of Top 3 Valid Bids'' THEN IF(it.av3_price &lt;&gt; 0, p.bid_discount, p.baseline_discount)_x000D_
			   								 WHEN ''Baseline'' THEN p.baseline_discount_x000D_
			   								 WHEN ''Cherrypick Bid'' THEN IF(it.cherrypick_price &lt;&gt; 0, p.bid_discount, p.baseline_discount)_x000D_
			   								 ELSE -1000_x000D_
			   							END_x000D_
										   + (r.random_factor * (p.randomiser_upper_bound - p.randomiser_lower_bound) + p.randomiser_lower_bound)_x000D_
												) AS `Total Target Discount %`																																											_x000D_
								, CAST(_x000D_
					     IF(ft.target_price_override &gt; 0, ft.target_price_override,_x000D_
		           CASE p.target_type_x000D_
		             WHEN ''min(Baseline or Cherrypick Bid)'' THEN if(!(cp.cherrypick_order = ''high_to_low''), __utils_min(it.cherrypick_price, b.base_price), __utils_min(- it.cherrypick_price, - b.base_price) * -1)_x000D_
		    							 	WHEN ''Mean of Top 3 Valid Bids'' THEN IF(it.av3_price &lt;&gt; 0, it.av3_price, b.base_price)_x000D_
		    								 WHEN ''Baseline'' THEN b.base_price_x000D_
		    								 WHEN ''Cherrypick Bid'' THEN IF(it.cherrypick_price &lt;&gt; 0, it.cherrypick_price, b.base_price)_x000D_
		    								 ELSE -1000_x000D_
		    							END_x000D_
		         * (1 + (power(-1, !(cp.cherrypick_order = ''high_to_low'')) * (CASE p.target_type_x000D_
																																															             WHEN ''min(Baseline or Cherrypick Bid)'' THEN if(it.is_cherrypick_better_than_baseline, p.bid_discount, p.baseline_discount)_x000D_
																																															    							 	WHEN ''Mean of Top 3 Valid Bids'' THEN IF(it.av3_price &lt;&gt; 0, p.bid_discount, p.baseline_discount)_x000D_
																																															    								 WHEN ''Baseline'' THEN p.baseline_discount_x000D_
																																															    								 WHEN ''Cherrypick Bid'' THEN IF(it.cherrypick_price &lt;&gt; 0, p.bid_discount, p.baseline_discount)_x000D_
																																															    								 ELSE -1000_x000D_
																																															    							END_x000D_
																																																										+ r.random_factor * (p.randomiser_upper_bound - p.randomiser_lower_bound) + p.randomiser_lower_bound)_x000D_
																																																										)_x000D_
														)_x000D_
		          )_x000D_
									   AS decimal(17,4)) AS `Final Target Unit Price`_x000D_
								, CAST(_x000D_
					     IF(ft.target_price_override &gt; 0, ft.target_price_override,_x000D_
		           CASE p.target_type_x000D_
		             WHEN ''min(Baseline or Cherrypick Bid)'' THEN if(!(cp.cherrypick_order = ''high_to_low''), __utils_min(it.cherrypick_price, b.base_price), __utils_min(- it.cherrypick_price, - b.base_price) * -1)_x000D_
		    							 	WHEN ''Mean of Top 3 Valid Bids'' THEN IF(it.av3_price &lt;&gt; 0, it.av3_price, b.base_price)_x000D_
		    								 WHEN ''Baseline'' THEN b.base_price_x000D_
		    								 WHEN ''Cherrypick Bid'' THEN IF(it.cherrypick_price &lt;&gt; 0, it.cherrypick_price, b.base_price)_x000D_
		    								 ELSE -1000_x000D_
		    							END_x000D_
		         * (1 + (power(-1, !(cp.cherrypick_order = ''high_to_low'')) * (CASE p.target_type_x000D_
																																															             WHEN ''min(Baseline or Cherrypick Bid)'' THEN if(it.is_cherrypick_better_than_baseline, p.bid_discount, p.baseline_discount)_x000D_
																																															    							 	WHEN ''Mean of Top 3 Valid Bids'' THEN IF(it.av3_price &lt;&gt; 0, p.bid_discount, p.baseline_discount)_x000D_
																																															    								 WHEN ''Baseline'' THEN p.baseline_discount_x000D_
																																															    								 WHEN ''Cherrypick Bid'' THEN IF(it.cherrypick_price &lt;&gt; 0, p.bid_discount, p.baseline_discount)_x000D_
																																															    								 ELSE -1000_x000D_
																																															    							END_x000D_
																																																										+ r.random_factor * (p.randomiser_upper_bound - p.randomiser_lower_bound) + p.randomiser_lower_bound)_x000D_
																																																										)_x000D_
														)_x000D_
					        ) * if(b.default_quantity, 1, b.quantity)_x000D_
									 AS decimal(17,2)) AS `Target Spend`_x000D_
								# target price discount data_x000D_
								, if(ft.target_price_override &gt; 0, ''Target Price Override used, no discount applied'', if(it.is_cherrypick_better_than_baseline, ''Bid Discount'', ''Baseline Discount'')) AS `Flat Discount Source`			        _x000D_
        , if(ft.target_price_override &gt; 0, 0, if(it.is_cherrypick_better_than_baseline, p.bid_discount, p.baseline_discount)) AS `Flat Discount %`_x000D_
        , if(ft.target_price_override &gt; 0, 0, p.randomiser_upper_bound) AS `Randomiser + %`_x000D_
        , if(ft.target_price_override &gt; 0, 0, p.randomiser_lower_bound) AS `Randomiser - %`_x000D_
        , CASE_x000D_
													 WHEN ft.target_price_override &gt; 0 THEN 0_x000D_
														WHEN (p.randomiser_upper_bound &lt;&gt; 0 OR p.randomiser_lower_bound &lt;&gt; 0) THEN r.random_factor_x000D_
														ELSE 0_x000D_
										END AS `Random Number for Randomisation Discount`_x000D_
        , CASE_x000D_
													 WHEN ft.target_price_override &gt; 0 THEN 0_x000D_
														ELSE (r.random_factor * (p.randomiser_upper_bound - p.randomiser_lower_bound) + p.randomiser_lower_bound)_x000D_
										END AS `Randomisation Discount %`_x000D_
								, b.class_id AS `Class ID`_x000D_
								, p.id AS `Feedback Parameters ID`_x000D_
								, b.sheet_id AS `Sheet Position` _x000D_
							 , b.price_type_id AS `Pricing Column ID`_x000D_
        , b.urn_id AS `URN ID`_x000D_
     FROM _baseline b_x000D_
     JOIN _frame_classes fc ON 1 = 1_x000D_
     	AND b.class_id = fc.id_x000D_
     JOIN __config_sheets t ON 1 = 1_x000D_
      AND t.id = b.sheet_id_x000D_
     JOIN __config_prices cp ON 1 = 1_x000D_
      AND cp.id = b.price_type_id_x000D_
     JOIN ('_x000D_
        , __outputs_qrybuilder('shortlists-full-targets', ''), '          ) sl ON 1 = 1_x000D_
     JOIN __controls_feedback_parameters p ON 1 = 1_x000D_
'       , __refresh_qrybuilder('shortlist-joins-targets', 'p|sl'), '_x000D_
     JOIN __controls_feedback_targets ft ON 1=1_x000D_
						AND ft.class_id = b.class_id_x000D_
						AND ft.feedback_parameters_id = p.id_x000D_
						AND ft.sheet_id = b.sheet_id_x000D_
						AND ft.urn_id = b.urn_id_x000D_
						AND ft.price_type_id = b.price_type_id _x000D_
     JOIN _items_static items_s ON 1 = 1_x000D_
      AND items_s.class_id = b.class_id_x000D_
      AND items_s.sheet_id = b.sheet_id_x000D_
      AND items_s.urn_id = b.urn_id_x000D_
     JOIN _rand r ON 1 = 1_x000D_
      AND r.sheet_id = b.sheet_id_x000D_
      AND r.urn_id = b.urn_id_x000D_
LEFT JOIN _initial_targets it ON 1 = 1_x000D_
      AND it.feedback_parameters_id = p.id_x000D_
						AND it.class_id = b.class_id_x000D_
      AND it.sheet_id = b.sheet_id_x000D_
      AND it.urn_id = b.urn_id_x000D_
      AND it.price_type_id = b.price_type_id', if(@v_bidder_joins = '', '', concat('_x000D_
       ', @v_bidder_joins)), '_x000D_
    WHERE 1 = 1_x000D_
      AND b.base_price &gt; 0_x000D_
'       , replace(@v_thr_where, 'AND ', '   AND sl.'), '   _x000D_
 			ORDER BY ', __outputs_qrybuilder('dimension-columns', 'fc'), '_x000D_
        , b.price_type_id_x000D_
        , b.urn_id_x000D_
;'_x000D_
               )	              _x000D_
		  ;_x000D_
    #SELECT @v_query;_x000D_
    EXECUTE IMMEDIATE @v_query;_x000D_
    FOR ft_bidders IN (SELECT bidder_name, bidder_alias FROM v_feedback_targets_bidder_list GROUP BY 1, 2) DO_x000D_
		      EXECUTE IMMEDIATE concat('DROP TABLE IF EXISTS c_', ft_bidders.bidder_alias, ';');_x000D_
	  	END FOR;_x000D_
END</t>
  </si>
  <si>
    <t>CREATE INDEX __config_savings_scenarios_comp ON __config_savings_scenarios(scenario_name, basket_id)</t>
  </si>
  <si>
    <t>CREATE OR REPLACE PROCEDURE __refresh_outlier_override ()
BEGIN_x000D_
    INSERT INTO __controls_outlier_override_x000D_
		  WITH current_oo_data AS (_x000D_
                             SELECT c.frame_id_x000D_
                                  , c.sheet_id_x000D_
                                  , c.urn_id_x000D_
                                  , c.price_type_id_x000D_
                                  , '' AS outlier_override_x000D_
                               FROM _prices c _x000D_
                               JOIN __controls_bidders b ON 1=1_x000D_
																																AND b.`name` = c.bidder_name_x000D_
				                            AND ifnull(b.baseline, '') &lt;&gt; 'Y'				        _x000D_
                            )_x000D_
       SELECT coo.frame_id_x000D_
            , coo.sheet_id_x000D_
            , coo.urn_id_x000D_
            , coo.price_type_id_x000D_
            , coo.outlier_override_x000D_
         FROM current_oo_data coo_x000D_
    LEFT JOIN __controls_outlier_override oo ON 1 = 1_x000D_
          AND oo.frame_id = coo.frame_id_x000D_
          AND oo.sheet_id = coo.sheet_id_x000D_
          AND oo.urn_id = coo.urn_id_x000D_
          AND oo.price_type_id = coo.price_type_id_x000D_
        WHERE oo.frame_id IS NULL_x000D_
    ;_x000D_
    IF __utils_tblexists('_temp_oo_load') THEN_x000D_
		      ALTER TABLE `_temp_oo_load` MODIFY frame_id int_x000D_
		                                  , MODIFY sheet_position int_x000D_
										                          , MODIFY urn_id int_x000D_
										                          , MODIFY pricing_column_id int_x000D_
										                          , MODIFY outlier_override enum('Override To Valid Bid','Override To Outlier Bid','')_x000D_
        ;_x000D_
        CREATE	INDEX IF NOT EXISTS _temp_oo_load_comp1 ON _temp_oo_load(frame_id, sheet_position, urn_id, pricing_column_id);_x000D_
        CREATE	INDEX IF NOT EXISTS _temp_oo_load_filt1 ON _temp_oo_load(outlier_override);_x000D_
        UPDATE __controls_outlier_override oo_x000D_
          JOIN _temp_oo_load t ON 1 = 1_x000D_
           AND t.frame_id = oo.frame_id_x000D_
           AND t.sheet_position = oo.sheet_id_x000D_
           AND t.urn_id = oo.urn_id_x000D_
           AND t.pricing_column_id = oo.price_type_id_x000D_
           SET oo.outlier_override = t.outlier_override_x000D_
         WHERE NOT (oo.outlier_override = '') * (t.outlier_override = '')_x000D_
        ;_x000D_
        #DROP TABLE _temp_oo_load;_x000D_
    END IF;_x000D_
END</t>
  </si>
  <si>
    <t>CREATE OR REPLACE PROCEDURE __refresh_supplier_selection ()
BEGIN_x000D_
    SELECT __config_manual_sup_sel_num() INTO @mss_num;_x000D_
    INSERT INTO __controls_manual_supplier_scenario_x000D_
    WITH RECURSIVE num_gen AS (SELECT 1 num UNION ALL SELECT num + 1 FROM num_gen WHERE num &lt; @mss_num)_x000D_
                 , labels AS (_x000D_
                             SELECT 'Incumbent' label_x000D_
                                  , 0 ordinal_x000D_
                              UNION ALL_x000D_
                             SELECT concat('Supplier ', num) _x000D_
                                  , num ordinal_x000D_
                               FROM num_gen_x000D_
                             )_x000D_
                , current_mss_data AS (_x000D_
                                        SELECT b.class_id_x000D_
                                             , b.sheet_id_x000D_
                                             , b.urn_id_x000D_
                                             , b.price_type_id_x000D_
                                             , l.label_x000D_
                                             , if(l.ordinal &gt; 0, '', b.line_item_incumbent) AS bidder_name_x000D_
                                             , if(l.ordinal &gt; 0, 0, 1) AS allocation_x000D_
                                             , '' AS comments_x000D_
                                          FROM _baseline b_x000D_
                                          JOIN labels l ON 1 = 1_x000D_
                                          JOIN __config_prices cc ON 1 = 1_x000D_
                                           AND cc.sheet_id = b.sheet_id_x000D_
                                           AND cc.id = b.price_type_id_x000D_
                                     LEFT JOIN _conditions c ON 1 = 1_x000D_
                                           AND c.class_id = b.class_id_x000D_
                                           AND c.sheet_id = b.sheet_id_x000D_
                                           AND c.urn_id = b.urn_id_x000D_
                                           AND c.price_type_id = b.price_type_id_x000D_
                                           AND c.is_item_inc_x000D_
                                           AND l.label = 'Incumbent'_x000D_
                                         WHERE !(cc.key_price = '')_x000D_
                                     )_x000D_
       SELECT cmss.class_id_x000D_
            , cmss.sheet_id_x000D_
            , cmss.urn_id_x000D_
            , cmss.price_type_id_x000D_
            , cmss.label_x000D_
            , cmss.bidder_name_x000D_
            , cmss.allocation_x000D_
            , cmss.comments_x000D_
         FROM current_mss_data cmss_x000D_
    LEFT JOIN __controls_manual_supplier_scenario mss ON 1 = 1_x000D_
          AND mss.class_id = cmss.class_id_x000D_
          AND mss.sheet_id = cmss.sheet_id_x000D_
          AND mss.urn_id = cmss.urn_id_x000D_
          AND mss.price_type_id = cmss.price_type_id_x000D_
          AND mss.label = cmss.label_x000D_
        WHERE mss.class_id IS NULL_x000D_
    ;_x000D_
    UPDATE __controls_manual_supplier_scenario mss_x000D_
      JOIN _baseline b ON 1 = 1_x000D_
       AND b.class_id = mss.class_id_x000D_
       AND b.sheet_id = mss.sheet_id_x000D_
       AND b.urn_id = mss.urn_id_x000D_
       AND b.price_type_id = mss.price_type_id_x000D_
       SET mss.bidder_name = b.line_item_incumbent_x000D_
     WHERE mss.label = 'Incumbent'_x000D_
    ;_x000D_
    IF __utils_tblexists('_temp_mss_load') THEN_x000D_
    				UPDATE _temp_mss_load t SET t.unallocated_spend = '0' WHERE t.unallocated_spend = '';_x000D_
								ALTER TABLE _temp_mss_load MODIFY class_id int_x000D_
                                 , MODIFY sheet_position int_x000D_
								                         , MODIFY urn_id int_x000D_
								                         , MODIFY pricing_column_id int_x000D_
								                         , MODIFY unallocated_spend decimal(17,4)_x000D_
        ;_x000D_
        CREATE	INDEX IF NOT EXISTS _temp_mss_load_comp1 ON _temp_mss_load(class_id, sheet_position, urn_id, pricing_column_id);_x000D_
        UPDATE __controls_manual_supplier_scenario mss_x000D_
          JOIN _temp_mss_load t ON 1 = 1_x000D_
           AND t.class_id = mss.class_id_x000D_
           AND t.sheet_position = mss.sheet_id_x000D_
           AND t.urn_id = mss.urn_id_x000D_
           AND t.pricing_column_id = mss.price_type_id_x000D_
           SET mss.allocation = t.unallocated_spend_x000D_
             , mss.comments = t.comments_x000D_
         WHERE mss.label = 'Incumbent'_x000D_
        ;_x000D_
        FOR coin IN 1..@mss_num DO_x000D_
												EXECUTE IMMEDIATE concat('_x000D_
UPDATE _temp_mss_load SET selected_supplier_', coin, '_allocation = ''0'' WHERE selected_supplier_', coin, '_allocation = '''';'_x000D_
                                   );        _x000D_
											 EXECUTE IMMEDIATE concat('_x000D_
ALTER TABLE _temp_mss_load MODIFY selected_supplier_', coin, '_allocation decimal(17,4);'_x000D_
                                   );_x000D_
            EXECUTE IMMEDIATE concat('_x000D_
UPDATE __controls_manual_supplier_scenario mss_x000D_
  JOIN _temp_mss_load t ON 1 = 1_x000D_
   AND t.class_id = mss.class_id_x000D_
   AND t.sheet_position = mss.sheet_id_x000D_
   AND t.urn_id = mss.urn_id_x000D_
   AND t.pricing_column_id = mss.price_type_id_x000D_
   SET mss.bidder_name = t.selected_supplier_', coin, '_x000D_
     , mss.allocation = t.selected_supplier_', coin, '_allocation_x000D_
 WHERE mss.label = ''Supplier ', coin, '''_x000D_
;'_x000D_
                                    );_x000D_
        END FOR;_x000D_
        DROP TABLE _temp_mss_load;_x000D_
    END IF;_x000D_
END</t>
  </si>
  <si>
    <t>CREATE OR REPLACE PROCEDURE __output_heatmap_coverage (_x000D_
	IN `v_frame_id` INT_x000D_
)
BEGIN_x000D_
				CREATE OR REPLACE TABLE _temp_basket_for_coverage AS_x000D_
				SELECT b.sheet_id _x000D_
         , cast(ifnull(substring_index(group_concat(if(b.use_for_coverage_heatmap = 'Y', b.basket_id, NULL)), ',', 1), 0) AS int) AS `basket_id`_x000D_
         , cast(ifnull(substring_index(group_concat(if(b.use_for_coverage_heatmap = 'Y', b.max_current_level, NULL)), ',', 1), 0) AS int) AS `max_currrent_level`_x000D_
						FROM v_controls_basket_levels_detail b_x000D_
				 GROUP BY b.sheet_id_x000D_
    ;_x000D_
    CREATE INDEX _temp_basket_for_coverage_comp ON _temp_basket_for_coverage(sheet_id,basket_id);_x000D_
 		 SELECT max(max_currrent_level) INTO @v_current_max_level FROM _temp_basket_for_coverage;_x000D_
 		 SELECT (sum(baseline = 'Y') &gt; 0) INTO @v_tool_has_baseline FROM __controls_bidders ;_x000D_
				WITH RECURSIVE num_gen AS (SELECT 1 num UNION ALL SELECT num + 1 FROM num_gen WHERE num &lt; @v_current_max_level)_x000D_
    SELECT concat('_x000D_
   SELECT t.sheet_name                                                      AS `Pricing Sheet`', if(@v_current_max_level = 0, '', (SELECT group_concat(concat('_x000D_
        , b.level_', num, ' AS `Basket Level Description ', num, '`') SEPARATOR '') FROM num_gen)), '_x000D_
        , p.price_type                                                      AS `Pricing Column`_x000D_
        , b.total_items                                                     AS `Total Items In Basket`_x000D_
        , concat(bc_item.id, ''clr'', b.total_items - b.total_items_no_bid) AS `Total Bids Within Basket`', if(@v_tool_has_baseline, ' _x000D_
        , concat(bc_spend.id, ''clr'', bc_spend.header)                     AS `Baseline Spend Coverage Within Basket`', ''), '_x000D_
     FROM _baskets b_x000D_
     JOIN __config_sheets t ON 1 = 1_x000D_
      AND t.id = b.sheet_id_x000D_
     JOIN __controls_feedback_prices p ON 1 = 1_x000D_
      AND p.price_type_id = b.price_type_id_x000D_
     JOIN __controls_feedback_tabs ft ON 1 = 1_x000D_
      AND ft.sheet_id = b.sheet_id_x000D_
     JOIN _temp_basket_for_coverage bc ON 1 = 1_x000D_
      AND bc.sheet_id = b.sheet_id_x000D_
      AND bc.basket_id = b.basket_id      _x000D_
LEFT JOIN __controls_bandings_coverage bc_item ON 1 = 1_x000D_
      AND ((b.total_items - b.total_items_no_bid) / b.total_items) BETWEEN ifnull(bc_item.lower_bound, -10000000000000) AND ifnull(bc_item.upper_bound, 1000000000000) - if(((b.total_items - b.total_items_no_bid) / b.total_items) = 1, 0, 0.000001)_x000D_
LEFT JOIN __controls_bandings_coverage bc_spend ON 1 = 1_x000D_
      AND ((b.total_baseline_spend - b.baseline_spend_covered_items_no_bid) / b.total_baseline_spend) BETWEEN ifnull(bc_spend.lower_bound, -10000000000000) AND ifnull(bc_spend.upper_bound, 1000000000000) - if(((b.total_baseline_spend - b.baseline_spend_covered_items_no_bid) / b.total_baseline_spend) = 1, 0, 0.000001)_x000D_
    WHERE 1 = 1_x000D_
      AND b.frame_id = ', v_frame_id, '_x000D_
      AND ft.incl_sheet = ''Y''_x000D_
      AND p.incl_column = ''Y''_x000D_
 ORDER BY b.sheet_id, p.price_type_id ', if(@v_current_max_level = 0, '', (SELECT group_concat(concat('_x000D_
        , b.level_', num) SEPARATOR '') FROM num_gen)) , '_x000D_
;'_x000D_
                 )_x000D_
      INTO @v_qry_x000D_
    ;_x000D_
#    SELECT @v_qry;_x000D_
    EXECUTE IMMEDIATE @v_qry;_x000D_
    DROP TABLE IF EXISTS _temp_basket_for_coverage;_x000D_
END</t>
  </si>
  <si>
    <t>CREATE OR REPLACE FUNCTION __outputs_qrybuilder (`v_qry` TEXT,_x000D_
	`v_modifier` TEXT_x000D_
)
RETURNS text CHARSET utf8mb4
BEGIN_x000D_
				#############################################################################################################################################_x000D_
				## Store for the core SQL metaprogramming, to make the outputs code main flow more readable and shorter._x000D_
				## parameters:_x000D_
				##    - v_qry text      := The main tag. Consumed in the main CASE statement below._x000D_
				##                         If you are adding to this function, please comment your results with a description of the logic._x000D_
				##    - v_modifier text := A modifier tag. Can be used to build parameterized queries. _x000D_
				##                         If you are using it in an addition to this function, please label it in the relevant branch of the CASE statement_x000D_
				##                         and leave a description of it's functionality._x000D_
				############################################################################################################################################_x000D_
    SET @v_out := '';_x000D_
				CASE _x000D_
        WHEN v_qry REGEXP '^dimension-columns' THEN_x000D_
            ## returns the dimensions from frame excluding bidder code_x000D_
												## here v_modifier acts as a table name for the target of the join_x000D_
												SET @v_mod := if(v_modifier = '', '', concat('`', v_modifier, '`.'));_x000D_
												SELECT group_concat(concat(@v_mod, field_name, IF(v_qry REGEXP 'incl-alias$', concat(' AS `', field_alias, '`'), '')))_x000D_
												  INTO @v_out_x000D_
												  FROM (SELECT field_name_x000D_
												             , __utils_cap_first(field_name) field_alias_x000D_
														           , row_number() OVER () Rank_x000D_
																				 FROM __config_dimensions WHERE lower(field_name) NOT REGEXP 'bidder') x_x000D_
												;_x000D_
    			 WHEN v_qry REGEXP '^shortlist-columns' THEN_x000D_
								    ## returns the shortlist columns from the __control_bidders table_x000D_
								    ## here v_modifier acts as a table name for the target of the join_x000D_
												SET @v_mod := if(v_modifier = '', '', concat('`', v_modifier, '`.'));_x000D_
							     SELECT ifnull(group_concat(concat(@v_mod, shortlist_name, ' AS `', shortlist_alias, '`')),'')_x000D_
													 INTO @v_out_x000D_
													 FROM __config_shortlists_x000D_
             WHERE apply_to_feedback_parameters REGEXP if((v_qry REGEXP 'targets$'), 'Y', '')_x000D_
            ;_x000D_
        WHEN v_qry REGEXP '^shortlist-ifnull-columns' THEN_x000D_
								    ## returns the shortlist columns from the __control_bidders table including an ifnull wrapper_x000D_
								    ## here v_modifier acts as a table name for the target of the join_x000D_
												SET @v_mod := if(v_modifier = '', '', concat('`', v_modifier, '`.'));_x000D_
							     SELECT ifnull(group_concat(concat('ifnull(', @v_mod, shortlist_name, ', ', if(shortlist_name = 'new_incumbent','''Incumbent''', ''''''), ')', IF(v_qry REGEXP 'incl-alias$', concat(' AS `', shortlist_alias, '`'), ''))), '')_x000D_
													 INTO @v_out_x000D_
													 FROM __config_shortlists_x000D_
            ;_x000D_
        WHEN v_qry REGEXP '^shortlists-full' THEN_x000D_
            SELECT concat('_x000D_
          SELECT ', ifnull(group_concat(concat(shortlist_name, '.', shortlist_name) SEPARATOR ', '),'a'), '_x000D_
            FROM ', ifnull(group_concat(concat('(SELECT ''', replace(shortlist_values_csv, ',', concat(''' AS ', shortlist_name, ' UNION ALL SELECT ''')), ''') ', shortlist_name, char(10)) SEPARATOR '     , '), '(SELECT 1 as `a`) xx')_x000D_
                         )_x000D_
              INTO @v_out_x000D_
              FROM __config_shortlists_x000D_
             WHERE apply_to_feedback_parameters REGEXP if(v_qry REGEXP 'targets$', 'Y', '')_x000D_
            ;_x000D_
        WHEN v_qry REGEXP '^dynamic-levels-cols' THEN_x000D_
            SELECT if(v_qry REGEXP 'baskets-only$', __config_current_max_basket_level(), __config_current_max_item_field())_x000D_
              INTO @v_max_fields_x000D_
            ;_x000D_
            WITH RECURSIVE num_gen AS (SELECT 0 num UNION ALL SELECT num + 1 FROM num_gen WHERE num &lt; @v_max_fields)_x000D_
                          , labels AS (_x000D_
                                      SELECT if(v_qry REGEXP 'baskets-only$'_x000D_
																																						          , concat('ifnull(',v_modifier, '.level_', num, ', ''N/A'') AS `Basket Level ', num , '`')_x000D_
																																																, concat(v_modifier, '.item_field_', num, ' AS `Item Field ', num , '`')_x000D_
																																															) column_labels_x000D_
                                        FROM num_gen_x000D_
                                       WHERE num &gt; 0_x000D_
                                      )_x000D_
            SELECT  ifnull(concat('_x000D_
                 , ', group_concat(column_labels SEPARATOR '_x000D_
                 , ')), '') column_labels_x000D_
              INTO @output_cols_x000D_
              FROM labels_x000D_
            ;_x000D_
            SELECT @output_cols_x000D_
              INTO @v_out_x000D_
            ;_x000D_
        WHEN v_qry REGEXP '^dynamic-levels-join-cond' THEN_x000D_
            SET @v_mod_1 := if(substring_index(substring_index(v_modifier, '|', 1), '|', -1) = '', '', concat('`', substring_index(substring_index(v_modifier, '|', 1), '|', -1), '`.'));_x000D_
            SET @v_mod_2 := if(substring_index(substring_index(v_modifier, '|', 2), '|', -1) = '', '', concat('`', substring_index(substring_index(v_modifier, '|', 2), '|', -1), '`.'));_x000D_
            SELECT __config_max_basket_level()_x000D_
              INTO @v_max_level_x000D_
            ;_x000D_
            WITH RECURSIVE num_gen AS (SELECT 0 num UNION ALL SELECT num + 1 FROM num_gen WHERE num &lt; @v_max_level)_x000D_
                          , labels AS (_x000D_
                                      SELECT if(num &gt; __config_max_basket_level(), NULL, concat('_x000D_
   AND ', @v_mod_1, 'level_', num, ' = ', @v_mod_2, 'level_', num)) join_clause_x000D_
                                        FROM num_gen WHERE num &gt; 0_x000D_
                                      )_x000D_
            SELECT ifnull(concat(group_concat(join_clause SEPARATOR '')), '') join_cond_x000D_
              INTO @v_out_x000D_
              FROM labels_x000D_
            ; _x000D_
								ELSE _x000D_
								    RETURN 'not-found';_x000D_
    END CASE;_x000D_
    RETURN @v_out;_x000D_
END</t>
  </si>
  <si>
    <t>CREATE OR REPLACE PROCEDURE __ux_metadata_startup ()
BEGIN_x000D_
    INSERT INTO __ux_version_control_log (version, date_updated, user_updated, summary_of_changes_made)_x000D_
                                  VALUES ('v1.0', now(), substring_index(user(), '@', 1), 'First release to team.')_x000D_
    ;_x000D_
    INSERT INTO __ux_contents (sheet_id, description) _x000D_
                       VALUES (1, 'High Level Instructions, Contents, and Version Control.')_x000D_
                            , (2, 'FAQ page allowing the user to self diagnose issues prior to contacting a Sourcing Analytics consultant.')_x000D_
                            , (3, 'A general settings sheet containing the input tables for the Bidder List, Basket Levels and Item Field Selection. This also contains reference tables about how the eFlow data is extracted in the tool.')_x000D_
                            , (4, 'A dashboard containing tables of high level anaylsis of the RFP.')_x000D_
                            , (5, 'A summary and example screenshots of the Import Journey.')_x000D_
                            , (6, 'Imports of data into the Sourcing Analytics database happens here, as well as a log showing what has been done. And another table showing detailed errors.')_x000D_
                            , (8, 'A summary and example screenshots of the Supplier Clarifications Journey.')_x000D_
                            , (9, 'Basket Coverage and Outlier Parameters entered.')_x000D_
                            , (10,  'Adjustment factors at a level defined in configuration.')_x000D_
                            , (11, 'High level analytics, showing coverage and outlier percentages.')_x000D_
                            , (12, 'High level item analysis, showing coverage and outlier percentages. As well as cherrypick and max bids.')_x000D_
                            , (13, 'Data table showing normalised pricing information for all Price columns incl. outlier conditions, Ranks etc.')_x000D_
                            , (14, 'A summary and example screenshots of the Commercial Feedback Journey.')_x000D_
                            , (15, 'Commercial Feedback target parameters are set here as well as Bandings Colouring')_x000D_
                            , (16, 'The Target Prices are visible here along with the associated Target Driver and each Bidder\'s bid in comparison to the Target Price, complete with colour coding.')_x000D_
                            , (17, 'Individual Commercial Feedback Files can be configured and generated here.')_x000D_
                            , (18, 'A summary and example screenshots of the Savings Modelling Journey.')_x000D_
                            , (19, 'Savings Analysis parameters entered which drive the high level views of the automated savings modelling for Item Level savings. Does not include Rebaes or Payment Terms analysis')_x000D_
                            , (20, 'High level views of the outputs of the automated savings modelling.')_x000D_
                            , (21, 'Granular data by Item of automated savings modelling, allowing for detailed investigation.')_x000D_
                            , (22, 'Granular data used to make selections within the automated savings modelling for custom scenarios, allowing for detailed investigation.')_x000D_
                            , (24, 'Pivot table allowing for bespoke manipulation of Supplier Selection.')_x000D_
                            , (25, 'Allows for a manual supplier selection for the baseline at the Item level. Various metrics feed into the table allowing for easier selection.')_x000D_
                            , (26, 'A summary and example screenshots of the Aggregated Award Journey.')_x000D_
                            , (27, 'Contains tables for configuring Payment Terms and WACC savings, as well as providing a pivot to summarise the awarded spend by supplier for any of the scenarios.')_x000D_
                            , (28, 'A high level of the aggregated award analysis.')_x000D_
                            , (29, 'Contains data showing awarded spend by supplier for each scenario. It shows the additional savings related to rebates, payment term changes and WACC.')_x000D_
                            , (30, 'Rebates Information')_x000D_
    ;_x000D_
    INSERT INTO __ux_faq (faq_type, sheet_id, question__detail, answer__explanation, journey_id) _x000D_
                  VALUES ('Table Definition', 6, '_Import Log_', 'This is a log of all the imports of pricing data into the Sourcing Analytics database (i.e. each unique file of pricing data). For non-eFlow tenders, there will be a Bidder Code column reflecting the Bidder Code column in the _Bidder List_', 1)_x000D_
                       , ('Table Definition', 6, '_Internal Data Validity_', 'This shows you any rows in the consolidation that have more than one internal data value per bidder per URN. Normally there should only be one value for each URN for each bidder. It also shows you any URNs that are not present for all bidders. The tool cannot be refreshed unless these are resolved.', 1)_x000D_
                       , ('Table Definition', 3, '_Basket Levels_', 'This table allows you to choose levels for basket analytics. The dropdowns are per pricing sheet and basket ID and the contains columns from the pricing sheet.\n\nYou can create multiple baskets per sheet. If you choose not to, the default is basket ID "0" which is a basket of all the items in the pricing sheet. Ensure you click the button to refresh the tool with the new baskets. Ensure only 1 basket per sheet is selected for outlier parameters and the coverage heatmap.\n\nIf you modify the line item data in eFlow and move items into different baskets, you will need to click the button in this sheet to refresh the tool with the new basket composition.', 0)_x000D_
                       , ('Table Definition', 3, '_Item Field Selection_', 'This table allows you to choose descriptive item fields for basket analytics. The dropdowns are per pricing sheet and contain the columns from the pricing sheet. This configuration helps to populate data output tables and provide descriptive context to each item as per the RFP structure.', 0)_x000D_
                       , ('Table Definition', 3, '_Bidder List_', 'This table allows you to add or remove bidders, as well as defining setting the shortlists for each bidder (which were configured during the build). You can also remove certain bidders from award scenarios using the [Exclude From Award Scenarios] column.\n\nEnsure that your Bidder Names match to what is in the eFlow web application. This table is imported every time you import data, click buttons 2a, 3a or 4a.', 0)_x000D_
                       , ('Table Definition', 3, '_Sheets And Columns In Analytics Tool_', 'This read-only reference table shows you which sheets and columns from eFlow are captured in the Analytics tool and how they are classed as different data types.', 0)_x000D_
                       , ('Table Definition', 3, '_Pricing Columns In Analytics Tool_', 'This read-only reference table shows you which columns from eFlow are classed as Pricing Columns and which ones are flagged as key costs i.e. the columns that are used for high level views and savings analysis.', 0)_x000D_
                       , ('Table Definition', 4, '_Summary Dashboard Contents_', 'This is a contents table that allows you to navigate the graphs and pivot tables within the dashboard.', 1)_x000D_
                       , ('Graph Definition', 4, '_SC Baseline Spend Coverage_', 'This graph shows you baseline spend coverage over all items as well as at the analytics levels. It splits out coverage between valid and outlier bids and incorperates the coverages thresholds specified in the _Basket Coverage_ table.', 1)_x000D_
                       , ('Graph Definition', 4, '_SC High Level Savings_',  'This graph shows you high level savings over all items as well as at the analytics levels. It shows both total (net) savings and positive savings (savings from bids below the baseline) and includes a ranking of suppliers based on total (net) savings.', 1)_x000D_
                       , ('Graph Definition', 4, '_SC Item Variance_', 'This graph shows you the variance in bids across the top 50 items ordered by baseline unit price. It allows you to identify unsual bidding patterns.', 1)_x000D_
                       , ('Graph Definition', 4, '_CF Target Drivers_', 'This graph shows you the bidders who are driving the targets and the potential target spend they could achieve vs the baseline spend.', 1)_x000D_
                       , ('Graph Definition', 4, '_SM Scenario Savings_', 'This graph shows you savings for all the different savings scenarios, split by Level Of Cherrypick.', 1)_x000D_
                       , ('Graph Definition', 4, '_SM Supplier Type Award_', 'This graph shows you savings for all awarded suppliers per scenario. The graph splits suppliers out by their type (New, Incumbent, Line Item Incumbent).', 1)_x000D_
                       , ('Table Definition', 9, '_Outlier Parameters_', 'This table allows you to set your Outlier thresholds at the basket levels specified in the _Basket Levels_ table, where [Use Basket For Outlier Parameters] = "Y". Items that have a percentage difference below or above the threshold when compared to the baseline (or baseline proxy if there is no baseline) are considered outliers. These items are therefore not considered for basket analytics, feedback targets and savings scenarios.', 2)_x000D_
                       , ('Table Definition', 9, '_Basket Coverage_', 'This table allows you to set a "Good Coverage" threshold for Basket Analytics. For each level, you can specify this. This flags each bidder with a coverage flag in _Baskets_ and only bidders with "Good Coverage" are considered for savings scenarios. I.e. if the threhold is 50% for a certain basket, then bidders who have 50% or more valid items in that basket will be flagged as "Good Coverage".', 2)_x000D_
                       , ('Table Definition', 13, '_Pricing Data_', 'This table contains normalised pricing data per Tab Name, Bidder, URN and Pricing Column. For each row, there is useful information about the item\'s price in comparison to the baseline price. There are also true false columns (1 or 0) that describe the properties of that particular item (is it a valid bid, is it above the baseline). The values are 1 or 0 so that you can easily do custom formulae using these columns.\n\nYou can also override the automated outlier analysis using the "Outlier Override" column. This would be useful if an item is just over the threshold of the automated analysis but to make up a basket, you decide to keep it in.', 2)_x000D_
                       , ('Table Definition', 11, '_Baskets_', 'This table contains basket analytics data. It includes analytics at the highest bidder level per pricing structure (i.e. bidder performance for all items in the pricing structure), as well as analytics at the pre-defined basket levels.\n\nThe key data columns are shown first such as [Baseline Spend Coverage % Of All Items] and [Total Savings Valid Items Only].', 2)_x000D_
                       , ('Table Definition', 12, '_Item Analysis_', 'This table contains analysis for all the items for key prices only. It gives a high level view of the variance of bids. It also provides cherrypick and max bid values, both for valid bids and for all bids (incl. outliers).', 2)_x000D_
                       , ('Table Definition', 15, '_Feedback Parameters_', 'This table allows you to set your feedback targets by specified Bidder Shortlists and/or a baseline column, defined during configuration. The user can set a Target Source from the dropdown, as well as a flat discount and any randomised discounts. If bidder shortlists are applied to this table, the target sources that include "Cherrypick" and "Mean" use prices from only the relevant bidder shortlist.\n\nLine Item Level Target = [Initial Target Unit Price] * (1 - (IF([Cherrypick Unit Price] &lt; [Baseline Unit Price], [Flat Bid Discount %], [Flat Baseline Discount %]) + {random number between 0 and 1} * ([Randomiser + %]  - [Randomiser - %]) + [Randomiser - %])', 3)_x000D_
                       , ('Table Definition', 15, '_Bandings_', 'This table allows you to control the colouring for the feedback targets table and the individual bidder commercial feedback outputs. The bandings refer to line item level heatmapping, and how far a bidder is away from the pre-defined target price. If a bidders price is exactly 5% away, they will receive colouring reflected the range 5% To 10%.\n\nUsers can edit the percentage ranges as required, and change the colour/pattern schemes.\n\nRows can be added, but ensure that the full range from 0% to 100% is covered. And there is a blank cell in the [From] column in the first row and  the [To] column in the last row. This signifies the lower and upper end points of the bandings.', 3)_x000D_
                       , ('Table Definition', 15, '_Coverage Bandings_', 'This table allows you to control the coverage colouring for the individual bidder commercial feedback outputs. The bandings refer to basket level coverage heatmapping, which is a tab showing the number of bids in each basket as well as the approximate baseline coverage. Exact baseline coverage is not disclosed as this allows for the back calculation of the baseline spend per basket level.\n\nUsers can edit the percentage ranges as required, and change the colour/pattern schemes. Rows can be added, but ensure that the full range 0&gt;100 is covered. And there is a "100%" in the [To] column in the first row and "0%" the [From] column in the last row.', 3)_x000D_
                       , ('Table Definition', 17, '_Heatmap Output Tab Configuration_', 'This table allows the user to configure which tabs from the RFP they would like to view in the commercial feedback files. For enriched eFlow bid sheet outputs, all tabs are included and you can toggle whether you want the "Coverage Statistics" tab included.', 3)_x000D_
                       , ('Table Definition', 17, '_Heatmap Output Price Configuration_', 'This table allows you to configure:\n\n- The Pricing Columns that show in the commercial feedback files.\n- The Pricing Columns which are coloured in the commercial feedback files.\n- Whether you wish to disclose the target price in the column on the right of the Pricing Column.\n- Whether you want to include a colour count distribution in the colour legend table (e.g. % of bids coloured as green).', 3)_x000D_
                       , ('Table Definition', 17, '_Heatmap Output Item Fields_', 'This table allows you to add extra columns to the condensed commercial feedback files (not needed if creating eFlow bid sheet feedback). The standard output is to have the URN column, followed by the Pricing Columns and any Target Prices. \n\nHowever you can add up to 10 extra columns from the RFP per Tab (e.g. Part Description, Part Type) so the bidder is aware of what each item is.\n', 3)_x000D_
                       , ('Table Definition', 16, '_Feedback Targets_', 'This table shows the different target prices per shortlist combination and per item. All the metrics used to build up the final target price are displayed so you can back calculate and validate the target prices.\n\nBidder % difference from the target and Bidder prices are coloured in individual columns in the same format that would be seen in the individual commercial feedback files. This allows you to compare the different prices per item and adjust the _Feedback Parameters_ if required.\n\nNote even if the cherrypick bidder is driving the target and the discount is 5%,they will actually be a little further away in terms of [% difference from the target]. E.g. Cherrypick bidder price is 100, Target = 5% * 100 = 95. [% difference from the target] = (100-95) / 95 = 0.0526 = 5.26%._x000D_
', 3)_x000D_
                       , ('Table Definition', 16, '_Colour And Shortlist Toggle_', 'This toggle allows you to select different bidder shortlists to be visible in the _Feedback Targets_ table. This allows for easier side by side comparison. The colouring can also be turned off it is not required.', 3)_x000D_
                       , ('Table Definition', 19, '_Savings Parameters_', 'This table allows you to set parameters for the automated savings scenarios. For the predfined basket levels from _Basket Levels_, you can configure a Top N Supplier Scenario or a Preferred Supplier Scenario (see sections in FAQ for further information about Savings Scenarios).\n\nYour shortlists come into the Top N scenario too e.g. you can choose the top 3 suppliers for a "Paris" basket for Incumbent bidders with "Europe" as a region shortlist.', 4)_x000D_
                       , ('Table Definition', 20, '_Pivot SM High Level_', 'This pivot provides a high level view of the hypothetical savings associated with each automated scenario. The data is from _Automated Savings Data_.', 4)_x000D_
                       , ('Table Definition', 20, '_Pivot SM Supplier Award_', 'This pivot provides a view for each scenario showing the awarded spend per supplier. The data is from _Automated Savings Data_.', 4)_x000D_
                       , ('Table Definition', 20, '_Pivot SM Supplier Changes_', 'This pivot provides a view for each scenario showing the change in spend from line item incumbents to alternative suppliers. It is only effective when you have line item incumbent data. The data is from _Automated Savings Data_.', 4)_x000D_
                       , ('Table Definition', 21, '_Automated Savings Data_', 'For each automated scenario, each round and each item, you can see the comparison between the baseline price and the selection candidate price. The table shows the potential savings using the hypothetical scenarios.', 4)_x000D_
                       , ('Table Definition', 22, '_Automated Savings Pre-Selection Data_', 'This shows the granular pre-selection data for the custom savings scenarios.', 4)_x000D_
                       , ('Table Definition', 25, '_Supplier Selection_', 'This table allows you to create a bespoke award for each item in your baseline. You can pre-populate it with data from the automated selections using the pop out analytics blocks.\n\nYou can then fine tune a real life award including splitting volume amongst different suppliers. Clicking the button will load it back into the database and allow it to be seen in the Aggregated Award tabs.', 4)_x000D_
                       , ('Table Definition', 24, '_Pivot_SS_Sandbox_', 'This pivot allows you to further investigate the data in the table _Supplier Selection_ and create views that are relevant for your client and category.', 4)_x000D_
                       , ('Table Definition', 27, '_WACC Parameters_', 'This table allows you to set a WACC value for the client and a WACC Day Period if WACC calculations relevant for the RFP analysis.', 5)_x000D_
                       , ('Table Definition', 27, '_Payment Terms_', 'This table allows you to feed in different Payment Terms options into the Aggregated Award Data table. Therefore exploring different potential discounts available.', 5)_x000D_
                       , ('Table Definition', 28, '_Pivot_AggAward_View_', 'This pivot allows you to explore the different savings scenarios with rebates, payment terms and WACC savings applied.', 5)_x000D_
                       , ('Table Definition', 29, '_Aggregated Award Data_', 'This table contains data for each savings scenario showing the awarded spend per supplier. In this table, rebates, payment term and WACC savings are also applied.\n\nThe Payment Terms savings are flexible, allowing you to explore different options as configured in the previous tab.', 5)_x000D_
                       , ('Table Definition', 30, '_Rebates_', 'This table shows the rebates submitted by bidders. Note that this is a standardised format available in eFlow.', 5)_x000D_
                       , ('Glossary', 0, 'Baseline Proxy', 'A baseline proxy (substitute value) is created when there is a price of 0 for an item in the baseline. This is created using the median of all the bids prior to outlier analyis.\n\nThis baseline proxy is used in outlier analysis and commercial feedback target generation. However, it is not used in savings scenarios.', 2)_x000D_
                       , ('Glossary', 0, 'Automated Savings Scenario: All Suppliers', 'This savings scenario is at an item level and selects the best valid bid out of all the suppliers in the RFP. Theoretically this is the savings scenario that provides the highest amount of savings.', 4)_x000D_
                       , ('Glossary', 0, 'Automated Savings Scenario: All Incumbents', 'This savings scenario is at an item level and selects the best valid bid out of all the Incumbent suppliers in the RFP. This is useful when the client wants to minimise supplier change and switching prices.', 4)_x000D_
                       , ('Glossary', 0, 'Automated Savings Scenario: Line Item Incumbents', 'This savings scenario is at an item level and selects the line item incumbents bid if it is valid. This is the easiest savings scenario to implement however often will provide the lowest amount of savings.', 4)_x000D_
                       , ('Glossary', 0, 'Automated Savings Scenario: Best Supplier Per Basket', 'This savings scenario is for each basket configured and selects the best supplier for all the items in that basket. Then awards all items in that basket to one supplier.', 4)_x000D_
                       , ('Glossary', 0, 'Automated Savings Scenario: Top N Suppliers', 'This savings scenario is for the basket levels defined in the _Basket Levels_ table, where [Use Basket For Custom Savings Scenarios] = "Y". It allows the user to shortlist the number of suppliers per basket, e.g. the top 3 suppliers. These suppliers are chosen using the rankings in the basket analytics. For each item in the particular basket, the tool will choose the lowest valid bid out of those top 3 suppliers.', 4)_x000D_
                       , ('Glossary', 0, 'Automated Savings Scenario: Preferred Suppliers', 'This savings scenario is for the basket levels defined in the _Basket Levels_ table, where [Use Basket For Custom Savings Scenarios] = "Y". It allows the user to manually choose up to three suppliers per basket.  For each item in the particular basket, the tool will choose the lowest valid bid out of those suppliers.', 4)_x000D_
                       , ('Glossary', 0, 'Final Bid Validity', 'IFS([Outlier Override] = "Override to Valid Bid", "Valid Bid", [Outlier Override] = "Override to Outlier Bid", "Outlier Bid", [Unit Price] = 0, "No Bid", ([Baseline price] - [Unit Price] / [Baseline Price]) &gt; [Outlier +], "Outlier Bid",  ([Baseline Price] - [Unit Price] / [Baseline Price]) &lt; [Outlier -], "Outlier Bid", ELSE "Valid Bid")', 2)_x000D_
                       , ('Glossary', 0, 'Bidder Shortlist', 'A way of grouping bidders for analysis e.g. setting commercial feedback targets and savings scenarios. Examples include New Or Incumbent, Region or Tier (Tier 1, 2 or 3 for Management Consultancy).', 2)_x000D_
                       , ('Glossary', 0, 'Flag For Baseline Spend Coverage % Valid Items', 'IFS([Baseline Coverage % Of Valid Items] = 0, "No Valid Bids", [Baseline Coverage % Of Valid Items] =&gt; [Relevant Level Coverage Threshold], "Good Coverage", [Baseline Coverage % Of Valid Items] &lt; [Relevant Level Coverage Threshold], "Low Coverage")', 2)_x000D_
                       , ('Glossary', 0, 'Savings Type', 'A detailed formula of the logic for the Savings Type column:_x000D_
IF [Baseline Spend] = 0 OR [Award Candidate Supplier] = "" OR [Award Candidate Spend] = [Baseline Spend] THEN "No Savings"_x000D_
  ELSE IF [Award Candidate Spend] &gt; [Baseline Spend] THEN "Negative Savings"_x000D_
  ELSE IF [Savings Threshold] = 0 AND [Award Candidate Spend] &lt; [Baseline Spend]THEN "Positive Savings"_x000D_
  ELSE IF [Award Candidate Spend] &gt; [Baseline Spend] + [Savings Threshold] THEN "Positive Savings Above Threshold"_x000D_
  ELSE IF [Baseline Spend] &lt; ([Baseline Spend] - [Award Candidate Spend]) &lt; [Savings Threshold]  THEN "Positive Savings Below Threshold"_x000D_
END IF'                   _x000D_
                          , 4)_x000D_
                       , ('Glossary', 0, 'Award Type', 'A detailed formula of the logic for the Award Type column:_x000D_
_x000D_
IF [Savings Type] = [No Savings] THEN "No Suitable Candidate Supplier And No Savings"_x000D_
  ELSE IF [Savings Type] = [Positive Savings] AND [Award Candidate Supplier Type] = "New" THEN "New Supplier Positive Savings"_x000D_
  ELSE IF [Savings Type] = [Positive Savings] AND [Award Candidate Supplier Type] = "Incumbent" THEN "Incumbent Supplier Positive Savings"_x000D_
  ELSE IF [Savings Type] = [Positive Savings] AND [Award Candidate Supplier Type] = "Line Item Incumbent" THEN "Line Item Incumbent Positive Savings"_x000D_
  ELSE IF [Savings Type] = [Positive Savings Above Threshold] AND [Award Candidate Supplier Type] = "New" THEN "New Supplier Positive Savings Above Threshold"_x000D_
  ELSE IF [Savings Type] = [Positive Savings Above Threshold] AND [Award Candidate Supplier Type] = "Incumbent" THEN "Incumbent Supplier Positive Savings Above Threshold"_x000D_
  ELSE IF [Savings Type] = [Positive Savings Above Threshold] AND [Award Candidate Supplier Type] = "Line Item Incumbent" THEN "Line Item Incumbent Positive Savings Above Threshold"_x000D_
  ELSE IF [Savings Type] = [Negative Savings]  AND [Award Candidate Supplier Type] = "Line Item Incumbent" THEN "Line Item Incumbent Negative Savings"_x000D_
  ELSE "No Suitable Candidate Supplier And No Savings"_x000D_
END IF'                   _x000D_
                          , 4)_x000D_
                       , ('Glossary', 0, 'eFlow Special Names', 'A detailed breakdown of the eFlow Special Names:_x000D_
_x000D_
- Bidder - this is the scenario name column, generated by eFlow, a.k.a the bidder name column._x000D_
- Urn - this is the URN column for this tab. _x000D_
   *We require each tab  on which analysis is to be performed to have a urn*_x000D_
- Line Item Incumbent - this is the incumbent supplier name that currently sources the line item for the client. This should match the name in the Bidder List where applicable._x000D_
- Unit Of Measure - currently not in use in the Sourcing Analytics tool._x000D_
- Item Quantity - this column represents an item quantity column. This will be used as a multiplier within basket analytics and saving scenarios, for all Pricing Columns except the total_price (as this already takes into account the quantity)._x000D_
- Unit Price - this column generally would represent the "Key Price" for the pricing structure (i.e. the total unit price for the line item)._x000D_
- Total Price - this is an eFlow calculation which represents the associated spend of the line item i.e. [Unit Price] * [Item Quantity]._x000D_
- Bidder Comments - this column will be consolidated and available in condensed feedback outputs._x000D_
  *Rebate Tabs Only*_x000D_
- Spend From - the "spend from" threshold which the rebate applies._x000D_
- Spend To - the "spend to" threshold which the rebate applies._x000D_
- Percentage Discount - the percentage discount for the associate rebate.'_x000D_
                          , 0)_x000D_
                          , ('Glossary', 0, 'Basket Definition', 'A basket is a way of grouping sets of items so they can be analysed at a high level.\n\nThis grouping is done in the RFP as columns and can reflect the location of item (city, region or country) or the charachteristic of the item (part type, consultancy type or quality grade).', 2)_x000D_
                          , ('Glossary', 0, 'Blended Price Definition', 'Blended prices can be configured by the eFlow Delivery lead. They occur when an RFP has exact and alternative specification pricing options for items. The bidder can enter a price for just the exact, just the alternative or both.\n\nIn every case, the tool chooses the minimum non-zero price that is a valid bid MINIFS("&lt;&gt;0", [Exact Price Validity] = "Valid", [Alt Price Validity] = "Valid", [Exact Price], [Alt Price]). The blended price is therefore a composition of the exact and alternative bids from a bidder and can create a realistic scenario. The sources of the blended price appear in the granular data outputs (2d, 3b, 4c and 4d) as extra columns.\n\nYou can assign only one exact price and if needed, multiple alternatives. The baseline price for the blended price is taken from the exact specification baseline price. Only 1 blended price can be configured per pricing sheet. They appear in all journeys of the tool.', 2)_x000D_
                       _x000D_
    ;_x000D_
END</t>
  </si>
  <si>
    <t>CREATE OR REPLACE PROCEDURE __ux_startup ()
BEGIN_x000D_
    INSERT INTO __ux_journeys (id, journey_name, journey_alias, hidden, pallette_colour)_x000D_
                       VALUES (0, 'Intro', '', '', 16777215)_x000D_
																							     , (1, 'Import', 'I', '', 15986394)_x000D_
																												, (2, 'Supplier Clarifications', 'SC', '', 14857357)_x000D_
																												, (3, 'Commercial Feedback', 'CF', '', 13995347)_x000D_
																												, (4, 'Savings Modelling', 'SM', '', 6299648)_x000D_
																												, (5, 'Aggregated Award', 'AA', '', 4072463)_x000D_
    ;_x000D_
    INSERT INTO __ux_journey_sheets (id, journey_id, view_type, sheet_name_override, subtitle, active)_x000D_
                             VALUES (1, 0, 'Summary', 'Instructions', 'Instructions', 'Y')_x000D_
                                  , (2, 0, 'Granular Data', 'FAQ', 'FAQ', 'Y')_x000D_
                                  , (3, 0, 'Control Panel', 'General Settings', 'General Settings', 'Y')_x000D_
                                  , (4, 0, 'High Level View', 'Summary Dashboard', 'Summary Dashboard', 'Y')_x000D_
                                  , (5, 1, 'Summary', 'Import Summary', 'Import Summary', 'Y')_x000D_
                                  , (6, 1, 'Control Panel', 'Import', 'Import', 'Y')_x000D_
                                  , (7, 1, 'Granular Data', 'Custom Baseline', 'Custom Baseline', '')_x000D_
                                  , (8, 2, 'Summary', '', 'Supplier Clarifications', 'Y')_x000D_
                                  , (9, 2, 'Control Panel', '', 'Pricing Model Configuration', 'Y')_x000D_
                                  , (10, 2, 'Control Panel', 'Adjustment Factors', 'Adjustment Factors', '')_x000D_
                                  , (11, 2, 'High Level View', '', 'High Level View', 'Y')_x000D_
                                  , (12, 2, 'Granular Data', 'SC Item Analysis', 'Item Analysis', 'Y')_x000D_
                                  , (13, 2, 'Granular Data', '', 'Pricing Data', 'Y')_x000D_
                                  , (14, 3, 'Summary', '', 'Commercial Feedback Summary', 'Y')_x000D_
                                  , (15, 3, 'Control Panel', '', 'Commercial Feedback Configuration', 'Y')_x000D_
                                  , (16, 3, 'Granular Data', '', 'Commercial Feedback View', 'Y')_x000D_
                                  , (17, 3, 'Control Panel', 'Heatmap Generator', 'Heatmap Generator', 'Y')_x000D_
                                  , (18, 4, 'Summary', '', 'Savings Modelling Overview', 'Y')_x000D_
                                  , (19, 4, 'Control Panel', '', 'Savings Modelling Configuration', 'Y')_x000D_
                                  , (20, 4, 'High Level View', '', 'Savings Modelling High Level View', 'Y')_x000D_
                                  , (21, 4, 'Granular Data', '', 'Savings Modelling Data', 'Y')_x000D_
                                  , (22, 4, 'Granular Data', 'Pre-Selection Data', 'Custom Scenario Pre-Selection Data', 'Y')_x000D_
                                  , (23, 4, 'Control Panel', '', 'Supplier Selection Configuration', '')_x000D_
                                  , (24, 4, 'High Level View', 'Supplier Selection Overview', 'Supplier Selection Overview', 'Y')_x000D_
                                  , (25, 4, 'Granular Data', 'Supplier Selection', 'Supplier Selection', 'Y')_x000D_
                                  , (26, 5, 'Summary', '', 'Aggregated Award Summary', 'Y')_x000D_
                                  , (27, 5, 'Control Panel', '', 'Payment Terms Modelling', 'Y')_x000D_
                                  , (28, 5, 'High Level View', '', '', 'Y')_x000D_
                                  , (29, 5, 'Granular Data', '', '', 'Y')_x000D_
                                  , (30, 5, 'Granular Data', 'Rebates', 'Rebates', 'Y')_x000D_
    ;_x000D_
    INSERT INTO __ux_journey_sheet_content (id, journey_id, journey_sheet_id, sheet_pane_number, content_type, table_tag, active)_x000D_
                                    VALUES (1, 0, 1, 1, 'table', '_Version Control_', 'Y')_x000D_
                                         , (2, 0, 1, 1, 'table', '_Contents_', 'Y')_x000D_
                                         , (3, 0, 2, 1, 'table', '_FAQ_', 'Y')_x000D_
                                         , (4, 0, 3, 1, 'table', '_Bidder List_', 'Y')                                         _x000D_
                                         , (5, 0, 3, 2, 'table', '_Basket Levels_', 'Y')_x000D_
																																									, (6, 0, 3, 2, 'table', '_Item Field Selection_', 'Y')_x000D_
                                         , (7, 0, 3, 3, 'table', '_Sheets And Columns In Analytics Tool_', 'Y')_x000D_
																																									, (8, 0, 3, 4, 'table', '_Pricing Columns In Analytics Tool_', 'Y')_x000D_
																																									, (9, 0, 4, 2, 'pivot', '_Pivot SC Baseline Spend Coverage_', 'Y')_x000D_
                                         , (10, 0, 4, 3, 'pivot', '_Pivot SC High Level Savings_', 'Y')_x000D_
                                         , (11, 0, 4, 4, 'pivot', '_Pivot SC Item Variance_', 'Y')_x000D_
                                         , (12, 0, 4, 5, 'pivot', '_Pivot CF Target Drivers_', 'Y')_x000D_
                                         , (13, 0, 4, 6, 'pivot', '_Pivot SM Scenario Savings_', 'Y')_x000D_
                                         , (14, 0, 4, 7, 'pivot', '_Pivot SM Supplier Type Award_', 'Y')_x000D_
                                         , (15, 0, 4, 1, 'table', '_Summary Dashboard Contents_', 'Y')_x000D_
																																									, (16, 1, 6, 1, 'table', '_Import Log_', 'Y')_x000D_
																																									, (17, 1, 6, 2, 'table', '_Internal Data Validity_', 'Y')																																									_x000D_
                                         , (18, 2, 9, 1, 'table', '_Outlier Parameters_', 'Y')_x000D_
                                         , (19, 2, 9, 2, 'table', '_Basket Coverage_', 'Y')_x000D_
                                         , (20, 2, 11, 1, 'table', '_Baskets_', 'Y')_x000D_
                                         , (21, 2, 12, 1, 'table', '_Item Analysis_', 'Y')_x000D_
                                         , (22, 2, 13, 1, 'table', '_Pricing Data_', 'Y')_x000D_
                                         , (23, 3, 15, 1, 'table', '_Feedback Parameters_', 'Y')_x000D_
                                         , (24, 3, 15, 2, 'table', '_Bandings_', 'Y')_x000D_
                                         , (25, 3, 15, 2, 'table', '_Coverage Bandings_', 'Y')_x000D_
                                         , (26, 3, 16, 1, 'table', '_Colour And Shortlist Toggle_', 'Y')_x000D_
                                         , (27, 3, 16, 1, 'table', '_Feedback Targets_', 'Y')_x000D_
                                         , (28, 3, 17, 1, 'table', '_Heatmap Output Tab Configuration_', 'Y')_x000D_
                                         , (29, 3, 17, 1, 'table', '_Heatmap Output Price Configuration_', 'Y')_x000D_
                                         , (30, 3, 17, 2, 'table', '_Heatmap Output Item Fields_', 'Y')_x000D_
                                         , (31, 4, 19, 1, 'table', '_Savings Parameters_', 'Y')_x000D_
                                         , (32, 4, 20, 1, 'pivot', '_Pivot SM High Level_', 'Y')_x000D_
                                         , (33, 4, 20, 2, 'pivot', '_Pivot SM Supplier Award_', 'Y')_x000D_
                                         , (34, 4, 20, 3, 'pivot', '_Pivot SM Supplier Changes_', 'Y')_x000D_
                                         , (35, 4, 21, 1, 'table', '_Automated Savings Data_', 'Y')_x000D_
                                         , (36, 4, 22, 1, 'table', '_Automated Savings Pre-Selection Data_', 'Y')_x000D_
                                         , (37, 4, 24, 1, 'pivot', '_Pivot_SupSel_Sandbox_', 'Y')_x000D_
                                         , (38, 4, 25, 1, 'table', '_Supplier Selection_', 'Y')_x000D_
                                         , (39, 5, 27, 1, 'table', '_WACC Parameters_', 'Y')_x000D_
                                         , (40, 5, 27, 1, 'table', '_Payment Terms_', 'Y')_x000D_
                                         , (41, 5, 28, 1, 'pivot', '_Pivot_AggAward_View_', 'Y')_x000D_
                                         , (42, 5, 29, 1, 'table', '_Aggregated Award Data_', 'Y')_x000D_
                                         , (43, 5, 30, 1, 'table', '_Rebates_', 'Y')_x000D_
    ;    _x000D_
    INSERT INTO __ux_journey_sheet_panes (id, journey_id, journey_sheet_id, sheet_pane_number, instructions_wording, button_label_wording, button_action, textbox_only, active)_x000D_
                                  VALUES (1, 0, 1, 1, '', '', '', '', '')_x000D_
                                       , (2, 0, 2, 1, '', '', '', '', '')_x000D_
                                       , (3, 0, 3, 1, 'Adjust the tables _Basket Levels_ and _Item Field Selection_ (and _Bidder List_ if needed).', 'Click To Update Basket Levels, Item Fields And Associated Inputs', 'UpdatePriceConf_Click', '', 'Y')_x000D_
                                       , (4, 1, 6, 1, 'Adjust Round if required, Click Import, choose a file(s), click OK.', 'Click To Import Pricing Data', 'Import_Click', '', 'Y')_x000D_
                                       , (5, 1, 6, 2, '', '', '', '', '')_x000D_
                                       , (6, 2, 9, 1, 'Adjust the tables _Outlier Parameters_ and _Basket Coverage_ below.', 'Click To Refresh Outlier And Basket Analysis', 'RefreshPriceModel_Click', '', 'Y')_x000D_
                                       , (7, 2, 11, 1, 'This table contains all the basket analytics for all the bidders and all the baskets configured.', '', '', 'Y', 'Y')_x000D_
                                       , (8, 2, 12, 1, 'This table contains analysis for all the items for key prices only. It gives a high level view of the variance of bids.', '', '', 'Y', 'Y')_x000D_
                                       , (9, 2, 13, 1, 'This table contains all the pricing for all items from all the sheets of the RFP, along with outlier flagging.\r\nAdjust the outlier override column if neccessary.\r\n', 'Click To Update Outlier Analysis After Applying Overrides', 'OutlierOverride_Click', '', 'Y')_x000D_
                                       , (10, 3, 15, 1, 'Adjust _Feedback Parameters_ below, adjust the ranges, bandings colours, patterns and headers below.', 'Click To Refresh Feedback Targets\r\n(view results in sheet 3b)', 'FeedbackRefresh_Click', '', 'Y')_x000D_
                                       , (11, 3, 15, 2,'', '', '', '', '')_x000D_
                                       , (12, 3, 16, 1, 'Use the toggle to apply colouring and adjust which types of bidders are shown. Apply any target price overrides if required.', 'Click To Refresh Feedback Targets After Applying Overrides', 'TargetViewRefresh_Click', '', 'Y')_x000D_
                                       , (13, 3, 17, 1, 'Use the tables to configure columns shown in heatmap outputs.', 'Click To Generate Heatmaps', 'Feedback_Click', '', 'Y')_x000D_
                                       , (14, 3, 17, 2, '', '', '', '', '')_x000D_
                                       , (15, 4, 19, 1, 'Use the table to configure custom savings scenarios.', 'Click To Refresh Automated Savings Analysis', 'AutSavRefresh_Click', '', 'Y')_x000D_
                                       , (16, 4, 21, 1, 'Use the table to explore the granular automated savings data by scenario name.', '', '', 'Y', 'Y')_x000D_
                                       , (17, 4, 22, 1, 'Use the table to explore the pre-selection savings data for the custom scenarios.', '', '', '', '')_x000D_
                                       , (18, 4, 25, 1, 'Use the table to select suppliers and volume allocations.', 'Click To Refresh and Save Supplier Selection', 'SupSelRefresh_Click', '', 'Y')_x000D_
                                       , (19, 5, 27, 1, 'Use the tables to adjust payment terms discounts and WACC parameters.', 'Click To Refresh Aggregated Award Data', 'AggAwardViewRefresh_Click', '', 'Y')_x000D_
                                       , (20, 5, 28, 1, '', '', '', '', '')_x000D_
                                       , (21, 5, 29, 1, 'Use this table to evaluate the awarded spend by supplier taking into account rebates and payment terms.', '', '', 'Y', 'Y')_x000D_
                                       , (22, 4, 20, 1, 'Use the pivot table to explore the high level view of the automated scenarios.', '', '', 'Y', 'Y')_x000D_
                                       , (23, 0, 4, 1, 'There are summary graphs in this sheet, extending down (with supporting pivots to the right). After updating any journeys, refresh this page by clicking the button.', 'Click To Refresh Summary Dashboard', 'SummaryDash_Click', NULL, 'Y')_x000D_
    ;_x000D_
    INSERT INTO __ux_journey_sheet_ornaments (id, sheet_id, type, header_1, value_1, top_left, height, width, graph_source_pivot_table)_x000D_
                                    VALUES (1, 6, 'drop_down', 'Current Round:', 'Round 1,Round 2,Round 3', 'B18', NULL, NULL, NULL)_x000D_
                                         , (2, 1, 'instructions_box', '', 'Here you can find the version control, a contents table and high level instructions.', 'B7', 150.0000, 200.0000, NULL)_x000D_
                                         , (3, 1, 'picture', '_INS_Summary', '', 'G22', 675.0000, 735.0000, NULL)_x000D_
																																									, (4, 2, 'instructions_box', '', 'Here is an FAQ table where you can search for answers to your questions.', 'B7', 150.0000, 200.0000, NULL)_x000D_
																																									, (5, 5, 'picture', '_I_Summary', '', 'B7', 350.0000, 700.0000, NULL)_x000D_
																																									, (6, 8, 'picture', '_SC_Summary', '', 'B7', 670.0000, 700.0000, NULL)_x000D_
																																									, (7, 14, 'picture', '_CF_Summary', '', 'B7', 580.0000, 700.0000, NULL)_x000D_
																																									, (8, 18, 'picture', '_SM_Summary', '', 'B7', 560.0000, 700.0000, NULL)_x000D_
																																									, (9, 26, 'picture', '_AA_Summary', '', 'B7', 416.0000, 700.0000, NULL)_x000D_
																																									, (10, 5, 'picture', '_I_1', '', 'AQ7', 662.0000, 368.0000, NULL)_x000D_
																																									, (11, 8, 'picture', '_SC_1', '', 'AQ7', 662.0000, 368.0000, NULL)_x000D_
																																									, (12, 8, 'picture', '_SC_2', '', 'AQ31', 662.0000, 920.0000, NULL)_x000D_
																																									, (13, 14, 'picture', '_CF_1', '', 'AQ7', 662.0000, 368.0000, NULL)_x000D_
																																									, (14, 14, 'picture', '_CF_2', '', 'AQ31', 662.0000, 368.0000, NULL)_x000D_
																																									, (15, 4, 'graph', '_SC Baseline Spend Coverage_', NULL, 'B34', 400, 960, '_Pivot SC Baseline Spend Coverage_')_x000D_
																																									, (16, 4, 'graph', '_SC High Level Savings_', NULL, 'B67', 400, 960, '_Pivot SC High Level Savings_')_x000D_
																																									, (17, 4, 'graph', '_SC Item Variance_', NULL, 'B100', 400, 960, '_Pivot SC Item Variance_')_x000D_
																																									, (18, 4, 'graph', '_CF Target Drivers_', NULL, 'B133', 400, 960, '_Pivot CF Target Drivers_')_x000D_
																																									, (19, 4, 'graph', '_SM Scenario Savings_', NULL, 'B166', 400, 960, '_Pivot SM Scenario Savings_')_x000D_
																																									, (20, 4, 'graph', '_SM Supplier Type Award_', NULL, 'B199', 400, 960, '_Pivot SM Supplier Type Award_')_x000D_
																																									, (21, 4, 'slicer', 'Round', '_Baskets_', 'J44', 200, 150, '_Pivot SC Baseline Spend Coverage_')_x000D_
																																									, (22, 4, 'slicer', 'Sheet Name', '_Baskets_', 'L44', 200, 150, '_Pivot SC Baseline Spend Coverage_')_x000D_
																																									, (23, 4, 'slicer', 'Pricing Column', '_Baskets_', 'N44', 200, 150, '_Pivot SC Baseline Spend Coverage_')_x000D_
																																									, (24, 4, 'slicer', 'Basket Description', '_Baskets_', 'J60', 200, 150, '_Pivot SC Baseline Spend Coverage_')_x000D_
																																									, (25, 4, 'slicer', 'New Or Incumbent', '_Baskets_', 'L60', 200, 150, '_Pivot SC Baseline Spend Coverage_')_x000D_
																																									, (26, 4, 'slicer', 'Round', '_Item Analysis_', 'J107', 200, 150, '_Pivot SC Item Variance_')_x000D_
																																									, (27, 4, 'slicer', 'Sheet Name', '_Item Analysis_', 'L107', 200, 150, '_Pivot SC Item Variance_')_x000D_
																																									, (28, 4, 'slicer', 'Pricing Column', '_Item Analysis_', 'N107', 200, 150, '_Pivot SC Item Variance_')_x000D_
																																									, (29, 4, 'slicer', 'Round', '_Feedback Targets_', 'J140', 200, 150, '_Pivot CF Target Drivers_')_x000D_
																																									, (30, 4, 'slicer', 'Sheet Name', '_Feedback Targets_', 'L140', 200, 150, '_Pivot CF Target Drivers_')_x000D_
																																									, (31, 4, 'slicer', 'Pricing Column', '_Feedback Targets_', 'N140', 200, 150, '_Pivot CF Target Drivers_')_x000D_
																																									, (32, 4, 'slicer', 'Round', '_Automated Savings Data_', 'J174', 200, 150, '_Pivot SM Scenario Savings_')_x000D_
																																									, (33, 4, 'slicer', 'Sheet Name', '_Automated Savings Data_', 'L174', 200, 150, '_Pivot SM Scenario Savings_')_x000D_
																																									, (34, 4, 'slicer', 'Pricing Column', '_Automated Savings Data_', 'N174', 200, 150, '_Pivot SM Scenario Savings_')_x000D_
																																									, (35, 4, 'slicer', 'Level Of Cherrypick', '_Automated Savings Data_', 'J190', 200, 150, '_Pivot SM Scenario Savings_')_x000D_
																																									, (36, 4, 'slicer', 'Full Scenario Name', '_Automated Savings Data_', 'J206', 200, 300, '_Pivot SM Supplier Type Award_')_x000D_
																																									, (37, 4, 'picture', '_SD_1', '', 'H22', 90, 540, NULL)_x000D_
																																									, (38, 25, 'picture', '_SS_1', '', 'N17', 55, 762, NULL)_x000D_
    ;_x000D_
    INSERT INTO __ux_journey_sheet_content_pivot_def (pivot_table_tag, source_table_sheet_name, source_table_name, apply_subtotals, use_data_model, sort_criteria)_x000D_
                                              VALUES ('_Pivot SC Baseline Spend Coverage_', '2b. SC High Level View', '_Baskets_', '', '', '')_x000D_
                                                   , ('_Pivot SC High Level Savings_', '2b. SC High Level View', '_Baskets_', '', '', '')_x000D_
                                                   , ('_Pivot SC Item Variance_', '2c. SC Item Analysis', '_Item_Analysis_', '', '', '')_x000D_
                                                   , ('_Pivot CF Target Drivers_', '3b. CF Granular Data', '_Feedback_Targets_', '', '', '')_x000D_
																																																			, ('_Pivot SM Scenario Savings_', '4c. SM Granular Data', '_Automated_Savings_Data_', '', '', 'Level Of Cherrypick&gt;Scenario Name&lt;&lt;NumberCol&gt;&gt;Sum of Awarded Savings&lt;&lt;Order&gt;&gt;Descending')_x000D_
                                                   , ('_Pivot SM Supplier Type Award_', '4c. SM Granular Data', '_Automated_Savings_Data_', '', '', 'Award Candidate Supplier Type&gt;Awarded Supplier&lt;&lt;NumberCol&gt;&gt;Sum of Awarded Spend&lt;&lt;Order&gt;&gt;Descending')_x000D_
																																														     , ('_Pivot SM High Level_', '4a. Automated Savings Data', '_Automated_Savings_Data_', '', '', 'Full Scenario Name&lt;&lt;NumberCol&gt;&gt;Sum of Awarded Savings&lt;&lt;Order&gt;&gt;Descending')_x000D_
                                                   , ('_Pivot SM Supplier Award_', '4a. Automated Savings Data', '_Automated_Savings_Data_', 'Full Scenario Name', '', 'Full Scenario Name&gt;Awarded Supplier&lt;&lt;NumberCol&gt;&gt;Sum of Awarded Savings&lt;&lt;Order&gt;&gt;Descending')_x000D_
                                                   , ('_Pivot SM Supplier Changes_', '4a. Automated Savings Data', '_Automated_Savings_Data_', 'Line Item Incumbent', '', 'Awarded Supplier&gt;Award Type&lt;&lt;NumberCol&gt;&gt;Sum of Awarded Savings&lt;&lt;Order&gt;&gt;Descending')_x000D_
                                                   , ('_Pivot_SupSel_Sandbox_', '4f. Supplier Selection', '_Supplier_Selection_', '', '', '')_x000D_
                                                   , ('_Pivot_AggAward_View_', '5b. AA Granular Data', '_Aggregated_Award_Data_', '', '', '')_x000D_
    ;_x000D_
END</t>
  </si>
  <si>
    <t>CREATE OR REPLACE PROCEDURE __output_savings_pre_selection ()
BEGIN_x000D_
    SET @v_query = concat('_x000D_
   SELECT', __outputs_qrybuilder('dimension-columns-incl-alias', 'fc'), '_x000D_
   				 , ct.sheet_name AS `Sheet Name`_x000D_
   				 , p.price_type  AS `Pricing Column`_x000D_
   				 , ps.scenario_name AS `Scenario Name`_x000D_
   				 , ps.level_of_cherrypick AS `Level Of Cherrypick`_x000D_
   				 , concat(ps.scenario_name, '': '', replace(ps.level_of_cherrypick, ''Basket: '', '''')) AS `Full Scenario Name`_x000D_
   				 , ps.basket_urn AS `Basket URN`'_x000D_
   				 , __outputs_qrybuilder('dynamic-levels-cols-baskets-only', 'items_b'), '   				 _x000D_
   				 , f.bidder_name AS `Bidder Name`_x000D_
   				 , ', __outputs_qrybuilder('shortlist-columns', 'f'), ' _x000D_
   					, base.urn AS `URN`'												 _x000D_
        , __outputs_qrybuilder('dynamic-levels-cols', 'items_s'), '_x000D_
        				 , (if(base.default_quantity, 1, base.quantity) * base.base_price) AS `Baseline Spend`_x000D_
   					, (if(base.default_quantity, 1, base.quantity) * ps.price) AS `Award Candidate Spend`_x000D_
   					, IF( ps.is_bid * !base.proxy_used_x000D_
   					     ,(base.base_price - ps.price) * if(base.default_quantity, 1, base.quantity)_x000D_
   					     , 0_x000D_
   					    )  AS `Net Savings (Incl. Negative)`_x000D_
   					, IF( ps.is_bid_x000D_
   					     ,(base.base_price - ps.price) / base.base_price_x000D_
   					     ,''''''''_x000D_
   					    )  AS `Net Savings (Incl. Negative) %` _x000D_
   					, if(ps.is_valid, ''Valid Bid'', ''Outlier Bid'') AS `Final Bid Validity`_x000D_
   					, ps.basket_rank AS `Bidder Basket Rank`_x000D_
   					, ROW_NUMBER() OVER (PARTITION BY ps.scenario_name, ps.level_of_cherrypick, f.class_id, ps.sheet_id, ps.price_type_id, ps.urn_id, ps.is_valid_x000D_
    						                   ORDER BY ps.price ASC _x000D_
   																									) * ps.is_valid AS `Item Rank Amongst Subset`', if(__config_has_blended_prices(), '_x000D_
        , ifnull(bp.price_type, '''') AS `Blended Pricing Column`_x000D_
        , ifnull(bp.blend_flag, '''') AS `Blended Pricing Column Type`', ''), '_x000D_
     FROM _potential_selection ps_x000D_
     JOIN _baseline base ON 1 = 1_x000D_
     	AND base.class_id = ps.class_id_x000D_
     	AND base.sheet_id = ps.sheet_id_x000D_
     	AND base.urn_id = ps.urn_id_x000D_
     	AND base.price_type_id = ps.price_type_id_x000D_
     JOIN _frame_classes fc ON 1 = 1_x000D_
   			AND fc.id = ps.class_id_x000D_
   		JOIN _frame f ON 1 = 1_x000D_
   			AND f.id = ps.frame_id_x000D_
   		JOIN __config_sheets ct ON 1 = 1_x000D_
   			AND ct.id = ps.sheet_id_x000D_
     JOIN __config_prices p ON 1 = 1_x000D_
      AND p.id = ps.price_type_id_x000D_
   		JOIN _items_static items_s ON 1 = 1_x000D_
   			AND items_s.class_id = ps.class_id_x000D_
   			AND items_s.sheet_id = ps.sheet_id_x000D_
   			AND items_s.urn_id = ps.urn_id_x000D_
     JOIN _items_baskets items_b ON 1 = 1_x000D_
   			AND items_b.class_id = ps.class_id_x000D_
   			AND items_b.sheet_id = ps.sheet_id_x000D_
   			AND items_b.basket_id = ps.basket_id_x000D_
   			AND items_b.urn_id = ps.urn_id', if(__config_has_blended_prices(), '_x000D_
LEFT JOIN __config_prices bp ON 1 = 1_x000D_
      AND bp.id = ps.blend_price_type_id', ''), '_x000D_
    WHERE 1 = 1_x000D_
   		 AND ps.is_custom_x000D_
    ORDER BY ps.class_id_x000D_
           , ps.scenario_ordinal_x000D_
   								, ps.sheet_id_x000D_
   								, ps.price_type_id_x000D_
   								, ps.urn_id_x000D_
   								, (`Item Rank Amongst Subset` = 0)_x000D_
   								, `Item Rank Amongst Subset`_x000D_
																									_x000D_
'_x000D_
                         )_x000D_
    ;_x000D_
    EXECUTE IMMEDIATE @v_query;_x000D_
END</t>
  </si>
  <si>
    <t>CREATE OR REPLACE PROCEDURE __output_savings_scenarios ()
BEGIN_x000D_
    SET @v_query = concat('_x000D_
   SELECT', __outputs_qrybuilder('dimension-columns-incl-alias', 'fc'), '_x000D_
   				 , ct.sheet_name AS `Sheet Name`_x000D_
   				 , p.price_type  AS `Pricing Column`_x000D_
   				 , pss.scenario_name AS `Scenario Name`_x000D_
   				 , pss.level_of_cherrypick AS `Level Of Cherrypick`_x000D_
   				 , concat(pss.scenario_name, '': '', replace(pss.level_of_cherrypick, ''Basket: '', '''')) AS `Full Scenario Name`_x000D_
   				 , pss.basket_urn AS `Basket URN`'_x000D_
   				 , __outputs_qrybuilder('dynamic-levels-cols-baskets-only', 'items_b'), '_x000D_
   				 , u.urn AS `URN`'_x000D_
								, __outputs_qrybuilder('dynamic-levels-cols', 'items_s'), '_x000D_
        , pss.line_item_incumbent AS `Line Item Incumbent`_x000D_
   				 , pss.quantity AS `Quantity`_x000D_
   				 , pss.base_spend AS `Baseline Spend`_x000D_
   				 , pss.custom_scenario_savings_threshold AS `Savings Threshold`_x000D_
   					, pss.candidate_bidder_name AS `Award Candidate Supplier`_x000D_
   					, if(ifnull(pss.candidate_is_item_inc, 0), ''Line Item Incumbent'', pss.candidate_bidder_type) AS `Award Candidate Supplier Type`', if(__config_has_blended_prices(), '_x000D_
        , ifnull(bp.price_type, '''') AS `Award Candidate Blended Pricing Column`_x000D_
        , ifnull(bp.blend_flag, '''') AS `Award Candidate Blended Pricing Column Type`', ''), '_x000D_
        , CASE_x000D_
    					   WHEN (pss.base_price * pss.quantity = 0) OR !pss.candidate_is_bid OR (pss.base_price = pss.candidate_price) THEN ''No Savings''_x000D_
   	 				   WHEN pss.candidate_is_bid * pss.candidate_is_above_base THEN ''Negative Savings''_x000D_
            WHEN (pss.custom_scenario_savings_threshold = 0) * pss.candidate_is_bid * !pss.candidate_is_above_base THEN ''Positive Savings''_x000D_
   		 			   WHEN !(pss.custom_scenario_savings_threshold = 0) * pss.candidate_is_bid * ((pss.base_price - pss.candidate_price) * pss.quantity &gt; pss.custom_scenario_savings_threshold) THEN ''Positive Savings Above Threshold''_x000D_
   		 			   WHEN !(pss.custom_scenario_savings_threshold = 0) * pss.candidate_is_bid * ((pss.base_price - pss.candidate_price) * pss.quantity &lt;= pss.custom_scenario_savings_threshold) THEN ''Positive Savings Below Threshold''_x000D_
   							END AS `Savings Type`_x000D_
   				 , pss.candidate_price * pss.quantity AS `Award Candidate Spend`_x000D_
   					, !(pss.base_price * pss.quantity = 0) * pss.candidate_is_bid * (pss.base_price - pss.candidate_price) * pss.quantity AS `Net Savings (Incl. Negative)`_x000D_
   				 , ifnull((pss.candidate_is_bid * (pss.base_price - pss.candidate_price))/pss.base_price, '''') AS `Net Savings (Incl. Negative) %`_x000D_
   				 , (_x000D_
          pss.base_price _x000D_
        - CASE_x000D_
   					    WHEN !(pss.base_price * pss.quantity = 0) * pss.candidate_is_bid * ((pss.base_price - pss.candidate_price) * pss.quantity &gt; pss.custom_scenario_savings_threshold) THEN pss.candidate_price_x000D_
   					    ELSE pss.base_price_x000D_
   							END_x000D_
   							)	* pss.quantity AS `Positive Savings`_x000D_
								, (_x000D_
          pss.base_price _x000D_
        - CASE_x000D_
   					    WHEN !(pss.base_price * pss.quantity = 0) * pss.candidate_is_bid * ((pss.base_price - pss.candidate_price) * pss.quantity &gt; pss.custom_scenario_savings_threshold) THEN pss.candidate_price_x000D_
   					    ELSE pss.base_price_x000D_
   							END_x000D_
   							)	/ pss.base_price AS `Positive Savings %`_x000D_
   				 , CASE_x000D_
    					   WHEN !(pss.base_price * pss.quantity = 0) * pss.candidate_is_bid * ((pss.base_price - pss.candidate_price) * pss.quantity &gt; pss.custom_scenario_savings_threshold) THEN pss.candidate_bidder_name_x000D_
   	 							ELSE if(pss.line_item_incumbent = ''N/A'', ''Non RFP Baseline Supplier'', pss.line_item_incumbent)_x000D_
   							END AS `Awarded Supplier`_x000D_
   					, CASE_x000D_
   		 			   WHEN pss.candidate_price = 0 OR (pss.base_price * pss.quantity = 0) THEN if(pss.line_item_incumbent = ''N/A'', ''N/A'', ''Line Item Incumbent'')_x000D_
            WHEN !(pss.base_price * pss.quantity = 0) * pss.candidate_is_bid * ((pss.base_price - pss.candidate_price) * pss.quantity &gt; pss.custom_scenario_savings_threshold) THEN if(ifnull(pss.candidate_is_item_inc, 0), ''Line Item Incumbent'', pss.candidate_bidder_type)_x000D_
   	 							ELSE if(pss.line_item_incumbent = ''N/A'', ''N/A'', ''Line Item Incumbent'')_x000D_
   							END	AS `Awarded Supplier Type`_x000D_
   					, CASE_x000D_
   		 			   WHEN pss.candidate_price = 0 OR (pss.base_price * pss.quantity = 0) THEN ''No Suitable Candidate Supplier And No Savings''_x000D_
            WHEN (pss.custom_scenario_savings_threshold = 0) * !(pss.base_price * pss.quantity = 0) * pss.candidate_is_bid * ((pss.base_price - pss.candidate_price) * pss.quantity &gt; pss.custom_scenario_savings_threshold) THEN concat(if(ifnull(pss.candidate_is_item_inc, 0), ''Line Item Incumbent'', concat(pss.candidate_bidder_type, '' Supplier'')) , '' Positive Savings'')_x000D_
   		 			   WHEN !(pss.custom_scenario_savings_threshold = 0) * !(pss.base_price * pss.quantity = 0) * pss.candidate_is_bid * ((pss.base_price - pss.candidate_price) * pss.quantity &gt; pss.custom_scenario_savings_threshold) THEN concat(if(ifnull(pss.candidate_is_item_inc, 0), ''Line Item Incumbent'', concat(pss.candidate_bidder_type, '' Supplier'')) , '' Positive Savings Above Threshold'')_x000D_
            WHEN !(pss.base_price * pss.quantity = 0) * pss.candidate_is_bid * pss.candidate_is_above_base * ifnull(pss.candidate_is_item_inc, 0) THEN ''Line Item Incumbent Negative Savings''_x000D_
   					    ELSE ''No Suitable Candidate Supplier And No Savings''_x000D_
   							END	AS `Award Type`_x000D_
   				 , CASE_x000D_
   					    WHEN !(pss.base_price * pss.quantity = 0) * pss.candidate_is_bid * ((pss.base_price - pss.candidate_price) * pss.quantity &gt; pss.custom_scenario_savings_threshold) * !ifnull(pss.candidate_is_item_inc, 0) THEN pss.candidate_price_x000D_
   					    WHEN !(pss.base_price * pss.quantity = 0) * pss.candidate_is_bid * ifnull(pss.candidate_is_item_inc, 0) THEN pss.candidate_price_x000D_
   					    ELSE pss.base_price_x000D_
   							END * pss.quantity AS `Awarded Spend`_x000D_
   					, (_x000D_
          pss.base_price _x000D_
        - CASE_x000D_
   					    WHEN !(pss.base_price * pss.quantity = 0) * pss.candidate_is_bid * ((pss.base_price - pss.candidate_price) * pss.quantity &gt; pss.custom_scenario_savings_threshold) * !ifnull(pss.candidate_is_item_inc, 0) THEN pss.candidate_price_x000D_
   					    WHEN !(pss.base_price * pss.quantity = 0) * pss.candidate_is_bid * ifnull(pss.candidate_is_item_inc, 0) THEN pss.candidate_price_x000D_
   					    ELSE pss.base_price_x000D_
   							END_x000D_
   							)	* pss.quantity AS `Awarded Savings`_x000D_
   					, (_x000D_
          pss.base_price _x000D_
        - CASE_x000D_
   					    WHEN !(pss.base_price * pss.quantity = 0) * pss.candidate_is_bid * ((pss.base_price - pss.candidate_price) * pss.quantity &gt; pss.custom_scenario_savings_threshold) * !ifnull(pss.candidate_is_item_inc, 0) THEN pss.candidate_price_x000D_
   					    WHEN !(pss.base_price * pss.quantity = 0) * pss.candidate_is_bid * ifnull(pss.candidate_is_item_inc, 0) THEN pss.candidate_price_x000D_
   					    ELSE pss.base_price_x000D_
   							END_x000D_
   							)	/ pss.base_price  AS `Awarded Savings %`_x000D_
     FROM _pre_savings_scenarios pss_x000D_
     JOIN _urn_mapping u ON 1 = 1_x000D_
      AND u.id = pss.urn_id_x000D_
     JOIN _frame_classes fc ON 1 = 1_x000D_
   			AND fc.id = pss.class_id_x000D_
   		JOIN __config_sheets ct ON 1 = 1_x000D_
   			AND ct.id = pss.sheet_id_x000D_
   		JOIN __config_prices p ON 1 = 1_x000D_
   			AND p.id = pss.price_type_id_x000D_
LEFT	JOIN _items_baskets items_b ON 1 = 1_x000D_
   		 AND items_b.class_id = pss.class_id_x000D_
   			AND items_b.sheet_id = pss.sheet_id_x000D_
   			AND if(pss.basket_id IS NOT NULL, items_b.basket_id = pss.basket_id, 0)_x000D_
   			AND items_b.urn_id = pss.urn_id_x000D_
   		JOIN _items_static items_s ON 1 = 1_x000D_
   			AND items_s.class_id = pss.class_id_x000D_
   			AND items_s.sheet_id = pss.sheet_id_x000D_
   			AND items_s.urn_id = pss.urn_id' , if(__config_has_blended_prices(), '_x000D_
LEFT JOIN __config_prices bp ON 1 = 1_x000D_
      AND bp.id = pss.candidate_blend_price_type_id', ''), '_x000D_
 ORDER BY pss.class_id_x000D_
	       , pss.scenario_ordinal ASC_x000D_
								, pss.sheet_id_x000D_
								, pss.price_type_id_x000D_
								, pss.urn_id_x000D_
'_x000D_
                         )_x000D_
    ;_x000D_
    EXECUTE IMMEDIATE @v_query;_x000D_
    #SELECT @v_query;_x000D_
END</t>
  </si>
  <si>
    <t>CREATE OR REPLACE PROCEDURE __output_supplier_selection ()
BEGIN_x000D_
				SELECT 5, 'is_valid'_x000D_
				  INTO @v_top_n_supplier_selection, @v_condition_statement_x000D_
				;_x000D_
				SELECT '', '', '' INTO @v_bidder_name_cols, @v_bidder_savings_cols, @v_bidder_joins;_x000D_
				WITH RECURSIVE num_gen AS (SELECT 1 num UNION ALL SELECT num + 1 FROM num_gen WHERE num &lt; @v_top_n_supplier_selection)_x000D_
				SELECT concat('CREATE OR REPLACE TABLE _temp_num_list AS ', group_concat(concat('SELECT ', num, ' AS `num`') SEPARATOR ' UNION ALL '))_x000D_
				  INTO @v_qry_x000D_
						FROM num_gen_x000D_
				;_x000D_
				SELECT concat('_x000D_
CREATE OR REPLACE TABLE _temp_all_suppliers_rank AS_x000D_
SELECT * FROM(_x000D_
													 SELECT c.bidder_name, c.class_id, c.sheet_id, c.urn_id, c.price_type_id, c.price_x000D_
													      , (row_number() over (PARTITION BY c.class_id, c.sheet_id, c.urn_id, c.price_type_id, c.', @v_condition_statement, ' ORDER BY c.price ASC)) * is_valid AS rank_x000D_
													 	 FROM _conditions c_x000D_
							 						  JOIN _frame f ON 1 = 1_x000D_
							 						   AND f.id = c.frame_id_x000D_
							 						  JOIN __config_prices cp ON 1 = 1_x000D_
							 						   AND cp.id = c.price_type_id_x000D_
							  						WHERE 1 = 1_x000D_
							  						  AND f.excl_scenarios = ''''_x000D_
							  						  AND cp.key_price = ''Y''_x000D_
							  					) a WHERE a.rank &lt;&gt; 0 AND a.rank &lt;= ', @v_top_n_supplier_selection, ' _x000D_
									;'_x000D_
                  ) temp_create_x000D_
		      INTO @v_temp_qry_x000D_
						  ; _x000D_
        EXECUTE IMMEDIATE @v_temp_qry;_x000D_
        EXECUTE IMMEDIATE 'CREATE INDEX _temp_all_suppliers_rank_rank ON _temp_all_suppliers_rank(rank);';_x000D_
				EXECUTE IMMEDIATE @v_qry;_x000D_
				FOR v_num IN (SELECT num FROM _temp_num_list) DO_x000D_
				    EXECUTE IMMEDIATE concat('CREATE OR REPLACE TABLE _temp_', v_num.num,' AS SELECT * FROM _temp_all_suppliers_rank WHERE rank = ', v_num.num);_x000D_
				    #SELECT concat('CREATE OR REPLACE TABLE _temp_', v_num.num,' AS SELECT * FROM _temp_all_suppliers_rank WHERE rank = ', v_num.num);_x000D_
								EXECUTE IMMEDIATE concat('CREATE INDEX _temp_', v_num.num, '_join ON _temp_', v_num.num, '(class_id, sheet_id, urn_id, price_type_id)');_x000D_
        SET @v_bidder_name_cols = concat(@v_bidder_name_cols, char(10), ', ifnull(_temp_', v_num.num, '.`bidder_name`, '''') AS `Rank ', v_num.num, ' Supplier`');_x000D_
        SET @v_bidder_savings_cols = concat(@v_bidder_savings_cols, char(10), ', cast(ifnull(if(b.default_quantity, 1, b.quantity) * (b.base_price - _temp_', v_num.num, '.price), 0) AS decimal(17,4)) AS `Rank ', v_num.num,' Savings`');_x000D_
        SET @v_bidder_joins = concat(@v_bidder_joins, char(10), '_x000D_
LEFT JOIN _temp_', v_num.num, ' ON 1 = 1_x000D_
      AND _temp_', v_num.num, '.class_id = r.class_id_x000D_
      AND _temp_', v_num.num, '.sheet_id = r.sheet_id_x000D_
      AND _temp_', v_num.num, '.urn_id = r.urn_id_x000D_
      AND _temp_', v_num.num, '.price_type_id = r.price_type_id'_x000D_
						                               )        _x000D_
        ;_x000D_
    END FOR;_x000D_
    IF (SELECT sum(special_name = 'line_item_incumbent') &gt; 0 FROM __config_raw) THEN_x000D_
		    CREATE OR REPLACE TABLE _temp_item_inc AS_x000D_
						SELECT c.class_id, c.sheet_id, c.urn_id, c.price_type_id_x000D_
						     , cast(substring_index(group_concat(if(c.is_item_inc, c.price, NULL) ORDER BY power(-1, c.is_reverse_cherrypick) * c.price SEPARATOR '|'), '|', 1) AS decimal(17,4)) AS `price`_x000D_
						     , cast(substring_index(group_concat(if(c.is_item_inc, c.is_bid, NULL) ORDER BY power(-1, c.is_reverse_cherrypick) * c.price SEPARATOR '|'), '|', 1) AS int) AS `is_bid`_x000D_
						     , cast(substring_index(group_concat(if(c.is_item_inc, c.is_valid, NULL) ORDER BY power(-1, c.is_reverse_cherrypick) * c.price SEPARATOR '|'), '|', 1) AS int) AS `is_valid`     _x000D_
						FROM _conditions c_x000D_
						JOIN __config_prices cp ON 1 = 1_x000D_
						 AND cp.id = c.price_type_id_x000D_
						WHERE cp.key_price = 'Y'_x000D_
						GROUP BY c.class_id, c.sheet_id, c.urn_id, c.price_type_id _x000D_
						;_x000D_
		    CREATE INDEX _temp_item_inc_comp ON _temp_item_inc(class_id,sheet_id,urn_id,price_type_id);_x000D_
    END IF;_x000D_
    SELECT __config_manual_sup_sel_num() INTO @v_cmss_num;_x000D_
    WITH RECURSIVE num_gen AS (SELECT 1 num UNION ALL SELECT num + 1 FROM num_gen WHERE num &lt; 1000)_x000D_
                 , labels AS (_x000D_
                             SELECT 'Incumbent' label_x000D_
                                  , 0 ordinal_x000D_
                              UNION ALL_x000D_
                             SELECT concat('Supplier ', num) _x000D_
                                  , num ordinal_x000D_
                               FROM num_gen_x000D_
                              WHERE num &lt;= @v_cmss_num_x000D_
                             )_x000D_
    SELECT concat('_x000D_
   SELECT ', __outputs_qrybuilder('dimension-columns-incl-alias', 'fc'), '_x000D_
        , t.sheet_name    AS `Sheet Name`_x000D_
        , p.price_type    AS `Pricing Column`_x000D_
        , u.urn           AS `URN`'_x000D_
        , __outputs_qrybuilder('dynamic-levels-cols', 'i_s'), '_x000D_
        , if(b.default_quantity, 1, b.quantity) AS `Quantity`_x000D_
        , CAST(b.base_price * if(b.default_quantity, 1, b.quantity) AS decimal(17,4)) AS `Baseline Spend`_x000D_
								, b.line_item_incumbent AS `Line Item Incumbent` ', if((SELECT sum(special_name = 'line_item_incumbent') &gt; 0 FROM __config_raw), '_x000D_
        , CASE_x000D_
					      WHEN !item_inc.is_bid OR isnull(item_inc.is_bid) THEN "No Bid"_x000D_
					      WHEN item_inc.is_valid THEN "Valid Bid"_x000D_
					      WHEN !item_inc.is_valid THEN "Outlier Bid"_x000D_
											ELSE "Error, investigate"_x000D_
					  END AS `Line Item Incumbent Bid Validity`_x000D_
					, CAST(((b.base_price -_x000D_
										   CASE_x000D_
										      WHEN !item_inc.is_bid OR isnull(item_inc.is_bid) THEN b.base_price_x000D_
										      WHEN item_inc.is_bid THEN item_inc.price_x000D_
																ELSE "Error, investigate"_x000D_
										   END_x000D_
													) / b.base_price) AS decimal(17,4)) AS `% Diff Line Item Incumbent Bid From Baseline`_x000D_
					, CAST((b.base_price -_x000D_
					  CASE_x000D_
					      WHEN !item_inc.is_bid OR isnull(item_inc.is_bid) THEN b.base_price_x000D_
					      WHEN item_inc.is_bid THEN item_inc.price_x000D_
											ELSE "Error, investigate"_x000D_
					  END) * if(b.default_quantity, 1, b.quantity) AS decimal(17,4)) AS `Line Item Incumbent Savings`', '')_x000D_
					   , @v_bidder_name_cols, @v_bidder_savings_cols_x000D_
        , ( _x000D_
          SELECT group_concat(concat('_x000D_
        , s_', ordinal, '.bidder_name AS `Selected Supplier ', ordinal, '`_x000D_
        , s_', ordinal, '.allocation  AS `Selected Supplier ', ordinal, ' Allocation`_x000D_
        , ''##Formula##''   AS `Selected Supplier ', ordinal, ' Type`_x000D_
        , ''##Formula##''   AS `Selected Supplier ', ordinal, ' Savings`') SEPARATOR '')_x000D_
            FROM labels_x000D_
           WHERE !(label = 'Incumbent')_x000D_
          )_x000D_
        , '_x000D_
        , ''##Formula##''   AS `Supplier Change`_x000D_
        , ''##Formula##''   AS `Allocation Checksum`_x000D_
        , r.allocation      AS `Unallocated Spend`_x000D_
        , ''##Formula##''   AS `Selected Savings`_x000D_
        , r.comments        AS `Comments`_x000D_
        , r.sheet_id      AS `Sheet Position`_x000D_
        , r.class_id      AS `Class ID`_x000D_
        , r.price_type_id AS `Pricing Column ID`_x000D_
        , r.urn_id        AS `URN ID`_x000D_
     FROM __controls_manual_supplier_scenario r_x000D_
     JOIN _urn_mapping u ON 1 = 1_x000D_
      AND u.id = r.urn_id_x000D_
     JOIN _frame_classes fc ON 1 = 1_x000D_
      AND fc.id = r.class_id_x000D_
     JOIN __config_sheets t ON 1 = 1_x000D_
      AND t.id = r.sheet_id_x000D_
     JOIN __config_prices p ON 1 = 1_x000D_
      AND p.id = r.price_type_id_x000D_
     JOIN _items_static i_s ON 1 = 1_x000D_
      AND i_s.class_id = r.class_id_x000D_
      AND i_s.sheet_id = r.sheet_id_x000D_
      AND i_s.urn_id = r.urn_id_x000D_
     JOIN _baseline b ON 1 = 1_x000D_
      AND b.class_id = r.class_id_x000D_
      AND b.sheet_id = r.sheet_id_x000D_
      AND b.urn_id = r.urn_id_x000D_
      AND b.price_type_id = r.price_type_id'_x000D_
        , (_x000D_
          SELECT group_concat(concat('_x000D_
     JOIN __controls_manual_supplier_scenario s_', ordinal, ' ON 1 = 1_x000D_
      AND s_', ordinal, '.class_id = r.class_id_x000D_
      AND s_', ordinal, '.sheet_id = r.sheet_id_x000D_
      AND s_', ordinal, '.urn_id = r.urn_id_x000D_
      AND s_', ordinal, '.price_type_id = r.price_type_id_x000D_
      AND s_', ordinal, '.label = ''', label, '''') SEPARATOR '')_x000D_
            FROM labels_x000D_
           WHERE !(label = 'Incumbent')_x000D_
          ), if((SELECT sum(special_name = 'line_item_incumbent') &gt; 0 FROM __config_raw), '_x000D_
     JOIN _temp_item_inc item_inc ON 1 = 1_x000D_
					 AND item_inc.class_id = b.class_id_x000D_
					 AND item_inc.sheet_id = b.sheet_id_x000D_
					 AND item_inc.urn_id = b.urn_id_x000D_
					 AND item_inc.price_type_id = b.price_type_id'_x000D_
					           , ''_x000D_
															), @v_bidder_joins, '_x000D_
    WHERE 1 = 1_x000D_
      AND !b.proxy_used_x000D_
      AND p.key_price = ''Y''_x000D_
						AND r.label = ''Incumbent''						_x000D_
    ORDER BY ', __outputs_qrybuilder('dimension-columns', 'fc'), '_x000D_
           , r.price_type_id_x000D_
           , r.sheet_id_x000D_
           , r.urn_id_x000D_
;'_x000D_
             )_x000D_
      INTO @v_qry_x000D_
    ;_x000D_
    #SELECT @v_qry;_x000D_
	   EXECUTE IMMEDIATE @v_qry;_x000D_
    FOR v_num IN (SELECT num FROM _temp_num_list) DO_x000D_
        EXECUTE IMMEDIATE concat('DROP TABLE IF EXISTS _temp_', v_num.num, ';');_x000D_
    END FOR;_x000D_
    # extra drop statements_x000D_
    DROP TABLE IF EXISTS _temp_num_list;_x000D_
    DROP TABLE IF EXISTS _temp_all_suppliers_rank;_x000D_
    DROP TABLE IF EXISTS _temp_item_inc;_x000D_
END</t>
  </si>
  <si>
    <t>CREATE OR REPLACE PROCEDURE __refresh_control (_x000D_
	IN `v_button` TEXT_x000D_
)
BEGIN_x000D_
    CASE v_button_x000D_
    		WHEN 'Import_Click' THEN_x000D_
								CALL __refresh_item_data_validity();_x000D_
								CALL __frame_update();_x000D_
						  IF __config_item_data_validity() THEN_x000D_
								    CALL __stage_raw();_x000D_
								END IF;_x000D_
    		WHEN 'UpdatePriceConf_Click' THEN_x000D_
						  CALL __frame_update();_x000D_
						  CALL __stage_items();_x000D_
						  CALL __refresh_dynamic_controls();_x000D_
      WHEN 'SummaryDash_Click' THEN_x000D_
						  SELECT 0;_x000D_
						WHEN 'RefreshPriceModel_Click' THEN_x000D_
								CALL __frame_update();_x000D_
								IF (SELECT (SELECT max(id) FROM _frame_classes) &lt;&gt; (SELECT max(class_id) FROM _conditions)) THEN_x000D_
            CALL __stage_items();_x000D_
        END IF;_x000D_
								CALL __refresh_outlier_override();_x000D_
        CALL __refresh_conditions();_x000D_
        CALL __refresh_baskets();_x000D_
						WHEN 'OutlierOverride_Click' THEN_x000D_
						  CALL __frame_update();_x000D_
        IF (SELECT (SELECT max(id) FROM _frame_classes) &lt;&gt; (SELECT max(class_id) FROM _conditions)) THEN_x000D_
            CALL __stage_items();_x000D_
        END IF;_x000D_
								CALL __refresh_outlier_override();_x000D_
        CALL __refresh_conditions();_x000D_
        CALL __refresh_baskets();_x000D_
						WHEN 'FeedbackRefresh_Click' THEN_x000D_
						  CALL __frame_update();_x000D_
						  CALL __refresh_colour();_x000D_
						WHEN 'TargetViewRefresh_Click' THEN_x000D_
						  CALL __frame_update();_x000D_
						  CALL __refresh_colour();_x000D_
						WHEN 'Feedback_Click' THEN_x000D_
						  SELECT 0;_x000D_
						WHEN 'AutSavRefresh_Click' THEN_x000D_
						  CALL __frame_update();_x000D_
						  CALL __refresh_savings_scenarios();_x000D_
						WHEN 'SupSelRefresh_Click' THEN_x000D_
						  CALL __frame_update();_x000D_
								CALL __refresh_supplier_selection();_x000D_
						WHEN 'AggAwardViewRefresh_Click' THEN_x000D_
						  SELECT 0;_x000D_
						ELSE_x000D_
						  SELECT 'Unexpected Button Input';_x000D_
					END CASE;_x000D_
END</t>
  </si>
  <si>
    <t>CREATE OR REPLACE PROCEDURE __output_heatmap (_x000D_
	IN `v_frame_id` INT,_x000D_
	IN `v_sheet_id` TEXT,_x000D_
	IN `v_template_query` BOOL_x000D_
)
BEGIN_x000D_
    IF (SELECT rebate_sheet = 'Y' FROM __config_sheets WHERE id = v_sheet_id) THEN_x000D_
        SELECT spend_from AS `Spend From`_x000D_
             , spend_to AS `Spend To`_x000D_
             , percentage_discount AS `Percentage Discount`_x000D_
          FROM _rebates r_x000D_
         WHERE frame_id = v_frame_id_x000D_
        ;_x000D_
    ELSE_x000D_
        SELECT class_id INTO @v_class_id FROM _frame WHERE id = v_frame_id LIMIT 1;_x000D_
								CREATE OR REPLACE TABLE temp_colour AS SELECT * FROM v_colour WHERE frame_id = v_frame_id;_x000D_
        CREATE INDEX temp_comp ON temp_colour(sheet_id, urn_id, price_type_id, frame_id);_x000D_
        SELECT group_concat(if(v_template_query AND !(before_after = 1), NULL, col_agg.col_str) ORDER BY col_agg.before_after SEPARATOR  '') col_str_x000D_
          INTO @v_col_str_x000D_
          FROM (_x000D_
               SELECT ifnull(2 * (i.position_relative_to_prices = 'After'), 0) before_after_x000D_
                    , group_concat(concat(char(10), '        , ', if(r.column_type = 'additional_info', 'i', 'r'), '.`', r.cleaned_column_name, '` AS `', r.original_column_name, '`') ORDER BY i.column_number SEPARATOR '') AS col_str_x000D_
                 FROM __controls_feedback_items i_x000D_
                 JOIN __controls_feedback_tabs t ON 1=1_x000D_
                 	AND t.sheet_id = i.sheet_id_x000D_
                 JOIN __config_raw r ON 1 = 1_x000D_
                  AND r.sheet_id = i.sheet_id_x000D_
                  AND r.cleaned_column_name = i.column_name_x000D_
                WHERE 1 = 1_x000D_
                  AND i.sheet_id = v_sheet_id_x000D_
                  AND t.incl_sheet = 'Y'_x000D_
                GROUP BY 1_x000D_
                UNION ALL_x000D_
               SELECT 1 before_after_x000D_
                    , group_concat(concat(char(10), '        , colr_', fp.price_type_id, '.price', if((fp.apply_colouring = 'Y'), '_colour', ''), ' AS `', if(v_template_query, 'Previous Round: ', ''), fp.price_type, '`'_x000D_
                                 , if((fp.disclose_target = 'Y'), concat(char(10), '     , colr_', fp.price_type_id, '.target AS `', fp.price_type, ' Target price`'), '')) ORDER BY fp.price_type_id SEPARATOR '') AS col_str_x000D_
                 FROM __controls_feedback_prices fp_x000D_
                 JOIN __controls_feedback_tabs t ON 1=1_x000D_
                 	AND t.sheet_id = fp.sheet_id_x000D_
                WHERE 1 = 1_x000D_
                  AND fp.sheet_id = v_sheet_id_x000D_
                  AND fp.incl_column = 'Y'_x000D_
                  AND t.incl_sheet = 'Y'_x000D_
                GROUP BY 1_x000D_
               ) col_agg_x000D_
        ;_x000D_
        SELECT group_concat(concat('_x000D_
    LEFT JOIN temp_colour colr_', price_type_id, ' ON 1 = 1_x000D_
          AND colr_', price_type_id, '.sheet_id = r.sheet_id_x000D_
          AND colr_', price_type_id, '.urn_id = r.urn_id_x000D_
          AND colr_', price_type_id, '.price_type_id = ''', price_type_id, '''_x000D_
          AND colr_', price_type_id, '.frame_id = ', v_frame_id) SEPARATOR '')_x000D_
          INTO @v_join_str_x000D_
          FROM __controls_feedback_prices fp_x000D_
          JOIN __controls_feedback_tabs t ON 1=1_x000D_
           AND t.sheet_id = fp.sheet_id_x000D_
         WHERE 1 = 1_x000D_
									  AND fp.sheet_id = v_sheet_id_x000D_
									 	AND t.incl_sheet = 'Y'_x000D_
									 	And fp.incl_column = 'Y'_x000D_
         ORDER BY fp.price_type_id_x000D_
        ;_x000D_
        SELECT concat('_x000D_
       SELECT ', if(v_template_query, substring(ifnull(@v_col_str, ''''''), instr(ifnull(@v_col_str, ''''''), ',') + 1, length(ifnull(@v_col_str, ''''''))), concat('u.urn AS `URN`', ifnull(@v_col_str, ''))), '_x000D_
         FROM __responses_items_', v_sheet_id, ' r', if(!__utils_tblexists(concat('__responses_info_', v_sheet_id)), '', concat('_x000D_
         JOIN __responses_info_', v_sheet_id, ' i ON 1 = 1_x000D_
          AND i.class_id = r.class_id_x000D_
										AND i.sheet_id = r.sheet_id_x000D_
          AND i.urn_id = r.urn_id'))_x000D_
            , ifnull(@v_join_str,''), '_x000D_
         JOIN _urn_mapping u ON 1 = 1_x000D_
          AND u.id = r.urn_id_x000D_
        WHERE 1 = 1_x000D_
								  AND r.class_id = ', ifnull(@v_class_id, 1), if(!__utils_tblexists(concat('__responses_info_', v_sheet_id)), '', concat(char(10), '_x000D_
          AND i.frame_id = ', v_frame_id)), '_x000D_
        ORDER BY r.urn_id_x000D_
    ;'_x000D_
                     )_x000D_
          INTO @v_query_x000D_
        ;_x000D_
        #SELECT @v_query;_x000D_
        EXECUTE IMMEDIATE @v_query;_x000D_
        DROP TABLE temp_colour;_x000D_
    END IF;_x000D_
END</t>
  </si>
  <si>
    <t>CREATE OR REPLACE PROCEDURE __refresh_savings_scenarios ()
BEGIN_x000D_
				CALL __log_new_proc('stage savings scenario data', @v_proc_id);_x000D_
				SELECT __config_max_basket_level(), __config_preferred_sup_sel_num()_x000D_
				  INTO @v_max_level               , @v_pss_num_x000D_
				;_x000D_
 			WITH RECURSIVE num_gen AS (SELECT 1 num UNION ALL SELECT num + 1 FROM num_gen WHERE num &lt; @v_max_level)_x000D_
													 			, labels AS (_x000D_
	                              SELECT if(num &gt; @v_max_level, NULL, concat('level_', num)) b_label_x000D_
	                                   , num ordinal_x000D_
	                                FROM num_gen_x000D_
	                            )_x000D_
    SELECT concat('_x000D_
SELECT b.basket_urn AS `scenario_code`_x000D_
     , b.class_id_x000D_
     , b.frame_id_x000D_
					, b.sheet_id_x000D_
					, b.basket_id', (SELECT group_concat(concat('_x000D_
     , b.level_', num) SEPARATOR '') FROM num_gen), '_x000D_
					, 0 AS urn_id_x000D_
					, b.price_type_id_x000D_
					, b.normalised_spend_valid_items AS `price`_x000D_
					, b.is_bid_basket AS `is_bid`_x000D_
     , b.is_valid_basket AS `is_valid`_x000D_
     , b.basket_rank AS `basket_rank`_x000D_
					, 0 AS `is_item_inc`     _x000D_
  FROM _baskets b_x000D_
 UNION ALL  _x000D_
SELECT ''Level urn'' AS `scenario_code`_x000D_
     , c.class_id_x000D_
     , c.frame_id_x000D_
     , c.sheet_id_x000D_
					, NULL', (SELECT group_concat(concat('_x000D_
     , NULL') SEPARATOR '') FROM num_gen), '_x000D_
     , c.urn_id_x000D_
					, c.price_type_id_x000D_
     , c.price_x000D_
     , c.is_bid AS `is_bid`_x000D_
     , c.is_valid_x000D_
     , NULL AS `basket_rank`_x000D_
					, c.is_item_inc     _x000D_
  FROM _conditions c_x000D_
  JOIN __config_prices cc ON 1 = 1_x000D_
   AND cc.sheet_id = c.sheet_id_x000D_
  	AND cc.id = c.price_type_id_x000D_
  	AND cc.key_price = ''Y''_x000D_
;'_x000D_
                 ) `_pre_potential_selection_qry`_x000D_
      , concat('CREATE INDEX _pre_potential_selection_b_levels ON _pre_potential_selection(sheet_id,', (SELECT group_concat(b_label SEPARATOR ',') FROM labels), ');') _pre_potential_selection_b_levels_index_x000D_
      INTO @v_qry_x000D_
         , @v_pre_potential_selection_b_levels_index_x000D_
    ;_x000D_
    EXECUTE IMMEDIATE concat('CREATE OR REPLACE TABLE _pre_potential_selection AS ', @v_qry, ';');_x000D_
    CREATE INDEX _pre_potential_selection_frame_id ON _pre_potential_selection(frame_id);_x000D_
    CREATE INDEX _pre_potential_selection_scenario_code ON _pre_potential_selection(scenario_code);_x000D_
    CREATE OR REPLACE TABLE _potential_selection (_x000D_
        scenario_ordinal      int_x000D_
						, scenario_name         varchar(150)_x000D_
      , level_of_cherrypick   varchar(50)_x000D_
      , basket_urn            varchar(15)_x000D_
      , is_custom             tinyint_x000D_
      , condition_boolean     bool  _x000D_
      , class_id              int_x000D_
      , frame_id              int_x000D_
      , sheet_id              int_x000D_
      , basket_id             int_x000D_
      , urn_id                int_x000D_
      , price_type_id         int_x000D_
      , blend_price_type_id   int_x000D_
      , price                 decimal(17,4)_x000D_
      , is_bid                bool_x000D_
      , is_above_base         bool_x000D_
      , is_valid              bool_x000D_
      , is_item_inc           bool_x000D_
    		, rank                  int_x000D_
    		, basket_rank           int_x000D_
    		, custom_scenario_savings_threshold decimal(17,4)_x000D_
    );_x000D_
    SET @v_query = '';_x000D_
    FOR css IN (SELECT * FROM __config_savings_scenarios) DO_x000D_
        WITH RECURSIVE num_gen AS (SELECT 1 num UNION ALL SELECT num + 1 FROM num_gen WHERE num &lt; if(@v_pss_num &gt; @v_max_level, @v_pss_num, @v_max_level))_x000D_
                     , labels AS (_x000D_
                                 SELECT if(num &gt; @v_pss_num, NULL, concat('preferred_supplier_', char(96 + num))) ps_label_x000D_
                                      , if(num &gt; @v_max_level, NULL, concat('level_', num)) b_label_x000D_
                                      , num ordinal_x000D_
                                   FROM num_gen_x000D_
                                )_x000D_
        	SELECT concat('_x000D_
									SELECT ps.scenario_code_x000D_
														, ps.class_id_x000D_
														, ps.frame_id_x000D_
														, ps.sheet_id_x000D_
														, ps.basket_id'_x000D_
              , (SELECT group_concat(concat(', ps.', b_label) SEPARATOR '') FROM labels), '_x000D_
														, ps.urn_id_x000D_
														, ps.price_type_id_x000D_
														, ps.price_x000D_
														, ps.basket_rank_x000D_
		_x000D_
		            , ', if(css.scenario_name REGEXP 'Top N', 'sp.top_n_selection_num', '0'), ' AS `top_n_selection_num`_x000D_
		            , ', if(css.is_custom, 'sp.savings_threshold', '0'), ' AS `custom_scenario_savings_threshold`            _x000D_
		 						     , (row_number() over (PARTITION BY ''', css.scenario_code,''', f.class_id, ps.sheet_id'_x000D_
														                                 , if(css.scenario_code REGEXP 'BASK_', (SELECT group_concat(concat(', ps.', b_label) SEPARATOR '') FROM labels), ''), '_x000D_
		 																																												, ps.urn_id, ps.price_type_id, ', if(css.scenario_code = 'Level urn', '1', 'ps.is_valid'), '_x000D_
		 						                               ORDER BY ps.price ASC) * ', if(css.scenario_code = 'Level urn', '1', 'ps.is_valid'), ') AS rank_x000D_
 						  FROM _pre_potential_selection ps_x000D_
 						  JOIN _frame f ON 1 = 1_x000D_
 						   AND f.id = ps.frame_id', if(css.is_custom , concat('_x000D_
         JOIN __controls_savings_scenarios sp ON 1 = 1_x000D_
          AND sp.sheet_id = ps.sheet_id_x000D_
          AND sp.basket_id = ps.basket_id', (SELECT group_concat(concat('_x000D_
          AND sp.', b_label, '  = ps.', b_label) SEPARATOR '') FROM labels)), ''), '_x000D_
  						WHERE 1 = 1_x000D_
  						  AND f.excl_scenarios = ''''_x000D_
   						 AND ps.scenario_code = ''', css.scenario_code, '''_x000D_
 			  			 AND ', css.condition_statement, char(10)_x000D_
          , CASE WHEN css.scenario_name REGEXP 'Top N' THEN_x000D_
										    concat('AND ', (SELECT group_concat(concat('if(sp.', shortlist_name, ' = ''All'', TRUE, f.', shortlist_name, ' = sp.', shortlist_name, ')') SEPARATOR 'AND ') FROM __config_shortlists)) _x000D_
												     WHEN css.scenario_name REGEXP 'Preferred Supplier' THEN_x000D_
														concat('AND ps.frame_id IN (SELECT id FROM _frame WHERE class_id = f.class_id AND bidder_name IN ('_x000D_
														       , (SELECT group_concat(concat('sp.', ps_label) SEPARATOR ', ') FROM labels)_x000D_
																					, '))'_x000D_
																				)_x000D_
                 WHEN !css.is_custom THEN_x000D_
																	if(css.bidder_pooling_statement = '', '', concat('AND ', concat('f.', replace(css.bidder_pooling_statement, 'AND ', 'AND f.'))))_x000D_
                 ELSE ''_x000D_
            END_x000D_
												           ) _temp_pss_x000D_
        , concat('CREATE INDEX _temp_pps_comp2 ON _temp_pps(sheet_id,basket_id'_x000D_
								         , ifnull(concat(',',(SELECT group_concat(b_label SEPARATOR ',') FROM labels)),'')_x000D_
																	, ');'_x000D_
																) _temp_pss_comp2_index      _x000D_
        INTO @v_query_x000D_
           , @v_query_temp_pss_comp2_index_x000D_
								;_x000D_
        CALL __log_dynamic_code(@v_proc_id, 'temp table _temp_pps ', @v_query);_x000D_
								EXECUTE IMMEDIATE concat('CREATE OR REPLACE TABLE _temp_pps ', @v_query);_x000D_
								#SELECT concat('CREATE OR REPLACE TABLE _temp_pps ', @v_query);_x000D_
								CREATE INDEX _temp_pps_comp ON _temp_pps(frame_id,sheet_id,price_type_id);_x000D_
								EXECUTE IMMEDIATE @v_query_temp_pss_comp2_index;                _x000D_
								SELECT concat('                       _x000D_
SELECT '_x000D_
     , css.ordinal, ' AS `scenario_ordinal`_x000D_
     , ''', css.scenario_name,''' AS `scenario_name`_x000D_
     , ''', css.level_of_cherrypick,''' AS `level_of_cherrypick`_x000D_
     , ''', if(css.scenario_code = 'Level urn', 'N/A', css.scenario_code), ''' AS `basket_urn`_x000D_
     , ', css.is_custom, ' AS `is_custom`_x000D_
     , ', css.condition_statement, ' AS `condition_boolean`     _x000D_
     , pps.class_id_x000D_
     , pps.frame_id_x000D_
     , pps.sheet_id_x000D_
     , pps.basket_id_x000D_
     , c.urn_id_x000D_
     , pps.price_type_id_x000D_
     , c.blend_price_type_id_x000D_
     , c.price_x000D_
     , c.is_bid_x000D_
     , c.is_above_base_x000D_
     , c.is_valid_x000D_
     , c.is_item_inc_x000D_
     , pps.rank_x000D_
     , pps.basket_rank_x000D_
					, pps.custom_scenario_savings_threshold_x000D_
  FROM _temp_pps pps_x000D_
 	JOIN _conditions c ON 1 = 1_x000D_
 		AND c.frame_id = pps.frame_id_x000D_
 		AND c.sheet_id = pps.sheet_id_x000D_
 		AND c.price_type_id = pps.price_type_id'_x000D_
			, __refresh_qrybuilder('potential-selection-conditions-joins', if(css.scenario_code REGEXP 'BASK', concat(__config_max_basket_level(), '|pps|ib'), 'urn|c|pps'))_x000D_
			, if(css.scenario_name REGEXP 'Preferred Supplier', '', concat('_x000D_
 WHERE rank BETWEEN 1 AND ', if(css.scenario_name REGEXP 'Top N', 'pps.top_n_selection_num', css.bidder_selection_bound))), '_x000D_
;'_x000D_
                    )_x000D_
          INTO @v_query_x000D_
        ;_x000D_
        CALL __log_dynamic_code(@v_proc_id, 'INSERT INTO _potential_selection', @v_query);_x000D_
        #SELECT concat('INSERT INTO _potential_selection ', @v_query);_x000D_
								EXECUTE IMMEDIATE concat('INSERT INTO _potential_selection ', @v_query);_x000D_
    END FOR;_x000D_
    DROP TABLE IF EXISTS _temp_pps;_x000D_
    CREATE INDEX _potential_selection_is_custom  ON _potential_selection(is_custom);_x000D_
				CREATE INDEX _potential_selection_class_id   ON _potential_selection(class_id);_x000D_
    CREATE INDEX _potential_selection_frame_id   ON _potential_selection(frame_id);_x000D_
    CREATE INDEX _potential_selection_sheet_id   ON _potential_selection(sheet_id);_x000D_
    CREATE INDEX _potential_selection_comp_items ON _potential_selection(sheet_id, urn_id);_x000D_
    CREATE INDEX _potential_selection_comp_full  ON _potential_selection(scenario_ordinal, class_id, sheet_id, basket_id, urn_id, price_type_id);_x000D_
    CREATE INDEX _potential_selection_comp2  ON _potential_selection(class_id, sheet_id, basket_id, urn_id);_x000D_
    CREATE OR REPLACE TABLE _pre_savings_scenarios AS _x000D_
       SELECT	css.scenario_name_x000D_
            , css.level_of_cherrypick_x000D_
            , if(css.scenario_code = 'Level urn', 'N/A', css.scenario_code) AS `basket_urn`_x000D_
            , css.ordinal AS `scenario_ordinal`_x000D_
            , b.class_id_x000D_
            , b.sheet_id_x000D_
            , css.basket_id_x000D_
            , b.urn_id_x000D_
            , b.price_type_id_x000D_
            , !(b.proxy_used) * b.base_price AS `base_price`_x000D_
            , if(b.default_quantity, 1, b.quantity) AS `quantity`_x000D_
            , b.line_item_incumbent_x000D_
            , !(b.proxy_used) * b.base_price * if(b.default_quantity, 1, b.quantity) AS `base_spend`_x000D_
            , ps.custom_scenario_savings_threshold_x000D_
            , cast(substring_index(group_concat(if(ps.condition_boolean, f.id, NULL) ORDER BY ps.price ASC SEPARATOR '|'), '|', 1) AS int) AS `candidate_frame_id`_x000D_
            , cast(substring_index(group_concat(if(ps.condition_boolean, f.bidder_name, NULL) ORDER BY ps.price ASC SEPARATOR '|'), '|', 1) AS varchar(150)) AS `candidate_bidder_name`_x000D_
            , cast(substring_index(group_concat(if(ps.condition_boolean, f.new_incumbent, NULL) ORDER BY ps.price ASC SEPARATOR '|'), '|', 1) AS varchar(150)) AS `candidate_bidder_type`_x000D_
            , cast(ifnull(substring_index(group_concat(if(ps.condition_boolean, ps.price, NULL) ORDER BY ps.price ASC SEPARATOR '|'), '|', 1), 0) AS decimal(17,4)) AS `candidate_price`_x000D_
            , cast(substring_index(group_concat(if(ps.condition_boolean, ps.is_bid, NULL) ORDER BY ps.price ASC SEPARATOR '|'), '|', 1) AS int) AS `candidate_is_bid`_x000D_
												, cast(substring_index(group_concat(if(ps.condition_boolean, ps.is_above_base, NULL) ORDER BY ps.price ASC SEPARATOR '|'), '|', 1) AS int) AS `candidate_is_above_base`_x000D_
												, cast(substring_index(group_concat(if(ps.condition_boolean, ps.is_valid, NULL) ORDER BY ps.price ASC SEPARATOR '|'), '|', 1) AS int) AS `candidate_is_valid`_x000D_
												, cast(substring_index(group_concat(if(ps.condition_boolean, ps.is_item_inc, NULL) ORDER BY ps.price ASC SEPARATOR '|'), '|', 1) AS int) AS `candidate_is_item_inc`            _x000D_
            , nullif(cast(substring_index(group_concat(if(ps.condition_boolean, ps.blend_price_type_id, NULL) ORDER BY ps.price ASC SEPARATOR '|'), '|', 1) AS int), 0) AS `candidate_blend_price_type_id`            												_x000D_
         FROM _baseline b_x000D_
       		JOIN __config_savings_scenarios css ON 1 = 1_x000D_
       		 AND if(css.sheet_id IS NOT NULL, css.sheet_id = b.sheet_id, 1)_x000D_
         JOIN __config_prices cc ON 1 = 1_x000D_
         	AND cc.sheet_id = b.sheet_id_x000D_
         	AND cc.id = b.price_type_id_x000D_
         	AND cc.key_price = 'Y'_x000D_
    LEFT JOIN _potential_selection ps ON 1 = 1_x000D_
       		 AND ps.scenario_ordinal = css.ordinal_x000D_
       			AND ps.class_id = b.class_id_x000D_
       			AND ps.sheet_id = b.sheet_id_x000D_
       			AND if(css.basket_id IS NOT NULL, ps.basket_id = css.basket_id, 1)_x000D_
       			AND ps.urn_id = b.urn_id_x000D_
       			AND ps.price_type_id = b.price_type_id_x000D_
  		LEFT JOIN _frame f ON 1 = 1_x000D_
       			AND ps.frame_id = f.id_x000D_
      		WHERE 1 = 1_x000D_
      		  AND !b.proxy_used_x000D_
	       GROUP BY css.scenario_name_x000D_
               , css.level_of_cherrypick_x000D_
               , if(css.scenario_code = 'Level urn', 'N/A', css.scenario_code)_x000D_
               , css.ordinal_x000D_
               , b.class_id_x000D_
               , b.sheet_id_x000D_
               , css.basket_id_x000D_
               , b.urn_id_x000D_
               , b.price_type_id_x000D_
               , b.base_price_x000D_
               , b.quantity_x000D_
               , b.line_item_incumbent_x000D_
               , !(b.proxy_used) * b.base_price * if(b.default_quantity, 1, b.quantity) _x000D_
               , ps.custom_scenario_savings_threshold               _x000D_
    ;_x000D_
    CREATE INDEX _pre_savings_scenarios_urn_id ON _pre_savings_scenarios(urn_id);_x000D_
    CREATE INDEX _pre_savings_scenarios_class_id ON _pre_savings_scenarios(class_id);_x000D_
    CREATE INDEX _pre_savings_scenarios_sheet_id ON _pre_savings_scenarios(sheet_id);_x000D_
    CREATE INDEX _pre_savings_scenarios_price_type_id ON _pre_savings_scenarios(price_type_id);_x000D_
    CREATE INDEX _pre_savings_scenarios_blend_price_type_id ON _pre_savings_scenarios(candidate_blend_price_type_id);_x000D_
    CREATE INDEX _pre_savings_scenarios_comp1 ON _pre_savings_scenarios(class_id, sheet_id, urn_id);_x000D_
    CREATE INDEX _pre_savings_scenarios_comp2 ON _pre_savings_scenarios(class_id, sheet_id, basket_id, urn_id);_x000D_
END</t>
  </si>
  <si>
    <t>Use Basket For Savings Scenarios</t>
  </si>
  <si>
    <t>Flag as "Y" if you would like to use this basket for savings scenarios. Select at least one basket per sheet and they will be in the SM journey. If you are not sure, please select the basket with [Basket ID] = 0.</t>
  </si>
  <si>
    <t>CREATE OR REPLACE PROCEDURE __meta_dynamic_ddl (_x000D_
	IN `v_modifier` TEXT,_x000D_
	IN `v_direction` TEXT_x000D_
)
BEGIN_x000D_
    /* Core model ddl_x000D_
      v_modifier := takes values of either 'n' or 'END', where n is a number, or '&lt;n', '&lt;END'. The prefix '&lt;' indicates that all the steps from 0 -&gt; n/END or n/END -&gt; 0 should be ran_x000D_
      v_direction := either 'up' or 'down', specifies which branch below should be ran_x000D_
    */_x000D_
    IF v_direction = 'up' THEN_x000D_
	       -- start up_x000D_
        IF (v_modifier = 0) THEN SELECT 1; END IF;_x000D_
        -- env_vars -&gt; dimensions_x000D_
      		IF (v_modifier = 1) THEN_x000D_
            SELECT __config_max_basket_level() INTO @v_level_num;_x000D_
         			WITH RECURSIVE num_gen AS (SELECT 1 num UNION ALL SELECT num + 1 FROM num_gen WHERE num &lt; @v_level_num)_x000D_
            SELECT concat('_x000D_
CREATE TABLE __controls_outlier_parameters (_x000D_
	   sheet_name varchar(31)_x000D_
  ,	sheet_id int_x000D_
		,	basket_id int_x000D_
		, basket_description varchar(150) ', (SELECT group_concat(concat('_x000D_
  , level_', num, ' varchar(150)') SEPARATOR '') FROM num_gen), '_x000D_
  ,	outlier_lower_bound decimal(17,4)_x000D_
  ,	outlier_upper_bound decimal(17,4)_x000D_
);'_x000D_
                         ) v_outlier_parameters_ddl_x000D_
                 , concat('_x000D_
CREATE TABLE __controls_basket_coverage (_x000D_
 	  sheet_name varchar(31)_x000D_
  ,	sheet_id int_x000D_
		,	basket_id int_x000D_
		, basket_description varchar(150) ', (SELECT group_concat(concat('_x000D_
  , level_', num, ' varchar(150)') SEPARATOR '') FROM num_gen), '_x000D_
  ,	good_coverage_threshold decimal(17,4)_x000D_
);'_x000D_
                         ) v_basket_coverage_ddl_x000D_
                 , (SELECT group_concat(concat('level_', num)) FROM num_gen)_x000D_
              INTO @v_outlier_parameters_ddl_x000D_
                 , @v_basket_coverage_ddl_x000D_
                 , @v_levels_index_string_x000D_
            ;_x000D_
            EXECUTE IMMEDIATE @v_outlier_parameters_ddl;_x000D_
            EXECUTE IMMEDIATE @v_basket_coverage_ddl;_x000D_
            CREATE INDEX __controls_outlier_parameters_sheet_id ON __controls_outlier_parameters(sheet_id);_x000D_
            CREATE INDEX __controls_outlier_parameters_basket_id ON __controls_outlier_parameters(basket_id);_x000D_
            CREATE INDEX __controls_outlier_parameters_comp ON __controls_outlier_parameters(sheet_id,basket_id);_x000D_
            SET @v_qry = concat('CREATE INDEX __controls_outlier_parameters_comp_2 ON __controls_outlier_parameters(sheet_id,basket_id, ', @v_levels_index_string, ')');_x000D_
            EXECUTE IMMEDIATE @v_qry;_x000D_
            CREATE INDEX __controls_basket_coverage_sheet_id ON __controls_basket_coverage(sheet_id);_x000D_
            CREATE INDEX __controls_basket_coverage_basket_id ON __controls_basket_coverage(basket_id);_x000D_
            CREATE INDEX __controls_basket_coverage_comp ON __controls_basket_coverage(sheet_id,basket_id);_x000D_
            SET @v_qry = concat('CREATE INDEX __controls_basket_coverage_comp_2 ON __controls_basket_coverage(sheet_id,basket_id, ', @v_levels_index_string, ')');_x000D_
            EXECUTE IMMEDIATE @v_qry;_x000D_
        END IF;_x000D_
        -- dimensions -&gt; shortlists_x000D_
      		IF (v_modifier = 2) THEN  SELECT 1; END IF;_x000D_
        -- shortlists -&gt; sheets_x000D_
      		IF (v_modifier = 3) THEN_x000D_
            SELECT __config_max_basket_level(), __config_preferred_sup_sel_num() _x000D_
              INTO @v_max_level               , @v_pss_num_x000D_
            ;_x000D_
        	 			WITH RECURSIVE num_gen AS (SELECT 1 num UNION ALL SELECT num + 1 FROM num_gen WHERE num &lt; if(@v_pss_num &gt; @v_max_level, @v_pss_num, @v_max_level))_x000D_
    						                          , labels AS (_x000D_
                                      									 SELECT if(num &gt; @v_pss_num, NULL, concat('preferred_supplier_', char(96 + num))) ps_label_x000D_
                                                     , if(num &gt; @v_max_level, NULL, concat('level_', num)) b_level_x000D_
                                         										  , num ordinal_x000D_
                                      									   FROM num_gen_x000D_
                                      									 )_x000D_
         				SELECT concat('_x000D_
CREATE TABLE __controls_basket_levels (_x000D_
	   sheet_name varchar(31)_x000D_
  ,	sheet_id int_x000D_
		, basket_id int_x000D_
		, basket_urn varchar(15), ', (SELECT group_concat(concat(b_level, ' varchar(150)') SEPARATOR ',') FROM labels), '_x000D_
		, basket_alias varchar(100) 		_x000D_
  , use_for_outliers enum(''Y'','''')_x000D_
  , use_for_savings_scenarios enum(''Y'','''')_x000D_
  , use_for_coverage_heatmap enum(''Y'','''')_x000D_
  _x000D_
);'_x000D_
                         ) v_basket_levels_ddl_x000D_
				,								concat('_x000D_
CREATE TABLE __controls_savings_scenarios (_x000D_
    sheet_name          varchar(31)_x000D_
		,	sheet_id            int_x000D_
		, basket_id           int_x000D_
		, basket_description varchar(150), ', (SELECT group_concat(concat(b_level, ' varchar(150)') SEPARATOR ',') FROM labels), '_x000D_
  , savings_threshold   decimal(17,4)_x000D_
  , top_n_selection_num int_x000D_
  , ', (_x000D_
       SELECT group_concat(concat(shortlist_name, ' enum(''All'', ''', replace(shortlist_values_csv, ',', ''', '''), ''')') SEPARATOR '_x000D_
  , ')_x000D_
         FROM __config_shortlists), '_x000D_
  , ', (_x000D_
       SELECT group_concat(if(ordinal &gt; @v_pss_num, NULL, concat(ps_label, ' varchar(40)')) SEPARATOR '_x000D_
  , ')_x000D_
         FROM labels), '_x000D_
);'          _x000D_
                             ) controls_savings_scenarios_ddl_x000D_
           , (SELECT group_concat(b_level) FROM labels)_x000D_
               INTO  @v_basket_levels_ddl _x000D_
															    , @v_controls_savings_scenarios_ddl_x000D_
															    , @v_levels_index_string_x000D_
            ;_x000D_
            EXECUTE IMMEDIATE @v_basket_levels_ddl;_x000D_
            EXECUTE IMMEDIATE @v_controls_savings_scenarios_ddl;_x000D_
            CREATE INDEX __controls_savings_scenarios_sheet_id ON __controls_savings_scenarios(sheet_id);_x000D_
            CREATE INDEX __controls_savings_scenarios_basket_id ON __controls_savings_scenarios(basket_id);_x000D_
            CREATE INDEX __controls_savings_scenarios_comp ON __controls_savings_scenarios(sheet_id,basket_id);_x000D_
												SET @v_qry = concat('CREATE INDEX __controls_savings_scenarios_comp_2 ON __controls_savings_scenarios(sheet_id,basket_id, ', @v_levels_index_string, ')');_x000D_
            EXECUTE IMMEDIATE @v_qry;            _x000D_
         			SELECT concat('_x000D_
CREATE TABLE __controls_bidders (_x000D_
    code     varchar(120)_x000D_
  , name     varchar(120)_x000D_
  , baseline enum(''Y'', '''')_x000D_
  , ', group_concat(concat(shortlist_name, ' ', 'enum(''', replace(shortlist_values_csv, ',', ''','''), ''', '''')')), '_x000D_
  , excl_scenarios enum(''Y'', '''')_x000D_
);'_x000D_
						                   ) bidder_list_ddl_x000D_
             			 , concat('_x000D_
CREATE TABLE __controls_feedback_parameters (id int,_x000D_
    ', ifnull(concat(group_concat(if(!(apply_to_feedback_parameters = 'Y'), NULL, concat(shortlist_name, ' ', 'enum(''', replace(shortlist_values_csv, ',', ''','''), ''')'))), char(13), '  , '), '')_x000D_
, ' target_type     enum(''min(Baseline or Cherrypick Bid)'', ''Mean of Top 3 Valid Bids'', ''Baseline'', ''Cherrypick Bid'')_x000D_
  , bid_discount decimal(17,4)_x000D_
  , baseline_discount decimal(17,4)  _x000D_
  , randomiser_lower_bound decimal(17,4)_x000D_
  , randomiser_upper_bound decimal(17,4)_x000D_
);'_x000D_
                 		 	 			) feedback_parameters_ddl_x000D_
            				 , concat('_x000D_
CREATE TABLE __controls_feedback_toggles (apply_colouring enum(''Y'','''')_x000D_
', ifnull(concat(',',group_concat(if(apply_to_feedback_parameters = 'Y', concat('`',shortlist_name, '` ', 'enum(''', replace(shortlist_values_csv, ',', ''','''), ''')',char(10)), NULL))), '')_x000D_
, ');'_x000D_
                 		 				 ) feedback_toggles_ddl_x000D_
_x000D_
			           INTO @v_bidder_list_ddl_x000D_
         			     , @v_feedback_parameters_ddl_x000D_
                 , @v_feedback_toggles_ddl_x000D_
         			  FROM __config_shortlists_x000D_
			         ;_x000D_
            EXECUTE IMMEDIATE @v_bidder_list_ddl;_x000D_
         			EXECUTE IMMEDIATE @v_feedback_parameters_ddl;_x000D_
         			EXECUTE IMMEDIATE @v_feedback_toggles_ddl;_x000D_
        END IF;_x000D_
        -- sheets -&gt; raw_x000D_
        IF (v_modifier = 4) THEN SELECT 1; END IF;_x000D_
        -- raw -&gt; prices_x000D_
      		IF (v_modifier = 5) THEN_x000D_
            IF !__utils_tblexists('__raw_1') THEN_x000D_
																CALL __utils_create_raw_tables();_x000D_
												END IF;_x000D_
        END IF;_x000D_
        -- prices -&gt; bidders_x000D_
        IF (v_modifier = 6) THEN SELECT 1; END IF;_x000D_
        -- bidders -&gt; custom baseline_x000D_
        IF (v_modifier = 7) THEN SELECT 1; END IF;_x000D_
    ELSEIF v_direction = 'down' THEN		_x000D_
        -- custom_baseline -&gt; bidders_x000D_
        IF (v_modifier = 8) THEN SELECT 1; END IF;    _x000D_
        -- bidders -&gt; prices_x000D_
        IF (v_modifier = 7) THEN SELECT 1; END IF;_x000D_
        -- prices -&gt; raw_x000D_
        IF (v_modifier = 6) THEN _x000D_
     			    FOR v_rec IN (SELECT id FROM __config_sheets) DO_x000D_
            				EXECUTE IMMEDIATE concat('DROP TABLE IF EXISTS `__raw_', v_rec.id, '`;');_x000D_
            END FOR;_x000D_
        END IF;_x000D_
        -- raw -&gt; sheets_x000D_
        IF (v_modifier = 5) THEN _x000D_
     			    IF NOT __config_eflow_tender() THEN_x000D_
                FOR v_rec IN (SELECT id FROM __config_sheets) DO_x000D_
                				EXECUTE IMMEDIATE concat('DROP TABLE IF EXISTS `__raw_', v_rec.id, '`;');_x000D_
                END FOR;_x000D_
            END IF;_x000D_
        END IF;_x000D_
        -- sheets -&gt; shortlists_x000D_
        IF (v_modifier = 4) THEN_x000D_
            DROP TABLE __controls_feedback_parameters;_x000D_
            DROP TABLE __controls_feedback_toggles;_x000D_
            DROP TABLE __controls_basket_levels;_x000D_
			         DROP TABLE __controls_bidders;_x000D_
   			      DROP TABLE __controls_savings_scenarios;_x000D_
        END IF;_x000D_
        -- shortlists -&gt; dimensions_x000D_
        IF (v_modifier = 3) THEN SELECT 1; END IF;_x000D_
        -- dimensions -&gt; env_vars_x000D_
        IF (v_modifier = 2) THEN _x000D_
            DROP TABLE __controls_outlier_parameters;_x000D_
            DROP TABLE __controls_basket_coverage;_x000D_
        END IF;_x000D_
        -- env_vars -&gt; start_up_x000D_
        IF (v_modifier = 1) THEN SELECT 1; END IF;_x000D_
    END IF;_x000D_
END</t>
  </si>
  <si>
    <t>CREATE OR REPLACE PROCEDURE __meta_seeds (_x000D_
	IN `v_modifier` TEXT,_x000D_
	IN `v_direction` TEXT_x000D_
)
BEGIN_x000D_
    /* Core model seeds_x000D_
      v_modifier := takes values of either 'n' or 'END', where n is a number, or '&lt;n', '&lt;END'. The prefix '&lt;' indicates that all the steps from 0 -&gt; n/END or n/END -&gt; 0 should be ran_x000D_
      v_direction := either 'up' or 'down', specifies which branch below should be ran_x000D_
    */_x000D_
    SELECT (instr(v_modifier, '&lt;') &gt; 0), if(substring_index(v_modifier, '&lt;', -1) = 'END', 6 + __config_use_custom_baseline(), substring_index(v_modifier, '&lt;', -1) / 1)_x000D_
      INTO @v_cascade                  , @v_modifier_x000D_
    ;_x000D_
    IF v_direction = 'up' THEN_x000D_
        -- start up_x000D_
        IF @v_cascade * (@v_modifier &gt;= 0) OR (@v_modifier = 0) THEN_x000D_
            IF @v_cascade THEN CALL __meta_dynamic_ddl('0', 'up'); END IF;_x000D_
            CALL __meta_startup(@v_cascade);_x000D_
            CALL __ux_startup();_x000D_
            CALL __ux_startup_2();_x000D_
            CALL __ux_metadata_startup();_x000D_
        END IF;_x000D_
        -- env_vars -&gt; dimensions_x000D_
        IF @v_cascade * (@v_modifier &gt;= 1) OR (@v_modifier = 1) THEN_x000D_
            IF @v_cascade THEN _x000D_
                CALL __meta_dynamic_ddl('1', 'up');_x000D_
            ELSE_x000D_
                TRUNCATE TABLE __config_dimensions;_x000D_
                INSERT INTO __config_dimensions (field_name, extract_type, extract_value)_x000D_
                                         VALUES ('round', 'Data Validation', '''1a. Import''!$C$18')_x000D_
                ;_x000D_
                IF NOT __config_eflow_tender() THEN_x000D_
                    INSERT INTO __config_dimensions (field_name, extract_type, extract_value)_x000D_
                                             VALUES ('bidder_code', 'Workbook Name Start (Variable)', '_')_x000D_
                    ;_x000D_
                END IF;_x000D_
            END IF;_x000D_
        END IF;_x000D_
        -- dimensions -&gt; shortlists_x000D_
        IF @v_cascade * (@v_modifier &gt;= 2) OR (@v_modifier = 2) THEN _x000D_
            IF @v_cascade THEN CALL __meta_dynamic_ddl('2', 'up'); END IF;_x000D_
        END IF;_x000D_
        -- shortlists -&gt; sheets_x000D_
        IF @v_cascade * (@v_modifier &gt;= 3) OR (@v_modifier = 3) THEN_x000D_
            IF @v_cascade THEN CALL __meta_dynamic_ddl('3', 'up'); END IF;_x000D_
            SELECT concat('(', if(__config_use_bidder_code(), 'code, ', ''), 'name, ','excl_scenarios, ', if(!__config_use_custom_baseline(), 'baseline, ', ''), group_concat(shortlist_name), ')'_x000D_
                         ) bidder_col_list_x000D_
                 , concat('_x000D_
SELECT id AS `Feedback Parameters ID`,'_x000D_
    , ifnull(concat(group_concat(if(!(apply_to_feedback_parameters = 'Y'), NULL, concat(shortlist_name, ' AS `', shortlist_alias,'`'))), char(13), '  , '), '')_x000D_
    , 'target_type AS `Target Source`_x000D_
    , bid_discount AS `Flat Bid Discount`_x000D_
    , baseline_discount AS `Flat Baseline Discount`_x000D_
    , randomiser_lower_bound AS `Randomiser -`_x000D_
    , randomiser_upper_bound AS `Randomiser +`_x000D_
  FROM __controls_feedback_parameters_x000D_
;'_x000D_
                         ) feedback_parameters_output_x000D_
                 , concat('_x000D_
SELECT 0,', ifnull(concat(group_concat(if((apply_to_feedback_parameters = 'Y'), concat(shortlist_name, '.',  shortlist_name), NULL)), ', ') , '')_x000D_
     , 'default_parameters.* _x000D_
  FROM (SELECT ''min(Baseline or Cherrypick Bid)'' target_type, 0.0500 bid_discount, 0.1 baseline_discount, 0.0000 randomiser_lower_bound, 0.0000 randomiser_upper_bound) default_parameters_x000D_
', ifnull(group_concat(if((apply_to_feedback_parameters = 'Y'), concat('  JOIN (', 'SELECT ''', replace(shortlist_values_csv, ',', concat(''' AS ', shortlist_name, ' UNION ALL SELECT ''')), ''' AS ', shortlist_name, '',') ', shortlist_name, ' ON 1 = 1', char(10)), NULL) SEPARATOR ''), ''), '_x000D_
;'_x000D_
                                           ) feedback_parameters_seed_x000D_
                 , concat('_x000D_
SELECT apply_colouring AS `Apply Colouring` ', ifnull(concat(',', group_concat(if((apply_to_feedback_parameters = 'Y'), concat(shortlist_name, ' AS `', shortlist_alias,'`'), NULL))),''), ' FROM __controls_feedback_toggles;'_x000D_
                                           ) feedback_toggles_output_x000D_
                             , concat('(apply_colouring', ifnull(concat(',', group_concat(if((apply_to_feedback_parameters = 'Y'), shortlist_name, NULL))),''), ')'_x000D_
                         ) feedback_toggles_col_list_x000D_
                 , concat('(apply_colouring', ifnull(concat(',', group_concat(if((apply_to_feedback_parameters = 'Y'), concat('`', shortlist_name, '`'), NULL))),'') , ') VALUES (''Y''', ifnull(concat(',', group_concat(if((apply_to_feedback_parameters = 'Y'), concat('''', substring_index(shortlist_values_csv, ',', 1), ''''), NULL))), ''), ')'_x000D_
                         ) feedback_toggles_seed_x000D_
                     _x000D_
              INTO @v_bidder_col_list_x000D_
                 , @v_feedback_parameters_output_x000D_
                 , @v_feedback_parameters_seed_x000D_
                 , @v_feedback_toggles_output_x000D_
                 , @v_feedback_toggles_col_list_x000D_
                 , @v_feedback_toggles_seed_x000D_
              FROM __config_shortlists_x000D_
            ;_x000D_
            UPDATE __meta_transfers_x000D_
               SET output_statement = CASE table_name_x000D_
                               WHEN '__controls_feedback_parameters' THEN  @v_feedback_parameters_output_x000D_
                               WHEN '__controls_feedback_toggles' THEN  @v_feedback_toggles_output_x000D_
                               ELSE output_statement_x000D_
                             END_x000D_
                 , insert_column_list = CASE table_name_x000D_
                               WHEN '__controls_bidders' THEN @v_bidder_col_list_x000D_
                               WHEN '__controls_feedback_toggles' THEN  @v_feedback_toggles_col_list_x000D_
                               ELSE insert_column_list_x000D_
                             END_x000D_
             WHERE table_name REGEXP '__controls_(bidders|feedback_parameters|feedback_toggles)'_x000D_
            ;_x000D_
            EXECUTE IMMEDIATE concat('INSERT INTO __controls_feedback_parameters ', char(10), @v_feedback_parameters_seed);_x000D_
            ALTER TABLE __controls_feedback_parameters DROP COLUMN id;_x000D_
												ALTER TABLE __controls_feedback_parameters ADD COLUMN id int NOT NULL AUTO_INCREMENT PRIMARY KEY FIRST;_x000D_
            EXECUTE IMMEDIATE concat('INSERT INTO __controls_feedback_toggles ', char(10), @v_feedback_toggles_seed);_x000D_
        END IF;_x000D_
        -- sheets -&gt; raw_x000D_
        IF @v_cascade * (@v_modifier &gt;= 4) OR (@v_modifier = 4) THEN _x000D_
            IF @v_cascade THEN CALL __meta_dynamic_ddl('4', 'up'); END IF;_x000D_
        END IF;_x000D_
        -- raw -&gt; prices_x000D_
        IF @v_cascade * (@v_modifier &gt;= 5) OR (@v_modifier = 5) THEN_x000D_
            IF @v_cascade THEN CALL __meta_dynamic_ddl('5', 'up'); END IF;_x000D_
            SELECT  __config_max_item_field()_x000D_
              INTO @v_max_field _x000D_
            ;_x000D_
         			INSERT INTO __controls_item_fields_x000D_
         			WITH RECURSIVE num_gen AS (SELECT 1 num UNION ALL SELECT num + 1 FROM num_gen WHERE num &lt; @v_max_field)_x000D_
         			SELECT DISTINCT t.sheet_name, t.id, labels.level_of_detail, '' column_name_x000D_
         			  FROM __config_sheets t_x000D_
         			  JOIN __config_raw r ON 1 = 1_x000D_
         			   AND r.sheet_id = t.id_x000D_
         			  JOIN (SELECT num, concat('Item Field ', num) level_of_detail FROM num_gen) labels ON 1 = 1_x000D_
         			 WHERE 1 = 1_x000D_
         			   AND r.column_type = 'price_column'_x000D_
         			 ORDER BY 2, 3_x000D_
         			;_x000D_
         			-- seed prices_x000D_
            ALTER TABLE __config_prices DROP COLUMN id, DROP INDEX __config_prices_join;            _x000D_
            IF !(@v_cascade * (SELECT count(*) &gt; 0 FROM __config_prices)) THEN_x000D_
                CREATE OR REPLACE TABLE temp_raw_base AS_x000D_
                            SELECT sheet_id_x000D_
                                 , sheet_name_x000D_
                                    , CAST(original_column_name AS char(500))                              AS price_type_x000D_
                                    , if(mapped_column_name = '', mapped_column_name, cleaned_column_name) AS cleaned_column_name_x000D_
                                    , 'low_to_high'                                                        AS cherrypick_order_x000D_
                                    , if(special_name REGEXP 'unit_price', 'Y', '')                        AS key_price_x000D_
                                    , bidder_view_x000D_
                     , blend_flag_x000D_
                     , 0 AS is_blend_price_x000D_
                              FROM __config_raw_x000D_
                             WHERE column_type = 'price_column'_x000D_
                         ;_x000D_
                ALTER TABLE temp_raw_base ADD COLUMN id int NOT NULL AUTO_INCREMENT PRIMARY KEY FIRST;_x000D_
                INSERT INTO __config_prices_x000D_
                SELECT sheet_id, sheet_name, price_type, cleaned_column_name_x000D_
                     , cherrypick_order, key_price, bidder_view, blend_flag, is_blend_price_x000D_
                  FROM (_x000D_
                       SELECT id, sheet_id, sheet_name, price_type, cleaned_column_name_x000D_
                            , cherrypick_order, key_price, bidder_view, blend_flag, is_blend_price_x000D_
                         FROM temp_raw_base t_x000D_
                        UNION_x000D_
                       SELECT -1 id_x000D_
                            , sheet_id, sheet_name_x000D_
                            , 'Blended Price', ''_x000D_
                            , 'low_to_high', 'Y'_x000D_
                            , 0, NULL, 1_x000D_
                         FROM __config_raw_x000D_
                        GROUP BY sheet_id, sheet_name_x000D_
                       HAVING sum(blend_flag REGEXP 'Exact|Alternative|Equivalent') &gt;= 2_x000D_
                          AND sum(blend_flag REGEXP 'Exact') = 1_x000D_
                       ) x_x000D_
                 ORDER BY sheet_id, is_blend_price, id_x000D_
                ;_x000D_
                DROP TABLE temp_raw_base;_x000D_
            END IF;_x000D_
            ALTER TABLE __config_prices ADD COLUMN id int NOT NULL AUTO_INCREMENT PRIMARY KEY FIRST;_x000D_
            CREATE INDEX __config_prices_join ON __config_prices(id, sheet_id);_x000D_
         			-- seed feedback_tabs_x000D_
         			INSERT INTO __controls_feedback_tabs_x000D_
         			SELECT 'Coverage Statistics' AS `sheet_name`, 0 AS `id`, ''_x000D_
         			 UNION ALL_x000D_
         			SELECT sheet_name, id_x000D_
            				 , '' AS incl_sheet_x000D_
         			  FROM __config_sheets_x000D_
             ORDER BY id_x000D_
         			;_x000D_
         			-- seed feedback_prices_x000D_
         			INSERT INTO __controls_feedback_prices_x000D_
         			SELECT t.sheet_name_x000D_
                 , c.sheet_id_x000D_
                 , c.id AS price_type_id_x000D_
            				 , c.price_type_x000D_
            				 , if(c.bidder_view, 'Yes', 'No')_x000D_
            				 , '' AS incl_column_x000D_
            				 , '' AS apply_colouring_x000D_
            				 , '' AS disclose_target_x000D_
            				 , '' AS colour_count_x000D_
         			  FROM __config_prices c_x000D_
         			  JOIN __config_sheets t ON 1 = 1_x000D_
         			   AND c.sheet_id = t.id_x000D_
             ORDER BY c.id_x000D_
         			;_x000D_
         			-- seed feedback_items_x000D_
         			INSERT INTO __controls_feedback_items_x000D_
         			WITH RECURSIVE num_gen AS (SELECT 1 num UNION ALL SELECT num + 1 FROM num_gen WHERE num &lt; 10)_x000D_
         			SELECT t.sheet_name, c.sheet_id, n.num, '' AS `column_name`, '' AS position_relative_to_prices_x000D_
         			  FROM __config_prices c_x000D_
         			  JOIN __config_sheets t ON 1 = 1_x000D_
         			   AND c.sheet_id = t.id_x000D_
         			  JOIN num_gen n ON 1 = 1_x000D_
         			 GROUP BY t.sheet_name, c.sheet_id, n.num_x000D_
             ORDER BY c.sheet_id, n.num_x000D_
         			;_x000D_
    		  END IF;_x000D_
        -- prices -&gt; bidders_x000D_
        IF @v_cascade * (@v_modifier &gt;= 6) OR (@v_modifier = 6) THEN _x000D_
            IF @v_cascade THEN CALL __meta_dynamic_ddl('6', 'up'); END IF;_x000D_
        -- insert into __controls_basket_levels    _x000D_
        SELECT __config_max_basket_level() INTO @v_max_level ; SELECT __config_max_basket_ids_per_sheet() INTO @v_max_basket_ids_per_sheet;_x000D_
         			WITH RECURSIVE num_gen AS (SELECT 1 num UNION ALL SELECT num + 1 FROM num_gen WHERE num &lt; if(@v_max_basket_ids_per_sheet &gt; @v_max_level, @v_max_basket_ids_per_sheet, @v_max_level))_x000D_
												   , labels AS (_x000D_
													                SELECT if(num &gt; @v_max_level, NULL, concat('level_', num)) AS b_level_x000D_
													                     , num AS ordinal_x000D_
													                  FROM num_gen_x000D_
												                )				     _x000D_
            SELECT concat('INSERT INTO __controls_basket_levels_x000D_
SELECT p.sheet_name, p.sheet_id, n.id, concat(''BASK_'', p.sheet_id, ''.'', n.id), ', (SELECT group_concat(concat('if(n.id = 0, ''N/A'', '''') AS ', b_level)) FROM labels), '_x000D_
              , '''' AS `basket_alias`_x000D_
              , if(n.id = 0, ''Y'', '''') AS `use_for_outliers`_x000D_
              , if(n.id = 0, ''Y'', '''') AS `use_for_savings_scenarios`_x000D_
              , if(n.id = 0, ''Y'', '''') AS `use_for_coverage_heatmap`_x000D_
  FROM __config_prices p_x000D_
  JOIN (SELECT 0 AS id UNION ALL ', (SELECT group_concat(concat('SELECT ', ordinal, ' AS id') SEPARATOR ' UNION ALL ') FROM labels), ') n ON 1 = 1_x000D_
 GROUP BY p.sheet_id, n.id_x000D_
                         ')_x000D_
														INTO @v_qry;_x000D_
												EXECUTE IMMEDIATE @v_qry;_x000D_
												CREATE INDEX __controls_basket_levels_sheet_id ON __controls_basket_levels(sheet_id);_x000D_
												CREATE INDEX __controls_basket_levels_basket_id ON __controls_basket_levels(basket_id);_x000D_
												CREATE INDEX __controls_basket_levels_comp ON __controls_basket_levels(sheet_id,basket_id);_x000D_
        END IF;_x000D_
        -- bidders -&gt; custom_baseline_x000D_
        IF @v_cascade * (@v_modifier &gt;= 7) OR (@v_modifier = 7) THEN_x000D_
            IF @v_cascade THEN CALL __meta_dynamic_ddl('7', 'up'); END IF;_x000D_
        END IF;_x000D_
    ELSEIF v_direction = 'down' THEN_x000D_
        -- custom_baseline -&gt; bidders_x000D_
        IF @v_cascade * (@v_modifier &gt;= 8) OR (@v_modifier = 8) THEN _x000D_
            IF @v_cascade THEN CALL __meta_dynamic_ddl('8', 'down'); END IF;_x000D_
        END IF;    _x000D_
        -- bidders -&gt; prices_x000D_
        IF @v_cascade * (@v_modifier &gt;= 7) OR (@v_modifier = 7) THEN _x000D_
			         TRUNCATE TABLE __controls_bidders;_x000D_
            IF @v_cascade THEN CALL __meta_dynamic_ddl('7', 'down'); END IF;_x000D_
      		END IF;_x000D_
        -- prices -&gt; raw_x000D_
        IF @v_cascade * (@v_modifier &gt;= 6) OR (@v_modifier = 6) THEN_x000D_
            CALL __utils_clear_raw_data(-1);_x000D_
         			TRUNCATE TABLE __controls_feedback_items;_x000D_
         			TRUNCATE TABLE __controls_feedback_prices;_x000D_
         			TRUNCATE TABLE __controls_feedback_tabs;_x000D_
         			IF !@v_cascade THEN TRUNCATE TABLE __config_prices; END IF;_x000D_
        		 	TRUNCATE TABLE __controls_item_fields;  _x000D_
        	 		TRUNCATE TABLE __controls_basket_levels;_x000D_
            IF @v_cascade THEN CALL __meta_dynamic_ddl('6', 'down'); END IF;_x000D_
      	 END IF;_x000D_
        -- raw -&gt; tabs_x000D_
        IF @v_cascade * (@v_modifier &gt;= 5) OR (@v_modifier = 5) THEN _x000D_
            IF @v_cascade THEN CALL __meta_dynamic_ddl('5', 'down'); END IF;_x000D_
        END IF;_x000D_
        -- tabs -&gt; shortlists_x000D_
        IF @v_cascade * (@v_modifier &gt;= 4) OR (@v_modifier = 4) THEN_x000D_
            TRUNCATE TABLE __controls_feedback_parameters;_x000D_
            TRUNCATE TABLE __controls_feedback_toggles;_x000D_
            UPDATE __meta_transfers_x000D_
               SET output_statement = NULL_x000D_
                 , insert_column_list = NULL_x000D_
             WHERE table_name IN ('__controls_bidders', '__controls_feedback_parameters','__controls_feedback_toggles')_x000D_
            ;_x000D_
            IF @v_cascade THEN CALL __meta_dynamic_ddl('4', 'down'); END IF;_x000D_
        END IF;_x000D_
        -- shortlists -&gt; dimensions_x000D_
        IF @v_cascade * (@v_modifier &gt;= 3) OR (@v_modifier = 3) THEN _x000D_
            IF @v_cascade THEN CALL __meta_dynamic_ddl('3', 'down'); END IF;_x000D_
        END IF;_x000D_
        -- dimensions -&gt; env_vars_x000D_
        IF @v_cascade * (@v_modifier &gt;= 2) OR (@v_modifier = 2) THEN_x000D_
            DROP TABLE IF EXISTS __log_import;_x000D_
            IF !@v_cascade THEN TRUNCATE TABLE __config_dimensions; END IF;_x000D_
            TRUNCATE TABLE __config_savings_scenarios;_x000D_
            IF @v_cascade THEN CALL __meta_dynamic_ddl('2', 'down'); END IF;_x000D_
        END IF;_x000D_
        -- env_vars -&gt; start_up_x000D_
        IF @v_cascade * (@v_modifier &gt;= 1) OR (@v_modifier = 1) THEN             _x000D_
            TRUNCATE TABLE __ux_version_control_log;_x000D_
            TRUNCATE TABLE __ux_faq;_x000D_
            TRUNCATE TABLE __ux_contents;_x000D_
            TRUNCATE TABLE __ux_journey_sheet_content_pivot_col_def;_x000D_
            TRUNCATE TABLE __ux_journey_sheet_content_pivot_def;_x000D_
            TRUNCATE TABLE __ux_journey_sheet_ornaments;_x000D_
            TRUNCATE TABLE __ux_journey_sheet_panes;_x000D_
            TRUNCATE TABLE __ux_journey_sheet_content;_x000D_
            TRUNCATE TABLE __ux_journey_sheets;_x000D_
            TRUNCATE TABLE __ux_journeys;_x000D_
            TRUNCATE TABLE __controls_bandings_coverage;_x000D_
            TRUNCATE TABLE __controls_bandings;_x000D_
            TRUNCATE TABLE __config_supplier_selection;_x000D_
            IF !@v_cascade THEN_x000D_
                TRUNCATE TABLE __config_shortlists;_x000D_
                TRUNCATE TABLE __config_env_vars;_x000D_
            END IF;_x000D_
            TRUNCATE TABLE __meta_transfers;_x000D_
            TRUNCATE TABLE __meta_migration_override;_x000D_
            IF @v_cascade THEN CALL __meta_dynamic_ddl('1', 'down'); END IF;_x000D_
            DROP TABLE IF EXISTS __log_proc;_x000D_
        END IF;_x000D_
    END IF;_x000D_
END</t>
  </si>
  <si>
    <t>CREATE OR REPLACE PROCEDURE __output_dynamic_controls (_x000D_
	IN `v_db_table` TEXT_x000D_
)
BEGIN_x000D_
				CASE_x000D_
				  WHEN v_db_table = '__controls_basket_levels' THEN _x000D_
				  SELECT __config_max_basket_level() INTO @v_max_level;_x000D_
 	 			WITH RECURSIVE num_gen AS (SELECT 1 num UNION ALL SELECT num + 1 FROM num_gen WHERE num &lt; @v_max_level)_x000D_
			                          , labels AS (_x000D_
                               									 SELECT if(num &gt; @v_max_level, NULL, concat('level_', num)) b_level_x000D_
                                  										  , num ordinal_x000D_
                               									   FROM num_gen_x000D_
                               									 )_x000D_
  				SELECT concat('_x000D_
_x000D_
SELECT	sheet_name AS `Sheet Name`_x000D_
				 ,	sheet_id AS `Sheet Position` _x000D_
					, basket_id AS `Basket ID`_x000D_
				 , basket_urn AS `Basket URN`_x000D_
					,', (SELECT group_concat(concat(b_level, ' AS `', __utils_cap_first(b_level), '`') SEPARATOR ',') FROM labels), '_x000D_
				 , basket_alias AS `Basket Alias`					_x000D_
				 , use_for_outliers AS `Use Basket For Outlier Parameters`_x000D_
				 , use_for_savings_scenarios AS `Use Basket For Savings Scenarios`_x000D_
				 , use_for_coverage_heatmap AS `Use Basket For Coverage Heatmap`_x000D_
  FROM __controls_basket_levels_x000D_
                   ')_x000D_
								INTO @v_qry; _x000D_
						WHEN v_db_table = '__controls_basket_coverage' THEN_x000D_
						SET @v_qry := concat('_x000D_
SELECT sheet_name        AS `Sheet Name`_x000D_
     , sheet_id          AS `Sheet Position`_x000D_
     , basket_id AS `Basket ID`_x000D_
     , basket_description AS `Basket Description`'_x000D_
     , __outputs_qrybuilder('dynamic-levels-cols-baskets-only', 'bc'), '_x000D_
     , good_coverage_threshold AS `Good Coverage Threshold`_x000D_
  FROM __controls_basket_coverage bc_x000D_
;'_x000D_
                          )_x000D_
    ;_x000D_
    WHEN v_db_table = '__controls_bidders' THEN_x000D_
				  SET @v_qry:= concat('_x000D_
SELECT ', if(__config_use_bidder_code(), 'code           AS `Bidder Code`_x000D_
     , ', ''), 'name           AS `Bidder Name`_x000D_
     , excl_scenarios AS `Exclude From Award Scenarios`_x000D_
     , ', if(!__config_use_custom_baseline(), 'baseline       AS `Baseline Scenario`_x000D_
     , ', ''), (SELECT group_concat(concat(shortlist_name, ' AS `', shortlist_alias,'`')) FROM __config_shortlists), '_x000D_
  FROM __controls_bidders_x000D_
;'_x000D_
                         )_x000D_
    ;_x000D_
						WHEN v_db_table = '__controls_outlier_parameters' THEN_x000D_
		      SET @v_qry := concat('_x000D_
SELECT sheet_name        AS `Sheet Name`_x000D_
     , sheet_id          AS `Sheet Position`_x000D_
     , basket_id AS `Basket ID`_x000D_
     , basket_description AS `Basket Description`'_x000D_
     , __outputs_qrybuilder('dynamic-levels-cols-baskets-only', 'op'), '_x000D_
     , outlier_lower_bound AS `Outlier -`_x000D_
     , outlier_upper_bound AS `Outlier +`_x000D_
  FROM __controls_outlier_parameters op_x000D_
;'_x000D_
		                        )_x000D_
		    ;_x000D_
		    WHEN v_db_table = '__controls_savings_scenarios' THEN  _x000D_
		    SELECT __config_current_max_basket_level(), __config_preferred_sup_sel_num()_x000D_
      INTO @v_max_level               , @v_pss_num_x000D_
      ;_x000D_
		    WITH RECURSIVE num_gen AS (SELECT 1 num UNION ALL SELECT num + 1 FROM num_gen WHERE num &lt; if(@v_pss_num &gt; @v_max_level, @v_pss_num, @v_max_level))_x000D_
		    						                          , labels AS (_x000D_
		                                      									 SELECT if(num &gt; @v_pss_num, NULL, concat('preferred_supplier_', char(96 + num))) ps_label_x000D_
		                                                     , if(num &gt; @v_max_level, NULL, concat('level_', num)) b_level_x000D_
		                                         										  , num ordinal_x000D_
		                                      									   FROM num_gen_x000D_
		                                      									 )_x000D_
		   SELECT concat('_x000D_
		SELECT sheet_name          AS `Sheet Name`_x000D_
		     , sheet_id            AS `Sheet Position`_x000D_
							, basket_id AS `Basket ID`_x000D_
							, basket_description AS `Basket Description`' , ifnull((SELECT group_concat(concat('_x000D_
		     , ', b_level, ' AS `Basket Level ', ordinal, '`') SEPARATOR '') FROM labels), ''), '_x000D_
		     , savings_threshold   AS `Savings Threshold`_x000D_
		     , top_n_selection_num AS `Top N`_x000D_
		     , ', (SELECT group_concat(concat(shortlist_name, ' AS `', shortlist_alias, '`') SEPARATOR '_x000D_
		     , ')    FROM __config_shortlists), '_x000D_
		     , ', (SELECT group_concat(concat(ps_label, ' AS `', __utils_cap_first(ps_label), '`') SEPARATOR '_x000D_
		     , ')    FROM labels), '_x000D_
		  FROM __controls_savings_scenarios_x000D_
		;'          _x000D_
                   )_x000D_
							INTO @v_qry;_x000D_
    		ELSE_x000D_
    		  SET @v_qry = 'SELECT ''ERROR'' AS `Error Flag`, ''Incorrect input parameter, please resolve.'' AS `Error Detail`';_x000D_
    END CASE;_x000D_
    EXECUTE IMMEDIATE @v_qry;_x000D_
END</t>
  </si>
  <si>
    <t>CREATE OR REPLACE PROCEDURE __stage_items ()
BEGIN_x000D_
				CALL __log_new_proc('stage baskets and items', @v_proc_id);_x000D_
		  SELECT __config_max_basket_level() INTO @v_max_level ;_x000D_
				WITH RECURSIVE num_gen AS (SELECT 1 num UNION ALL SELECT num + 1 FROM num_gen WHERE num &lt; @v_max_level)_x000D_
				   , labels AS (_x000D_
				     									 SELECT if(num &gt; @v_max_level, NULL, concat('level_', num)) b_level_x000D_
				        										  , num ordinal_x000D_
				     									   FROM num_gen_x000D_
				     									 )_x000D_
				_x000D_
				SELECT concat('UPDATE __controls_basket_levels SET ', group_concat(concat(b_level, '=''N/A''') SEPARATOR ','), ' WHERE basket_id = 0;')_x000D_
				     , group_concat(concat(b_level, ' varchar(150)') SEPARATOR ',') _x000D_
				     , group_concat(b_level SEPARATOR ',')_x000D_
				     , concat('CREATE OR REPLACE VIEW v_controls_basket_levels_detail AS_x000D_
															SELECT c.sheet_id_x000D_
																    , c.basket_id_x000D_
																    , c.basket_urn_x000D_
																    , c.basket_alias_x000D_
																    , c.use_for_outliers_x000D_
																    , c.use_for_savings_scenarios_x000D_
																    , c.use_for_coverage_heatmap_x000D_
																    , concat_ws('','',', group_concat(concat('if(c.', b_level, '= "", """N/A""", replace(c.', b_level, ', "N/A", """N/A"""))') SEPARATOR ','), ') AS `basket_column_string`_x000D_
																    , CASE_x000D_
																				    WHEN basket_id = 0 THEN ''All Items in Pricing Sheet'' _x000D_
										              ELSE __utils_cap_first(concat_ws('' &gt; '', ', group_concat(concat('if(c.', b_level, '= "", NULL, ', b_level, ')') SEPARATOR ','), '))_x000D_
									              END AS `basket_description`_x000D_
									           , CASE_x000D_
																        WHEN c.basket_alias &lt;&gt; '''' THEN c.basket_alias									           _x000D_
																				    WHEN basket_id = 0 THEN ''All Items in Pricing Sheet'' _x000D_
										              ELSE __utils_cap_first(concat_ws('' &gt; '', ', group_concat(concat('if(c.', b_level, '= "", NULL, ', b_level, ')') SEPARATOR ','), '))_x000D_
									              END AS `final_basket_description`_x000D_
																   , CASE_x000D_
																       WHEN c.basket_id = 0 THEN 0'_x000D_
                       , group_concat(concat(' WHEN c.', b_level, ' &lt;&gt; "" THEN ', ordinal) ORDER BY ordinal DESC SEPARATOR ' '), '_x000D_
                       ELSE 0_x000D_
                     END AS `max_current_level`_x000D_
																 FROM __controls_basket_levels c_x000D_
																WHERE concat(', group_concat(concat('c.', b_level) SEPARATOR ','), ') &lt;&gt; ''''_x000D_
			              ')_x000D_
				  INTO @v_controls_basket_levels_clean_x000D_
						   , @v_b_level_create_string_x000D_
				     , @v_b_level_insert_string_x000D_
				     , @v_controls_basket_levels_qry_x000D_
						FROM labels_x000D_
				;_x000D_
				EXECUTE IMMEDIATE @v_controls_basket_levels_clean;_x000D_
				EXECUTE IMMEDIATE @v_controls_basket_levels_qry;_x000D_
				SELECT concat('CREATE OR REPLACE TABLE _items_baskets (_x000D_
																				  class_id            int_x000D_
																		  , sheet_id            int_x000D_
																		  , basket_id           int_x000D_
																		  , urn_id              int_x000D_
																		  , ', @v_b_level_create_string, '      )_x000D_
		              ')_x000D_
				  INTO @v_qry_x000D_
				;_x000D_
				CALL __log_dynamic_code(@v_proc_id, 'create items baskets table', @v_qry);_x000D_
				EXECUTE IMMEDIATE @v_qry;_x000D_
				FOR v_basket_levels IN (SELECT * FROM v_controls_basket_levels_detail) DO_x000D_
				    		SET @v_qry := concat('INSERT INTO _items_baskets (basket_id, class_id, sheet_id, urn_id, ', @v_b_level_insert_string, ')_x000D_
SELECT ', v_basket_levels.basket_id ,', i.class_id,', v_basket_levels.sheet_id, ', i.urn_id, ', v_basket_levels.basket_column_string , '_x000D_
	 FROM  __responses_items_', v_basket_levels.sheet_id, ' i_x000D_
					   		                   ')_x000D_
					   ;_x000D_
					   CALL __log_dynamic_code(@v_proc_id, concat('insert basket_id ', v_basket_levels.sheet_id, '.', v_basket_levels.basket_id,' into items baskets table'), @v_qry);_x000D_
								EXECUTE IMMEDIATE @v_qry;_x000D_
				END FOR;_x000D_
    CREATE INDEX _items_baskets_sheet_id ON _items_baskets(sheet_id);_x000D_
				CREATE INDEX _items_baskets_basket_id ON _items_baskets(basket_id);_x000D_
			 CREATE INDEX _items_baskets_comp ON _items_baskets(sheet_id,basket_id);_x000D_
				CREATE INDEX _items_baskets_join ON _items_baskets(class_id, sheet_id, urn_id);_x000D_
				SET @v_qry = concat('CREATE INDEX _items_baskets_levels ON _items_baskets(', @v_b_level_insert_string, ')');_x000D_
				EXECUTE IMMEDIATE @v_qry;_x000D_
				SET @v_qry = concat('CREATE INDEX _items_baskets_comp2 ON _items_baskets(class_id,sheet_id,basket_id,', @v_b_level_insert_string, ')');_x000D_
				EXECUTE IMMEDIATE @v_qry;_x000D_
    ## this part creates the static item fields used as descriptive columns in the tender.    _x000D_
    IF (SELECT (count(*) = 0) FROM __controls_item_fields) THEN SIGNAL SQLSTATE '45000' SET message_text = 'Item Field Selection has not been generated yet.'; END IF;_x000D_
    SELECT group_concat(concat(if(!__utils_tblexists(concat('__responses_items_', sheet_id)), NULL, concat('_x000D_
SELECT DISTINCT_x000D_
       class_id_x000D_
     , cast(', sheet_id, ' AS int)  AS sheet_id_x000D_
     , urn_id_x000D_
					, ', column_list, '_x000D_
  FROM `__responses_items_', sheet_id, '`'))) SEPARATOR ' _x000D_
 UNION ALL ') v_items_static_generator_x000D_
				  INTO @v_qry_str_x000D_
				  FROM (_x000D_
				       SELECT sheet_id_x000D_
				            , group_concat(column_name ORDER BY rank) column_list_x000D_
				         FROM (_x000D_
				              SELECT sheet_id_x000D_
				                   , concat(if(isnull(nullif(column_name, '')), '''N/A''', concat('`', column_name, '`')), ' AS `', replace(lower(item_field_number), ' ', '_'), '`') column_name_x000D_
				                   , substring_index(item_field_number, 'Item Field ', -1) / 1 rank_x000D_
				                FROM __controls_item_fields_x000D_
				              ) x_x000D_
				        GROUP BY 1_x000D_
				       ) y_x000D_
				;_x000D_
    SET @v_qry_str := concat('CREATE OR REPLACE TABLE _items_static AS', @v_qry_str, ';');_x000D_
    CALL __log_dynamic_code(@v_proc_id, 'create items static table', @v_qry_str);_x000D_
				EXECUTE IMMEDIATE @v_qry_str;_x000D_
    CREATE INDEX _items_static_join ON _items_static(class_id, sheet_id, urn_id);_x000D_
END</t>
  </si>
  <si>
    <t>CREATE OR REPLACE PROCEDURE __refresh_dynamic_controls ()
BEGIN_x000D_
     CALL __log_new_proc('refresh dynamic controls', @v_proc_id);_x000D_
					TRUNCATE TABLE __controls_outlier_parameters;_x000D_
	    TRUNCATE TABLE __controls_basket_coverage;_x000D_
					TRUNCATE TABLE __controls_savings_scenarios; _x000D_
	    SELECT __config_max_basket_level() INTO @v_max_level ;_x000D_
					WITH RECURSIVE num_gen AS (SELECT 1 num UNION ALL SELECT num + 1 FROM num_gen WHERE num &lt; @v_max_level)_x000D_
					   , labels AS (_x000D_
					     									 SELECT if(num &gt; @v_max_level, NULL, concat('level_', num)) b_level_x000D_
					        										  , num ordinal_x000D_
					     									   FROM num_gen_x000D_
					     									 ) _x000D_
					SELECT group_concat(concat('i.', b_level) SEPARATOR ',')_x000D_
					     , group_concat('''N/A''' SEPARATOR ',')_x000D_
					  INTO @v_b_level_insert_string_x000D_
					     , @v_no_selection_insert_x000D_
					  FROM labels_x000D_
					; _x000D_
					FOR v_sheet IN (SELECT sheet_id, sheet_name FROM __config_prices GROUP BY sheet_id, sheet_name) DO_x000D_
							SELECT (count(*) &gt; 0)_x000D_
							     , ifnull(c.basket_id, 0)_x000D_
							  INTO @v_sheet_has_outlier_selection_x000D_
							     , @v_sheet_outlier_basket_id_x000D_
									FROM v_controls_basket_levels_detail c_x000D_
							 WHERE 1 = 1_x000D_
							   AND c.sheet_id = v_sheet.sheet_id_x000D_
								  AND c.use_for_outliers = 'Y'_x000D_
								LIMIT 1_x000D_
							;_x000D_
			      SELECT concat('INSERT INTO __controls_outlier_parameters (sheet_name, sheet_id, basket_id, basket_description, ', replace(@v_b_level_insert_string, 'i.', ''), ', outlier_lower_bound, outlier_upper_bound)_x000D_
			  			SELECT s.sheet_name_x000D_
			    , i.sheet_id_x000D_
			    , i.basket_id_x000D_
			    , c.final_basket_description_x000D_
			    , ', @v_b_level_insert_string, '_x000D_
			    , -0.5 AS `outlier_lower_bound`_x000D_
			    , 0.5 AS `outlier_upper_bound`_x000D_
			FROM _items_baskets i_x000D_
			JOIN v_controls_basket_levels_detail c ON 1 = 1_x000D_
			 AND c.sheet_id = i.sheet_id_x000D_
				AND c.basket_id = i.basket_id_x000D_
			JOIN __config_sheets s ON 1 = 1_x000D_
			 AND s.id = i.sheet_id_x000D_
			WHERE i.sheet_id = ', v_sheet.sheet_id, '_x000D_
	   ', if(@v_sheet_has_outlier_selection, 'AND c.use_for_outliers = ''Y''', ''), '_x000D_
			 AND c.basket_id = ', @v_sheet_outlier_basket_id, '_x000D_
			GROUP BY i.sheet_id, i.basket_id_x000D_
			   , ', @v_b_level_insert_string, '_x000D_
			                   ')_x000D_
			        INTO @v_qry; CALL __log_dynamic_code(@v_proc_id, 'standard outlier parameters insert', @v_qry);_x000D_
											EXECUTE IMMEDIATE @v_qry;_x000D_
	    END FOR;_x000D_
	    SELECT concat('INSERT INTO __controls_basket_coverage (sheet_name, sheet_id, basket_id, basket_description, ', replace(@v_b_level_insert_string, 'i.', ''), ', good_coverage_threshold)_x000D_
	  			SELECT s.sheet_name_x000D_
	    , i.sheet_id_x000D_
	    , i.basket_id_x000D_
	    , c.final_basket_description_x000D_
	    , ', @v_b_level_insert_string, '_x000D_
	    , 0.5 AS `good_coverage_threshold`_x000D_
	FROM _items_baskets i_x000D_
	JOIN __config_sheets s ON 1 = 1_x000D_
	 AND s.id = i.sheet_id_x000D_
	JOIN v_controls_basket_levels_detail c ON 1 = 1_x000D_
		AND c.sheet_id = i.sheet_id_x000D_
		AND c.basket_id = i.basket_id_x000D_
	GROUP BY i.sheet_id, i.basket_id_x000D_
	   , ', @v_b_level_insert_string, '_x000D_
	                  ')_x000D_
	     INTO @v_qry; CALL __log_dynamic_code(@v_proc_id, 'basket coverage insert', @v_qry);_x000D_
						EXECUTE IMMEDIATE @v_qry;_x000D_
	    FOR v_sheet IN (SELECT sheet_id, sheet_name FROM __config_prices GROUP BY sheet_id, sheet_name) DO_x000D_
							SELECT (count(*) &gt; 0)_x000D_
							  INTO @v_sheet_has_custom_scenarios_selection_x000D_
									FROM v_controls_basket_levels_detail c_x000D_
							 WHERE 1 = 1_x000D_
							   AND c.sheet_id = v_sheet.sheet_id_x000D_
								  AND c.use_for_savings_scenarios = 'Y'_x000D_
								LIMIT 1_x000D_
							;_x000D_
	      SELECT concat('INSERT INTO __controls_savings_scenarios (sheet_name, sheet_id, basket_id, basket_description, ', replace(@v_b_level_insert_string, 'i.', ''), ', savings_threshold, top_n_selection_num, ', (SELECT group_concat(shortlist_name SEPARATOR ', ') FROM __config_shortlists),')', ' _x000D_
			SELECT s.sheet_name_x000D_
								, i.sheet_id_x000D_
								, i.basket_id_x000D_
								, c.final_basket_description_x000D_
								, ', @v_b_level_insert_string, '_x000D_
								, 0 AS savings_threshold_x000D_
								, 3 AS top_n_selection_num_x000D_
								, ', (SELECT group_concat(concat('''All'' AS ', shortlist_name) SEPARATOR ', ') FROM __config_shortlists), '_x000D_
					FROM _items_baskets i_x000D_
					JOIN __config_sheets s ON 1 = 1_x000D_
					 AND s.id = i.sheet_id_x000D_
					JOIN v_controls_basket_levels_detail c ON 1 = 1_x000D_
			   AND c.sheet_id = i.sheet_id_x000D_
						AND c.basket_id = i.basket_id_x000D_
			 WHERE i.sheet_id = ', v_sheet.sheet_id, '_x000D_
			   AND ', if(@v_sheet_has_custom_scenarios_selection, 'c.use_for_savings_scenarios = ''Y''', 'c.basket_id = 0'), '_x000D_
	GROUP BY i.sheet_id, i.basket_id_x000D_
	   , ', @v_b_level_insert_string, '_x000D_
	                    ')_x000D_
	       INTO @v_qry; CALL __log_dynamic_code(@v_proc_id, 'standard savings scenario control insert', @v_qry);_x000D_
								EXECUTE IMMEDIATE @v_qry;_x000D_
				END FOR;_x000D_
				## delete line item incumbent scenario if not used_x000D_
				IF (SELECT sum(special_name = 'line_item_incumbent') = 0 FROM __config_raw) THEN_x000D_
				    DELETE FROM __config_savings_scenarios WHERE scenario_name = 'Line Item Incumbents';_x000D_
				END IF;_x000D_
				## re-seed savings scenario data based off basket level configuration_x000D_
				DELETE FROM __config_savings_scenarios WHERE scenario_code &lt;&gt; 'Level urn';_x000D_
				ALTER TABLE __config_savings_scenarios DROP COLUMN ordinal;_x000D_
			 ## add best supplier scenario for each basket configured_x000D_
    INSERT INTO __config_savings_scenarios_x000D_
				SELECT 'Best Supplier Per Basket' AS `scenario_name`_x000D_
				     , c.basket_urn AS `scenario_code`_x000D_
				     , concat('Basket: ', c.final_basket_description) AS `level_of_cherrypick`_x000D_
				     , c.sheet_id AS `sheet_id`_x000D_
				     , c.basket_id AS `basket_id`_x000D_
				     , 0 AS `is_custom`_x000D_
				     , '' AS `bidder_pooling_statement`_x000D_
				     , 'is_valid' AS `condition_statement`_x000D_
				     , 1 AS `bidder_selection_bound`_x000D_
				  FROM v_controls_basket_levels_detail c_x000D_
				  WHERE 1 = 1_x000D_
				   AND c.use_for_savings_scenarios = 'Y'_x000D_
				;  _x000D_
			 ## add top n supplier scenario for each basket selected for custom scenarios_x000D_
				INSERT INTO __config_savings_scenarios		 _x000D_
				SELECT 'Top N Suppliers Per Basket' AS `scenario_name`_x000D_
				     , c.basket_urn AS `scenario_code`_x000D_
				     , concat('Basket: ', c.final_basket_description) AS `level_of_cherrypick`_x000D_
				     , c.sheet_id AS `sheet_id`_x000D_
				     , c.basket_id AS `basket_id`_x000D_
				     , 1 AS `is_custom`_x000D_
				     , '' AS `bidder_pooling_statement`_x000D_
				     , 'is_valid' AS `condition_statement`_x000D_
				     , 1 AS `bidder_selection_bound`_x000D_
			   FROM v_controls_basket_levels_detail c_x000D_
			  WHERE 1 = 1_x000D_
				   AND c.use_for_savings_scenarios = 'Y'_x000D_
				;_x000D_
			 ## add preferred supplier scenario for each basket selected for custom scenarios				_x000D_
				INSERT INTO __config_savings_scenarios		_x000D_
				SELECT 'Preferred Suppliers Per Basket' AS `scenario_name`_x000D_
				     , c.basket_urn AS `scenario_code`_x000D_
				     , concat('Basket: ', c.final_basket_description) AS `level_of_cherrypick`_x000D_
				     , c.sheet_id AS `sheet_id`_x000D_
									, c.basket_id AS `basket_id`		     _x000D_
				     , 1 AS `is_custom`_x000D_
				     , '' AS `bidder_pooling_statement`_x000D_
				     , 'is_valid' AS `condition_statement`_x000D_
				     , 1 AS `bidder_selection_bound`_x000D_
				  FROM v_controls_basket_levels_detail c_x000D_
					WHERE 1 = 1_x000D_
						AND c.use_for_savings_scenarios = 'Y'_x000D_
					;_x000D_
				 ALTER TABLE __config_savings_scenarios ADD COLUMN ordinal int NOT NULL AUTO_INCREMENT PRIMARY KEY FIRST;_x000D_
END</t>
  </si>
  <si>
    <t>CREATE OR REPLACE PROCEDURE __utils_ux_outputs_adj ()
BEGIN_x000D_
				IF __config_heatmap_only_tool() THEN_x000D_
								UPDATE __ux_journeys_x000D_
								   SET hidden = 'Y'_x000D_
								 WHERE journey_name IN('Savings Modelling', 'Aggregated Award')_x000D_
								;_x000D_
								UPDATE __ux_journey_sheets s_x000D_
								  JOIN __ux_journeys j ON 1 = 1_x000D_
								   AND j.id = s.journey_id_x000D_
								  	SET s.active = ''_x000D_
								 WHERE j.journey_name IN('Savings Modelling', 'Aggregated Award')_x000D_
								;_x000D_
								UPDATE __ux_journey_sheet_content s_x000D_
								  JOIN __ux_journeys j ON 1 = 1_x000D_
								   AND j.id = s.journey_id_x000D_
								  	SET s.active = ''_x000D_
								 WHERE j.journey_name IN('Savings Modelling', 'Aggregated Award')_x000D_
								;_x000D_
								UPDATE __ux_journey_sheet_panes s_x000D_
								  JOIN __ux_journeys j ON 1 = 1_x000D_
								   AND j.id = s.journey_id_x000D_
								  	SET s.active = ''_x000D_
								 WHERE j.journey_name IN('Savings Modelling', 'Aggregated Award')_x000D_
								;_x000D_
								DELETE FROM __meta_transfers_x000D_
								 WHERE table_tag IN ( '_Automated Savings Data_', '_Automated Savings Pre-Selection Data_', '_Savings Parameters_'_x000D_
								                       ,'_Supplier Selection_'_x000D_
								                       , '_WACC Parameters_', '_Payment Terms_', '_Aggregated Award Data_', '_Rebates_'_x000D_
								                    )_x000D_
								;_x000D_
								DELETE FROM __ux_summary_dashboard_contents_x000D_
								 WHERE associated_journey IN('Savings Modelling', 'Aggregated Award')_x000D_
								;_x000D_
								DELETE FROM __ux_journey_sheet_ornaments_x000D_
								 WHERE graph_source_pivot_table IN('_Pivot SM Scenario Savings_', '_Pivot SM Supplier Type Award_')_x000D_
								;_x000D_
								DELETE FROM __ux_journey_sheet_content_pivot_def_x000D_
								 WHERE pivot_table_tag IN('_Pivot SM Scenario Savings_', '_Pivot SM Supplier Type Award_')_x000D_
								;_x000D_
								DELETE FROM __ux_journey_sheet_content_pivot_col_def_x000D_
							  WHERE pivot_table_tag IN('_Pivot SM Scenario Savings_', '_Pivot SM Supplier Type Award_')_x000D_
							 ;_x000D_
							 	UPDATE __ux_journey_sheet_content s_x000D_
								  	SET s.active = ''_x000D_
								 WHERE s.table_tag IN('_Pivot SM Scenario Savings_', '_Pivot SM Supplier Type Award_')_x000D_
								 ;_x000D_
				ELSE_x000D_
								IF (SELECT (count(*) = 0) FROM __config_sheets WHERE rebate_sheet = 'Y') THEN_x000D_
												UPDATE __ux_journeys_x000D_
												   SET hidden = 'Y'_x000D_
												 WHERE journey_name IN('Aggregated Award')_x000D_
												;_x000D_
												UPDATE __ux_journey_sheets s_x000D_
												  JOIN __ux_journeys j ON 1 = 1_x000D_
												   AND j.id = s.journey_id_x000D_
												  	SET s.active = ''_x000D_
												 WHERE j.journey_name IN('Aggregated Award')_x000D_
												;_x000D_
												UPDATE __ux_journey_sheet_content s_x000D_
												  JOIN __ux_journeys j ON 1 = 1_x000D_
												   AND j.id = s.journey_id_x000D_
												  	SET s.active = ''_x000D_
												 WHERE j.journey_name IN('Aggregated Award')_x000D_
												;_x000D_
												UPDATE __ux_journey_sheet_panes s_x000D_
												  JOIN __ux_journeys j ON 1 = 1_x000D_
												   AND j.id = s.journey_id_x000D_
												  	SET s.active = ''_x000D_
												 WHERE j.journey_name IN('Aggregated Award')_x000D_
												;_x000D_
												DELETE FROM __meta_transfers_x000D_
												 WHERE table_tag IN ('_WACC Parameters_', '_Payment Terms_', '_Aggregated Award Data_', '_Rebates_')_x000D_
												;_x000D_
												DELETE FROM __ux_summary_dashboard_contents_x000D_
												 WHERE associated_journey IN('Aggregated Award')_x000D_
												;_x000D_
												END IF;_x000D_
				END IF;_x000D_
END</t>
  </si>
  <si>
    <t>demo_office_supplies_2</t>
  </si>
  <si>
    <t>0. Instructions</t>
  </si>
  <si>
    <t>v1.0</t>
  </si>
  <si>
    <t>srvc_tool_user</t>
  </si>
  <si>
    <t>First release to team.</t>
  </si>
  <si>
    <t>Intro</t>
  </si>
  <si>
    <t>High Level Instructions, Contents, and Version Control.</t>
  </si>
  <si>
    <t>0a. FAQ</t>
  </si>
  <si>
    <t>FAQ page allowing the user to self diagnose issues prior to contacting a Sourcing Analytics consultant.</t>
  </si>
  <si>
    <t>0b. General Settings</t>
  </si>
  <si>
    <t>A general settings sheet containing the input tables for the Bidder List, Basket Levels and Item Field Selection. This also contains reference tables about how the eFlow data is extracted in the tool.</t>
  </si>
  <si>
    <t>0c. Summary Dashboard</t>
  </si>
  <si>
    <t>A dashboard containing tables of high level anaylsis of the RFP.</t>
  </si>
  <si>
    <t>Import</t>
  </si>
  <si>
    <t>1. Import Summary</t>
  </si>
  <si>
    <t>A summary and example screenshots of the Import Journey.</t>
  </si>
  <si>
    <t>Imports of data into the Sourcing Analytics database happens here, as well as a log showing what has been done. And another table showing detailed errors.</t>
  </si>
  <si>
    <t>Supplier Clarifications</t>
  </si>
  <si>
    <t>2. Supplier Clarifications</t>
  </si>
  <si>
    <t>A summary and example screenshots of the Supplier Clarifications Journey.</t>
  </si>
  <si>
    <t>2a. SC Control Panel</t>
  </si>
  <si>
    <t>Basket Coverage and Outlier Parameters entered.</t>
  </si>
  <si>
    <t>2b. SC High Level View</t>
  </si>
  <si>
    <t>High level analytics, showing coverage and outlier percentages.</t>
  </si>
  <si>
    <t>2c. SC Item Analysis</t>
  </si>
  <si>
    <t>High level item analysis, showing coverage and outlier percentages. As well as cherrypick and max bids.</t>
  </si>
  <si>
    <t>2d. SC Granular Data</t>
  </si>
  <si>
    <t>Data table showing normalised pricing information for all Price columns incl. outlier conditions, Ranks etc.</t>
  </si>
  <si>
    <t>Commercial Feedback</t>
  </si>
  <si>
    <t>3. Commercial Feedback</t>
  </si>
  <si>
    <t>A summary and example screenshots of the Commercial Feedback Journey.</t>
  </si>
  <si>
    <t>3a. CF Control Panel</t>
  </si>
  <si>
    <t>Commercial Feedback target parameters are set here as well as Bandings Colouring</t>
  </si>
  <si>
    <t>3b. CF Granular Data</t>
  </si>
  <si>
    <t>The Target Prices are visible here along with the associated Target Driver and each Bidder's bid in comparison to the Target Price, complete with colour coding.</t>
  </si>
  <si>
    <t>3c. Heatmap Generator</t>
  </si>
  <si>
    <t>Individual Commercial Feedback Files can be configured and generated here.</t>
  </si>
  <si>
    <t>Savings Modelling</t>
  </si>
  <si>
    <t>4. Savings Modelling</t>
  </si>
  <si>
    <t>A summary and example screenshots of the Savings Modelling Journey.</t>
  </si>
  <si>
    <t>4a. SM Control Panel</t>
  </si>
  <si>
    <t>Savings Analysis parameters entered which drive the high level views of the automated savings modelling for Item Level savings. Does not include Rebaes or Payment Terms analysis</t>
  </si>
  <si>
    <t>4b. SM High Level View</t>
  </si>
  <si>
    <t>High level views of the outputs of the automated savings modelling.</t>
  </si>
  <si>
    <t>4c. SM Granular Data</t>
  </si>
  <si>
    <t>Granular data by Item of automated savings modelling, allowing for detailed investigation.</t>
  </si>
  <si>
    <t>4d. Pre-Selection Data</t>
  </si>
  <si>
    <t>Granular data used to make selections within the automated savings modelling for custom scenarios, allowing for detailed investigation.</t>
  </si>
  <si>
    <t>4e. Supplier Selection Overview</t>
  </si>
  <si>
    <t>Pivot table allowing for bespoke manipulation of Supplier Selection.</t>
  </si>
  <si>
    <t>4f. Supplier Selection</t>
  </si>
  <si>
    <t>Allows for a manual supplier selection for the baseline at the Item level. Various metrics feed into the table allowing for easier selection.</t>
  </si>
  <si>
    <t>Aggregated Award</t>
  </si>
  <si>
    <t>5. Aggregated Award</t>
  </si>
  <si>
    <t>A summary and example screenshots of the Aggregated Award Journey.</t>
  </si>
  <si>
    <t>5a. AA Control Panel</t>
  </si>
  <si>
    <t>Contains tables for configuring Payment Terms and WACC savings, as well as providing a pivot to summarise the awarded spend by supplier for any of the scenarios.</t>
  </si>
  <si>
    <t>5b. AA High Level View</t>
  </si>
  <si>
    <t>A high level of the aggregated award analysis.</t>
  </si>
  <si>
    <t>5c. AA Granular Data</t>
  </si>
  <si>
    <t>Contains data showing awarded spend by supplier for each scenario. It shows the additional savings related to rebates, payment term changes and WACC.</t>
  </si>
  <si>
    <t>5d. Rebates</t>
  </si>
  <si>
    <t>Rebates Information</t>
  </si>
  <si>
    <t>Glossary</t>
  </si>
  <si>
    <t>eFlow Special Names</t>
  </si>
  <si>
    <t>A detailed breakdown of the eFlow Special Names:_x000D_
_x000D_
- Bidder - this is the scenario name column, generated by eFlow, a.k.a the bidder name column._x000D_
- Urn - this is the URN column for this tab. _x000D_
   *We require each tab  on which analysis is to be performed to have a urn*_x000D_
- Line Item Incumbent - this is the incumbent supplier name that currently sources the line item for the client. This should match the name in the Bidder List where applicable._x000D_
- Unit Of Measure - currently not in use in the Sourcing Analytics tool._x000D_
- Item Quantity - this column represents an item quantity column. This will be used as a multiplier within basket analytics and saving scenarios, for all Pricing Columns except the total_price (as this already takes into account the quantity)._x000D_
- Unit Price - this column generally would represent the "Key Price" for the pricing structure (i.e. the total unit price for the line item)._x000D_
- Total Price - this is an eFlow calculation which represents the associated spend of the line item i.e. [Unit Price] * [Item Quantity]._x000D_
- Bidder Comments - this column will be consolidated and available in condensed feedback outputs._x000D_
  *Rebate Tabs Only*_x000D_
- Spend From - the "spend from" threshold which the rebate applies._x000D_
- Spend To - the "spend to" threshold which the rebate applies._x000D_
- Percentage Discount - the percentage discount for the associate rebate.</t>
  </si>
  <si>
    <t>Table Definition</t>
  </si>
  <si>
    <t>This table allows you to choose levels for basket analytics. The dropdowns are per pricing sheet and basket ID and the contains columns from the pricing sheet.
You can create multiple baskets per sheet. If you choose not to, the default is basket ID "0" which is a basket of all the items in the pricing sheet. Ensure you click the button to refresh the tool with the new baskets. Ensure only 1 basket per sheet is selected for outlier parameters and the coverage heatmap.
If you modify the line item data in eFlow and move items into different baskets, you will need to click the button in this sheet to refresh the tool with the new basket composition.</t>
  </si>
  <si>
    <t>This table allows you to choose descriptive item fields for basket analytics. The dropdowns are per pricing sheet and contain the columns from the pricing sheet. This configuration helps to populate data output tables and provide descriptive context to each item as per the RFP structure.</t>
  </si>
  <si>
    <t>This table allows you to add or remove bidders, as well as defining setting the shortlists for each bidder (which were configured during the build). You can also remove certain bidders from award scenarios using the [Exclude From Award Scenarios] column.
Ensure that your Bidder Names match to what is in the eFlow web application. This table is imported every time you import data, click buttons 2a, 3a or 4a.</t>
  </si>
  <si>
    <t>This read-only reference table shows you which sheets and columns from eFlow are captured in the Analytics tool and how they are classed as different data types.</t>
  </si>
  <si>
    <t>This read-only reference table shows you which columns from eFlow are classed as Pricing Columns and which ones are flagged as key costs i.e. the columns that are used for high level views and savings analysis.</t>
  </si>
  <si>
    <t>This is a contents table that allows you to navigate the graphs and pivot tables within the dashboard.</t>
  </si>
  <si>
    <t>Graph Definition</t>
  </si>
  <si>
    <t>_SC Baseline Spend Coverage_</t>
  </si>
  <si>
    <t>This graph shows you baseline spend coverage over all items as well as at the analytics levels. It splits out coverage between valid and outlier bids and incorperates the coverages thresholds specified in the _Basket Coverage_ table.</t>
  </si>
  <si>
    <t>_SC High Level Savings_</t>
  </si>
  <si>
    <t>This graph shows you high level savings over all items as well as at the analytics levels. It shows both total (net) savings and positive savings (savings from bids below the baseline) and includes a ranking of suppliers based on total (net) savings.</t>
  </si>
  <si>
    <t>_SC Item Variance_</t>
  </si>
  <si>
    <t>This graph shows you the variance in bids across the top 50 items ordered by baseline unit price. It allows you to identify unsual bidding patterns.</t>
  </si>
  <si>
    <t>_CF Target Drivers_</t>
  </si>
  <si>
    <t>This graph shows you the bidders who are driving the targets and the potential target spend they could achieve vs the baseline spend.</t>
  </si>
  <si>
    <t>_SM Scenario Savings_</t>
  </si>
  <si>
    <t>This graph shows you savings for all the different savings scenarios, split by Level Of Cherrypick.</t>
  </si>
  <si>
    <t>_SM Supplier Type Award_</t>
  </si>
  <si>
    <t>This graph shows you savings for all awarded suppliers per scenario. The graph splits suppliers out by their type (New, Incumbent, Line Item Incumbent).</t>
  </si>
  <si>
    <t>This is a log of all the imports of pricing data into the Sourcing Analytics database (i.e. each unique file of pricing data). For non-eFlow tenders, there will be a Bidder Code column reflecting the Bidder Code column in the _Bidder List_</t>
  </si>
  <si>
    <t>This shows you any rows in the consolidation that have more than one internal data value per bidder per URN. Normally there should only be one value for each URN for each bidder. It also shows you any URNs that are not present for all bidders. The tool cannot be refreshed unless these are resolved.</t>
  </si>
  <si>
    <t>Baseline Proxy</t>
  </si>
  <si>
    <t>A baseline proxy (substitute value) is created when there is a price of 0 for an item in the baseline. This is created using the median of all the bids prior to outlier analyis.
This baseline proxy is used in outlier analysis and commercial feedback target generation. However, it is not used in savings scenarios.</t>
  </si>
  <si>
    <t>IFS([Outlier Override] = "Override to Valid Bid", "Valid Bid", [Outlier Override] = "Override to Outlier Bid", "Outlier Bid", [Unit Price] = 0, "No Bid", ([Baseline price] - [Unit Price] / [Baseline Price]) &gt; [Outlier +], "Outlier Bid",  ([Baseline Price] - [Unit Price] / [Baseline Price]) &lt; [Outlier -], "Outlier Bid", ELSE "Valid Bid")</t>
  </si>
  <si>
    <t>Bidder Shortlist</t>
  </si>
  <si>
    <t>A way of grouping bidders for analysis e.g. setting commercial feedback targets and savings scenarios. Examples include New Or Incumbent, Region or Tier (Tier 1, 2 or 3 for Management Consultancy).</t>
  </si>
  <si>
    <t>IFS([Baseline Coverage % Of Valid Items] = 0, "No Valid Bids", [Baseline Coverage % Of Valid Items] =&gt; [Relevant Level Coverage Threshold], "Good Coverage", [Baseline Coverage % Of Valid Items] &lt; [Relevant Level Coverage Threshold], "Low Coverage")</t>
  </si>
  <si>
    <t>Basket Definition</t>
  </si>
  <si>
    <t>A basket is a way of grouping sets of items so they can be analysed at a high level.
This grouping is done in the RFP as columns and can reflect the location of item (city, region or country) or the charachteristic of the item (part type, consultancy type or quality grade).</t>
  </si>
  <si>
    <t>Blended Price Definition</t>
  </si>
  <si>
    <t>Blended prices can be configured by the eFlow Delivery lead. They occur when an RFP has exact and alternative specification pricing options for items. The bidder can enter a price for just the exact, just the alternative or both.
In every case, the tool chooses the minimum non-zero price that is a valid bid MINIFS("&lt;&gt;0", [Exact Price Validity] = "Valid", [Alt Price Validity] = "Valid", [Exact Price], [Alt Price]). The blended price is therefore a composition of the exact and alternative bids from a bidder and can create a realistic scenario. The sources of the blended price appear in the granular data outputs (2d, 3b, 4c and 4d) as extra columns.
You can assign only one exact price and if needed, multiple alternatives. The baseline price for the blended price is taken from the exact specification baseline price. Only 1 blended price can be configured per pricing sheet. They appear in all journeys of the tool.</t>
  </si>
  <si>
    <t>This table allows you to set your Outlier thresholds at the basket levels specified in the _Basket Levels_ table, where [Use Basket For Outlier Parameters] = "Y". Items that have a percentage difference below or above the threshold when compared to the baseline (or baseline proxy if there is no baseline) are considered outliers. These items are therefore not considered for basket analytics, feedback targets and savings scenarios.</t>
  </si>
  <si>
    <t>This table allows you to set a "Good Coverage" threshold for Basket Analytics. For each level, you can specify this. This flags each bidder with a coverage flag in _Baskets_ and only bidders with "Good Coverage" are considered for savings scenarios. I.e. if the threhold is 50% for a certain basket, then bidders who have 50% or more valid items in that basket will be flagged as "Good Coverage".</t>
  </si>
  <si>
    <t>This table contains basket analytics data. It includes analytics at the highest bidder level per pricing structure (i.e. bidder performance for all items in the pricing structure), as well as analytics at the pre-defined basket levels.
The key data columns are shown first such as [Baseline Spend Coverage % Of All Items] and [Total Savings Valid Items Only].</t>
  </si>
  <si>
    <t>This table contains analysis for all the items for key prices only. It gives a high level view of the variance of bids. It also provides cherrypick and max bid values, both for valid bids and for all bids (incl. outliers).</t>
  </si>
  <si>
    <t>This table contains normalised pricing data per Tab Name, Bidder, URN and Pricing Column. For each row, there is useful information about the item's price in comparison to the baseline price. There are also true false columns (1 or 0) that describe the properties of that particular item (is it a valid bid, is it above the baseline). The values are 1 or 0 so that you can easily do custom formulae using these columns.
You can also override the automated outlier analysis using the "Outlier Override" column. This would be useful if an item is just over the threshold of the automated analysis but to make up a basket, you decide to keep it in.</t>
  </si>
  <si>
    <t>This table allows you to set your feedback targets by specified Bidder Shortlists and/or a baseline column, defined during configuration. The user can set a Target Source from the dropdown, as well as a flat discount and any randomised discounts. If bidder shortlists are applied to this table, the target sources that include "Cherrypick" and "Mean" use prices from only the relevant bidder shortlist.
Line Item Level Target = [Initial Target Unit Price] * (1 - (IF([Cherrypick Unit Price] &lt; [Baseline Unit Price], [Flat Bid Discount %], [Flat Baseline Discount %]) + {random number between 0 and 1} * ([Randomiser + %]  - [Randomiser - %]) + [Randomiser - %])</t>
  </si>
  <si>
    <t>This table allows you to control the colouring for the feedback targets table and the individual bidder commercial feedback outputs. The bandings refer to line item level heatmapping, and how far a bidder is away from the pre-defined target price. If a bidders price is exactly 5% away, they will receive colouring reflected the range 5% To 10%.
Users can edit the percentage ranges as required, and change the colour/pattern schemes.
Rows can be added, but ensure that the full range from 0% to 100% is covered. And there is a blank cell in the [From] column in the first row and  the [To] column in the last row. This signifies the lower and upper end points of the bandings.</t>
  </si>
  <si>
    <t>This table allows you to control the coverage colouring for the individual bidder commercial feedback outputs. The bandings refer to basket level coverage heatmapping, which is a tab showing the number of bids in each basket as well as the approximate baseline coverage. Exact baseline coverage is not disclosed as this allows for the back calculation of the baseline spend per basket level.
Users can edit the percentage ranges as required, and change the colour/pattern schemes. Rows can be added, but ensure that the full range 0&gt;100 is covered. And there is a "100%" in the [To] column in the first row and "0%" the [From] column in the last row.</t>
  </si>
  <si>
    <t xml:space="preserve">This table shows the different target prices per shortlist combination and per item. All the metrics used to build up the final target price are displayed so you can back calculate and validate the target prices.
Bidder % difference from the target and Bidder prices are coloured in individual columns in the same format that would be seen in the individual commercial feedback files. This allows you to compare the different prices per item and adjust the _Feedback Parameters_ if required.
Note even if the cherrypick bidder is driving the target and the discount is 5%,they will actually be a little further away in terms of [% difference from the target]. E.g. Cherrypick bidder price is 100, Target = 5% * 100 = 95. [% difference from the target] = (100-95) / 95 = 0.0526 = 5.26%._x000D_
</t>
  </si>
  <si>
    <t>This toggle allows you to select different bidder shortlists to be visible in the _Feedback Targets_ table. This allows for easier side by side comparison. The colouring can also be turned off it is not required.</t>
  </si>
  <si>
    <t>This table allows the user to configure which tabs from the RFP they would like to view in the commercial feedback files. For enriched eFlow bid sheet outputs, all tabs are included and you can toggle whether you want the "Coverage Statistics" tab included.</t>
  </si>
  <si>
    <t>This table allows you to configure:
- The Pricing Columns that show in the commercial feedback files.
- The Pricing Columns which are coloured in the commercial feedback files.
- Whether you wish to disclose the target price in the column on the right of the Pricing Column.
- Whether you want to include a colour count distribution in the colour legend table (e.g. % of bids coloured as green).</t>
  </si>
  <si>
    <t xml:space="preserve">This table allows you to add extra columns to the condensed commercial feedback files (not needed if creating eFlow bid sheet feedback). The standard output is to have the URN column, followed by the Pricing Columns and any Target Prices. 
However you can add up to 10 extra columns from the RFP per Tab (e.g. Part Description, Part Type) so the bidder is aware of what each item is.
</t>
  </si>
  <si>
    <t>Automated Savings Scenario: All Suppliers</t>
  </si>
  <si>
    <t>This savings scenario is at an item level and selects the best valid bid out of all the suppliers in the RFP. Theoretically this is the savings scenario that provides the highest amount of savings.</t>
  </si>
  <si>
    <t>Automated Savings Scenario: All Incumbents</t>
  </si>
  <si>
    <t>This savings scenario is at an item level and selects the best valid bid out of all the Incumbent suppliers in the RFP. This is useful when the client wants to minimise supplier change and switching prices.</t>
  </si>
  <si>
    <t>Automated Savings Scenario: Line Item Incumbents</t>
  </si>
  <si>
    <t>This savings scenario is at an item level and selects the line item incumbents bid if it is valid. This is the easiest savings scenario to implement however often will provide the lowest amount of savings.</t>
  </si>
  <si>
    <t>Automated Savings Scenario: Best Supplier Per Basket</t>
  </si>
  <si>
    <t>This savings scenario is for each basket configured and selects the best supplier for all the items in that basket. Then awards all items in that basket to one supplier.</t>
  </si>
  <si>
    <t>Automated Savings Scenario: Top N Suppliers</t>
  </si>
  <si>
    <t>This savings scenario is for the basket levels defined in the _Basket Levels_ table, where [Use Basket For Custom Savings Scenarios] = "Y". It allows the user to shortlist the number of suppliers per basket, e.g. the top 3 suppliers. These suppliers are chosen using the rankings in the basket analytics. For each item in the particular basket, the tool will choose the lowest valid bid out of those top 3 suppliers.</t>
  </si>
  <si>
    <t>Automated Savings Scenario: Preferred Suppliers</t>
  </si>
  <si>
    <t>This savings scenario is for the basket levels defined in the _Basket Levels_ table, where [Use Basket For Custom Savings Scenarios] = "Y". It allows the user to manually choose up to three suppliers per basket.  For each item in the particular basket, the tool will choose the lowest valid bid out of those suppliers.</t>
  </si>
  <si>
    <t>A detailed formula of the logic for the Savings Type column:_x000D_
IF [Baseline Spend] = 0 OR [Award Candidate Supplier] = "" OR [Award Candidate Spend] = [Baseline Spend] THEN "No Savings"_x000D_
  ELSE IF [Award Candidate Spend] &gt; [Baseline Spend] THEN "Negative Savings"_x000D_
  ELSE IF [Savings Threshold] = 0 AND [Award Candidate Spend] &lt; [Baseline Spend]THEN "Positive Savings"_x000D_
  ELSE IF [Award Candidate Spend] &gt; [Baseline Spend] + [Savings Threshold] THEN "Positive Savings Above Threshold"_x000D_
  ELSE IF [Baseline Spend] &lt; ([Baseline Spend] - [Award Candidate Spend]) &lt; [Savings Threshold]  THEN "Positive Savings Below Threshold"_x000D_
END IF</t>
  </si>
  <si>
    <t>A detailed formula of the logic for the Award Type column:_x000D_
_x000D_
IF [Savings Type] = [No Savings] THEN "No Suitable Candidate Supplier And No Savings"_x000D_
  ELSE IF [Savings Type] = [Positive Savings] AND [Award Candidate Supplier Type] = "New" THEN "New Supplier Positive Savings"_x000D_
  ELSE IF [Savings Type] = [Positive Savings] AND [Award Candidate Supplier Type] = "Incumbent" THEN "Incumbent Supplier Positive Savings"_x000D_
  ELSE IF [Savings Type] = [Positive Savings] AND [Award Candidate Supplier Type] = "Line Item Incumbent" THEN "Line Item Incumbent Positive Savings"_x000D_
  ELSE IF [Savings Type] = [Positive Savings Above Threshold] AND [Award Candidate Supplier Type] = "New" THEN "New Supplier Positive Savings Above Threshold"_x000D_
  ELSE IF [Savings Type] = [Positive Savings Above Threshold] AND [Award Candidate Supplier Type] = "Incumbent" THEN "Incumbent Supplier Positive Savings Above Threshold"_x000D_
  ELSE IF [Savings Type] = [Positive Savings Above Threshold] AND [Award Candidate Supplier Type] = "Line Item Incumbent" THEN "Line Item Incumbent Positive Savings Above Threshold"_x000D_
  ELSE IF [Savings Type] = [Negative Savings]  AND [Award Candidate Supplier Type] = "Line Item Incumbent" THEN "Line Item Incumbent Negative Savings"_x000D_
  ELSE "No Suitable Candidate Supplier And No Savings"_x000D_
END IF</t>
  </si>
  <si>
    <t>This table allows you to set parameters for the automated savings scenarios. For the predfined basket levels from _Basket Levels_, you can configure a Top N Supplier Scenario or a Preferred Supplier Scenario (see sections in FAQ for further information about Savings Scenarios).
Your shortlists come into the Top N scenario too e.g. you can choose the top 3 suppliers for a "Paris" basket for Incumbent bidders with "Europe" as a region shortlist.</t>
  </si>
  <si>
    <t>This pivot provides a high level view of the hypothetical savings associated with each automated scenario. The data is from _Automated Savings Data_.</t>
  </si>
  <si>
    <t>This pivot provides a view for each scenario showing the awarded spend per supplier. The data is from _Automated Savings Data_.</t>
  </si>
  <si>
    <t>This pivot provides a view for each scenario showing the change in spend from line item incumbents to alternative suppliers. It is only effective when you have line item incumbent data. The data is from _Automated Savings Data_.</t>
  </si>
  <si>
    <t>For each automated scenario, each round and each item, you can see the comparison between the baseline price and the selection candidate price. The table shows the potential savings using the hypothetical scenarios.</t>
  </si>
  <si>
    <t>This shows the granular pre-selection data for the custom savings scenarios.</t>
  </si>
  <si>
    <t>_Pivot_SS_Sandbox_</t>
  </si>
  <si>
    <t>This pivot allows you to further investigate the data in the table _Supplier Selection_ and create views that are relevant for your client and category.</t>
  </si>
  <si>
    <t>This table allows you to create a bespoke award for each item in your baseline. You can pre-populate it with data from the automated selections using the pop out analytics blocks.
You can then fine tune a real life award including splitting volume amongst different suppliers. Clicking the button will load it back into the database and allow it to be seen in the Aggregated Award tabs.</t>
  </si>
  <si>
    <t>This table allows you to set a WACC value for the client and a WACC Day Period if WACC calculations relevant for the RFP analysis.</t>
  </si>
  <si>
    <t>This table allows you to feed in different Payment Terms options into the Aggregated Award Data table. Therefore exploring different potential discounts available.</t>
  </si>
  <si>
    <t>This pivot allows you to explore the different savings scenarios with rebates, payment terms and WACC savings applied.</t>
  </si>
  <si>
    <t>This table contains data for each savings scenario showing the awarded spend per supplier. In this table, rebates, payment term and WACC savings are also applied.
The Payment Terms savings are flexible, allowing you to explore different options as configured in the previous tab.</t>
  </si>
  <si>
    <t>This table shows the rebates submitted by bidders. Note that this is a standardised format available in eFlow.</t>
  </si>
  <si>
    <t>New</t>
  </si>
  <si>
    <t>Regional</t>
  </si>
  <si>
    <t>BASK_1.0</t>
  </si>
  <si>
    <t>N/A</t>
  </si>
  <si>
    <t>BASK_1.1</t>
  </si>
  <si>
    <t>BASK_1.2</t>
  </si>
  <si>
    <t>1_basket_levels</t>
  </si>
  <si>
    <t>2_basket_levels</t>
  </si>
  <si>
    <t>1_item_field_selection</t>
  </si>
  <si>
    <t>2_item_field_selection</t>
  </si>
  <si>
    <t>Text</t>
  </si>
  <si>
    <t>Bidder</t>
  </si>
  <si>
    <t>Internal</t>
  </si>
  <si>
    <t>Numeric</t>
  </si>
  <si>
    <t>Monetary</t>
  </si>
  <si>
    <t>Bidder Input (Non-Pricing Column)</t>
  </si>
  <si>
    <t>Low To High</t>
  </si>
  <si>
    <t>Demo Data</t>
  </si>
  <si>
    <t>No issues were detected with the internal data columns of the consolidation.</t>
  </si>
  <si>
    <t>Current Round:</t>
  </si>
  <si>
    <t>All Items in Pricing Sheet</t>
  </si>
  <si>
    <t>Construct Formula To The Right Of This Column</t>
  </si>
  <si>
    <t>Round 1Supplier AOFF_001Item Unit Price Excl. Overheads And Delivery</t>
  </si>
  <si>
    <t>Round 1Supplier COFF_001Item Unit Price Excl. Overheads And Delivery</t>
  </si>
  <si>
    <t>Round 1Supplier GOFF_001Item Unit Price Excl. Overheads And Delivery</t>
  </si>
  <si>
    <t>Round 1Supplier FOFF_001Item Unit Price Excl. Overheads And Delivery</t>
  </si>
  <si>
    <t>Round 1Supplier EOFF_001Item Unit Price Excl. Overheads And Delivery</t>
  </si>
  <si>
    <t>Round 1Supplier BOFF_001Item Unit Price Excl. Overheads And Delivery</t>
  </si>
  <si>
    <t>Round 1Supplier DOFF_001Item Unit Price Excl. Overheads And Delivery</t>
  </si>
  <si>
    <t>Round 1Supplier AOFF_001Overhead Costs</t>
  </si>
  <si>
    <t>Round 1Supplier EOFF_001Overhead Costs</t>
  </si>
  <si>
    <t>Round 1Supplier GOFF_001Overhead Costs</t>
  </si>
  <si>
    <t>Round 1Supplier COFF_001Overhead Costs</t>
  </si>
  <si>
    <t>Round 1Supplier BOFF_001Overhead Costs</t>
  </si>
  <si>
    <t>Round 1Supplier FOFF_001Overhead Costs</t>
  </si>
  <si>
    <t>Round 1Supplier DOFF_001Overhead Costs</t>
  </si>
  <si>
    <t>Round 1Supplier AOFF_001Delivery Costs</t>
  </si>
  <si>
    <t>Round 1Supplier COFF_001Delivery Costs</t>
  </si>
  <si>
    <t>Round 1Supplier GOFF_001Delivery Costs</t>
  </si>
  <si>
    <t>Round 1Supplier FOFF_001Delivery Costs</t>
  </si>
  <si>
    <t>Round 1Supplier EOFF_001Delivery Costs</t>
  </si>
  <si>
    <t>Round 1Supplier BOFF_001Delivery Costs</t>
  </si>
  <si>
    <t>Round 1Supplier DOFF_001Delivery Costs</t>
  </si>
  <si>
    <t>Round 1Supplier AOFF_001Total Unit Price</t>
  </si>
  <si>
    <t>Round 1Supplier COFF_001Total Unit Price</t>
  </si>
  <si>
    <t>Round 1Supplier GOFF_001Total Unit Price</t>
  </si>
  <si>
    <t>Round 1Supplier FOFF_001Total Unit Price</t>
  </si>
  <si>
    <t>Round 1Supplier EOFF_001Total Unit Price</t>
  </si>
  <si>
    <t>Round 1Supplier BOFF_001Total Unit Price</t>
  </si>
  <si>
    <t>Round 1Supplier DOFF_001Total Unit Price</t>
  </si>
  <si>
    <t>Round 1Supplier AOFF_001Total Price</t>
  </si>
  <si>
    <t>Round 1Supplier COFF_001Total Price</t>
  </si>
  <si>
    <t>Round 1Supplier GOFF_001Total Price</t>
  </si>
  <si>
    <t>Round 1Supplier FOFF_001Total Price</t>
  </si>
  <si>
    <t>Round 1Supplier EOFF_001Total Price</t>
  </si>
  <si>
    <t>Round 1Supplier BOFF_001Total Price</t>
  </si>
  <si>
    <t>Round 1Supplier DOFF_001Total Price</t>
  </si>
  <si>
    <t>Round 1Supplier AOFF_002Item Unit Price Excl. Overheads And Delivery</t>
  </si>
  <si>
    <t>Round 1Supplier EOFF_002Item Unit Price Excl. Overheads And Delivery</t>
  </si>
  <si>
    <t>Round 1Supplier FOFF_002Item Unit Price Excl. Overheads And Delivery</t>
  </si>
  <si>
    <t>Round 1Supplier COFF_002Item Unit Price Excl. Overheads And Delivery</t>
  </si>
  <si>
    <t>Round 1Supplier GOFF_002Item Unit Price Excl. Overheads And Delivery</t>
  </si>
  <si>
    <t>Round 1Supplier BOFF_002Item Unit Price Excl. Overheads And Delivery</t>
  </si>
  <si>
    <t>Round 1Supplier DOFF_002Item Unit Price Excl. Overheads And Delivery</t>
  </si>
  <si>
    <t>Round 1Supplier FOFF_002Overhead Costs</t>
  </si>
  <si>
    <t>Round 1Supplier EOFF_002Overhead Costs</t>
  </si>
  <si>
    <t>Round 1Supplier AOFF_002Overhead Costs</t>
  </si>
  <si>
    <t>Round 1Supplier COFF_002Overhead Costs</t>
  </si>
  <si>
    <t>Round 1Supplier GOFF_002Overhead Costs</t>
  </si>
  <si>
    <t>Round 1Supplier DOFF_002Overhead Costs</t>
  </si>
  <si>
    <t>Round 1Supplier BOFF_002Overhead Costs</t>
  </si>
  <si>
    <t>Round 1Supplier FOFF_002Delivery Costs</t>
  </si>
  <si>
    <t>Round 1Supplier AOFF_002Delivery Costs</t>
  </si>
  <si>
    <t>Round 1Supplier DOFF_002Delivery Costs</t>
  </si>
  <si>
    <t>Round 1Supplier EOFF_002Delivery Costs</t>
  </si>
  <si>
    <t>Round 1Supplier COFF_002Delivery Costs</t>
  </si>
  <si>
    <t>Round 1Supplier BOFF_002Delivery Costs</t>
  </si>
  <si>
    <t>Round 1Supplier GOFF_002Delivery Costs</t>
  </si>
  <si>
    <t>Round 1Supplier AOFF_002Total Unit Price</t>
  </si>
  <si>
    <t>Round 1Supplier EOFF_002Total Unit Price</t>
  </si>
  <si>
    <t>Round 1Supplier FOFF_002Total Unit Price</t>
  </si>
  <si>
    <t>Round 1Supplier COFF_002Total Unit Price</t>
  </si>
  <si>
    <t>Round 1Supplier GOFF_002Total Unit Price</t>
  </si>
  <si>
    <t>Round 1Supplier BOFF_002Total Unit Price</t>
  </si>
  <si>
    <t>Round 1Supplier DOFF_002Total Unit Price</t>
  </si>
  <si>
    <t>Round 1Supplier AOFF_002Total Price</t>
  </si>
  <si>
    <t>Round 1Supplier EOFF_002Total Price</t>
  </si>
  <si>
    <t>Round 1Supplier FOFF_002Total Price</t>
  </si>
  <si>
    <t>Round 1Supplier COFF_002Total Price</t>
  </si>
  <si>
    <t>Round 1Supplier GOFF_002Total Price</t>
  </si>
  <si>
    <t>Round 1Supplier BOFF_002Total Price</t>
  </si>
  <si>
    <t>Round 1Supplier DOFF_002Total Price</t>
  </si>
  <si>
    <t>Round 1Supplier EOFF_003Item Unit Price Excl. Overheads And Delivery</t>
  </si>
  <si>
    <t>Round 1Supplier BOFF_003Item Unit Price Excl. Overheads And Delivery</t>
  </si>
  <si>
    <t>Round 1Supplier COFF_003Item Unit Price Excl. Overheads And Delivery</t>
  </si>
  <si>
    <t>Round 1Supplier AOFF_003Item Unit Price Excl. Overheads And Delivery</t>
  </si>
  <si>
    <t>Round 1Supplier FOFF_003Item Unit Price Excl. Overheads And Delivery</t>
  </si>
  <si>
    <t>Round 1Supplier GOFF_003Item Unit Price Excl. Overheads And Delivery</t>
  </si>
  <si>
    <t>Round 1Supplier HOFF_003Item Unit Price Excl. Overheads And Delivery</t>
  </si>
  <si>
    <t>Round 1Supplier DOFF_003Item Unit Price Excl. Overheads And Delivery</t>
  </si>
  <si>
    <t>Round 1Supplier AOFF_003Overhead Costs</t>
  </si>
  <si>
    <t>Round 1Supplier BOFF_003Overhead Costs</t>
  </si>
  <si>
    <t>Round 1Supplier COFF_003Overhead Costs</t>
  </si>
  <si>
    <t>Round 1Supplier HOFF_003Overhead Costs</t>
  </si>
  <si>
    <t>Round 1Supplier DOFF_003Overhead Costs</t>
  </si>
  <si>
    <t>Round 1Supplier GOFF_003Overhead Costs</t>
  </si>
  <si>
    <t>Round 1Supplier FOFF_003Overhead Costs</t>
  </si>
  <si>
    <t>Round 1Supplier EOFF_003Overhead Costs</t>
  </si>
  <si>
    <t>Round 1Supplier DOFF_003Delivery Costs</t>
  </si>
  <si>
    <t>Round 1Supplier GOFF_003Delivery Costs</t>
  </si>
  <si>
    <t>Round 1Supplier BOFF_003Delivery Costs</t>
  </si>
  <si>
    <t>Round 1Supplier EOFF_003Delivery Costs</t>
  </si>
  <si>
    <t>Round 1Supplier COFF_003Delivery Costs</t>
  </si>
  <si>
    <t>Round 1Supplier AOFF_003Delivery Costs</t>
  </si>
  <si>
    <t>Round 1Supplier HOFF_003Delivery Costs</t>
  </si>
  <si>
    <t>Round 1Supplier FOFF_003Delivery Costs</t>
  </si>
  <si>
    <t>Round 1Supplier EOFF_003Total Unit Price</t>
  </si>
  <si>
    <t>Round 1Supplier BOFF_003Total Unit Price</t>
  </si>
  <si>
    <t>Round 1Supplier GOFF_003Total Unit Price</t>
  </si>
  <si>
    <t>Round 1Supplier HOFF_003Total Unit Price</t>
  </si>
  <si>
    <t>Round 1Supplier FOFF_003Total Unit Price</t>
  </si>
  <si>
    <t>Round 1Supplier COFF_003Total Unit Price</t>
  </si>
  <si>
    <t>Round 1Supplier AOFF_003Total Unit Price</t>
  </si>
  <si>
    <t>Round 1Supplier DOFF_003Total Unit Price</t>
  </si>
  <si>
    <t>Round 1Supplier EOFF_003Total Price</t>
  </si>
  <si>
    <t>Round 1Supplier BOFF_003Total Price</t>
  </si>
  <si>
    <t>Round 1Supplier GOFF_003Total Price</t>
  </si>
  <si>
    <t>Round 1Supplier HOFF_003Total Price</t>
  </si>
  <si>
    <t>Round 1Supplier FOFF_003Total Price</t>
  </si>
  <si>
    <t>Round 1Supplier COFF_003Total Price</t>
  </si>
  <si>
    <t>Round 1Supplier AOFF_003Total Price</t>
  </si>
  <si>
    <t>Round 1Supplier DOFF_003Total Price</t>
  </si>
  <si>
    <t>Round 1Supplier COFF_004Item Unit Price Excl. Overheads And Delivery</t>
  </si>
  <si>
    <t>Round 1Supplier FOFF_004Item Unit Price Excl. Overheads And Delivery</t>
  </si>
  <si>
    <t>Round 1Supplier AOFF_004Item Unit Price Excl. Overheads And Delivery</t>
  </si>
  <si>
    <t>Round 1Supplier HOFF_004Item Unit Price Excl. Overheads And Delivery</t>
  </si>
  <si>
    <t>Round 1Supplier GOFF_004Item Unit Price Excl. Overheads And Delivery</t>
  </si>
  <si>
    <t>Round 1Supplier EOFF_004Item Unit Price Excl. Overheads And Delivery</t>
  </si>
  <si>
    <t>Round 1Supplier DOFF_004Item Unit Price Excl. Overheads And Delivery</t>
  </si>
  <si>
    <t>Round 1Supplier BOFF_004Item Unit Price Excl. Overheads And Delivery</t>
  </si>
  <si>
    <t>Round 1Supplier FOFF_004Overhead Costs</t>
  </si>
  <si>
    <t>Round 1Supplier BOFF_004Overhead Costs</t>
  </si>
  <si>
    <t>Round 1Supplier DOFF_004Overhead Costs</t>
  </si>
  <si>
    <t>Round 1Supplier HOFF_004Overhead Costs</t>
  </si>
  <si>
    <t>Round 1Supplier EOFF_004Overhead Costs</t>
  </si>
  <si>
    <t>Round 1Supplier COFF_004Overhead Costs</t>
  </si>
  <si>
    <t>Round 1Supplier GOFF_004Overhead Costs</t>
  </si>
  <si>
    <t>Round 1Supplier AOFF_004Overhead Costs</t>
  </si>
  <si>
    <t>Round 1Supplier EOFF_004Delivery Costs</t>
  </si>
  <si>
    <t>Round 1Supplier FOFF_004Delivery Costs</t>
  </si>
  <si>
    <t>Round 1Supplier AOFF_004Delivery Costs</t>
  </si>
  <si>
    <t>Round 1Supplier BOFF_004Delivery Costs</t>
  </si>
  <si>
    <t>Round 1Supplier DOFF_004Delivery Costs</t>
  </si>
  <si>
    <t>Round 1Supplier COFF_004Delivery Costs</t>
  </si>
  <si>
    <t>Round 1Supplier HOFF_004Delivery Costs</t>
  </si>
  <si>
    <t>Round 1Supplier GOFF_004Delivery Costs</t>
  </si>
  <si>
    <t>Round 1Supplier FOFF_004Total Unit Price</t>
  </si>
  <si>
    <t>Round 1Supplier COFF_004Total Unit Price</t>
  </si>
  <si>
    <t>Round 1Supplier AOFF_004Total Unit Price</t>
  </si>
  <si>
    <t>Round 1Supplier GOFF_004Total Unit Price</t>
  </si>
  <si>
    <t>Round 1Supplier HOFF_004Total Unit Price</t>
  </si>
  <si>
    <t>Round 1Supplier EOFF_004Total Unit Price</t>
  </si>
  <si>
    <t>Round 1Supplier DOFF_004Total Unit Price</t>
  </si>
  <si>
    <t>Round 1Supplier BOFF_004Total Unit Price</t>
  </si>
  <si>
    <t>Round 1Supplier FOFF_004Total Price</t>
  </si>
  <si>
    <t>Round 1Supplier COFF_004Total Price</t>
  </si>
  <si>
    <t>Round 1Supplier AOFF_004Total Price</t>
  </si>
  <si>
    <t>Round 1Supplier GOFF_004Total Price</t>
  </si>
  <si>
    <t>Round 1Supplier HOFF_004Total Price</t>
  </si>
  <si>
    <t>Round 1Supplier EOFF_004Total Price</t>
  </si>
  <si>
    <t>Round 1Supplier DOFF_004Total Price</t>
  </si>
  <si>
    <t>Round 1Supplier BOFF_004Total Price</t>
  </si>
  <si>
    <t>Round 1Supplier GOFF_005Item Unit Price Excl. Overheads And Delivery</t>
  </si>
  <si>
    <t>Round 1Supplier HOFF_005Item Unit Price Excl. Overheads And Delivery</t>
  </si>
  <si>
    <t>Round 1Supplier FOFF_005Item Unit Price Excl. Overheads And Delivery</t>
  </si>
  <si>
    <t>Round 1Supplier EOFF_005Item Unit Price Excl. Overheads And Delivery</t>
  </si>
  <si>
    <t>Round 1Supplier AOFF_005Item Unit Price Excl. Overheads And Delivery</t>
  </si>
  <si>
    <t>Round 1Supplier BOFF_005Item Unit Price Excl. Overheads And Delivery</t>
  </si>
  <si>
    <t>Round 1Supplier COFF_005Item Unit Price Excl. Overheads And Delivery</t>
  </si>
  <si>
    <t>Round 1Supplier DOFF_005Item Unit Price Excl. Overheads And Delivery</t>
  </si>
  <si>
    <t>Round 1Supplier AOFF_005Overhead Costs</t>
  </si>
  <si>
    <t>Round 1Supplier FOFF_005Overhead Costs</t>
  </si>
  <si>
    <t>Round 1Supplier EOFF_005Overhead Costs</t>
  </si>
  <si>
    <t>Round 1Supplier GOFF_005Overhead Costs</t>
  </si>
  <si>
    <t>Round 1Supplier HOFF_005Overhead Costs</t>
  </si>
  <si>
    <t>Round 1Supplier COFF_005Overhead Costs</t>
  </si>
  <si>
    <t>Round 1Supplier BOFF_005Overhead Costs</t>
  </si>
  <si>
    <t>Round 1Supplier DOFF_005Overhead Costs</t>
  </si>
  <si>
    <t>Round 1Supplier GOFF_005Delivery Costs</t>
  </si>
  <si>
    <t>Round 1Supplier BOFF_005Delivery Costs</t>
  </si>
  <si>
    <t>Round 1Supplier AOFF_005Delivery Costs</t>
  </si>
  <si>
    <t>Round 1Supplier HOFF_005Delivery Costs</t>
  </si>
  <si>
    <t>Round 1Supplier COFF_005Delivery Costs</t>
  </si>
  <si>
    <t>Round 1Supplier FOFF_005Delivery Costs</t>
  </si>
  <si>
    <t>Round 1Supplier EOFF_005Delivery Costs</t>
  </si>
  <si>
    <t>Round 1Supplier DOFF_005Delivery Costs</t>
  </si>
  <si>
    <t>Round 1Supplier GOFF_005Total Unit Price</t>
  </si>
  <si>
    <t>Round 1Supplier FOFF_005Total Unit Price</t>
  </si>
  <si>
    <t>Round 1Supplier HOFF_005Total Unit Price</t>
  </si>
  <si>
    <t>Round 1Supplier EOFF_005Total Unit Price</t>
  </si>
  <si>
    <t>Round 1Supplier AOFF_005Total Unit Price</t>
  </si>
  <si>
    <t>Round 1Supplier BOFF_005Total Unit Price</t>
  </si>
  <si>
    <t>Round 1Supplier COFF_005Total Unit Price</t>
  </si>
  <si>
    <t>Round 1Supplier DOFF_005Total Unit Price</t>
  </si>
  <si>
    <t>Round 1Supplier GOFF_005Total Price</t>
  </si>
  <si>
    <t>Round 1Supplier FOFF_005Total Price</t>
  </si>
  <si>
    <t>Round 1Supplier HOFF_005Total Price</t>
  </si>
  <si>
    <t>Round 1Supplier EOFF_005Total Price</t>
  </si>
  <si>
    <t>Round 1Supplier AOFF_005Total Price</t>
  </si>
  <si>
    <t>Round 1Supplier BOFF_005Total Price</t>
  </si>
  <si>
    <t>Round 1Supplier COFF_005Total Price</t>
  </si>
  <si>
    <t>Round 1Supplier DOFF_005Total Price</t>
  </si>
  <si>
    <t>Round 1Supplier DOFF_006Item Unit Price Excl. Overheads And Delivery</t>
  </si>
  <si>
    <t>Round 1Supplier FOFF_006Item Unit Price Excl. Overheads And Delivery</t>
  </si>
  <si>
    <t>Round 1Supplier EOFF_006Item Unit Price Excl. Overheads And Delivery</t>
  </si>
  <si>
    <t>Round 1Supplier COFF_006Item Unit Price Excl. Overheads And Delivery</t>
  </si>
  <si>
    <t>Round 1Supplier HOFF_006Item Unit Price Excl. Overheads And Delivery</t>
  </si>
  <si>
    <t>Round 1Supplier GOFF_006Item Unit Price Excl. Overheads And Delivery</t>
  </si>
  <si>
    <t>Round 1Supplier BOFF_006Item Unit Price Excl. Overheads And Delivery</t>
  </si>
  <si>
    <t>Round 1Supplier DOFF_006Overhead Costs</t>
  </si>
  <si>
    <t>Round 1Supplier FOFF_006Overhead Costs</t>
  </si>
  <si>
    <t>Round 1Supplier GOFF_006Overhead Costs</t>
  </si>
  <si>
    <t>Round 1Supplier HOFF_006Overhead Costs</t>
  </si>
  <si>
    <t>Round 1Supplier COFF_006Overhead Costs</t>
  </si>
  <si>
    <t>Round 1Supplier EOFF_006Overhead Costs</t>
  </si>
  <si>
    <t>Round 1Supplier BOFF_006Overhead Costs</t>
  </si>
  <si>
    <t>Round 1Supplier COFF_006Delivery Costs</t>
  </si>
  <si>
    <t>Round 1Supplier DOFF_006Delivery Costs</t>
  </si>
  <si>
    <t>Round 1Supplier EOFF_006Delivery Costs</t>
  </si>
  <si>
    <t>Round 1Supplier HOFF_006Delivery Costs</t>
  </si>
  <si>
    <t>Round 1Supplier FOFF_006Delivery Costs</t>
  </si>
  <si>
    <t>Round 1Supplier GOFF_006Delivery Costs</t>
  </si>
  <si>
    <t>Round 1Supplier BOFF_006Delivery Costs</t>
  </si>
  <si>
    <t>Round 1Supplier DOFF_006Total Unit Price</t>
  </si>
  <si>
    <t>Round 1Supplier FOFF_006Total Unit Price</t>
  </si>
  <si>
    <t>Round 1Supplier COFF_006Total Unit Price</t>
  </si>
  <si>
    <t>Round 1Supplier EOFF_006Total Unit Price</t>
  </si>
  <si>
    <t>Round 1Supplier HOFF_006Total Unit Price</t>
  </si>
  <si>
    <t>Round 1Supplier GOFF_006Total Unit Price</t>
  </si>
  <si>
    <t>Round 1Supplier BOFF_006Total Unit Price</t>
  </si>
  <si>
    <t>Round 1Supplier DOFF_006Total Price</t>
  </si>
  <si>
    <t>Round 1Supplier FOFF_006Total Price</t>
  </si>
  <si>
    <t>Round 1Supplier COFF_006Total Price</t>
  </si>
  <si>
    <t>Round 1Supplier EOFF_006Total Price</t>
  </si>
  <si>
    <t>Round 1Supplier HOFF_006Total Price</t>
  </si>
  <si>
    <t>Round 1Supplier GOFF_006Total Price</t>
  </si>
  <si>
    <t>Round 1Supplier BOFF_006Total Price</t>
  </si>
  <si>
    <t>Round 1Supplier EOFF_007Item Unit Price Excl. Overheads And Delivery</t>
  </si>
  <si>
    <t>Round 1Supplier DOFF_007Item Unit Price Excl. Overheads And Delivery</t>
  </si>
  <si>
    <t>Round 1Supplier COFF_007Item Unit Price Excl. Overheads And Delivery</t>
  </si>
  <si>
    <t>Round 1Supplier HOFF_007Item Unit Price Excl. Overheads And Delivery</t>
  </si>
  <si>
    <t>Round 1Supplier AOFF_007Item Unit Price Excl. Overheads And Delivery</t>
  </si>
  <si>
    <t>Round 1Supplier GOFF_007Item Unit Price Excl. Overheads And Delivery</t>
  </si>
  <si>
    <t>Round 1Supplier BOFF_007Item Unit Price Excl. Overheads And Delivery</t>
  </si>
  <si>
    <t>Round 1Supplier FOFF_007Item Unit Price Excl. Overheads And Delivery</t>
  </si>
  <si>
    <t>Round 1Supplier EOFF_007Overhead Costs</t>
  </si>
  <si>
    <t>Round 1Supplier HOFF_007Overhead Costs</t>
  </si>
  <si>
    <t>Round 1Supplier BOFF_007Overhead Costs</t>
  </si>
  <si>
    <t>Round 1Supplier GOFF_007Overhead Costs</t>
  </si>
  <si>
    <t>Round 1Supplier COFF_007Overhead Costs</t>
  </si>
  <si>
    <t>Round 1Supplier DOFF_007Overhead Costs</t>
  </si>
  <si>
    <t>Round 1Supplier FOFF_007Overhead Costs</t>
  </si>
  <si>
    <t>Round 1Supplier AOFF_007Overhead Costs</t>
  </si>
  <si>
    <t>Round 1Supplier EOFF_007Delivery Costs</t>
  </si>
  <si>
    <t>Round 1Supplier DOFF_007Delivery Costs</t>
  </si>
  <si>
    <t>Round 1Supplier COFF_007Delivery Costs</t>
  </si>
  <si>
    <t>Round 1Supplier GOFF_007Delivery Costs</t>
  </si>
  <si>
    <t>Round 1Supplier HOFF_007Delivery Costs</t>
  </si>
  <si>
    <t>Round 1Supplier BOFF_007Delivery Costs</t>
  </si>
  <si>
    <t>Round 1Supplier FOFF_007Delivery Costs</t>
  </si>
  <si>
    <t>Round 1Supplier EOFF_007Total Unit Price</t>
  </si>
  <si>
    <t>Round 1Supplier DOFF_007Total Unit Price</t>
  </si>
  <si>
    <t>Round 1Supplier COFF_007Total Unit Price</t>
  </si>
  <si>
    <t>Round 1Supplier AOFF_007Total Unit Price</t>
  </si>
  <si>
    <t>Round 1Supplier HOFF_007Total Unit Price</t>
  </si>
  <si>
    <t>Round 1Supplier GOFF_007Total Unit Price</t>
  </si>
  <si>
    <t>Round 1Supplier FOFF_007Total Unit Price</t>
  </si>
  <si>
    <t>Round 1Supplier BOFF_007Total Unit Price</t>
  </si>
  <si>
    <t>Round 1Supplier EOFF_007Total Price</t>
  </si>
  <si>
    <t>Round 1Supplier DOFF_007Total Price</t>
  </si>
  <si>
    <t>Round 1Supplier COFF_007Total Price</t>
  </si>
  <si>
    <t>Round 1Supplier AOFF_007Total Price</t>
  </si>
  <si>
    <t>Round 1Supplier HOFF_007Total Price</t>
  </si>
  <si>
    <t>Round 1Supplier GOFF_007Total Price</t>
  </si>
  <si>
    <t>Round 1Supplier FOFF_007Total Price</t>
  </si>
  <si>
    <t>Round 1Supplier BOFF_007Total Price</t>
  </si>
  <si>
    <t>Round 1Supplier EOFF_008Item Unit Price Excl. Overheads And Delivery</t>
  </si>
  <si>
    <t>Round 1Supplier HOFF_008Item Unit Price Excl. Overheads And Delivery</t>
  </si>
  <si>
    <t>Round 1Supplier AOFF_008Item Unit Price Excl. Overheads And Delivery</t>
  </si>
  <si>
    <t>Round 1Supplier BOFF_008Item Unit Price Excl. Overheads And Delivery</t>
  </si>
  <si>
    <t>Round 1Supplier FOFF_008Item Unit Price Excl. Overheads And Delivery</t>
  </si>
  <si>
    <t>Round 1Supplier GOFF_008Item Unit Price Excl. Overheads And Delivery</t>
  </si>
  <si>
    <t>Round 1Supplier DOFF_008Item Unit Price Excl. Overheads And Delivery</t>
  </si>
  <si>
    <t>Round 1Supplier COFF_008Item Unit Price Excl. Overheads And Delivery</t>
  </si>
  <si>
    <t>Round 1Supplier EOFF_008Overhead Costs</t>
  </si>
  <si>
    <t>Round 1Supplier AOFF_008Overhead Costs</t>
  </si>
  <si>
    <t>Round 1Supplier HOFF_008Overhead Costs</t>
  </si>
  <si>
    <t>Round 1Supplier DOFF_008Overhead Costs</t>
  </si>
  <si>
    <t>Round 1Supplier COFF_008Overhead Costs</t>
  </si>
  <si>
    <t>Round 1Supplier BOFF_008Overhead Costs</t>
  </si>
  <si>
    <t>Round 1Supplier GOFF_008Overhead Costs</t>
  </si>
  <si>
    <t>Round 1Supplier FOFF_008Overhead Costs</t>
  </si>
  <si>
    <t>Round 1Supplier AOFF_008Delivery Costs</t>
  </si>
  <si>
    <t>Round 1Supplier GOFF_008Delivery Costs</t>
  </si>
  <si>
    <t>Round 1Supplier BOFF_008Delivery Costs</t>
  </si>
  <si>
    <t>Round 1Supplier EOFF_008Delivery Costs</t>
  </si>
  <si>
    <t>Round 1Supplier DOFF_008Delivery Costs</t>
  </si>
  <si>
    <t>Round 1Supplier COFF_008Delivery Costs</t>
  </si>
  <si>
    <t>Round 1Supplier HOFF_008Delivery Costs</t>
  </si>
  <si>
    <t>Round 1Supplier FOFF_008Delivery Costs</t>
  </si>
  <si>
    <t>Round 1Supplier EOFF_008Total Unit Price</t>
  </si>
  <si>
    <t>Round 1Supplier HOFF_008Total Unit Price</t>
  </si>
  <si>
    <t>Round 1Supplier AOFF_008Total Unit Price</t>
  </si>
  <si>
    <t>Round 1Supplier COFF_008Total Unit Price</t>
  </si>
  <si>
    <t>Round 1Supplier BOFF_008Total Unit Price</t>
  </si>
  <si>
    <t>Round 1Supplier GOFF_008Total Unit Price</t>
  </si>
  <si>
    <t>Round 1Supplier FOFF_008Total Unit Price</t>
  </si>
  <si>
    <t>Round 1Supplier DOFF_008Total Unit Price</t>
  </si>
  <si>
    <t>Round 1Supplier EOFF_008Total Price</t>
  </si>
  <si>
    <t>Round 1Supplier HOFF_008Total Price</t>
  </si>
  <si>
    <t>Round 1Supplier AOFF_008Total Price</t>
  </si>
  <si>
    <t>Round 1Supplier COFF_008Total Price</t>
  </si>
  <si>
    <t>Round 1Supplier BOFF_008Total Price</t>
  </si>
  <si>
    <t>Round 1Supplier GOFF_008Total Price</t>
  </si>
  <si>
    <t>Round 1Supplier FOFF_008Total Price</t>
  </si>
  <si>
    <t>Round 1Supplier DOFF_008Total Price</t>
  </si>
  <si>
    <t>Round 1Supplier GOFF_009Item Unit Price Excl. Overheads And Delivery</t>
  </si>
  <si>
    <t>Round 1Supplier BOFF_009Item Unit Price Excl. Overheads And Delivery</t>
  </si>
  <si>
    <t>Round 1Supplier COFF_009Item Unit Price Excl. Overheads And Delivery</t>
  </si>
  <si>
    <t>Round 1Supplier EOFF_009Item Unit Price Excl. Overheads And Delivery</t>
  </si>
  <si>
    <t>Round 1Supplier AOFF_009Item Unit Price Excl. Overheads And Delivery</t>
  </si>
  <si>
    <t>Round 1Supplier DOFF_009Item Unit Price Excl. Overheads And Delivery</t>
  </si>
  <si>
    <t>Round 1Supplier FOFF_009Item Unit Price Excl. Overheads And Delivery</t>
  </si>
  <si>
    <t>Round 1Supplier HOFF_009Item Unit Price Excl. Overheads And Delivery</t>
  </si>
  <si>
    <t>Round 1Supplier FOFF_009Overhead Costs</t>
  </si>
  <si>
    <t>Round 1Supplier BOFF_009Overhead Costs</t>
  </si>
  <si>
    <t>Round 1Supplier AOFF_009Overhead Costs</t>
  </si>
  <si>
    <t>Round 1Supplier GOFF_009Overhead Costs</t>
  </si>
  <si>
    <t>Round 1Supplier COFF_009Overhead Costs</t>
  </si>
  <si>
    <t>Round 1Supplier EOFF_009Overhead Costs</t>
  </si>
  <si>
    <t>Round 1Supplier DOFF_009Overhead Costs</t>
  </si>
  <si>
    <t>Round 1Supplier HOFF_009Overhead Costs</t>
  </si>
  <si>
    <t>Round 1Supplier AOFF_009Delivery Costs</t>
  </si>
  <si>
    <t>Round 1Supplier EOFF_009Delivery Costs</t>
  </si>
  <si>
    <t>Round 1Supplier COFF_009Delivery Costs</t>
  </si>
  <si>
    <t>Round 1Supplier FOFF_009Delivery Costs</t>
  </si>
  <si>
    <t>Round 1Supplier HOFF_009Delivery Costs</t>
  </si>
  <si>
    <t>Round 1Supplier DOFF_009Delivery Costs</t>
  </si>
  <si>
    <t>Round 1Supplier GOFF_009Delivery Costs</t>
  </si>
  <si>
    <t>Round 1Supplier BOFF_009Delivery Costs</t>
  </si>
  <si>
    <t>Round 1Supplier GOFF_009Total Unit Price</t>
  </si>
  <si>
    <t>Round 1Supplier BOFF_009Total Unit Price</t>
  </si>
  <si>
    <t>Round 1Supplier COFF_009Total Unit Price</t>
  </si>
  <si>
    <t>Round 1Supplier EOFF_009Total Unit Price</t>
  </si>
  <si>
    <t>Round 1Supplier AOFF_009Total Unit Price</t>
  </si>
  <si>
    <t>Round 1Supplier FOFF_009Total Unit Price</t>
  </si>
  <si>
    <t>Round 1Supplier DOFF_009Total Unit Price</t>
  </si>
  <si>
    <t>Round 1Supplier HOFF_009Total Unit Price</t>
  </si>
  <si>
    <t>Round 1Supplier GOFF_009Total Price</t>
  </si>
  <si>
    <t>Round 1Supplier BOFF_009Total Price</t>
  </si>
  <si>
    <t>Round 1Supplier COFF_009Total Price</t>
  </si>
  <si>
    <t>Round 1Supplier EOFF_009Total Price</t>
  </si>
  <si>
    <t>Round 1Supplier AOFF_009Total Price</t>
  </si>
  <si>
    <t>Round 1Supplier FOFF_009Total Price</t>
  </si>
  <si>
    <t>Round 1Supplier DOFF_009Total Price</t>
  </si>
  <si>
    <t>Round 1Supplier HOFF_009Total Price</t>
  </si>
  <si>
    <t>Round 1Supplier FOFF_010Item Unit Price Excl. Overheads And Delivery</t>
  </si>
  <si>
    <t>Round 1Supplier DOFF_010Item Unit Price Excl. Overheads And Delivery</t>
  </si>
  <si>
    <t>Round 1Supplier AOFF_010Item Unit Price Excl. Overheads And Delivery</t>
  </si>
  <si>
    <t>Round 1Supplier EOFF_010Item Unit Price Excl. Overheads And Delivery</t>
  </si>
  <si>
    <t>Round 1Supplier HOFF_010Item Unit Price Excl. Overheads And Delivery</t>
  </si>
  <si>
    <t>Round 1Supplier BOFF_010Item Unit Price Excl. Overheads And Delivery</t>
  </si>
  <si>
    <t>Round 1Supplier GOFF_010Item Unit Price Excl. Overheads And Delivery</t>
  </si>
  <si>
    <t>Round 1Supplier COFF_010Item Unit Price Excl. Overheads And Delivery</t>
  </si>
  <si>
    <t>Round 1Supplier DOFF_010Overhead Costs</t>
  </si>
  <si>
    <t>Round 1Supplier GOFF_010Overhead Costs</t>
  </si>
  <si>
    <t>Round 1Supplier FOFF_010Overhead Costs</t>
  </si>
  <si>
    <t>Round 1Supplier AOFF_010Overhead Costs</t>
  </si>
  <si>
    <t>Round 1Supplier EOFF_010Overhead Costs</t>
  </si>
  <si>
    <t>Round 1Supplier BOFF_010Overhead Costs</t>
  </si>
  <si>
    <t>Round 1Supplier COFF_010Overhead Costs</t>
  </si>
  <si>
    <t>Round 1Supplier HOFF_010Overhead Costs</t>
  </si>
  <si>
    <t>Round 1Supplier EOFF_010Delivery Costs</t>
  </si>
  <si>
    <t>Round 1Supplier BOFF_010Delivery Costs</t>
  </si>
  <si>
    <t>Round 1Supplier DOFF_010Delivery Costs</t>
  </si>
  <si>
    <t>Round 1Supplier FOFF_010Delivery Costs</t>
  </si>
  <si>
    <t>Round 1Supplier GOFF_010Delivery Costs</t>
  </si>
  <si>
    <t>Round 1Supplier AOFF_010Delivery Costs</t>
  </si>
  <si>
    <t>Round 1Supplier HOFF_010Delivery Costs</t>
  </si>
  <si>
    <t>Round 1Supplier COFF_010Delivery Costs</t>
  </si>
  <si>
    <t>Round 1Supplier FOFF_010Total Unit Price</t>
  </si>
  <si>
    <t>Round 1Supplier DOFF_010Total Unit Price</t>
  </si>
  <si>
    <t>Round 1Supplier AOFF_010Total Unit Price</t>
  </si>
  <si>
    <t>Round 1Supplier BOFF_010Total Unit Price</t>
  </si>
  <si>
    <t>Round 1Supplier GOFF_010Total Unit Price</t>
  </si>
  <si>
    <t>Round 1Supplier HOFF_010Total Unit Price</t>
  </si>
  <si>
    <t>Round 1Supplier COFF_010Total Unit Price</t>
  </si>
  <si>
    <t>Round 1Supplier EOFF_010Total Unit Price</t>
  </si>
  <si>
    <t>Round 1Supplier FOFF_010Total Price</t>
  </si>
  <si>
    <t>Round 1Supplier DOFF_010Total Price</t>
  </si>
  <si>
    <t>Round 1Supplier AOFF_010Total Price</t>
  </si>
  <si>
    <t>Round 1Supplier BOFF_010Total Price</t>
  </si>
  <si>
    <t>Round 1Supplier GOFF_010Total Price</t>
  </si>
  <si>
    <t>Round 1Supplier HOFF_010Total Price</t>
  </si>
  <si>
    <t>Round 1Supplier COFF_010Total Price</t>
  </si>
  <si>
    <t>Round 1Supplier EOFF_010Total Price</t>
  </si>
  <si>
    <t>Round 1Supplier BOFF_011Item Unit Price Excl. Overheads And Delivery</t>
  </si>
  <si>
    <t>Round 1Supplier EOFF_011Item Unit Price Excl. Overheads And Delivery</t>
  </si>
  <si>
    <t>Round 1Supplier FOFF_011Item Unit Price Excl. Overheads And Delivery</t>
  </si>
  <si>
    <t>Round 1Supplier HOFF_011Item Unit Price Excl. Overheads And Delivery</t>
  </si>
  <si>
    <t>Round 1Supplier AOFF_011Item Unit Price Excl. Overheads And Delivery</t>
  </si>
  <si>
    <t>Round 1Supplier COFF_011Item Unit Price Excl. Overheads And Delivery</t>
  </si>
  <si>
    <t>Round 1Supplier GOFF_011Item Unit Price Excl. Overheads And Delivery</t>
  </si>
  <si>
    <t>Round 1Supplier DOFF_011Item Unit Price Excl. Overheads And Delivery</t>
  </si>
  <si>
    <t>Round 1Supplier BOFF_011Overhead Costs</t>
  </si>
  <si>
    <t>Round 1Supplier EOFF_011Overhead Costs</t>
  </si>
  <si>
    <t>Round 1Supplier DOFF_011Overhead Costs</t>
  </si>
  <si>
    <t>Round 1Supplier GOFF_011Overhead Costs</t>
  </si>
  <si>
    <t>Round 1Supplier FOFF_011Overhead Costs</t>
  </si>
  <si>
    <t>Round 1Supplier HOFF_011Overhead Costs</t>
  </si>
  <si>
    <t>Round 1Supplier COFF_011Overhead Costs</t>
  </si>
  <si>
    <t>Round 1Supplier AOFF_011Overhead Costs</t>
  </si>
  <si>
    <t>Round 1Supplier EOFF_011Delivery Costs</t>
  </si>
  <si>
    <t>Round 1Supplier FOFF_011Delivery Costs</t>
  </si>
  <si>
    <t>Round 1Supplier AOFF_011Delivery Costs</t>
  </si>
  <si>
    <t>Round 1Supplier BOFF_011Delivery Costs</t>
  </si>
  <si>
    <t>Round 1Supplier COFF_011Delivery Costs</t>
  </si>
  <si>
    <t>Round 1Supplier GOFF_011Delivery Costs</t>
  </si>
  <si>
    <t>Round 1Supplier HOFF_011Delivery Costs</t>
  </si>
  <si>
    <t>Round 1Supplier DOFF_011Delivery Costs</t>
  </si>
  <si>
    <t>Round 1Supplier BOFF_011Total Unit Price</t>
  </si>
  <si>
    <t>Round 1Supplier EOFF_011Total Unit Price</t>
  </si>
  <si>
    <t>Round 1Supplier AOFF_011Total Unit Price</t>
  </si>
  <si>
    <t>Round 1Supplier COFF_011Total Unit Price</t>
  </si>
  <si>
    <t>Round 1Supplier GOFF_011Total Unit Price</t>
  </si>
  <si>
    <t>Round 1Supplier DOFF_011Total Unit Price</t>
  </si>
  <si>
    <t>Round 1Supplier FOFF_011Total Unit Price</t>
  </si>
  <si>
    <t>Round 1Supplier HOFF_011Total Unit Price</t>
  </si>
  <si>
    <t>Round 1Supplier BOFF_011Total Price</t>
  </si>
  <si>
    <t>Round 1Supplier EOFF_011Total Price</t>
  </si>
  <si>
    <t>Round 1Supplier AOFF_011Total Price</t>
  </si>
  <si>
    <t>Round 1Supplier COFF_011Total Price</t>
  </si>
  <si>
    <t>Round 1Supplier GOFF_011Total Price</t>
  </si>
  <si>
    <t>Round 1Supplier DOFF_011Total Price</t>
  </si>
  <si>
    <t>Round 1Supplier FOFF_011Total Price</t>
  </si>
  <si>
    <t>Round 1Supplier HOFF_011Total Price</t>
  </si>
  <si>
    <t>Round 1Supplier HOFF_012Item Unit Price Excl. Overheads And Delivery</t>
  </si>
  <si>
    <t>Round 1Supplier AOFF_012Item Unit Price Excl. Overheads And Delivery</t>
  </si>
  <si>
    <t>Round 1Supplier EOFF_012Item Unit Price Excl. Overheads And Delivery</t>
  </si>
  <si>
    <t>Round 1Supplier FOFF_012Item Unit Price Excl. Overheads And Delivery</t>
  </si>
  <si>
    <t>Round 1Supplier DOFF_012Item Unit Price Excl. Overheads And Delivery</t>
  </si>
  <si>
    <t>Round 1Supplier BOFF_012Item Unit Price Excl. Overheads And Delivery</t>
  </si>
  <si>
    <t>Round 1Supplier GOFF_012Item Unit Price Excl. Overheads And Delivery</t>
  </si>
  <si>
    <t>Round 1Supplier COFF_012Item Unit Price Excl. Overheads And Delivery</t>
  </si>
  <si>
    <t>Round 1Supplier COFF_012Overhead Costs</t>
  </si>
  <si>
    <t>Round 1Supplier AOFF_012Overhead Costs</t>
  </si>
  <si>
    <t>Round 1Supplier HOFF_012Overhead Costs</t>
  </si>
  <si>
    <t>Round 1Supplier BOFF_012Overhead Costs</t>
  </si>
  <si>
    <t>Round 1Supplier EOFF_012Overhead Costs</t>
  </si>
  <si>
    <t>Round 1Supplier GOFF_012Overhead Costs</t>
  </si>
  <si>
    <t>Round 1Supplier FOFF_012Overhead Costs</t>
  </si>
  <si>
    <t>Round 1Supplier DOFF_012Overhead Costs</t>
  </si>
  <si>
    <t>Round 1Supplier AOFF_012Delivery Costs</t>
  </si>
  <si>
    <t>Round 1Supplier HOFF_012Delivery Costs</t>
  </si>
  <si>
    <t>Round 1Supplier DOFF_012Delivery Costs</t>
  </si>
  <si>
    <t>Round 1Supplier GOFF_012Delivery Costs</t>
  </si>
  <si>
    <t>Round 1Supplier EOFF_012Delivery Costs</t>
  </si>
  <si>
    <t>Round 1Supplier BOFF_012Delivery Costs</t>
  </si>
  <si>
    <t>Round 1Supplier COFF_012Delivery Costs</t>
  </si>
  <si>
    <t>Round 1Supplier FOFF_012Delivery Costs</t>
  </si>
  <si>
    <t>Round 1Supplier HOFF_012Total Unit Price</t>
  </si>
  <si>
    <t>Round 1Supplier AOFF_012Total Unit Price</t>
  </si>
  <si>
    <t>Round 1Supplier EOFF_012Total Unit Price</t>
  </si>
  <si>
    <t>Round 1Supplier BOFF_012Total Unit Price</t>
  </si>
  <si>
    <t>Round 1Supplier FOFF_012Total Unit Price</t>
  </si>
  <si>
    <t>Round 1Supplier COFF_012Total Unit Price</t>
  </si>
  <si>
    <t>Round 1Supplier GOFF_012Total Unit Price</t>
  </si>
  <si>
    <t>Round 1Supplier DOFF_012Total Unit Price</t>
  </si>
  <si>
    <t>Round 1Supplier HOFF_012Total Price</t>
  </si>
  <si>
    <t>Round 1Supplier AOFF_012Total Price</t>
  </si>
  <si>
    <t>Round 1Supplier EOFF_012Total Price</t>
  </si>
  <si>
    <t>Round 1Supplier BOFF_012Total Price</t>
  </si>
  <si>
    <t>Round 1Supplier FOFF_012Total Price</t>
  </si>
  <si>
    <t>Round 1Supplier COFF_012Total Price</t>
  </si>
  <si>
    <t>Round 1Supplier GOFF_012Total Price</t>
  </si>
  <si>
    <t>Round 1Supplier DOFF_012Total Price</t>
  </si>
  <si>
    <t>Round 1Supplier HOFF_013Item Unit Price Excl. Overheads And Delivery</t>
  </si>
  <si>
    <t>Round 1Supplier COFF_013Item Unit Price Excl. Overheads And Delivery</t>
  </si>
  <si>
    <t>Round 1Supplier FOFF_013Item Unit Price Excl. Overheads And Delivery</t>
  </si>
  <si>
    <t>Round 1Supplier BOFF_013Item Unit Price Excl. Overheads And Delivery</t>
  </si>
  <si>
    <t>Round 1Supplier GOFF_013Item Unit Price Excl. Overheads And Delivery</t>
  </si>
  <si>
    <t>Round 1Supplier EOFF_013Item Unit Price Excl. Overheads And Delivery</t>
  </si>
  <si>
    <t>Round 1Supplier AOFF_013Item Unit Price Excl. Overheads And Delivery</t>
  </si>
  <si>
    <t>Round 1Supplier DOFF_013Item Unit Price Excl. Overheads And Delivery</t>
  </si>
  <si>
    <t>Round 1Supplier AOFF_013Overhead Costs</t>
  </si>
  <si>
    <t>Round 1Supplier HOFF_013Overhead Costs</t>
  </si>
  <si>
    <t>Round 1Supplier EOFF_013Overhead Costs</t>
  </si>
  <si>
    <t>Round 1Supplier GOFF_013Overhead Costs</t>
  </si>
  <si>
    <t>Round 1Supplier FOFF_013Overhead Costs</t>
  </si>
  <si>
    <t>Round 1Supplier BOFF_013Overhead Costs</t>
  </si>
  <si>
    <t>Round 1Supplier DOFF_013Overhead Costs</t>
  </si>
  <si>
    <t>Round 1Supplier COFF_013Overhead Costs</t>
  </si>
  <si>
    <t>Round 1Supplier FOFF_013Delivery Costs</t>
  </si>
  <si>
    <t>Round 1Supplier COFF_013Delivery Costs</t>
  </si>
  <si>
    <t>Round 1Supplier DOFF_013Delivery Costs</t>
  </si>
  <si>
    <t>Round 1Supplier AOFF_013Delivery Costs</t>
  </si>
  <si>
    <t>Round 1Supplier BOFF_013Delivery Costs</t>
  </si>
  <si>
    <t>Round 1Supplier HOFF_013Delivery Costs</t>
  </si>
  <si>
    <t>Round 1Supplier GOFF_013Delivery Costs</t>
  </si>
  <si>
    <t>Round 1Supplier EOFF_013Delivery Costs</t>
  </si>
  <si>
    <t>Round 1Supplier HOFF_013Total Unit Price</t>
  </si>
  <si>
    <t>Round 1Supplier FOFF_013Total Unit Price</t>
  </si>
  <si>
    <t>Round 1Supplier BOFF_013Total Unit Price</t>
  </si>
  <si>
    <t>Round 1Supplier GOFF_013Total Unit Price</t>
  </si>
  <si>
    <t>Round 1Supplier EOFF_013Total Unit Price</t>
  </si>
  <si>
    <t>Round 1Supplier AOFF_013Total Unit Price</t>
  </si>
  <si>
    <t>Round 1Supplier DOFF_013Total Unit Price</t>
  </si>
  <si>
    <t>Round 1Supplier COFF_013Total Unit Price</t>
  </si>
  <si>
    <t>Round 1Supplier HOFF_013Total Price</t>
  </si>
  <si>
    <t>Round 1Supplier FOFF_013Total Price</t>
  </si>
  <si>
    <t>Round 1Supplier BOFF_013Total Price</t>
  </si>
  <si>
    <t>Round 1Supplier GOFF_013Total Price</t>
  </si>
  <si>
    <t>Round 1Supplier EOFF_013Total Price</t>
  </si>
  <si>
    <t>Round 1Supplier AOFF_013Total Price</t>
  </si>
  <si>
    <t>Round 1Supplier DOFF_013Total Price</t>
  </si>
  <si>
    <t>Round 1Supplier COFF_013Total Price</t>
  </si>
  <si>
    <t>Round 1Supplier COFF_014Item Unit Price Excl. Overheads And Delivery</t>
  </si>
  <si>
    <t>Round 1Supplier BOFF_014Item Unit Price Excl. Overheads And Delivery</t>
  </si>
  <si>
    <t>Round 1Supplier GOFF_014Item Unit Price Excl. Overheads And Delivery</t>
  </si>
  <si>
    <t>Round 1Supplier FOFF_014Item Unit Price Excl. Overheads And Delivery</t>
  </si>
  <si>
    <t>Round 1Supplier DOFF_014Item Unit Price Excl. Overheads And Delivery</t>
  </si>
  <si>
    <t>Round 1Supplier HOFF_014Item Unit Price Excl. Overheads And Delivery</t>
  </si>
  <si>
    <t>Round 1Supplier EOFF_014Item Unit Price Excl. Overheads And Delivery</t>
  </si>
  <si>
    <t>Round 1Supplier AOFF_014Item Unit Price Excl. Overheads And Delivery</t>
  </si>
  <si>
    <t>Round 1Supplier COFF_014Overhead Costs</t>
  </si>
  <si>
    <t>Round 1Supplier GOFF_014Overhead Costs</t>
  </si>
  <si>
    <t>Round 1Supplier HOFF_014Overhead Costs</t>
  </si>
  <si>
    <t>Round 1Supplier DOFF_014Overhead Costs</t>
  </si>
  <si>
    <t>Round 1Supplier AOFF_014Overhead Costs</t>
  </si>
  <si>
    <t>Round 1Supplier EOFF_014Overhead Costs</t>
  </si>
  <si>
    <t>Round 1Supplier FOFF_014Overhead Costs</t>
  </si>
  <si>
    <t>Round 1Supplier GOFF_014Delivery Costs</t>
  </si>
  <si>
    <t>Round 1Supplier DOFF_014Delivery Costs</t>
  </si>
  <si>
    <t>Round 1Supplier COFF_014Delivery Costs</t>
  </si>
  <si>
    <t>Round 1Supplier EOFF_014Delivery Costs</t>
  </si>
  <si>
    <t>Round 1Supplier BOFF_014Delivery Costs</t>
  </si>
  <si>
    <t>Round 1Supplier AOFF_014Delivery Costs</t>
  </si>
  <si>
    <t>Round 1Supplier FOFF_014Delivery Costs</t>
  </si>
  <si>
    <t>Round 1Supplier HOFF_014Delivery Costs</t>
  </si>
  <si>
    <t>Round 1Supplier BOFF_014Total Unit Price</t>
  </si>
  <si>
    <t>Round 1Supplier GOFF_014Total Unit Price</t>
  </si>
  <si>
    <t>Round 1Supplier FOFF_014Total Unit Price</t>
  </si>
  <si>
    <t>Round 1Supplier DOFF_014Total Unit Price</t>
  </si>
  <si>
    <t>Round 1Supplier HOFF_014Total Unit Price</t>
  </si>
  <si>
    <t>Round 1Supplier EOFF_014Total Unit Price</t>
  </si>
  <si>
    <t>Round 1Supplier AOFF_014Total Unit Price</t>
  </si>
  <si>
    <t>Round 1Supplier COFF_014Total Unit Price</t>
  </si>
  <si>
    <t>Round 1Supplier BOFF_014Total Price</t>
  </si>
  <si>
    <t>Round 1Supplier GOFF_014Total Price</t>
  </si>
  <si>
    <t>Round 1Supplier FOFF_014Total Price</t>
  </si>
  <si>
    <t>Round 1Supplier DOFF_014Total Price</t>
  </si>
  <si>
    <t>Round 1Supplier HOFF_014Total Price</t>
  </si>
  <si>
    <t>Round 1Supplier EOFF_014Total Price</t>
  </si>
  <si>
    <t>Round 1Supplier AOFF_014Total Price</t>
  </si>
  <si>
    <t>Round 1Supplier COFF_014Total Price</t>
  </si>
  <si>
    <t>Round 1Supplier DOFF_015Item Unit Price Excl. Overheads And Delivery</t>
  </si>
  <si>
    <t>Round 1Supplier COFF_015Item Unit Price Excl. Overheads And Delivery</t>
  </si>
  <si>
    <t>Round 1Supplier GOFF_015Item Unit Price Excl. Overheads And Delivery</t>
  </si>
  <si>
    <t>Round 1Supplier AOFF_015Item Unit Price Excl. Overheads And Delivery</t>
  </si>
  <si>
    <t>Round 1Supplier HOFF_015Item Unit Price Excl. Overheads And Delivery</t>
  </si>
  <si>
    <t>Round 1Supplier FOFF_015Item Unit Price Excl. Overheads And Delivery</t>
  </si>
  <si>
    <t>Round 1Supplier BOFF_015Item Unit Price Excl. Overheads And Delivery</t>
  </si>
  <si>
    <t>Round 1Supplier EOFF_015Item Unit Price Excl. Overheads And Delivery</t>
  </si>
  <si>
    <t>Round 1Supplier HOFF_015Overhead Costs</t>
  </si>
  <si>
    <t>Round 1Supplier DOFF_015Overhead Costs</t>
  </si>
  <si>
    <t>Round 1Supplier AOFF_015Overhead Costs</t>
  </si>
  <si>
    <t>Round 1Supplier COFF_015Overhead Costs</t>
  </si>
  <si>
    <t>Round 1Supplier GOFF_015Overhead Costs</t>
  </si>
  <si>
    <t>Round 1Supplier BOFF_015Overhead Costs</t>
  </si>
  <si>
    <t>Round 1Supplier FOFF_015Overhead Costs</t>
  </si>
  <si>
    <t>Round 1Supplier EOFF_015Overhead Costs</t>
  </si>
  <si>
    <t>Round 1Supplier GOFF_015Delivery Costs</t>
  </si>
  <si>
    <t>Round 1Supplier DOFF_015Delivery Costs</t>
  </si>
  <si>
    <t>Round 1Supplier FOFF_015Delivery Costs</t>
  </si>
  <si>
    <t>Round 1Supplier HOFF_015Delivery Costs</t>
  </si>
  <si>
    <t>Round 1Supplier COFF_015Delivery Costs</t>
  </si>
  <si>
    <t>Round 1Supplier AOFF_015Delivery Costs</t>
  </si>
  <si>
    <t>Round 1Supplier EOFF_015Delivery Costs</t>
  </si>
  <si>
    <t>Round 1Supplier BOFF_015Delivery Costs</t>
  </si>
  <si>
    <t>Round 1Supplier DOFF_015Total Unit Price</t>
  </si>
  <si>
    <t>Round 1Supplier HOFF_015Total Unit Price</t>
  </si>
  <si>
    <t>Round 1Supplier GOFF_015Total Unit Price</t>
  </si>
  <si>
    <t>Round 1Supplier COFF_015Total Unit Price</t>
  </si>
  <si>
    <t>Round 1Supplier AOFF_015Total Unit Price</t>
  </si>
  <si>
    <t>Round 1Supplier FOFF_015Total Unit Price</t>
  </si>
  <si>
    <t>Round 1Supplier BOFF_015Total Unit Price</t>
  </si>
  <si>
    <t>Round 1Supplier EOFF_015Total Unit Price</t>
  </si>
  <si>
    <t>Round 1Supplier DOFF_015Total Price</t>
  </si>
  <si>
    <t>Round 1Supplier HOFF_015Total Price</t>
  </si>
  <si>
    <t>Round 1Supplier GOFF_015Total Price</t>
  </si>
  <si>
    <t>Round 1Supplier COFF_015Total Price</t>
  </si>
  <si>
    <t>Round 1Supplier AOFF_015Total Price</t>
  </si>
  <si>
    <t>Round 1Supplier FOFF_015Total Price</t>
  </si>
  <si>
    <t>Round 1Supplier BOFF_015Total Price</t>
  </si>
  <si>
    <t>Round 1Supplier EOFF_015Total Price</t>
  </si>
  <si>
    <t>Round 1Supplier DOFF_016Item Unit Price Excl. Overheads And Delivery</t>
  </si>
  <si>
    <t>Round 1Supplier AOFF_016Item Unit Price Excl. Overheads And Delivery</t>
  </si>
  <si>
    <t>Round 1Supplier FOFF_016Item Unit Price Excl. Overheads And Delivery</t>
  </si>
  <si>
    <t>Round 1Supplier GOFF_016Item Unit Price Excl. Overheads And Delivery</t>
  </si>
  <si>
    <t>Round 1Supplier HOFF_016Item Unit Price Excl. Overheads And Delivery</t>
  </si>
  <si>
    <t>Round 1Supplier COFF_016Item Unit Price Excl. Overheads And Delivery</t>
  </si>
  <si>
    <t>Round 1Supplier EOFF_016Item Unit Price Excl. Overheads And Delivery</t>
  </si>
  <si>
    <t>Round 1Supplier BOFF_016Item Unit Price Excl. Overheads And Delivery</t>
  </si>
  <si>
    <t>Round 1Supplier COFF_016Overhead Costs</t>
  </si>
  <si>
    <t>Round 1Supplier HOFF_016Overhead Costs</t>
  </si>
  <si>
    <t>Round 1Supplier BOFF_016Overhead Costs</t>
  </si>
  <si>
    <t>Round 1Supplier DOFF_016Overhead Costs</t>
  </si>
  <si>
    <t>Round 1Supplier AOFF_016Overhead Costs</t>
  </si>
  <si>
    <t>Round 1Supplier GOFF_016Overhead Costs</t>
  </si>
  <si>
    <t>Round 1Supplier FOFF_016Overhead Costs</t>
  </si>
  <si>
    <t>Round 1Supplier EOFF_016Overhead Costs</t>
  </si>
  <si>
    <t>Round 1Supplier EOFF_016Delivery Costs</t>
  </si>
  <si>
    <t>Round 1Supplier GOFF_016Delivery Costs</t>
  </si>
  <si>
    <t>Round 1Supplier BOFF_016Delivery Costs</t>
  </si>
  <si>
    <t>Round 1Supplier HOFF_016Delivery Costs</t>
  </si>
  <si>
    <t>Round 1Supplier COFF_016Delivery Costs</t>
  </si>
  <si>
    <t>Round 1Supplier FOFF_016Delivery Costs</t>
  </si>
  <si>
    <t>Round 1Supplier DOFF_016Delivery Costs</t>
  </si>
  <si>
    <t>Round 1Supplier AOFF_016Delivery Costs</t>
  </si>
  <si>
    <t>Round 1Supplier DOFF_016Total Unit Price</t>
  </si>
  <si>
    <t>Round 1Supplier AOFF_016Total Unit Price</t>
  </si>
  <si>
    <t>Round 1Supplier FOFF_016Total Unit Price</t>
  </si>
  <si>
    <t>Round 1Supplier GOFF_016Total Unit Price</t>
  </si>
  <si>
    <t>Round 1Supplier HOFF_016Total Unit Price</t>
  </si>
  <si>
    <t>Round 1Supplier COFF_016Total Unit Price</t>
  </si>
  <si>
    <t>Round 1Supplier BOFF_016Total Unit Price</t>
  </si>
  <si>
    <t>Round 1Supplier EOFF_016Total Unit Price</t>
  </si>
  <si>
    <t>Round 1Supplier DOFF_016Total Price</t>
  </si>
  <si>
    <t>Round 1Supplier AOFF_016Total Price</t>
  </si>
  <si>
    <t>Round 1Supplier FOFF_016Total Price</t>
  </si>
  <si>
    <t>Round 1Supplier GOFF_016Total Price</t>
  </si>
  <si>
    <t>Round 1Supplier HOFF_016Total Price</t>
  </si>
  <si>
    <t>Round 1Supplier COFF_016Total Price</t>
  </si>
  <si>
    <t>Round 1Supplier BOFF_016Total Price</t>
  </si>
  <si>
    <t>Round 1Supplier EOFF_016Total Price</t>
  </si>
  <si>
    <t>Round 1Supplier COFF_017Item Unit Price Excl. Overheads And Delivery</t>
  </si>
  <si>
    <t>Round 1Supplier DOFF_017Item Unit Price Excl. Overheads And Delivery</t>
  </si>
  <si>
    <t>Round 1Supplier AOFF_017Item Unit Price Excl. Overheads And Delivery</t>
  </si>
  <si>
    <t>Round 1Supplier FOFF_017Item Unit Price Excl. Overheads And Delivery</t>
  </si>
  <si>
    <t>Round 1Supplier BOFF_017Item Unit Price Excl. Overheads And Delivery</t>
  </si>
  <si>
    <t>Round 1Supplier EOFF_017Item Unit Price Excl. Overheads And Delivery</t>
  </si>
  <si>
    <t>Round 1Supplier GOFF_017Item Unit Price Excl. Overheads And Delivery</t>
  </si>
  <si>
    <t>Round 1Supplier EOFF_017Overhead Costs</t>
  </si>
  <si>
    <t>Round 1Supplier DOFF_017Overhead Costs</t>
  </si>
  <si>
    <t>Round 1Supplier FOFF_017Overhead Costs</t>
  </si>
  <si>
    <t>Round 1Supplier GOFF_017Overhead Costs</t>
  </si>
  <si>
    <t>Round 1Supplier BOFF_017Overhead Costs</t>
  </si>
  <si>
    <t>Round 1Supplier AOFF_017Overhead Costs</t>
  </si>
  <si>
    <t>Round 1Supplier COFF_017Overhead Costs</t>
  </si>
  <si>
    <t>Round 1Supplier BOFF_017Delivery Costs</t>
  </si>
  <si>
    <t>Round 1Supplier DOFF_017Delivery Costs</t>
  </si>
  <si>
    <t>Round 1Supplier COFF_017Delivery Costs</t>
  </si>
  <si>
    <t>Round 1Supplier EOFF_017Delivery Costs</t>
  </si>
  <si>
    <t>Round 1Supplier AOFF_017Delivery Costs</t>
  </si>
  <si>
    <t>Round 1Supplier FOFF_017Delivery Costs</t>
  </si>
  <si>
    <t>Round 1Supplier GOFF_017Delivery Costs</t>
  </si>
  <si>
    <t>Round 1Supplier COFF_017Total Unit Price</t>
  </si>
  <si>
    <t>Round 1Supplier AOFF_017Total Unit Price</t>
  </si>
  <si>
    <t>Round 1Supplier BOFF_017Total Unit Price</t>
  </si>
  <si>
    <t>Round 1Supplier FOFF_017Total Unit Price</t>
  </si>
  <si>
    <t>Round 1Supplier EOFF_017Total Unit Price</t>
  </si>
  <si>
    <t>Round 1Supplier GOFF_017Total Unit Price</t>
  </si>
  <si>
    <t>Round 1Supplier DOFF_017Total Unit Price</t>
  </si>
  <si>
    <t>Round 1Supplier COFF_017Total Price</t>
  </si>
  <si>
    <t>Round 1Supplier AOFF_017Total Price</t>
  </si>
  <si>
    <t>Round 1Supplier BOFF_017Total Price</t>
  </si>
  <si>
    <t>Round 1Supplier FOFF_017Total Price</t>
  </si>
  <si>
    <t>Round 1Supplier EOFF_017Total Price</t>
  </si>
  <si>
    <t>Round 1Supplier GOFF_017Total Price</t>
  </si>
  <si>
    <t>Round 1Supplier DOFF_017Total Price</t>
  </si>
  <si>
    <t>Round 1Supplier FOFF_018Item Unit Price Excl. Overheads And Delivery</t>
  </si>
  <si>
    <t>Round 1Supplier BOFF_018Item Unit Price Excl. Overheads And Delivery</t>
  </si>
  <si>
    <t>Round 1Supplier EOFF_018Item Unit Price Excl. Overheads And Delivery</t>
  </si>
  <si>
    <t>Round 1Supplier COFF_018Item Unit Price Excl. Overheads And Delivery</t>
  </si>
  <si>
    <t>Round 1Supplier GOFF_018Item Unit Price Excl. Overheads And Delivery</t>
  </si>
  <si>
    <t>Round 1Supplier DOFF_018Item Unit Price Excl. Overheads And Delivery</t>
  </si>
  <si>
    <t>Round 1Supplier COFF_018Overhead Costs</t>
  </si>
  <si>
    <t>Round 1Supplier BOFF_018Overhead Costs</t>
  </si>
  <si>
    <t>Round 1Supplier EOFF_018Overhead Costs</t>
  </si>
  <si>
    <t>Round 1Supplier FOFF_018Overhead Costs</t>
  </si>
  <si>
    <t>Round 1Supplier DOFF_018Overhead Costs</t>
  </si>
  <si>
    <t>Round 1Supplier GOFF_018Overhead Costs</t>
  </si>
  <si>
    <t>Round 1Supplier BOFF_018Delivery Costs</t>
  </si>
  <si>
    <t>Round 1Supplier COFF_018Delivery Costs</t>
  </si>
  <si>
    <t>Round 1Supplier GOFF_018Delivery Costs</t>
  </si>
  <si>
    <t>Round 1Supplier EOFF_018Delivery Costs</t>
  </si>
  <si>
    <t>Round 1Supplier DOFF_018Delivery Costs</t>
  </si>
  <si>
    <t>Round 1Supplier COFF_018Total Unit Price</t>
  </si>
  <si>
    <t>Round 1Supplier EOFF_018Total Unit Price</t>
  </si>
  <si>
    <t>Round 1Supplier GOFF_018Total Unit Price</t>
  </si>
  <si>
    <t>Round 1Supplier DOFF_018Total Unit Price</t>
  </si>
  <si>
    <t>Round 1Supplier BOFF_018Total Unit Price</t>
  </si>
  <si>
    <t>Round 1Supplier FOFF_018Total Unit Price</t>
  </si>
  <si>
    <t>Round 1Supplier COFF_018Total Price</t>
  </si>
  <si>
    <t>Round 1Supplier EOFF_018Total Price</t>
  </si>
  <si>
    <t>Round 1Supplier GOFF_018Total Price</t>
  </si>
  <si>
    <t>Round 1Supplier DOFF_018Total Price</t>
  </si>
  <si>
    <t>Round 1Supplier BOFF_018Total Price</t>
  </si>
  <si>
    <t>Round 1Supplier FOFF_018Total Price</t>
  </si>
  <si>
    <t>Round 1Supplier EOFF_019Item Unit Price Excl. Overheads And Delivery</t>
  </si>
  <si>
    <t>Round 1Supplier DOFF_019Item Unit Price Excl. Overheads And Delivery</t>
  </si>
  <si>
    <t>Round 1Supplier BOFF_019Item Unit Price Excl. Overheads And Delivery</t>
  </si>
  <si>
    <t>Round 1Supplier FOFF_019Item Unit Price Excl. Overheads And Delivery</t>
  </si>
  <si>
    <t>Round 1Supplier GOFF_019Item Unit Price Excl. Overheads And Delivery</t>
  </si>
  <si>
    <t>Round 1Supplier COFF_019Item Unit Price Excl. Overheads And Delivery</t>
  </si>
  <si>
    <t>Round 1Supplier HOFF_019Item Unit Price Excl. Overheads And Delivery</t>
  </si>
  <si>
    <t>Round 1Supplier DOFF_019Overhead Costs</t>
  </si>
  <si>
    <t>Round 1Supplier FOFF_019Overhead Costs</t>
  </si>
  <si>
    <t>Round 1Supplier BOFF_019Overhead Costs</t>
  </si>
  <si>
    <t>Round 1Supplier COFF_019Overhead Costs</t>
  </si>
  <si>
    <t>Round 1Supplier HOFF_019Overhead Costs</t>
  </si>
  <si>
    <t>Round 1Supplier GOFF_019Overhead Costs</t>
  </si>
  <si>
    <t>Round 1Supplier EOFF_019Overhead Costs</t>
  </si>
  <si>
    <t>Round 1Supplier EOFF_019Delivery Costs</t>
  </si>
  <si>
    <t>Round 1Supplier BOFF_019Delivery Costs</t>
  </si>
  <si>
    <t>Round 1Supplier DOFF_019Delivery Costs</t>
  </si>
  <si>
    <t>Round 1Supplier FOFF_019Delivery Costs</t>
  </si>
  <si>
    <t>Round 1Supplier COFF_019Delivery Costs</t>
  </si>
  <si>
    <t>Round 1Supplier HOFF_019Delivery Costs</t>
  </si>
  <si>
    <t>Round 1Supplier GOFF_019Delivery Costs</t>
  </si>
  <si>
    <t>Round 1Supplier EOFF_019Total Unit Price</t>
  </si>
  <si>
    <t>Round 1Supplier DOFF_019Total Unit Price</t>
  </si>
  <si>
    <t>Round 1Supplier BOFF_019Total Unit Price</t>
  </si>
  <si>
    <t>Round 1Supplier FOFF_019Total Unit Price</t>
  </si>
  <si>
    <t>Round 1Supplier GOFF_019Total Unit Price</t>
  </si>
  <si>
    <t>Round 1Supplier COFF_019Total Unit Price</t>
  </si>
  <si>
    <t>Round 1Supplier HOFF_019Total Unit Price</t>
  </si>
  <si>
    <t>Round 1Supplier EOFF_019Total Price</t>
  </si>
  <si>
    <t>Round 1Supplier DOFF_019Total Price</t>
  </si>
  <si>
    <t>Round 1Supplier BOFF_019Total Price</t>
  </si>
  <si>
    <t>Round 1Supplier FOFF_019Total Price</t>
  </si>
  <si>
    <t>Round 1Supplier GOFF_019Total Price</t>
  </si>
  <si>
    <t>Round 1Supplier COFF_019Total Price</t>
  </si>
  <si>
    <t>Round 1Supplier HOFF_019Total Price</t>
  </si>
  <si>
    <t>Round 1Supplier FOFF_020Item Unit Price Excl. Overheads And Delivery</t>
  </si>
  <si>
    <t>Round 1Supplier BOFF_020Item Unit Price Excl. Overheads And Delivery</t>
  </si>
  <si>
    <t>Round 1Supplier GOFF_020Item Unit Price Excl. Overheads And Delivery</t>
  </si>
  <si>
    <t>Round 1Supplier EOFF_020Item Unit Price Excl. Overheads And Delivery</t>
  </si>
  <si>
    <t>Round 1Supplier HOFF_020Item Unit Price Excl. Overheads And Delivery</t>
  </si>
  <si>
    <t>Round 1Supplier DOFF_020Item Unit Price Excl. Overheads And Delivery</t>
  </si>
  <si>
    <t>Round 1Supplier COFF_020Item Unit Price Excl. Overheads And Delivery</t>
  </si>
  <si>
    <t>Round 1Supplier HOFF_020Overhead Costs</t>
  </si>
  <si>
    <t>Round 1Supplier COFF_020Overhead Costs</t>
  </si>
  <si>
    <t>Round 1Supplier BOFF_020Overhead Costs</t>
  </si>
  <si>
    <t>Round 1Supplier FOFF_020Overhead Costs</t>
  </si>
  <si>
    <t>Round 1Supplier GOFF_020Overhead Costs</t>
  </si>
  <si>
    <t>Round 1Supplier EOFF_020Overhead Costs</t>
  </si>
  <si>
    <t>Round 1Supplier DOFF_020Overhead Costs</t>
  </si>
  <si>
    <t>Round 1Supplier DOFF_020Delivery Costs</t>
  </si>
  <si>
    <t>Round 1Supplier COFF_020Delivery Costs</t>
  </si>
  <si>
    <t>Round 1Supplier BOFF_020Delivery Costs</t>
  </si>
  <si>
    <t>Round 1Supplier EOFF_020Delivery Costs</t>
  </si>
  <si>
    <t>Round 1Supplier HOFF_020Delivery Costs</t>
  </si>
  <si>
    <t>Round 1Supplier GOFF_020Delivery Costs</t>
  </si>
  <si>
    <t>Round 1Supplier FOFF_020Delivery Costs</t>
  </si>
  <si>
    <t>Round 1Supplier FOFF_020Total Unit Price</t>
  </si>
  <si>
    <t>Round 1Supplier BOFF_020Total Unit Price</t>
  </si>
  <si>
    <t>Round 1Supplier GOFF_020Total Unit Price</t>
  </si>
  <si>
    <t>Round 1Supplier EOFF_020Total Unit Price</t>
  </si>
  <si>
    <t>Round 1Supplier HOFF_020Total Unit Price</t>
  </si>
  <si>
    <t>Round 1Supplier DOFF_020Total Unit Price</t>
  </si>
  <si>
    <t>Round 1Supplier COFF_020Total Unit Price</t>
  </si>
  <si>
    <t>Round 1Supplier FOFF_020Total Price</t>
  </si>
  <si>
    <t>Round 1Supplier BOFF_020Total Price</t>
  </si>
  <si>
    <t>Round 1Supplier GOFF_020Total Price</t>
  </si>
  <si>
    <t>Round 1Supplier EOFF_020Total Price</t>
  </si>
  <si>
    <t>Round 1Supplier HOFF_020Total Price</t>
  </si>
  <si>
    <t>Round 1Supplier DOFF_020Total Price</t>
  </si>
  <si>
    <t>Round 1Supplier COFF_020Total Price</t>
  </si>
  <si>
    <t>Round 1Supplier COFF_021Item Unit Price Excl. Overheads And Delivery</t>
  </si>
  <si>
    <t>Round 1Supplier AOFF_021Item Unit Price Excl. Overheads And Delivery</t>
  </si>
  <si>
    <t>Round 1Supplier FOFF_021Item Unit Price Excl. Overheads And Delivery</t>
  </si>
  <si>
    <t>Round 1Supplier GOFF_021Item Unit Price Excl. Overheads And Delivery</t>
  </si>
  <si>
    <t>Round 1Supplier BOFF_021Item Unit Price Excl. Overheads And Delivery</t>
  </si>
  <si>
    <t>Round 1Supplier HOFF_021Item Unit Price Excl. Overheads And Delivery</t>
  </si>
  <si>
    <t>Round 1Supplier DOFF_021Item Unit Price Excl. Overheads And Delivery</t>
  </si>
  <si>
    <t>Round 1Supplier BOFF_021Overhead Costs</t>
  </si>
  <si>
    <t>Round 1Supplier GOFF_021Overhead Costs</t>
  </si>
  <si>
    <t>Round 1Supplier COFF_021Overhead Costs</t>
  </si>
  <si>
    <t>Round 1Supplier HOFF_021Overhead Costs</t>
  </si>
  <si>
    <t>Round 1Supplier DOFF_021Overhead Costs</t>
  </si>
  <si>
    <t>Round 1Supplier AOFF_021Overhead Costs</t>
  </si>
  <si>
    <t>Round 1Supplier FOFF_021Overhead Costs</t>
  </si>
  <si>
    <t>Round 1Supplier FOFF_021Delivery Costs</t>
  </si>
  <si>
    <t>Round 1Supplier DOFF_021Delivery Costs</t>
  </si>
  <si>
    <t>Round 1Supplier BOFF_021Delivery Costs</t>
  </si>
  <si>
    <t>Round 1Supplier AOFF_021Delivery Costs</t>
  </si>
  <si>
    <t>Round 1Supplier GOFF_021Delivery Costs</t>
  </si>
  <si>
    <t>Round 1Supplier HOFF_021Delivery Costs</t>
  </si>
  <si>
    <t>Round 1Supplier COFF_021Delivery Costs</t>
  </si>
  <si>
    <t>Round 1Supplier COFF_021Total Unit Price</t>
  </si>
  <si>
    <t>Round 1Supplier AOFF_021Total Unit Price</t>
  </si>
  <si>
    <t>Round 1Supplier FOFF_021Total Unit Price</t>
  </si>
  <si>
    <t>Round 1Supplier GOFF_021Total Unit Price</t>
  </si>
  <si>
    <t>Round 1Supplier BOFF_021Total Unit Price</t>
  </si>
  <si>
    <t>Round 1Supplier HOFF_021Total Unit Price</t>
  </si>
  <si>
    <t>Round 1Supplier DOFF_021Total Unit Price</t>
  </si>
  <si>
    <t>Round 1Supplier COFF_021Total Price</t>
  </si>
  <si>
    <t>Round 1Supplier AOFF_021Total Price</t>
  </si>
  <si>
    <t>Round 1Supplier FOFF_021Total Price</t>
  </si>
  <si>
    <t>Round 1Supplier GOFF_021Total Price</t>
  </si>
  <si>
    <t>Round 1Supplier BOFF_021Total Price</t>
  </si>
  <si>
    <t>Round 1Supplier HOFF_021Total Price</t>
  </si>
  <si>
    <t>Round 1Supplier DOFF_021Total Price</t>
  </si>
  <si>
    <t>Round 1Supplier FOFF_022Item Unit Price Excl. Overheads And Delivery</t>
  </si>
  <si>
    <t>Round 1Supplier BOFF_022Item Unit Price Excl. Overheads And Delivery</t>
  </si>
  <si>
    <t>Round 1Supplier AOFF_022Item Unit Price Excl. Overheads And Delivery</t>
  </si>
  <si>
    <t>Round 1Supplier DOFF_022Item Unit Price Excl. Overheads And Delivery</t>
  </si>
  <si>
    <t>Round 1Supplier GOFF_022Item Unit Price Excl. Overheads And Delivery</t>
  </si>
  <si>
    <t>Round 1Supplier COFF_022Item Unit Price Excl. Overheads And Delivery</t>
  </si>
  <si>
    <t>Round 1Supplier HOFF_022Item Unit Price Excl. Overheads And Delivery</t>
  </si>
  <si>
    <t>Round 1Supplier DOFF_022Overhead Costs</t>
  </si>
  <si>
    <t>Round 1Supplier FOFF_022Overhead Costs</t>
  </si>
  <si>
    <t>Round 1Supplier COFF_022Overhead Costs</t>
  </si>
  <si>
    <t>Round 1Supplier GOFF_022Overhead Costs</t>
  </si>
  <si>
    <t>Round 1Supplier HOFF_022Overhead Costs</t>
  </si>
  <si>
    <t>Round 1Supplier AOFF_022Overhead Costs</t>
  </si>
  <si>
    <t>Round 1Supplier BOFF_022Overhead Costs</t>
  </si>
  <si>
    <t>Round 1Supplier GOFF_022Delivery Costs</t>
  </si>
  <si>
    <t>Round 1Supplier HOFF_022Delivery Costs</t>
  </si>
  <si>
    <t>Round 1Supplier COFF_022Delivery Costs</t>
  </si>
  <si>
    <t>Round 1Supplier AOFF_022Delivery Costs</t>
  </si>
  <si>
    <t>Round 1Supplier FOFF_022Delivery Costs</t>
  </si>
  <si>
    <t>Round 1Supplier BOFF_022Delivery Costs</t>
  </si>
  <si>
    <t>Round 1Supplier DOFF_022Delivery Costs</t>
  </si>
  <si>
    <t>Round 1Supplier FOFF_022Total Unit Price</t>
  </si>
  <si>
    <t>Round 1Supplier AOFF_022Total Unit Price</t>
  </si>
  <si>
    <t>Round 1Supplier BOFF_022Total Unit Price</t>
  </si>
  <si>
    <t>Round 1Supplier DOFF_022Total Unit Price</t>
  </si>
  <si>
    <t>Round 1Supplier GOFF_022Total Unit Price</t>
  </si>
  <si>
    <t>Round 1Supplier COFF_022Total Unit Price</t>
  </si>
  <si>
    <t>Round 1Supplier HOFF_022Total Unit Price</t>
  </si>
  <si>
    <t>Round 1Supplier FOFF_022Total Price</t>
  </si>
  <si>
    <t>Round 1Supplier AOFF_022Total Price</t>
  </si>
  <si>
    <t>Round 1Supplier BOFF_022Total Price</t>
  </si>
  <si>
    <t>Round 1Supplier DOFF_022Total Price</t>
  </si>
  <si>
    <t>Round 1Supplier GOFF_022Total Price</t>
  </si>
  <si>
    <t>Round 1Supplier COFF_022Total Price</t>
  </si>
  <si>
    <t>Round 1Supplier HOFF_022Total Price</t>
  </si>
  <si>
    <t>Round 1Supplier GOFF_023Item Unit Price Excl. Overheads And Delivery</t>
  </si>
  <si>
    <t>Round 1Supplier BOFF_023Item Unit Price Excl. Overheads And Delivery</t>
  </si>
  <si>
    <t>Round 1Supplier HOFF_023Item Unit Price Excl. Overheads And Delivery</t>
  </si>
  <si>
    <t>Round 1Supplier FOFF_023Item Unit Price Excl. Overheads And Delivery</t>
  </si>
  <si>
    <t>Round 1Supplier COFF_023Item Unit Price Excl. Overheads And Delivery</t>
  </si>
  <si>
    <t>Round 1Supplier AOFF_023Item Unit Price Excl. Overheads And Delivery</t>
  </si>
  <si>
    <t>Round 1Supplier DOFF_023Item Unit Price Excl. Overheads And Delivery</t>
  </si>
  <si>
    <t>Round 1Supplier GOFF_023Overhead Costs</t>
  </si>
  <si>
    <t>Round 1Supplier DOFF_023Overhead Costs</t>
  </si>
  <si>
    <t>Round 1Supplier HOFF_023Overhead Costs</t>
  </si>
  <si>
    <t>Round 1Supplier FOFF_023Overhead Costs</t>
  </si>
  <si>
    <t>Round 1Supplier AOFF_023Overhead Costs</t>
  </si>
  <si>
    <t>Round 1Supplier BOFF_023Overhead Costs</t>
  </si>
  <si>
    <t>Round 1Supplier COFF_023Overhead Costs</t>
  </si>
  <si>
    <t>Round 1Supplier HOFF_023Delivery Costs</t>
  </si>
  <si>
    <t>Round 1Supplier COFF_023Delivery Costs</t>
  </si>
  <si>
    <t>Round 1Supplier FOFF_023Delivery Costs</t>
  </si>
  <si>
    <t>Round 1Supplier GOFF_023Delivery Costs</t>
  </si>
  <si>
    <t>Round 1Supplier AOFF_023Delivery Costs</t>
  </si>
  <si>
    <t>Round 1Supplier DOFF_023Delivery Costs</t>
  </si>
  <si>
    <t>Round 1Supplier BOFF_023Delivery Costs</t>
  </si>
  <si>
    <t>Round 1Supplier HOFF_023Total Unit Price</t>
  </si>
  <si>
    <t>Round 1Supplier BOFF_023Total Unit Price</t>
  </si>
  <si>
    <t>Round 1Supplier GOFF_023Total Unit Price</t>
  </si>
  <si>
    <t>Round 1Supplier FOFF_023Total Unit Price</t>
  </si>
  <si>
    <t>Round 1Supplier COFF_023Total Unit Price</t>
  </si>
  <si>
    <t>Round 1Supplier AOFF_023Total Unit Price</t>
  </si>
  <si>
    <t>Round 1Supplier DOFF_023Total Unit Price</t>
  </si>
  <si>
    <t>Round 1Supplier HOFF_023Total Price</t>
  </si>
  <si>
    <t>Round 1Supplier BOFF_023Total Price</t>
  </si>
  <si>
    <t>Round 1Supplier GOFF_023Total Price</t>
  </si>
  <si>
    <t>Round 1Supplier FOFF_023Total Price</t>
  </si>
  <si>
    <t>Round 1Supplier COFF_023Total Price</t>
  </si>
  <si>
    <t>Round 1Supplier AOFF_023Total Price</t>
  </si>
  <si>
    <t>Round 1Supplier DOFF_023Total Price</t>
  </si>
  <si>
    <t>Round 1Supplier FOFF_024Item Unit Price Excl. Overheads And Delivery</t>
  </si>
  <si>
    <t>Round 1Supplier HOFF_024Item Unit Price Excl. Overheads And Delivery</t>
  </si>
  <si>
    <t>Round 1Supplier GOFF_024Item Unit Price Excl. Overheads And Delivery</t>
  </si>
  <si>
    <t>Round 1Supplier COFF_024Item Unit Price Excl. Overheads And Delivery</t>
  </si>
  <si>
    <t>Round 1Supplier BOFF_024Item Unit Price Excl. Overheads And Delivery</t>
  </si>
  <si>
    <t>Round 1Supplier AOFF_024Item Unit Price Excl. Overheads And Delivery</t>
  </si>
  <si>
    <t>Round 1Supplier DOFF_024Item Unit Price Excl. Overheads And Delivery</t>
  </si>
  <si>
    <t>Round 1Supplier AOFF_024Overhead Costs</t>
  </si>
  <si>
    <t>Round 1Supplier HOFF_024Overhead Costs</t>
  </si>
  <si>
    <t>Round 1Supplier GOFF_024Overhead Costs</t>
  </si>
  <si>
    <t>Round 1Supplier BOFF_024Overhead Costs</t>
  </si>
  <si>
    <t>Round 1Supplier FOFF_024Overhead Costs</t>
  </si>
  <si>
    <t>Round 1Supplier DOFF_024Overhead Costs</t>
  </si>
  <si>
    <t>Round 1Supplier COFF_024Overhead Costs</t>
  </si>
  <si>
    <t>Round 1Supplier COFF_024Delivery Costs</t>
  </si>
  <si>
    <t>Round 1Supplier AOFF_024Delivery Costs</t>
  </si>
  <si>
    <t>Round 1Supplier HOFF_024Delivery Costs</t>
  </si>
  <si>
    <t>Round 1Supplier GOFF_024Delivery Costs</t>
  </si>
  <si>
    <t>Round 1Supplier DOFF_024Delivery Costs</t>
  </si>
  <si>
    <t>Round 1Supplier FOFF_024Delivery Costs</t>
  </si>
  <si>
    <t>Round 1Supplier BOFF_024Delivery Costs</t>
  </si>
  <si>
    <t>Round 1Supplier FOFF_024Total Unit Price</t>
  </si>
  <si>
    <t>Round 1Supplier HOFF_024Total Unit Price</t>
  </si>
  <si>
    <t>Round 1Supplier GOFF_024Total Unit Price</t>
  </si>
  <si>
    <t>Round 1Supplier COFF_024Total Unit Price</t>
  </si>
  <si>
    <t>Round 1Supplier AOFF_024Total Unit Price</t>
  </si>
  <si>
    <t>Round 1Supplier BOFF_024Total Unit Price</t>
  </si>
  <si>
    <t>Round 1Supplier DOFF_024Total Unit Price</t>
  </si>
  <si>
    <t>Round 1Supplier FOFF_024Total Price</t>
  </si>
  <si>
    <t>Round 1Supplier HOFF_024Total Price</t>
  </si>
  <si>
    <t>Round 1Supplier GOFF_024Total Price</t>
  </si>
  <si>
    <t>Round 1Supplier COFF_024Total Price</t>
  </si>
  <si>
    <t>Round 1Supplier AOFF_024Total Price</t>
  </si>
  <si>
    <t>Round 1Supplier BOFF_024Total Price</t>
  </si>
  <si>
    <t>Round 1Supplier DOFF_024Total Price</t>
  </si>
  <si>
    <t>Round 1Supplier FOFF_025Item Unit Price Excl. Overheads And Delivery</t>
  </si>
  <si>
    <t>Round 1Supplier GOFF_025Item Unit Price Excl. Overheads And Delivery</t>
  </si>
  <si>
    <t>Round 1Supplier HOFF_025Item Unit Price Excl. Overheads And Delivery</t>
  </si>
  <si>
    <t>Round 1Supplier COFF_025Item Unit Price Excl. Overheads And Delivery</t>
  </si>
  <si>
    <t>Round 1Supplier DOFF_025Item Unit Price Excl. Overheads And Delivery</t>
  </si>
  <si>
    <t>Round 1Supplier AOFF_025Item Unit Price Excl. Overheads And Delivery</t>
  </si>
  <si>
    <t>Round 1Supplier BOFF_025Item Unit Price Excl. Overheads And Delivery</t>
  </si>
  <si>
    <t>Round 1Supplier FOFF_025Overhead Costs</t>
  </si>
  <si>
    <t>Round 1Supplier GOFF_025Overhead Costs</t>
  </si>
  <si>
    <t>Round 1Supplier AOFF_025Overhead Costs</t>
  </si>
  <si>
    <t>Round 1Supplier COFF_025Overhead Costs</t>
  </si>
  <si>
    <t>Round 1Supplier HOFF_025Overhead Costs</t>
  </si>
  <si>
    <t>Round 1Supplier DOFF_025Overhead Costs</t>
  </si>
  <si>
    <t>Round 1Supplier BOFF_025Overhead Costs</t>
  </si>
  <si>
    <t>Round 1Supplier HOFF_025Delivery Costs</t>
  </si>
  <si>
    <t>Round 1Supplier FOFF_025Delivery Costs</t>
  </si>
  <si>
    <t>Round 1Supplier AOFF_025Delivery Costs</t>
  </si>
  <si>
    <t>Round 1Supplier COFF_025Delivery Costs</t>
  </si>
  <si>
    <t>Round 1Supplier GOFF_025Delivery Costs</t>
  </si>
  <si>
    <t>Round 1Supplier DOFF_025Delivery Costs</t>
  </si>
  <si>
    <t>Round 1Supplier BOFF_025Delivery Costs</t>
  </si>
  <si>
    <t>Round 1Supplier FOFF_025Total Unit Price</t>
  </si>
  <si>
    <t>Round 1Supplier GOFF_025Total Unit Price</t>
  </si>
  <si>
    <t>Round 1Supplier HOFF_025Total Unit Price</t>
  </si>
  <si>
    <t>Round 1Supplier COFF_025Total Unit Price</t>
  </si>
  <si>
    <t>Round 1Supplier AOFF_025Total Unit Price</t>
  </si>
  <si>
    <t>Round 1Supplier DOFF_025Total Unit Price</t>
  </si>
  <si>
    <t>Round 1Supplier BOFF_025Total Unit Price</t>
  </si>
  <si>
    <t>Round 1Supplier FOFF_025Total Price</t>
  </si>
  <si>
    <t>Round 1Supplier GOFF_025Total Price</t>
  </si>
  <si>
    <t>Round 1Supplier HOFF_025Total Price</t>
  </si>
  <si>
    <t>Round 1Supplier COFF_025Total Price</t>
  </si>
  <si>
    <t>Round 1Supplier AOFF_025Total Price</t>
  </si>
  <si>
    <t>Round 1Supplier DOFF_025Total Price</t>
  </si>
  <si>
    <t>Round 1Supplier BOFF_025Total Price</t>
  </si>
  <si>
    <t>Round 1Supplier BOFF_026Item Unit Price Excl. Overheads And Delivery</t>
  </si>
  <si>
    <t>Round 1Supplier HOFF_026Item Unit Price Excl. Overheads And Delivery</t>
  </si>
  <si>
    <t>Round 1Supplier GOFF_026Item Unit Price Excl. Overheads And Delivery</t>
  </si>
  <si>
    <t>Round 1Supplier COFF_026Item Unit Price Excl. Overheads And Delivery</t>
  </si>
  <si>
    <t>Round 1Supplier DOFF_026Item Unit Price Excl. Overheads And Delivery</t>
  </si>
  <si>
    <t>Round 1Supplier FOFF_026Item Unit Price Excl. Overheads And Delivery</t>
  </si>
  <si>
    <t>Round 1Supplier AOFF_026Item Unit Price Excl. Overheads And Delivery</t>
  </si>
  <si>
    <t>Round 1Supplier HOFF_026Overhead Costs</t>
  </si>
  <si>
    <t>Round 1Supplier BOFF_026Overhead Costs</t>
  </si>
  <si>
    <t>Round 1Supplier GOFF_026Overhead Costs</t>
  </si>
  <si>
    <t>Round 1Supplier COFF_026Overhead Costs</t>
  </si>
  <si>
    <t>Round 1Supplier DOFF_026Overhead Costs</t>
  </si>
  <si>
    <t>Round 1Supplier FOFF_026Overhead Costs</t>
  </si>
  <si>
    <t>Round 1Supplier AOFF_026Overhead Costs</t>
  </si>
  <si>
    <t>Round 1Supplier COFF_026Delivery Costs</t>
  </si>
  <si>
    <t>Round 1Supplier DOFF_026Delivery Costs</t>
  </si>
  <si>
    <t>Round 1Supplier HOFF_026Delivery Costs</t>
  </si>
  <si>
    <t>Round 1Supplier BOFF_026Delivery Costs</t>
  </si>
  <si>
    <t>Round 1Supplier FOFF_026Delivery Costs</t>
  </si>
  <si>
    <t>Round 1Supplier GOFF_026Delivery Costs</t>
  </si>
  <si>
    <t>Round 1Supplier AOFF_026Delivery Costs</t>
  </si>
  <si>
    <t>Round 1Supplier BOFF_026Total Unit Price</t>
  </si>
  <si>
    <t>Round 1Supplier HOFF_026Total Unit Price</t>
  </si>
  <si>
    <t>Round 1Supplier GOFF_026Total Unit Price</t>
  </si>
  <si>
    <t>Round 1Supplier COFF_026Total Unit Price</t>
  </si>
  <si>
    <t>Round 1Supplier DOFF_026Total Unit Price</t>
  </si>
  <si>
    <t>Round 1Supplier FOFF_026Total Unit Price</t>
  </si>
  <si>
    <t>Round 1Supplier AOFF_026Total Unit Price</t>
  </si>
  <si>
    <t>Round 1Supplier BOFF_026Total Price</t>
  </si>
  <si>
    <t>Round 1Supplier HOFF_026Total Price</t>
  </si>
  <si>
    <t>Round 1Supplier GOFF_026Total Price</t>
  </si>
  <si>
    <t>Round 1Supplier COFF_026Total Price</t>
  </si>
  <si>
    <t>Round 1Supplier DOFF_026Total Price</t>
  </si>
  <si>
    <t>Round 1Supplier FOFF_026Total Price</t>
  </si>
  <si>
    <t>Round 1Supplier AOFF_026Total Price</t>
  </si>
  <si>
    <t>Round 1Supplier BOFF_027Item Unit Price Excl. Overheads And Delivery</t>
  </si>
  <si>
    <t>Round 1Supplier DOFF_027Item Unit Price Excl. Overheads And Delivery</t>
  </si>
  <si>
    <t>Round 1Supplier COFF_027Item Unit Price Excl. Overheads And Delivery</t>
  </si>
  <si>
    <t>Round 1Supplier AOFF_027Item Unit Price Excl. Overheads And Delivery</t>
  </si>
  <si>
    <t>Round 1Supplier GOFF_027Item Unit Price Excl. Overheads And Delivery</t>
  </si>
  <si>
    <t>Round 1Supplier HOFF_027Item Unit Price Excl. Overheads And Delivery</t>
  </si>
  <si>
    <t>Round 1Supplier FOFF_027Item Unit Price Excl. Overheads And Delivery</t>
  </si>
  <si>
    <t>Round 1Supplier HOFF_027Overhead Costs</t>
  </si>
  <si>
    <t>Round 1Supplier GOFF_027Overhead Costs</t>
  </si>
  <si>
    <t>Round 1Supplier COFF_027Overhead Costs</t>
  </si>
  <si>
    <t>Round 1Supplier BOFF_027Overhead Costs</t>
  </si>
  <si>
    <t>Round 1Supplier AOFF_027Overhead Costs</t>
  </si>
  <si>
    <t>Round 1Supplier FOFF_027Overhead Costs</t>
  </si>
  <si>
    <t>Round 1Supplier DOFF_027Overhead Costs</t>
  </si>
  <si>
    <t>Round 1Supplier GOFF_027Delivery Costs</t>
  </si>
  <si>
    <t>Round 1Supplier BOFF_027Delivery Costs</t>
  </si>
  <si>
    <t>Round 1Supplier AOFF_027Delivery Costs</t>
  </si>
  <si>
    <t>Round 1Supplier HOFF_027Delivery Costs</t>
  </si>
  <si>
    <t>Round 1Supplier COFF_027Delivery Costs</t>
  </si>
  <si>
    <t>Round 1Supplier FOFF_027Delivery Costs</t>
  </si>
  <si>
    <t>Round 1Supplier DOFF_027Delivery Costs</t>
  </si>
  <si>
    <t>Round 1Supplier BOFF_027Total Unit Price</t>
  </si>
  <si>
    <t>Round 1Supplier DOFF_027Total Unit Price</t>
  </si>
  <si>
    <t>Round 1Supplier COFF_027Total Unit Price</t>
  </si>
  <si>
    <t>Round 1Supplier AOFF_027Total Unit Price</t>
  </si>
  <si>
    <t>Round 1Supplier GOFF_027Total Unit Price</t>
  </si>
  <si>
    <t>Round 1Supplier HOFF_027Total Unit Price</t>
  </si>
  <si>
    <t>Round 1Supplier FOFF_027Total Unit Price</t>
  </si>
  <si>
    <t>Round 1Supplier BOFF_027Total Price</t>
  </si>
  <si>
    <t>Round 1Supplier DOFF_027Total Price</t>
  </si>
  <si>
    <t>Round 1Supplier COFF_027Total Price</t>
  </si>
  <si>
    <t>Round 1Supplier AOFF_027Total Price</t>
  </si>
  <si>
    <t>Round 1Supplier GOFF_027Total Price</t>
  </si>
  <si>
    <t>Round 1Supplier HOFF_027Total Price</t>
  </si>
  <si>
    <t>Round 1Supplier FOFF_027Total Price</t>
  </si>
  <si>
    <t>Round 1Supplier BOFF_028Item Unit Price Excl. Overheads And Delivery</t>
  </si>
  <si>
    <t>Round 1Supplier DOFF_028Item Unit Price Excl. Overheads And Delivery</t>
  </si>
  <si>
    <t>Round 1Supplier COFF_028Item Unit Price Excl. Overheads And Delivery</t>
  </si>
  <si>
    <t>Round 1Supplier GOFF_028Item Unit Price Excl. Overheads And Delivery</t>
  </si>
  <si>
    <t>Round 1Supplier FOFF_028Item Unit Price Excl. Overheads And Delivery</t>
  </si>
  <si>
    <t>Round 1Supplier HOFF_028Item Unit Price Excl. Overheads And Delivery</t>
  </si>
  <si>
    <t>Round 1Supplier BOFF_028Overhead Costs</t>
  </si>
  <si>
    <t>Round 1Supplier GOFF_028Overhead Costs</t>
  </si>
  <si>
    <t>Round 1Supplier HOFF_028Overhead Costs</t>
  </si>
  <si>
    <t>Round 1Supplier FOFF_028Overhead Costs</t>
  </si>
  <si>
    <t>Round 1Supplier COFF_028Overhead Costs</t>
  </si>
  <si>
    <t>Round 1Supplier DOFF_028Overhead Costs</t>
  </si>
  <si>
    <t>Round 1Supplier FOFF_028Delivery Costs</t>
  </si>
  <si>
    <t>Round 1Supplier GOFF_028Delivery Costs</t>
  </si>
  <si>
    <t>Round 1Supplier HOFF_028Delivery Costs</t>
  </si>
  <si>
    <t>Round 1Supplier DOFF_028Delivery Costs</t>
  </si>
  <si>
    <t>Round 1Supplier BOFF_028Delivery Costs</t>
  </si>
  <si>
    <t>Round 1Supplier COFF_028Delivery Costs</t>
  </si>
  <si>
    <t>Round 1Supplier BOFF_028Total Unit Price</t>
  </si>
  <si>
    <t>Round 1Supplier GOFF_028Total Unit Price</t>
  </si>
  <si>
    <t>Round 1Supplier COFF_028Total Unit Price</t>
  </si>
  <si>
    <t>Round 1Supplier DOFF_028Total Unit Price</t>
  </si>
  <si>
    <t>Round 1Supplier FOFF_028Total Unit Price</t>
  </si>
  <si>
    <t>Round 1Supplier HOFF_028Total Unit Price</t>
  </si>
  <si>
    <t>Round 1Supplier BOFF_028Total Price</t>
  </si>
  <si>
    <t>Round 1Supplier GOFF_028Total Price</t>
  </si>
  <si>
    <t>Round 1Supplier COFF_028Total Price</t>
  </si>
  <si>
    <t>Round 1Supplier DOFF_028Total Price</t>
  </si>
  <si>
    <t>Round 1Supplier FOFF_028Total Price</t>
  </si>
  <si>
    <t>Round 1Supplier HOFF_028Total Price</t>
  </si>
  <si>
    <t>Round 1Supplier FOFF_029Item Unit Price Excl. Overheads And Delivery</t>
  </si>
  <si>
    <t>Round 1Supplier DOFF_029Item Unit Price Excl. Overheads And Delivery</t>
  </si>
  <si>
    <t>Round 1Supplier GOFF_029Item Unit Price Excl. Overheads And Delivery</t>
  </si>
  <si>
    <t>Round 1Supplier BOFF_029Item Unit Price Excl. Overheads And Delivery</t>
  </si>
  <si>
    <t>Round 1Supplier AOFF_029Item Unit Price Excl. Overheads And Delivery</t>
  </si>
  <si>
    <t>Round 1Supplier COFF_029Item Unit Price Excl. Overheads And Delivery</t>
  </si>
  <si>
    <t>Round 1Supplier FOFF_029Overhead Costs</t>
  </si>
  <si>
    <t>Round 1Supplier DOFF_029Overhead Costs</t>
  </si>
  <si>
    <t>Round 1Supplier GOFF_029Overhead Costs</t>
  </si>
  <si>
    <t>Round 1Supplier COFF_029Overhead Costs</t>
  </si>
  <si>
    <t>Round 1Supplier BOFF_029Overhead Costs</t>
  </si>
  <si>
    <t>Round 1Supplier AOFF_029Overhead Costs</t>
  </si>
  <si>
    <t>Round 1Supplier FOFF_029Delivery Costs</t>
  </si>
  <si>
    <t>Round 1Supplier COFF_029Delivery Costs</t>
  </si>
  <si>
    <t>Round 1Supplier GOFF_029Delivery Costs</t>
  </si>
  <si>
    <t>Round 1Supplier BOFF_029Delivery Costs</t>
  </si>
  <si>
    <t>Round 1Supplier DOFF_029Delivery Costs</t>
  </si>
  <si>
    <t>Round 1Supplier AOFF_029Delivery Costs</t>
  </si>
  <si>
    <t>Round 1Supplier DOFF_029Total Unit Price</t>
  </si>
  <si>
    <t>Round 1Supplier FOFF_029Total Unit Price</t>
  </si>
  <si>
    <t>Round 1Supplier GOFF_029Total Unit Price</t>
  </si>
  <si>
    <t>Round 1Supplier BOFF_029Total Unit Price</t>
  </si>
  <si>
    <t>Round 1Supplier AOFF_029Total Unit Price</t>
  </si>
  <si>
    <t>Round 1Supplier COFF_029Total Unit Price</t>
  </si>
  <si>
    <t>Round 1Supplier DOFF_029Total Price</t>
  </si>
  <si>
    <t>Round 1Supplier FOFF_029Total Price</t>
  </si>
  <si>
    <t>Round 1Supplier GOFF_029Total Price</t>
  </si>
  <si>
    <t>Round 1Supplier BOFF_029Total Price</t>
  </si>
  <si>
    <t>Round 1Supplier AOFF_029Total Price</t>
  </si>
  <si>
    <t>Round 1Supplier COFF_029Total Price</t>
  </si>
  <si>
    <t>Round 1Supplier FOFF_030Item Unit Price Excl. Overheads And Delivery</t>
  </si>
  <si>
    <t>Round 1Supplier GOFF_030Item Unit Price Excl. Overheads And Delivery</t>
  </si>
  <si>
    <t>Round 1Supplier BOFF_030Item Unit Price Excl. Overheads And Delivery</t>
  </si>
  <si>
    <t>Round 1Supplier COFF_030Item Unit Price Excl. Overheads And Delivery</t>
  </si>
  <si>
    <t>Round 1Supplier DOFF_030Item Unit Price Excl. Overheads And Delivery</t>
  </si>
  <si>
    <t>Round 1Supplier GOFF_030Overhead Costs</t>
  </si>
  <si>
    <t>Round 1Supplier FOFF_030Overhead Costs</t>
  </si>
  <si>
    <t>Round 1Supplier BOFF_030Overhead Costs</t>
  </si>
  <si>
    <t>Round 1Supplier DOFF_030Overhead Costs</t>
  </si>
  <si>
    <t>Round 1Supplier COFF_030Overhead Costs</t>
  </si>
  <si>
    <t>Round 1Supplier GOFF_030Delivery Costs</t>
  </si>
  <si>
    <t>Round 1Supplier FOFF_030Delivery Costs</t>
  </si>
  <si>
    <t>Round 1Supplier DOFF_030Delivery Costs</t>
  </si>
  <si>
    <t>Round 1Supplier COFF_030Delivery Costs</t>
  </si>
  <si>
    <t>Round 1Supplier BOFF_030Delivery Costs</t>
  </si>
  <si>
    <t>Round 1Supplier BOFF_030Total Unit Price</t>
  </si>
  <si>
    <t>Round 1Supplier DOFF_030Total Unit Price</t>
  </si>
  <si>
    <t>Round 1Supplier COFF_030Total Unit Price</t>
  </si>
  <si>
    <t>Round 1Supplier FOFF_030Total Unit Price</t>
  </si>
  <si>
    <t>Round 1Supplier GOFF_030Total Unit Price</t>
  </si>
  <si>
    <t>Round 1Supplier BOFF_030Total Price</t>
  </si>
  <si>
    <t>Round 1Supplier DOFF_030Total Price</t>
  </si>
  <si>
    <t>Round 1Supplier COFF_030Total Price</t>
  </si>
  <si>
    <t>Round 1Supplier FOFF_030Total Price</t>
  </si>
  <si>
    <t>Round 1Supplier GOFF_030Total Price</t>
  </si>
  <si>
    <t>Round 1Supplier BOFF_031Item Unit Price Excl. Overheads And Delivery</t>
  </si>
  <si>
    <t>Round 1Supplier DOFF_031Item Unit Price Excl. Overheads And Delivery</t>
  </si>
  <si>
    <t>Round 1Supplier AOFF_031Item Unit Price Excl. Overheads And Delivery</t>
  </si>
  <si>
    <t>Round 1Supplier FOFF_031Item Unit Price Excl. Overheads And Delivery</t>
  </si>
  <si>
    <t>Round 1Supplier COFF_031Item Unit Price Excl. Overheads And Delivery</t>
  </si>
  <si>
    <t>Round 1Supplier GOFF_031Item Unit Price Excl. Overheads And Delivery</t>
  </si>
  <si>
    <t>Round 1Supplier DOFF_031Overhead Costs</t>
  </si>
  <si>
    <t>Round 1Supplier FOFF_031Overhead Costs</t>
  </si>
  <si>
    <t>Round 1Supplier BOFF_031Overhead Costs</t>
  </si>
  <si>
    <t>Round 1Supplier AOFF_031Overhead Costs</t>
  </si>
  <si>
    <t>Round 1Supplier COFF_031Overhead Costs</t>
  </si>
  <si>
    <t>Round 1Supplier GOFF_031Overhead Costs</t>
  </si>
  <si>
    <t>Round 1Supplier AOFF_031Delivery Costs</t>
  </si>
  <si>
    <t>Round 1Supplier GOFF_031Delivery Costs</t>
  </si>
  <si>
    <t>Round 1Supplier BOFF_031Delivery Costs</t>
  </si>
  <si>
    <t>Round 1Supplier DOFF_031Delivery Costs</t>
  </si>
  <si>
    <t>Round 1Supplier FOFF_031Delivery Costs</t>
  </si>
  <si>
    <t>Round 1Supplier COFF_031Delivery Costs</t>
  </si>
  <si>
    <t>Round 1Supplier DOFF_031Total Unit Price</t>
  </si>
  <si>
    <t>Round 1Supplier BOFF_031Total Unit Price</t>
  </si>
  <si>
    <t>Round 1Supplier AOFF_031Total Unit Price</t>
  </si>
  <si>
    <t>Round 1Supplier FOFF_031Total Unit Price</t>
  </si>
  <si>
    <t>Round 1Supplier COFF_031Total Unit Price</t>
  </si>
  <si>
    <t>Round 1Supplier GOFF_031Total Unit Price</t>
  </si>
  <si>
    <t>Round 1Supplier DOFF_031Total Price</t>
  </si>
  <si>
    <t>Round 1Supplier BOFF_031Total Price</t>
  </si>
  <si>
    <t>Round 1Supplier AOFF_031Total Price</t>
  </si>
  <si>
    <t>Round 1Supplier FOFF_031Total Price</t>
  </si>
  <si>
    <t>Round 1Supplier COFF_031Total Price</t>
  </si>
  <si>
    <t>Round 1Supplier GOFF_031Total Price</t>
  </si>
  <si>
    <t>Round 1Supplier AOFF_032Item Unit Price Excl. Overheads And Delivery</t>
  </si>
  <si>
    <t>Round 1Supplier DOFF_032Item Unit Price Excl. Overheads And Delivery</t>
  </si>
  <si>
    <t>Round 1Supplier BOFF_032Item Unit Price Excl. Overheads And Delivery</t>
  </si>
  <si>
    <t>Round 1Supplier COFF_032Item Unit Price Excl. Overheads And Delivery</t>
  </si>
  <si>
    <t>Round 1Supplier FOFF_032Item Unit Price Excl. Overheads And Delivery</t>
  </si>
  <si>
    <t>Round 1Supplier GOFF_032Item Unit Price Excl. Overheads And Delivery</t>
  </si>
  <si>
    <t>Round 1Supplier DOFF_032Overhead Costs</t>
  </si>
  <si>
    <t>Round 1Supplier AOFF_032Overhead Costs</t>
  </si>
  <si>
    <t>Round 1Supplier BOFF_032Overhead Costs</t>
  </si>
  <si>
    <t>Round 1Supplier GOFF_032Overhead Costs</t>
  </si>
  <si>
    <t>Round 1Supplier FOFF_032Overhead Costs</t>
  </si>
  <si>
    <t>Round 1Supplier COFF_032Overhead Costs</t>
  </si>
  <si>
    <t>Round 1Supplier DOFF_032Delivery Costs</t>
  </si>
  <si>
    <t>Round 1Supplier COFF_032Delivery Costs</t>
  </si>
  <si>
    <t>Round 1Supplier FOFF_032Delivery Costs</t>
  </si>
  <si>
    <t>Round 1Supplier GOFF_032Delivery Costs</t>
  </si>
  <si>
    <t>Round 1Supplier AOFF_032Delivery Costs</t>
  </si>
  <si>
    <t>Round 1Supplier BOFF_032Delivery Costs</t>
  </si>
  <si>
    <t>Round 1Supplier DOFF_032Total Unit Price</t>
  </si>
  <si>
    <t>Round 1Supplier AOFF_032Total Unit Price</t>
  </si>
  <si>
    <t>Round 1Supplier BOFF_032Total Unit Price</t>
  </si>
  <si>
    <t>Round 1Supplier COFF_032Total Unit Price</t>
  </si>
  <si>
    <t>Round 1Supplier FOFF_032Total Unit Price</t>
  </si>
  <si>
    <t>Round 1Supplier GOFF_032Total Unit Price</t>
  </si>
  <si>
    <t>Round 1Supplier DOFF_032Total Price</t>
  </si>
  <si>
    <t>Round 1Supplier AOFF_032Total Price</t>
  </si>
  <si>
    <t>Round 1Supplier BOFF_032Total Price</t>
  </si>
  <si>
    <t>Round 1Supplier COFF_032Total Price</t>
  </si>
  <si>
    <t>Round 1Supplier FOFF_032Total Price</t>
  </si>
  <si>
    <t>Round 1Supplier GOFF_032Total Price</t>
  </si>
  <si>
    <t>Round 1Supplier FOFF_033Item Unit Price Excl. Overheads And Delivery</t>
  </si>
  <si>
    <t>Round 1Supplier BOFF_033Item Unit Price Excl. Overheads And Delivery</t>
  </si>
  <si>
    <t>Round 1Supplier AOFF_033Item Unit Price Excl. Overheads And Delivery</t>
  </si>
  <si>
    <t>Round 1Supplier DOFF_033Item Unit Price Excl. Overheads And Delivery</t>
  </si>
  <si>
    <t>Round 1Supplier GOFF_033Item Unit Price Excl. Overheads And Delivery</t>
  </si>
  <si>
    <t>Round 1Supplier COFF_033Item Unit Price Excl. Overheads And Delivery</t>
  </si>
  <si>
    <t>Round 1Supplier COFF_033Overhead Costs</t>
  </si>
  <si>
    <t>Round 1Supplier FOFF_033Overhead Costs</t>
  </si>
  <si>
    <t>Round 1Supplier DOFF_033Overhead Costs</t>
  </si>
  <si>
    <t>Round 1Supplier GOFF_033Overhead Costs</t>
  </si>
  <si>
    <t>Round 1Supplier BOFF_033Overhead Costs</t>
  </si>
  <si>
    <t>Round 1Supplier AOFF_033Overhead Costs</t>
  </si>
  <si>
    <t>Round 1Supplier COFF_033Delivery Costs</t>
  </si>
  <si>
    <t>Round 1Supplier AOFF_033Delivery Costs</t>
  </si>
  <si>
    <t>Round 1Supplier FOFF_033Delivery Costs</t>
  </si>
  <si>
    <t>Round 1Supplier DOFF_033Delivery Costs</t>
  </si>
  <si>
    <t>Round 1Supplier GOFF_033Delivery Costs</t>
  </si>
  <si>
    <t>Round 1Supplier BOFF_033Delivery Costs</t>
  </si>
  <si>
    <t>Round 1Supplier FOFF_033Total Unit Price</t>
  </si>
  <si>
    <t>Round 1Supplier BOFF_033Total Unit Price</t>
  </si>
  <si>
    <t>Round 1Supplier AOFF_033Total Unit Price</t>
  </si>
  <si>
    <t>Round 1Supplier DOFF_033Total Unit Price</t>
  </si>
  <si>
    <t>Round 1Supplier COFF_033Total Unit Price</t>
  </si>
  <si>
    <t>Round 1Supplier GOFF_033Total Unit Price</t>
  </si>
  <si>
    <t>Round 1Supplier FOFF_033Total Price</t>
  </si>
  <si>
    <t>Round 1Supplier BOFF_033Total Price</t>
  </si>
  <si>
    <t>Round 1Supplier AOFF_033Total Price</t>
  </si>
  <si>
    <t>Round 1Supplier DOFF_033Total Price</t>
  </si>
  <si>
    <t>Round 1Supplier COFF_033Total Price</t>
  </si>
  <si>
    <t>Round 1Supplier GOFF_033Total Price</t>
  </si>
  <si>
    <t>Feedback Parameters ID</t>
  </si>
  <si>
    <t>min(Baseline or Cherrypick Bid)</t>
  </si>
  <si>
    <t>Main</t>
  </si>
  <si>
    <t>Below Target</t>
  </si>
  <si>
    <t>5% To 10%</t>
  </si>
  <si>
    <t>10% To 15%</t>
  </si>
  <si>
    <t>15% To 25%</t>
  </si>
  <si>
    <t>25% To 50%</t>
  </si>
  <si>
    <t>50% To 100%</t>
  </si>
  <si>
    <t>&gt;100%</t>
  </si>
  <si>
    <t>example</t>
  </si>
  <si>
    <t>Coverage</t>
  </si>
  <si>
    <t>75% to 100%</t>
  </si>
  <si>
    <t>50% to 75%</t>
  </si>
  <si>
    <t>25% to 50%</t>
  </si>
  <si>
    <t>0&lt;25%</t>
  </si>
  <si>
    <t>Supplier A %</t>
  </si>
  <si>
    <t>Supplier B %</t>
  </si>
  <si>
    <t>Supplier C %</t>
  </si>
  <si>
    <t>Supplier D %</t>
  </si>
  <si>
    <t>Supplier E %</t>
  </si>
  <si>
    <t>Supplier F %</t>
  </si>
  <si>
    <t>Supplier G %</t>
  </si>
  <si>
    <t>Supplier H %</t>
  </si>
  <si>
    <t>Supplier A Unit Price</t>
  </si>
  <si>
    <t>Supplier B Unit Price</t>
  </si>
  <si>
    <t>Supplier C Unit Price</t>
  </si>
  <si>
    <t>Supplier D Unit Price</t>
  </si>
  <si>
    <t>Supplier E Unit Price</t>
  </si>
  <si>
    <t>Supplier F Unit Price</t>
  </si>
  <si>
    <t>Supplier G Unit Price</t>
  </si>
  <si>
    <t>Supplier H Unit Price</t>
  </si>
  <si>
    <t>Class ID</t>
  </si>
  <si>
    <t>Supplier C,Supplier G,Supplier F</t>
  </si>
  <si>
    <t>Bid Discount</t>
  </si>
  <si>
    <t>Supplier F,Supplier C,Supplier G</t>
  </si>
  <si>
    <t>Supplier F,Supplier E,Supplier A</t>
  </si>
  <si>
    <t>Baseline Discount</t>
  </si>
  <si>
    <t>Supplier H,Supplier B,Supplier G</t>
  </si>
  <si>
    <t>Supplier A,Supplier C,Supplier G</t>
  </si>
  <si>
    <t>Supplier H,Supplier A,Supplier E</t>
  </si>
  <si>
    <t>Supplier B,Supplier G,Supplier F</t>
  </si>
  <si>
    <t>Supplier F,Supplier B,Supplier E</t>
  </si>
  <si>
    <t>Supplier C,Supplier G,Supplier D</t>
  </si>
  <si>
    <t>Supplier E,Supplier H,Supplier D</t>
  </si>
  <si>
    <t>Supplier C,Supplier D,Supplier F</t>
  </si>
  <si>
    <t>Supplier D,Supplier C,Supplier G</t>
  </si>
  <si>
    <t>Supplier G,Supplier B,Supplier A</t>
  </si>
  <si>
    <t>Supplier B,Supplier C,Supplier D</t>
  </si>
  <si>
    <t>Supplier A,Supplier F,Supplier C</t>
  </si>
  <si>
    <t>Supplier D,Supplier B,Supplier C</t>
  </si>
  <si>
    <t>Supplier F,Supplier B,Supplier A</t>
  </si>
  <si>
    <t>Supplier G,Supplier C,Supplier B</t>
  </si>
  <si>
    <t>Supplier F,Supplier D</t>
  </si>
  <si>
    <t>Supplier B,Supplier F,Supplier E</t>
  </si>
  <si>
    <t>Supplier A,Supplier G,Supplier F</t>
  </si>
  <si>
    <t>Supplier E,Supplier D</t>
  </si>
  <si>
    <t>Supplier G,Supplier H,Supplier A</t>
  </si>
  <si>
    <t>Supplier D,Supplier H,Supplier F</t>
  </si>
  <si>
    <t>Supplier F,Supplier B,Supplier D</t>
  </si>
  <si>
    <t>Supplier B,Supplier A,Supplier C</t>
  </si>
  <si>
    <t>Supplier B,Supplier A</t>
  </si>
  <si>
    <t>Supplier C,Supplier G,Supplier H</t>
  </si>
  <si>
    <t>Supplier H,Supplier F</t>
  </si>
  <si>
    <t>Supplier E,Supplier B,Supplier C</t>
  </si>
  <si>
    <t>Supplier B,Supplier H,Supplier G</t>
  </si>
  <si>
    <t>Supplier F,Supplier D,Supplier A</t>
  </si>
  <si>
    <t>Supplier B,Supplier E,Supplier H</t>
  </si>
  <si>
    <t>Supplier B,Supplier A,Supplier G</t>
  </si>
  <si>
    <t>Supplier A,Supplier D,Supplier B</t>
  </si>
  <si>
    <t>Supplier H,Supplier G,Supplier D</t>
  </si>
  <si>
    <t>Supplier B,Supplier D,Supplier F</t>
  </si>
  <si>
    <t>Supplier A,Supplier B</t>
  </si>
  <si>
    <t>Supplier A,Supplier G,Supplier H</t>
  </si>
  <si>
    <t>Supplier B,Supplier D,Supplier G</t>
  </si>
  <si>
    <t>Supplier F,Supplier C,Supplier A</t>
  </si>
  <si>
    <t>Supplier D,Supplier B</t>
  </si>
  <si>
    <t>Supplier F,Supplier G,Supplier B</t>
  </si>
  <si>
    <t>Supplier B,Supplier D,Supplier C</t>
  </si>
  <si>
    <t>Supplier B,Supplier C,Supplier F</t>
  </si>
  <si>
    <t>% Difference Away From Target</t>
  </si>
  <si>
    <t>Coverage Statistics</t>
  </si>
  <si>
    <t>Visible To Bidders In Pricing Book</t>
  </si>
  <si>
    <t>1_heatmap_output_item_fields</t>
  </si>
  <si>
    <t>2_heatmap_output_item_fields</t>
  </si>
  <si>
    <t>Preferred Supplier A</t>
  </si>
  <si>
    <t>Preferred Supplier B</t>
  </si>
  <si>
    <t>Preferred Supplier C</t>
  </si>
  <si>
    <t>All</t>
  </si>
  <si>
    <t>bidder_names</t>
  </si>
  <si>
    <t>Top N Scenario</t>
  </si>
  <si>
    <t>Preferred Supplier Scenario</t>
  </si>
  <si>
    <t>All Suppliers</t>
  </si>
  <si>
    <t>Item Level</t>
  </si>
  <si>
    <t>All Suppliers: Item Level</t>
  </si>
  <si>
    <t>New Supplier Positive Savings</t>
  </si>
  <si>
    <t>Negative Savings</t>
  </si>
  <si>
    <t>No Suitable Candidate Supplier And No Savings</t>
  </si>
  <si>
    <t>Line Item Incumbent Positive Savings</t>
  </si>
  <si>
    <t>All Incumbents</t>
  </si>
  <si>
    <t>All Incumbents: Item Level</t>
  </si>
  <si>
    <t>Line Item Incumbents</t>
  </si>
  <si>
    <t>Line Item Incumbents: Item Level</t>
  </si>
  <si>
    <t>Line Item Incumbent Negative Savings</t>
  </si>
  <si>
    <t>Best Supplier Per Basket</t>
  </si>
  <si>
    <t>Basket: All Items in Pricing Sheet</t>
  </si>
  <si>
    <t>Best Supplier Per Basket: All Items in Pricing Sheet</t>
  </si>
  <si>
    <t>Top N Suppliers Per Basket</t>
  </si>
  <si>
    <t>Top N Suppliers Per Basket: All Items in Pricing Sheet</t>
  </si>
  <si>
    <t>Preferred Suppliers Per Basket</t>
  </si>
  <si>
    <t>Preferred Suppliers Per Basket: All Items in Pricing Sheet</t>
  </si>
  <si>
    <t>The percentage (positive or negative) which reflects the benefit or detriment of the client holding capital.</t>
  </si>
  <si>
    <t>Client WACC</t>
  </si>
  <si>
    <t>The period of days used for the WACC calculation, the standard being 365.</t>
  </si>
  <si>
    <t>WACC Day Period</t>
  </si>
  <si>
    <t>No Awarded Supplier</t>
  </si>
  <si>
    <t>Incumbent</t>
  </si>
  <si>
    <t>Supplier Selection</t>
  </si>
  <si>
    <t>Supplier Selection: Item Level</t>
  </si>
  <si>
    <t>SC Baseline Spend Coverage</t>
  </si>
  <si>
    <t>Pivot SC Baseline Spend Coverage</t>
  </si>
  <si>
    <t>SC High Level Savings</t>
  </si>
  <si>
    <t>Pivot SC High Level Savings</t>
  </si>
  <si>
    <t>SC Item Variance</t>
  </si>
  <si>
    <t>Pivot SC Item Variance</t>
  </si>
  <si>
    <t>CF Target Drivers</t>
  </si>
  <si>
    <t>Pivot CF Target Drivers</t>
  </si>
  <si>
    <t>SM Scenario Savings</t>
  </si>
  <si>
    <t>Pivot SM Scenario Savings</t>
  </si>
  <si>
    <t>SM Supplier Type Award</t>
  </si>
  <si>
    <t>Pivot SM Supplier Type Award</t>
  </si>
  <si>
    <t>(All)</t>
  </si>
  <si>
    <t>Sum of Baseline Spend Coverage % Of Valid Items</t>
  </si>
  <si>
    <t>Sum of Baseline Spend Coverage % Of Outlier Items</t>
  </si>
  <si>
    <t>_Pivot SC Baseline Spend Coverage_</t>
  </si>
  <si>
    <t>Sum of Total Savings Valid Items</t>
  </si>
  <si>
    <t>Sum of Total Positive Savings Valid Items</t>
  </si>
  <si>
    <t>Sum of Total Savings % Valid Items</t>
  </si>
  <si>
    <t>Sum of Total Positive Savings % Valid Items</t>
  </si>
  <si>
    <t>Sum of Baseline Unit Price</t>
  </si>
  <si>
    <t>Sum of Cherrypick Unit Price (Valid Bids)</t>
  </si>
  <si>
    <t>Sum of Max Unit Price (Valid Bids)</t>
  </si>
  <si>
    <t>_Pivot SC Item Variance_</t>
  </si>
  <si>
    <t>Sum of Baseline Spend</t>
  </si>
  <si>
    <t>Sum of Target Spend</t>
  </si>
  <si>
    <t>_Pivot CF Target Drivers_</t>
  </si>
  <si>
    <t>Sum of Net Savings (Incl. Negative)</t>
  </si>
  <si>
    <t>Sum of Awarded Savings</t>
  </si>
  <si>
    <t>_Pivot SM Scenario Savings_</t>
  </si>
  <si>
    <t>Sum of Awarded Spend</t>
  </si>
  <si>
    <t>Sum of Line Item Incumbent Bid Unit Price</t>
  </si>
  <si>
    <t>Sum of Positive Savings</t>
  </si>
  <si>
    <t>Count of URN</t>
  </si>
  <si>
    <t>All Incumbents: Item Level Total</t>
  </si>
  <si>
    <t>All Suppliers: Item Level Total</t>
  </si>
  <si>
    <t>Best Supplier Per Basket: All Items in Pricing Sheet Total</t>
  </si>
  <si>
    <t>Line Item Incumbents: Item Level Total</t>
  </si>
  <si>
    <t>Preferred Suppliers Per Basket: All Items in Pricing Sheet Total</t>
  </si>
  <si>
    <t>Top N Suppliers Per Basket: All Items in Pricing Sheet Total</t>
  </si>
  <si>
    <t>Supplier D Total</t>
  </si>
  <si>
    <t>Supplier E Total</t>
  </si>
  <si>
    <t>Supplier F Total</t>
  </si>
  <si>
    <t>Sum of Selected Savings</t>
  </si>
  <si>
    <t>_Pivot_SupSel_Sandbox_</t>
  </si>
  <si>
    <t>Sum of Awarded Spend Excl Rebates, Payment Terms and WACC Savings</t>
  </si>
  <si>
    <t>Sum of Awarded Savings Excl Rebates, Payment Terms and WACC Savings</t>
  </si>
  <si>
    <t>Sum of Awarded Spend Incl Rebates, Payment Terms and WACC Savings</t>
  </si>
  <si>
    <t>Sum of Awarded Savings Incl Rebates, Payment Terms and WACC Savings</t>
  </si>
  <si>
    <t>National</t>
  </si>
  <si>
    <t>anup.mistry</t>
  </si>
  <si>
    <t>Adjust for column identities:</t>
  </si>
  <si>
    <t>Column Identities</t>
  </si>
  <si>
    <t>all_sheet_names</t>
  </si>
  <si>
    <t>column_identity_lookup</t>
  </si>
  <si>
    <t>column_identity_column_header</t>
  </si>
  <si>
    <t>PricingItem Field 1</t>
  </si>
  <si>
    <t>PricingItem Field 2</t>
  </si>
  <si>
    <t>PricingItem Field 3</t>
  </si>
  <si>
    <t>PricingItem Field 4</t>
  </si>
  <si>
    <t>PricingItem Field 5</t>
  </si>
  <si>
    <t>Override to Outlier Bid</t>
  </si>
  <si>
    <t>Target Price Override used, no discount applied</t>
  </si>
  <si>
    <t>Supplier A,Supplier E,Supplier F</t>
  </si>
  <si>
    <t>Supplier C,Supplier F,Supplier A</t>
  </si>
  <si>
    <t>Supplier G,Supplier F,Supplier E</t>
  </si>
  <si>
    <t>Supplier D,Supplier H,Supplier G</t>
  </si>
  <si>
    <t>Supplier E,Supplier D,Supplier C</t>
  </si>
  <si>
    <t>Supplier E,Supplier H,Supplier A</t>
  </si>
  <si>
    <t>Supplier G,Supplier B,Supplier E</t>
  </si>
  <si>
    <t>Supplier B,Supplier E,Supplier A</t>
  </si>
  <si>
    <t>Supplier D,Supplier A,Supplier F</t>
  </si>
  <si>
    <t>Supplier E,Supplier D,Supplier B</t>
  </si>
  <si>
    <t>Supplier G,Supplier C,Supplier H</t>
  </si>
  <si>
    <t>Supplier D,Supplier F,Supplier A</t>
  </si>
  <si>
    <t>Supplier G,Supplier H,Supplier F</t>
  </si>
  <si>
    <t>Supplier A,Supplier E,Supplier G</t>
  </si>
  <si>
    <t>Supplier A,Supplier F,Supplier E</t>
  </si>
  <si>
    <t>Supplier E,Supplier G,Supplier C</t>
  </si>
  <si>
    <t>Supplier E,Supplier A,Supplier H</t>
  </si>
  <si>
    <t>Supplier D,Supplier G,Supplier F</t>
  </si>
  <si>
    <t>Supplier E,Supplier H,Supplier C</t>
  </si>
  <si>
    <t>Supplier G,Supplier F,Supplier B</t>
  </si>
  <si>
    <t>Supplier H,Supplier F,Supplier A</t>
  </si>
  <si>
    <t>Supplier F,Supplier A,Supplier D</t>
  </si>
  <si>
    <t>Supplier E,Supplier F,Supplier C</t>
  </si>
  <si>
    <t>Supplier C,Supplier D,Supplier H</t>
  </si>
  <si>
    <t>Supplier A,Supplier G,Supplier B</t>
  </si>
  <si>
    <t>Supplier E,Supplier B,Supplier D</t>
  </si>
  <si>
    <t>Supplier A,Supplier H,Supplier E</t>
  </si>
  <si>
    <t>Supplier D,Supplier E,Supplier B</t>
  </si>
  <si>
    <t>Supplier D,Supplier F,Supplier H</t>
  </si>
  <si>
    <t>Supplier D,Supplier C,Supplier E</t>
  </si>
  <si>
    <t>Supplier B,Supplier C,Supplier G</t>
  </si>
  <si>
    <t>Supplier F,Supplier C,Supplier H</t>
  </si>
  <si>
    <t>Supplier C,Supplier B</t>
  </si>
  <si>
    <t>Supplier G,Supplier B,Supplier H</t>
  </si>
  <si>
    <t>Supplier G,Supplier C,Supplier A</t>
  </si>
  <si>
    <t>Before</t>
  </si>
  <si>
    <t>After</t>
  </si>
  <si>
    <t>Incumbent Supplier Positive Savings</t>
  </si>
  <si>
    <t>Basket: Office Equipment Type</t>
  </si>
  <si>
    <t>Best Supplier Per Basket: Office Equipment Type</t>
  </si>
  <si>
    <t>Basket: Quality Grade</t>
  </si>
  <si>
    <t>Best Supplier Per Basket: Quality Grade</t>
  </si>
  <si>
    <t>Top N Suppliers Per Basket: Office Equipment Type</t>
  </si>
  <si>
    <t>Top N Suppliers Per Basket: Quality Grade</t>
  </si>
  <si>
    <t>Preferred Suppliers Per Basket: Office Equipment Type</t>
  </si>
  <si>
    <t>Preferred Suppliers Per Basket: Quality Grade</t>
  </si>
  <si>
    <t>Top N Suppliers Per Basket: Quality Grade Total</t>
  </si>
  <si>
    <t>Top N Suppliers Per Basket: Office Equipment Type Total</t>
  </si>
  <si>
    <t>Best Supplier Per Basket: Office Equipment Type Total</t>
  </si>
  <si>
    <t>Best Supplier Per Basket: Quality Grade Total</t>
  </si>
  <si>
    <t>Preferred Suppliers Per Basket: Quality Grade Total</t>
  </si>
  <si>
    <t>Preferred Suppliers Per Basket: Office Equipment Type Total</t>
  </si>
  <si>
    <t>2022-05-05 17:31:19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</si>
</sst>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dd/mm/yyyy\ hh:mm:ss"/>
    <numFmt numFmtId="165" formatCode="#,##0.00_ ;[Red]\-#,##0.00\ "/>
    <numFmt numFmtId="166" formatCode="_-* #,##0%;[Red]\ * \-\ #,##0%;_-* &quot;-&quot;_%;_-@_%"/>
    <numFmt numFmtId="167" formatCode="#,##0.00_ ;[Red]\-#,##0.00"/>
    <numFmt numFmtId="168" formatCode="0.0000"/>
    <numFmt numFmtId="169" formatCode="_-* #,##0,\k_-;[Red]_-* \-\ #,##0,\k_-;_-* &quot;&quot;\-&quot;&quot;_k_-;_-@_-"/>
    <numFmt numFmtId="170" formatCode="_-* #,##0%;[Red]\ * \-\ #,##0%;_-* &quot;&quot;\-&quot;&quot;_%;_-@_%"/>
  </numFmts>
  <fonts count="34"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18"/>
      <name val="Arial"/>
      <family val="2"/>
    </font>
    <font>
      <b/>
      <sz val="13"/>
      <color rgb="FF5D6A71"/>
      <name val="Calibri"/>
      <family val="2"/>
    </font>
    <font>
      <sz val="11"/>
      <color rgb="FF5D6A71"/>
      <name val="Calibri"/>
      <family val="2"/>
    </font>
    <font>
      <b/>
      <sz val="11"/>
      <color indexed="18"/>
      <name val="Calibri"/>
      <family val="2"/>
    </font>
    <font>
      <b/>
      <sz val="12"/>
      <color rgb="FF5D6A71"/>
      <name val="Calibri"/>
      <family val="2"/>
    </font>
    <font>
      <b/>
      <sz val="19"/>
      <color rgb="FF5D6A71"/>
      <name val="Calibri"/>
      <family val="2"/>
      <scheme val="minor"/>
    </font>
    <font>
      <b/>
      <sz val="15"/>
      <color rgb="FF5D6A71"/>
      <name val="Calibri"/>
      <family val="2"/>
      <scheme val="minor"/>
    </font>
    <font>
      <b/>
      <sz val="13"/>
      <color rgb="FF5D6A71"/>
      <name val="Calibri"/>
      <family val="2"/>
      <scheme val="minor"/>
    </font>
    <font>
      <b/>
      <sz val="14"/>
      <color theme="1"/>
      <name val="Calibri"/>
      <family val="2"/>
      <scheme val="minor"/>
    </font>
    <font>
      <sz val="8"/>
      <name val="Calibri"/>
      <family val="2"/>
    </font>
    <font>
      <sz val="10"/>
      <name val="Arial"/>
      <family val="2"/>
    </font>
    <font>
      <sz val="8"/>
      <name val="Calibri"/>
      <family val="2"/>
    </font>
    <font>
      <sz val="11"/>
      <color theme="0"/>
      <name val="Calibri"/>
      <family val="2"/>
    </font>
    <font>
      <sz val="11"/>
      <color rgb="FF000000"/>
      <name val="Calibri"/>
      <family val="2"/>
    </font>
    <font>
      <b/>
      <sz val="11"/>
      <color rgb="FF000000"/>
      <name val="Calibri"/>
      <family val="2"/>
    </font>
    <font>
      <sz val="13"/>
      <color rgb="FF5D6A71"/>
      <name val="Calibri"/>
      <family val="2"/>
    </font>
    <font>
      <sz val="15"/>
      <color rgb="FF5D6A71"/>
      <name val="Calibri"/>
      <family val="2"/>
    </font>
    <font>
      <b/>
      <sz val="16"/>
      <color rgb="FF5D6A71"/>
      <name val="Calibri"/>
      <family val="2"/>
    </font>
    <font>
      <b/>
      <sz val="19"/>
      <color rgb="FF5D6A71"/>
      <name val="Calibri"/>
      <family val="2"/>
    </font>
    <font>
      <b/>
      <sz val="11"/>
      <color rgb="FF5D6A71"/>
      <name val="Calibri"/>
      <family val="2"/>
    </font>
    <font>
      <b/>
      <sz val="11"/>
      <color rgb="FFFFFFFF"/>
      <name val="Calibri"/>
      <family val="2"/>
    </font>
    <font>
      <u/>
      <sz val="11"/>
      <color theme="10"/>
      <name val="Calibri"/>
      <family val="2"/>
    </font>
    <font>
      <b/>
      <sz val="11"/>
      <color rgb="FFFF0000"/>
      <name val="Calibri"/>
      <family val="2"/>
    </font>
    <font>
      <sz val="11"/>
      <color rgb="FFFFFFFF"/>
      <name val="Calibri"/>
      <family val="2"/>
    </font>
    <font>
      <sz val="11"/>
      <name val="Calibri"/>
      <family val="2"/>
    </font>
    <font>
      <sz val="8"/>
      <name val="Calibri"/>
    </font>
  </fonts>
  <fills count="24">
    <fill>
      <patternFill patternType="none"/>
    </fill>
    <fill>
      <patternFill patternType="gray125"/>
    </fill>
    <fill>
      <patternFill patternType="solid">
        <fgColor indexed="44"/>
        <bgColor indexed="64"/>
      </patternFill>
    </fill>
    <fill>
      <patternFill patternType="solid">
        <fgColor rgb="FFB2D8F3"/>
        <bgColor indexed="64"/>
      </patternFill>
    </fill>
    <fill>
      <patternFill patternType="solid">
        <fgColor rgb="FFE0EFFA"/>
        <bgColor indexed="64"/>
      </patternFill>
    </fill>
    <fill>
      <patternFill patternType="solid">
        <fgColor rgb="FFFFE699"/>
        <bgColor indexed="64"/>
      </patternFill>
    </fill>
    <fill>
      <patternFill patternType="solid">
        <fgColor rgb="FFFFFF00"/>
        <bgColor indexed="64"/>
      </patternFill>
    </fill>
    <fill>
      <patternFill patternType="solid">
        <fgColor rgb="FFFFFFFF"/>
        <bgColor indexed="64"/>
      </patternFill>
    </fill>
    <fill>
      <patternFill patternType="solid">
        <fgColor rgb="FFDAEEF3"/>
        <bgColor indexed="64"/>
      </patternFill>
    </fill>
    <fill>
      <patternFill patternType="solid">
        <fgColor rgb="FF8DB4E2"/>
        <bgColor indexed="64"/>
      </patternFill>
    </fill>
    <fill>
      <patternFill patternType="solid">
        <fgColor rgb="FF538DD5"/>
        <bgColor indexed="64"/>
      </patternFill>
    </fill>
    <fill>
      <patternFill patternType="solid">
        <fgColor rgb="FF002060"/>
        <bgColor indexed="64"/>
      </patternFill>
    </fill>
    <fill>
      <patternFill patternType="solid">
        <fgColor rgb="FF0F243E"/>
        <bgColor indexed="64"/>
      </patternFill>
    </fill>
    <fill>
      <patternFill patternType="solid">
        <fgColor rgb="FF4472C4"/>
        <bgColor indexed="64"/>
      </patternFill>
    </fill>
    <fill>
      <patternFill patternType="solid">
        <fgColor rgb="FF4472C4"/>
        <bgColor rgb="FF000000"/>
      </patternFill>
    </fill>
    <fill>
      <patternFill patternType="solid">
        <fgColor rgb="FF92D050"/>
        <bgColor indexed="64"/>
      </patternFill>
    </fill>
    <fill>
      <patternFill patternType="solid">
        <fgColor rgb="FF92D050"/>
        <bgColor rgb="FF000000"/>
      </patternFill>
    </fill>
    <fill>
      <patternFill patternType="solid">
        <fgColor rgb="FFFFFF00"/>
        <bgColor rgb="FF000000"/>
      </patternFill>
    </fill>
    <fill>
      <patternFill patternType="solid">
        <fgColor rgb="FFFFC000"/>
        <bgColor indexed="64"/>
      </patternFill>
    </fill>
    <fill>
      <patternFill patternType="solid">
        <fgColor rgb="FFFFC000"/>
        <bgColor rgb="FF000000"/>
      </patternFill>
    </fill>
    <fill>
      <patternFill patternType="solid">
        <fgColor rgb="FFFF0000"/>
        <bgColor indexed="64"/>
      </patternFill>
    </fill>
    <fill>
      <patternFill patternType="solid">
        <fgColor rgb="FFFF0000"/>
        <bgColor rgb="FF000000"/>
      </patternFill>
    </fill>
    <fill>
      <patternFill patternType="darkUp">
        <fgColor rgb="FF595959"/>
        <bgColor rgb="FFFF0000"/>
      </patternFill>
    </fill>
    <fill>
      <patternFill patternType="solid">
        <fgColor rgb="FFA6A6A6"/>
        <bgColor rgb="FFFFFFFF"/>
      </patternFill>
    </fill>
  </fills>
  <borders count="26">
    <border>
      <left/>
      <right/>
      <top/>
      <bottom/>
      <diagonal/>
    </border>
    <border>
      <left style="thin">
        <color indexed="18"/>
      </left>
      <right style="thin">
        <color indexed="18"/>
      </right>
      <top style="thin">
        <color indexed="18"/>
      </top>
      <bottom style="thin">
        <color indexed="18"/>
      </bottom>
      <diagonal/>
    </border>
    <border>
      <left style="thin">
        <color rgb="FFB2D8F3"/>
      </left>
      <right style="thin">
        <color rgb="FFB2D8F3"/>
      </right>
      <top style="thin">
        <color rgb="FFB2D8F3"/>
      </top>
      <bottom style="thin">
        <color rgb="FFB2D8F3"/>
      </bottom>
      <diagonal/>
    </border>
    <border>
      <left style="thin">
        <color rgb="FFDADDE1"/>
      </left>
      <right style="thin">
        <color rgb="FFDADDE1"/>
      </right>
      <top style="thin">
        <color rgb="FFDADDE1"/>
      </top>
      <bottom style="thin">
        <color rgb="FFDADDE1"/>
      </bottom>
      <diagonal/>
    </border>
    <border>
      <left style="thin">
        <color rgb="FFDADDE1"/>
      </left>
      <right style="thin">
        <color rgb="FFDADDE1"/>
      </right>
      <top/>
      <bottom style="thin">
        <color rgb="FFDADDE1"/>
      </bottom>
      <diagonal/>
    </border>
    <border>
      <left style="thin">
        <color indexed="18"/>
      </left>
      <right style="thin">
        <color indexed="18"/>
      </right>
      <top style="hair">
        <color indexed="18"/>
      </top>
      <bottom style="thin">
        <color indexed="18"/>
      </bottom>
      <diagonal/>
    </border>
    <border>
      <left style="thin">
        <color indexed="18"/>
      </left>
      <right style="thin">
        <color indexed="18"/>
      </right>
      <top style="hair">
        <color indexed="18"/>
      </top>
      <bottom style="hair">
        <color indexed="18"/>
      </bottom>
      <diagonal/>
    </border>
    <border>
      <left style="thin">
        <color indexed="18"/>
      </left>
      <right style="thin">
        <color indexed="18"/>
      </right>
      <top style="thin">
        <color indexed="18"/>
      </top>
      <bottom style="hair">
        <color indexed="18"/>
      </bottom>
      <diagonal/>
    </border>
    <border>
      <left/>
      <right style="thin">
        <color rgb="FFFED966"/>
      </right>
      <top style="thin">
        <color rgb="FFFED966"/>
      </top>
      <bottom style="thin">
        <color rgb="FFFED966"/>
      </bottom>
      <diagonal/>
    </border>
    <border>
      <left style="thin">
        <color rgb="FFDADDE1"/>
      </left>
      <right style="thin">
        <color rgb="FFDADDE1"/>
      </right>
      <top/>
      <bottom/>
      <diagonal/>
    </border>
    <border>
      <left style="thin">
        <color rgb="FFDADDE1"/>
      </left>
      <right style="thin">
        <color rgb="FFDADDE1"/>
      </right>
      <top style="thin">
        <color rgb="FFDADDE1"/>
      </top>
      <bottom/>
      <diagonal/>
    </border>
    <border>
      <left style="thin">
        <color rgb="FFFED966"/>
      </left>
      <right/>
      <top style="thin">
        <color rgb="FFFED966"/>
      </top>
      <bottom style="thin">
        <color rgb="FFFED966"/>
      </bottom>
      <diagonal/>
    </border>
    <border>
      <left style="thin">
        <color rgb="FF538DD5"/>
      </left>
      <right style="thin">
        <color rgb="FF538DD5"/>
      </right>
      <top style="thin">
        <color rgb="FF538DD5"/>
      </top>
      <bottom style="thin">
        <color rgb="FF538DD5"/>
      </bottom>
      <diagonal/>
    </border>
    <border>
      <left style="thin">
        <color rgb="FFDADDE1"/>
      </left>
      <right/>
      <top/>
      <bottom style="thin">
        <color rgb="FFDADDE1"/>
      </bottom>
      <diagonal/>
    </border>
    <border>
      <left style="thin">
        <color rgb="FFFED966"/>
      </left>
      <right style="thin">
        <color rgb="FFFED966"/>
      </right>
      <top style="thin">
        <color rgb="FFFED966"/>
      </top>
      <bottom style="thin">
        <color rgb="FFFED966"/>
      </bottom>
      <diagonal/>
    </border>
    <border>
      <left/>
      <right/>
      <top style="thin">
        <color rgb="FFFED966"/>
      </top>
      <bottom style="thin">
        <color rgb="FFFED966"/>
      </bottom>
      <diagonal/>
    </border>
    <border>
      <left style="thin">
        <color rgb="FFDADDE1"/>
      </left>
      <right/>
      <top style="thin">
        <color rgb="FFDADDE1"/>
      </top>
      <bottom style="thin">
        <color rgb="FFDADDE1"/>
      </bottom>
      <diagonal/>
    </border>
    <border>
      <left/>
      <right style="thin">
        <color rgb="FFDADDE1"/>
      </right>
      <top style="thin">
        <color rgb="FFDADDE1"/>
      </top>
      <bottom style="thin">
        <color rgb="FFDADDE1"/>
      </bottom>
      <diagonal/>
    </border>
    <border>
      <left style="thin">
        <color rgb="FFB2D8F3"/>
      </left>
      <right style="thin">
        <color rgb="FFB2D8F3"/>
      </right>
      <top/>
      <bottom/>
      <diagonal/>
    </border>
    <border>
      <left/>
      <right style="thin">
        <color rgb="FFDADDE1"/>
      </right>
      <top/>
      <bottom style="thin">
        <color rgb="FFDADDE1"/>
      </bottom>
      <diagonal/>
    </border>
    <border>
      <left style="thin">
        <color rgb="FFDADDE1"/>
      </left>
      <right/>
      <top/>
      <bottom/>
      <diagonal/>
    </border>
    <border>
      <left style="thin">
        <color rgb="FFFED966"/>
      </left>
      <right style="thin">
        <color rgb="FFFED966"/>
      </right>
      <top style="thin">
        <color rgb="FFFED966"/>
      </top>
      <bottom/>
      <diagonal/>
    </border>
    <border>
      <left style="thin">
        <color rgb="FFFED966"/>
      </left>
      <right/>
      <top style="thin">
        <color rgb="FFFED966"/>
      </top>
      <bottom/>
      <diagonal/>
    </border>
    <border>
      <left style="thin">
        <color rgb="FF538DD5"/>
      </left>
      <right/>
      <top style="thin">
        <color rgb="FF538DD5"/>
      </top>
      <bottom style="thin">
        <color rgb="FF538DD5"/>
      </bottom>
      <diagonal/>
    </border>
    <border>
      <left/>
      <right style="thin">
        <color rgb="FF538DD5"/>
      </right>
      <top style="thin">
        <color rgb="FF538DD5"/>
      </top>
      <bottom style="thin">
        <color rgb="FF538DD5"/>
      </bottom>
      <diagonal/>
    </border>
    <border>
      <left style="thin">
        <color rgb="FF538DD5"/>
      </left>
      <right style="thin">
        <color rgb="FF538DD5"/>
      </right>
      <top style="thin">
        <color rgb="FF538DD5"/>
      </top>
      <bottom/>
      <diagonal/>
    </border>
  </borders>
  <cellStyleXfs count="18">
    <xf numFmtId="0" fontId="0" fillId="0" borderId="0"/>
    <xf numFmtId="0" fontId="8" fillId="2" borderId="1" applyNumberFormat="0" applyProtection="0">
      <alignment horizontal="centerContinuous" vertical="center" wrapText="1"/>
    </xf>
    <xf numFmtId="0" fontId="7" fillId="0" borderId="0"/>
    <xf numFmtId="0" fontId="11" fillId="0" borderId="1" applyNumberFormat="0">
      <alignment horizontal="center" vertical="center" wrapText="1"/>
    </xf>
    <xf numFmtId="0" fontId="6" fillId="0" borderId="0"/>
    <xf numFmtId="9" fontId="6" fillId="0" borderId="0" applyFont="0" applyFill="0" applyBorder="0" applyAlignment="0" applyProtection="0"/>
    <xf numFmtId="0" fontId="6" fillId="0" borderId="1" applyNumberFormat="0" applyFill="0" applyAlignment="0" applyProtection="0"/>
    <xf numFmtId="0" fontId="5" fillId="0" borderId="0"/>
    <xf numFmtId="0" fontId="18" fillId="0" borderId="6" applyNumberFormat="0" applyFill="0" applyProtection="0"/>
    <xf numFmtId="0" fontId="18" fillId="0" borderId="7" applyNumberFormat="0" applyFill="0" applyProtection="0"/>
    <xf numFmtId="0" fontId="18" fillId="0" borderId="5" applyNumberFormat="0" applyFill="0" applyProtection="0"/>
    <xf numFmtId="0" fontId="8" fillId="0" borderId="1" applyNumberFormat="0" applyProtection="0">
      <alignment horizontal="left" vertical="center" wrapText="1"/>
    </xf>
    <xf numFmtId="0" fontId="21" fillId="0" borderId="0"/>
    <xf numFmtId="0" fontId="4" fillId="0" borderId="0"/>
    <xf numFmtId="0" fontId="3" fillId="0" borderId="0"/>
    <xf numFmtId="0" fontId="2" fillId="0" borderId="0"/>
    <xf numFmtId="0" fontId="1" fillId="0" borderId="0"/>
    <xf numFmtId="0" fontId="29" fillId="0" borderId="0" applyNumberFormat="0" applyFill="0" applyBorder="0" applyAlignment="0" applyProtection="0"/>
  </cellStyleXfs>
  <cellXfs count="179">
    <xf numFmtId="0" fontId="0" fillId="0" borderId="0" xfId="0"/>
    <xf numFmtId="0" fontId="9" fillId="3" borderId="2" xfId="1" applyFont="1" applyFill="1" applyBorder="1" applyAlignment="1" applyProtection="1">
      <alignment horizontal="center" vertical="center" wrapText="1"/>
      <protection locked="0"/>
    </xf>
    <xf numFmtId="0" fontId="12" fillId="4" borderId="2" xfId="3" applyFont="1" applyFill="1" applyBorder="1" applyProtection="1">
      <alignment horizontal="center" vertical="center" wrapText="1"/>
      <protection locked="0"/>
    </xf>
    <xf numFmtId="0" fontId="6" fillId="0" borderId="0" xfId="4"/>
    <xf numFmtId="0" fontId="13" fillId="0" borderId="0" xfId="4" applyFont="1" applyAlignment="1">
      <alignment horizontal="left" vertical="center"/>
    </xf>
    <xf numFmtId="0" fontId="14" fillId="0" borderId="0" xfId="4" applyFont="1" applyAlignment="1">
      <alignment horizontal="left" vertical="center"/>
    </xf>
    <xf numFmtId="0" fontId="15" fillId="3" borderId="0" xfId="1" applyFont="1" applyFill="1" applyBorder="1">
      <alignment horizontal="centerContinuous" vertical="center" wrapText="1"/>
    </xf>
    <xf numFmtId="0" fontId="10" fillId="0" borderId="4" xfId="4" applyFont="1" applyBorder="1" applyAlignment="1" applyProtection="1">
      <alignment horizontal="center" vertical="center" wrapText="1"/>
      <protection locked="0"/>
    </xf>
    <xf numFmtId="0" fontId="6" fillId="0" borderId="0" xfId="4" applyAlignment="1">
      <alignment horizontal="left"/>
    </xf>
    <xf numFmtId="0" fontId="6" fillId="0" borderId="0" xfId="4" applyAlignment="1">
      <alignment horizontal="center"/>
    </xf>
    <xf numFmtId="0" fontId="6" fillId="0" borderId="0" xfId="4" applyAlignment="1">
      <alignment horizontal="center" vertical="center"/>
    </xf>
    <xf numFmtId="0" fontId="6" fillId="0" borderId="0" xfId="4" applyAlignment="1">
      <alignment horizontal="left" vertical="center"/>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14" fontId="0" fillId="0" borderId="0" xfId="0" applyNumberFormat="1"/>
    <xf numFmtId="9" fontId="10" fillId="0" borderId="4" xfId="4" applyNumberFormat="1" applyFont="1" applyBorder="1" applyAlignment="1" applyProtection="1">
      <alignment horizontal="center" vertical="center" wrapText="1"/>
      <protection locked="0"/>
    </xf>
    <xf numFmtId="0" fontId="20" fillId="0" borderId="0" xfId="0" applyFont="1"/>
    <xf numFmtId="0" fontId="12" fillId="4" borderId="2" xfId="3" applyFont="1" applyFill="1" applyBorder="1" applyAlignment="1" applyProtection="1">
      <alignment horizontal="center" vertical="center"/>
      <protection locked="0"/>
    </xf>
    <xf numFmtId="0" fontId="10" fillId="0" borderId="4" xfId="4" applyFont="1" applyBorder="1" applyAlignment="1" applyProtection="1">
      <alignment horizontal="center" vertical="center"/>
      <protection locked="0"/>
    </xf>
    <xf numFmtId="0" fontId="10" fillId="0" borderId="4" xfId="4" applyFont="1" applyBorder="1" applyAlignment="1" applyProtection="1">
      <alignment horizontal="left" vertical="center"/>
      <protection locked="0"/>
    </xf>
    <xf numFmtId="0" fontId="12" fillId="4" borderId="3" xfId="4" applyFont="1" applyFill="1" applyBorder="1" applyAlignment="1" applyProtection="1">
      <alignment horizontal="center" vertical="center" wrapText="1"/>
      <protection locked="0"/>
    </xf>
    <xf numFmtId="0" fontId="12" fillId="4" borderId="4" xfId="4" applyFont="1" applyFill="1" applyBorder="1" applyAlignment="1" applyProtection="1">
      <alignment horizontal="center" vertical="center" wrapText="1"/>
      <protection locked="0"/>
    </xf>
    <xf numFmtId="0" fontId="9" fillId="3" borderId="3" xfId="4" applyFont="1" applyFill="1" applyBorder="1" applyAlignment="1" applyProtection="1">
      <alignment horizontal="center" vertical="center" wrapText="1"/>
      <protection locked="0"/>
    </xf>
    <xf numFmtId="0" fontId="21" fillId="0" borderId="0" xfId="0" applyFont="1"/>
    <xf numFmtId="0" fontId="16" fillId="0" borderId="0" xfId="0" applyFont="1" applyAlignment="1">
      <alignment vertical="top" wrapText="1"/>
    </xf>
    <xf numFmtId="0" fontId="6" fillId="0" borderId="0" xfId="4" applyAlignment="1">
      <alignment horizontal="left" wrapText="1"/>
    </xf>
    <xf numFmtId="0" fontId="10" fillId="0" borderId="4" xfId="4" quotePrefix="1" applyFont="1" applyBorder="1" applyAlignment="1" applyProtection="1">
      <alignment horizontal="center" vertical="center" wrapText="1"/>
      <protection locked="0"/>
    </xf>
    <xf numFmtId="0" fontId="10" fillId="0" borderId="0" xfId="4" applyFont="1" applyAlignment="1">
      <alignment horizontal="center" vertical="center" wrapText="1"/>
    </xf>
    <xf numFmtId="0" fontId="22" fillId="0" borderId="0" xfId="0" applyFont="1"/>
    <xf numFmtId="0" fontId="16" fillId="0" borderId="0" xfId="4" applyFont="1" applyAlignment="1">
      <alignment vertical="top" wrapText="1"/>
    </xf>
    <xf numFmtId="0" fontId="10" fillId="0" borderId="4" xfId="15" applyFont="1" applyBorder="1" applyAlignment="1" applyProtection="1">
      <alignment horizontal="center" vertical="center" wrapText="1"/>
      <protection locked="0"/>
    </xf>
    <xf numFmtId="0" fontId="10" fillId="0" borderId="4" xfId="15" quotePrefix="1" applyFont="1" applyBorder="1" applyAlignment="1" applyProtection="1">
      <alignment horizontal="center" vertical="center" wrapText="1"/>
      <protection locked="0"/>
    </xf>
    <xf numFmtId="0" fontId="10" fillId="0" borderId="4" xfId="4" applyFont="1" applyBorder="1" applyAlignment="1" applyProtection="1">
      <alignment horizontal="left" vertical="top" wrapText="1"/>
      <protection locked="0"/>
    </xf>
    <xf numFmtId="0" fontId="10" fillId="0" borderId="4" xfId="4" quotePrefix="1" applyFont="1" applyBorder="1" applyAlignment="1" applyProtection="1">
      <alignment horizontal="left" vertical="top" wrapText="1"/>
      <protection locked="0"/>
    </xf>
    <xf numFmtId="0" fontId="10" fillId="0" borderId="4" xfId="4" applyFont="1" applyBorder="1" applyAlignment="1" applyProtection="1">
      <alignment horizontal="left" vertical="top"/>
      <protection locked="0"/>
    </xf>
    <xf numFmtId="0" fontId="10" fillId="0" borderId="4" xfId="4" quotePrefix="1" applyFont="1" applyBorder="1" applyAlignment="1" applyProtection="1">
      <alignment horizontal="left" vertical="top"/>
      <protection locked="0"/>
    </xf>
    <xf numFmtId="0" fontId="10" fillId="6" borderId="4" xfId="4" applyFont="1" applyFill="1" applyBorder="1" applyAlignment="1" applyProtection="1">
      <alignment horizontal="left" vertical="top"/>
      <protection locked="0"/>
    </xf>
    <xf numFmtId="0" fontId="10" fillId="0" borderId="0" xfId="4" applyFont="1" applyAlignment="1" applyProtection="1">
      <alignment horizontal="left" vertical="center" wrapText="1"/>
      <protection locked="0"/>
    </xf>
    <xf numFmtId="0" fontId="10" fillId="0" borderId="9" xfId="4" applyFont="1" applyBorder="1" applyAlignment="1" applyProtection="1">
      <alignment horizontal="left" vertical="top"/>
      <protection locked="0"/>
    </xf>
    <xf numFmtId="0" fontId="23" fillId="0" borderId="0" xfId="0" applyFont="1" applyAlignment="1">
      <alignment horizontal="left" vertical="center"/>
    </xf>
    <xf numFmtId="0" fontId="24" fillId="0" borderId="0" xfId="0" applyFont="1" applyAlignment="1">
      <alignment horizontal="left" vertical="center"/>
    </xf>
    <xf numFmtId="0" fontId="0" fillId="0" borderId="3" xfId="0" applyBorder="1"/>
    <xf numFmtId="0" fontId="12" fillId="4" borderId="4" xfId="0" applyFont="1" applyFill="1" applyBorder="1" applyAlignment="1">
      <alignment horizontal="center" vertical="center" wrapText="1"/>
    </xf>
    <xf numFmtId="0" fontId="9" fillId="3" borderId="10" xfId="0" applyFont="1" applyFill="1" applyBorder="1" applyAlignment="1">
      <alignment horizontal="center" vertical="center" wrapText="1"/>
    </xf>
    <xf numFmtId="9" fontId="10" fillId="5" borderId="11" xfId="0" applyNumberFormat="1" applyFont="1" applyFill="1" applyBorder="1" applyAlignment="1">
      <alignment horizontal="center" vertical="center" wrapText="1"/>
    </xf>
    <xf numFmtId="0" fontId="9" fillId="3" borderId="12" xfId="0" applyFont="1" applyFill="1" applyBorder="1" applyAlignment="1">
      <alignment horizontal="centerContinuous" vertical="center" wrapText="1"/>
    </xf>
    <xf numFmtId="0" fontId="10" fillId="0" borderId="3" xfId="0" quotePrefix="1" applyFont="1" applyBorder="1" applyAlignment="1">
      <alignment horizontal="center" vertical="center" wrapText="1"/>
    </xf>
    <xf numFmtId="0" fontId="25" fillId="0" borderId="3" xfId="0" applyFont="1" applyBorder="1" applyAlignment="1">
      <alignment horizontal="center" vertical="center" wrapText="1"/>
    </xf>
    <xf numFmtId="0" fontId="1" fillId="0" borderId="0" xfId="16"/>
    <xf numFmtId="0" fontId="13" fillId="0" borderId="0" xfId="16" applyFont="1" applyAlignment="1">
      <alignment horizontal="left" vertical="center"/>
    </xf>
    <xf numFmtId="0" fontId="10" fillId="0" borderId="3" xfId="16" applyFont="1" applyBorder="1" applyAlignment="1">
      <alignment horizontal="center" vertical="center" wrapText="1"/>
    </xf>
    <xf numFmtId="0" fontId="14" fillId="0" borderId="0" xfId="16" applyFont="1" applyAlignment="1">
      <alignment horizontal="left" vertical="center"/>
    </xf>
    <xf numFmtId="14" fontId="1" fillId="0" borderId="0" xfId="16" applyNumberFormat="1"/>
    <xf numFmtId="9" fontId="10" fillId="0" borderId="4" xfId="15" quotePrefix="1" applyNumberFormat="1" applyFont="1" applyBorder="1" applyAlignment="1" applyProtection="1">
      <alignment horizontal="center" vertical="center" wrapText="1"/>
      <protection locked="0"/>
    </xf>
    <xf numFmtId="49" fontId="10" fillId="0" borderId="4" xfId="4" applyNumberFormat="1" applyFont="1" applyBorder="1" applyAlignment="1" applyProtection="1">
      <alignment horizontal="left" vertical="top"/>
      <protection locked="0"/>
    </xf>
    <xf numFmtId="49" fontId="10" fillId="0" borderId="4" xfId="4" quotePrefix="1" applyNumberFormat="1" applyFont="1" applyBorder="1" applyAlignment="1" applyProtection="1">
      <alignment horizontal="left" vertical="top"/>
      <protection locked="0"/>
    </xf>
    <xf numFmtId="49" fontId="10" fillId="0" borderId="4" xfId="4" applyNumberFormat="1" applyFont="1" applyBorder="1" applyAlignment="1" applyProtection="1">
      <alignment horizontal="left" vertical="top" wrapText="1"/>
      <protection locked="0"/>
    </xf>
    <xf numFmtId="49" fontId="10" fillId="0" borderId="4" xfId="4" quotePrefix="1" applyNumberFormat="1" applyFont="1" applyBorder="1" applyAlignment="1" applyProtection="1">
      <alignment horizontal="left" vertical="top" wrapText="1"/>
      <protection locked="0"/>
    </xf>
    <xf numFmtId="0" fontId="9" fillId="3" borderId="3" xfId="12" applyFont="1" applyFill="1" applyBorder="1" applyAlignment="1">
      <alignment horizontal="center" vertical="center" wrapText="1"/>
    </xf>
    <xf numFmtId="0" fontId="21" fillId="0" borderId="0" xfId="12"/>
    <xf numFmtId="0" fontId="12" fillId="4" borderId="4" xfId="12" applyFont="1" applyFill="1" applyBorder="1" applyAlignment="1">
      <alignment horizontal="center" vertical="center" wrapText="1"/>
    </xf>
    <xf numFmtId="0" fontId="12" fillId="4" borderId="10" xfId="12" applyFont="1" applyFill="1" applyBorder="1" applyAlignment="1">
      <alignment horizontal="center" vertical="center" wrapText="1"/>
    </xf>
    <xf numFmtId="0" fontId="12" fillId="4" borderId="9" xfId="12" applyFont="1" applyFill="1" applyBorder="1" applyAlignment="1">
      <alignment horizontal="center" vertical="center" wrapText="1"/>
    </xf>
    <xf numFmtId="0" fontId="12" fillId="4" borderId="3" xfId="12" applyFont="1" applyFill="1" applyBorder="1" applyAlignment="1">
      <alignment horizontal="center" vertical="center" wrapText="1"/>
    </xf>
    <xf numFmtId="0" fontId="10" fillId="0" borderId="13" xfId="12" applyFont="1" applyBorder="1" applyAlignment="1">
      <alignment horizontal="center" vertical="center" wrapText="1"/>
    </xf>
    <xf numFmtId="0" fontId="10" fillId="5" borderId="14" xfId="12" applyFont="1" applyFill="1" applyBorder="1" applyAlignment="1">
      <alignment horizontal="center" vertical="center" wrapText="1"/>
    </xf>
    <xf numFmtId="0" fontId="10" fillId="5" borderId="11" xfId="12" applyFont="1" applyFill="1" applyBorder="1" applyAlignment="1">
      <alignment horizontal="center" vertical="center" wrapText="1"/>
    </xf>
    <xf numFmtId="0" fontId="10" fillId="0" borderId="4" xfId="12" applyFont="1" applyBorder="1" applyAlignment="1">
      <alignment horizontal="center" vertical="center" wrapText="1"/>
    </xf>
    <xf numFmtId="0" fontId="10" fillId="5" borderId="15" xfId="12" applyFont="1" applyFill="1" applyBorder="1" applyAlignment="1">
      <alignment horizontal="center" vertical="center" wrapText="1"/>
    </xf>
    <xf numFmtId="0" fontId="10" fillId="0" borderId="16" xfId="12" applyFont="1" applyBorder="1" applyAlignment="1">
      <alignment horizontal="center" vertical="center" wrapText="1"/>
    </xf>
    <xf numFmtId="0" fontId="10" fillId="0" borderId="3" xfId="12" applyFont="1" applyBorder="1" applyAlignment="1">
      <alignment horizontal="center" vertical="center" wrapText="1"/>
    </xf>
    <xf numFmtId="0" fontId="10" fillId="0" borderId="17" xfId="12" applyFont="1" applyBorder="1" applyAlignment="1">
      <alignment horizontal="center" vertical="center" wrapText="1"/>
    </xf>
    <xf numFmtId="0" fontId="1" fillId="0" borderId="0" xfId="4" applyFont="1" applyAlignment="1">
      <alignment horizontal="left"/>
    </xf>
    <xf numFmtId="0" fontId="1" fillId="0" borderId="0" xfId="4" applyFont="1"/>
    <xf numFmtId="0" fontId="12" fillId="4" borderId="18" xfId="3" applyFont="1" applyFill="1" applyBorder="1" applyProtection="1">
      <alignment horizontal="center" vertical="center" wrapText="1"/>
      <protection locked="0"/>
    </xf>
    <xf numFmtId="0" fontId="10" fillId="0" borderId="19" xfId="12" applyFont="1" applyBorder="1" applyAlignment="1">
      <alignment horizontal="center" vertical="center" wrapText="1"/>
    </xf>
    <xf numFmtId="49" fontId="10" fillId="0" borderId="3" xfId="4" applyNumberFormat="1" applyFont="1" applyBorder="1" applyAlignment="1">
      <alignment horizontal="center" vertical="center" wrapText="1"/>
    </xf>
    <xf numFmtId="0" fontId="10" fillId="0" borderId="3" xfId="4" applyFont="1" applyBorder="1" applyAlignment="1">
      <alignment horizontal="center" vertical="center" wrapText="1"/>
    </xf>
    <xf numFmtId="0" fontId="10" fillId="5" borderId="8" xfId="0" applyFont="1" applyFill="1" applyBorder="1" applyAlignment="1">
      <alignment horizontal="center" vertical="center" wrapText="1"/>
    </xf>
    <xf numFmtId="0" fontId="12" fillId="4" borderId="3" xfId="0" applyFont="1" applyFill="1" applyBorder="1" applyAlignment="1">
      <alignment horizontal="center" vertical="center" wrapText="1"/>
    </xf>
    <xf numFmtId="0" fontId="9" fillId="3" borderId="3" xfId="0" applyFont="1" applyFill="1" applyBorder="1" applyAlignment="1">
      <alignment horizontal="center" vertical="center" wrapText="1"/>
    </xf>
    <xf numFmtId="0" fontId="12" fillId="4" borderId="9"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10" fillId="0" borderId="13" xfId="0" applyFont="1" applyBorder="1" applyAlignment="1">
      <alignment horizontal="center" vertical="center" wrapText="1"/>
    </xf>
    <xf numFmtId="0" fontId="10" fillId="0" borderId="16" xfId="0" applyFont="1" applyBorder="1" applyAlignment="1">
      <alignment horizontal="center" vertical="center" wrapText="1"/>
    </xf>
    <xf numFmtId="0" fontId="10" fillId="5" borderId="14" xfId="0" applyFont="1" applyFill="1" applyBorder="1" applyAlignment="1">
      <alignment horizontal="center" vertical="center" wrapText="1"/>
    </xf>
    <xf numFmtId="0" fontId="10" fillId="0" borderId="19" xfId="0" applyFont="1" applyBorder="1" applyAlignment="1">
      <alignment horizontal="center" vertical="center" wrapText="1"/>
    </xf>
    <xf numFmtId="0" fontId="10" fillId="5" borderId="11" xfId="0" applyFont="1" applyFill="1" applyBorder="1" applyAlignment="1">
      <alignment horizontal="center" vertical="center" wrapText="1"/>
    </xf>
    <xf numFmtId="0" fontId="10" fillId="0" borderId="17" xfId="0" applyFont="1" applyBorder="1" applyAlignment="1">
      <alignment horizontal="center" vertical="center" wrapText="1"/>
    </xf>
    <xf numFmtId="0" fontId="10" fillId="5" borderId="15" xfId="0" applyFont="1" applyFill="1" applyBorder="1" applyAlignment="1">
      <alignment horizontal="center" vertical="center" wrapText="1"/>
    </xf>
    <xf numFmtId="0" fontId="26" fillId="0" borderId="0" xfId="0" applyFont="1"/>
    <xf numFmtId="0" fontId="9" fillId="0" borderId="0" xfId="0" applyFont="1"/>
    <xf numFmtId="164" fontId="10" fillId="0" borderId="4" xfId="0" applyNumberFormat="1" applyFont="1" applyBorder="1" applyAlignment="1">
      <alignment horizontal="center" vertical="center" wrapText="1"/>
    </xf>
    <xf numFmtId="0" fontId="27" fillId="0" borderId="4" xfId="0" applyFont="1" applyBorder="1" applyAlignment="1">
      <alignment horizontal="center" vertical="center" wrapText="1"/>
    </xf>
    <xf numFmtId="0" fontId="27" fillId="0" borderId="3" xfId="0" applyFont="1" applyBorder="1" applyAlignment="1">
      <alignment horizontal="center" vertical="center" wrapText="1"/>
    </xf>
    <xf numFmtId="0" fontId="27" fillId="7" borderId="4" xfId="0" applyFont="1" applyFill="1" applyBorder="1" applyAlignment="1">
      <alignment horizontal="center" vertical="center" wrapText="1"/>
    </xf>
    <xf numFmtId="0" fontId="27" fillId="7" borderId="3" xfId="0" applyFont="1" applyFill="1" applyBorder="1" applyAlignment="1">
      <alignment horizontal="center" vertical="center" wrapText="1"/>
    </xf>
    <xf numFmtId="0" fontId="27" fillId="8" borderId="3"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10" borderId="3"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2" borderId="3" xfId="0" applyFont="1" applyFill="1" applyBorder="1" applyAlignment="1">
      <alignment horizontal="center" vertical="center" wrapText="1"/>
    </xf>
    <xf numFmtId="0" fontId="0" fillId="0" borderId="0" xfId="0" applyAlignment="1">
      <alignment wrapText="1"/>
    </xf>
    <xf numFmtId="0" fontId="29" fillId="0" borderId="3" xfId="17" applyBorder="1" applyAlignment="1">
      <alignment horizontal="center" vertical="center" wrapText="1"/>
    </xf>
    <xf numFmtId="0" fontId="10" fillId="0" borderId="9" xfId="0" applyFont="1" applyBorder="1" applyAlignment="1">
      <alignment horizontal="center" vertical="center" wrapText="1"/>
    </xf>
    <xf numFmtId="0" fontId="10" fillId="5" borderId="21" xfId="0" applyFont="1" applyFill="1" applyBorder="1" applyAlignment="1">
      <alignment horizontal="center" vertical="center" wrapText="1"/>
    </xf>
    <xf numFmtId="0" fontId="10" fillId="5" borderId="22" xfId="0" applyFont="1" applyFill="1" applyBorder="1" applyAlignment="1">
      <alignment horizontal="center" vertical="center" wrapText="1"/>
    </xf>
    <xf numFmtId="0" fontId="10" fillId="0" borderId="20" xfId="0" applyFont="1" applyBorder="1" applyAlignment="1">
      <alignment horizontal="center" vertical="center" wrapText="1"/>
    </xf>
    <xf numFmtId="0" fontId="10" fillId="0" borderId="4" xfId="0" applyFont="1" applyBorder="1" applyAlignment="1">
      <alignment horizontal="left" vertical="center"/>
    </xf>
    <xf numFmtId="0" fontId="9" fillId="3" borderId="16" xfId="0" applyFont="1" applyFill="1" applyBorder="1" applyAlignment="1">
      <alignment horizontal="center" vertical="center" wrapText="1"/>
    </xf>
    <xf numFmtId="0" fontId="27" fillId="5" borderId="14" xfId="0" applyFont="1" applyFill="1" applyBorder="1" applyAlignment="1">
      <alignment horizontal="center" vertical="center" wrapText="1"/>
    </xf>
    <xf numFmtId="9" fontId="10" fillId="5" borderId="8" xfId="0" applyNumberFormat="1" applyFont="1" applyFill="1" applyBorder="1" applyAlignment="1">
      <alignment horizontal="center" vertical="center" wrapText="1"/>
    </xf>
    <xf numFmtId="9" fontId="10" fillId="5" borderId="14" xfId="0" applyNumberFormat="1" applyFont="1" applyFill="1" applyBorder="1" applyAlignment="1">
      <alignment horizontal="center" vertical="center" wrapText="1"/>
    </xf>
    <xf numFmtId="0" fontId="12" fillId="4" borderId="16" xfId="0" applyFont="1" applyFill="1" applyBorder="1" applyAlignment="1">
      <alignment horizontal="center" vertical="center" wrapText="1"/>
    </xf>
    <xf numFmtId="0" fontId="10" fillId="0" borderId="10" xfId="0" applyFont="1" applyBorder="1" applyAlignment="1">
      <alignment horizontal="center" vertical="center" wrapText="1"/>
    </xf>
    <xf numFmtId="165" fontId="10" fillId="0" borderId="4" xfId="0" applyNumberFormat="1" applyFont="1" applyBorder="1" applyAlignment="1">
      <alignment horizontal="center" vertical="center" wrapText="1"/>
    </xf>
    <xf numFmtId="165" fontId="10" fillId="0" borderId="3" xfId="0" applyNumberFormat="1" applyFont="1" applyBorder="1" applyAlignment="1">
      <alignment horizontal="center" vertical="center" wrapText="1"/>
    </xf>
    <xf numFmtId="9" fontId="10" fillId="0" borderId="4" xfId="0" applyNumberFormat="1" applyFont="1" applyBorder="1" applyAlignment="1">
      <alignment horizontal="center" vertical="center" wrapText="1"/>
    </xf>
    <xf numFmtId="9" fontId="10" fillId="0" borderId="3" xfId="0" applyNumberFormat="1" applyFont="1" applyBorder="1" applyAlignment="1">
      <alignment horizontal="center" vertical="center" wrapText="1"/>
    </xf>
    <xf numFmtId="166" fontId="10" fillId="0" borderId="4" xfId="0" applyNumberFormat="1" applyFont="1" applyBorder="1" applyAlignment="1">
      <alignment horizontal="center" vertical="center" wrapText="1"/>
    </xf>
    <xf numFmtId="166" fontId="10" fillId="0" borderId="3" xfId="0" applyNumberFormat="1" applyFont="1" applyBorder="1" applyAlignment="1">
      <alignment horizontal="center" vertical="center" wrapText="1"/>
    </xf>
    <xf numFmtId="0" fontId="9" fillId="3" borderId="23" xfId="0" applyFont="1" applyFill="1" applyBorder="1" applyAlignment="1">
      <alignment horizontal="centerContinuous" vertical="center" wrapText="1"/>
    </xf>
    <xf numFmtId="0" fontId="30" fillId="0" borderId="0" xfId="0" applyFont="1"/>
    <xf numFmtId="9" fontId="10" fillId="5" borderId="15" xfId="0" applyNumberFormat="1" applyFont="1" applyFill="1" applyBorder="1" applyAlignment="1">
      <alignment horizontal="center" vertical="center" wrapText="1"/>
    </xf>
    <xf numFmtId="0" fontId="31" fillId="14" borderId="19" xfId="0" applyFont="1" applyFill="1" applyBorder="1" applyAlignment="1">
      <alignment horizontal="center" vertical="center" wrapText="1"/>
    </xf>
    <xf numFmtId="0" fontId="32" fillId="16" borderId="17" xfId="0" applyFont="1" applyFill="1" applyBorder="1" applyAlignment="1">
      <alignment horizontal="center" vertical="center" wrapText="1"/>
    </xf>
    <xf numFmtId="0" fontId="32" fillId="17" borderId="17" xfId="0" applyFont="1" applyFill="1" applyBorder="1" applyAlignment="1">
      <alignment horizontal="center" vertical="center" wrapText="1"/>
    </xf>
    <xf numFmtId="0" fontId="32" fillId="19" borderId="17" xfId="0" applyFont="1" applyFill="1" applyBorder="1" applyAlignment="1">
      <alignment horizontal="center" vertical="center" wrapText="1"/>
    </xf>
    <xf numFmtId="0" fontId="31" fillId="21" borderId="17" xfId="0" applyFont="1" applyFill="1" applyBorder="1" applyAlignment="1">
      <alignment horizontal="center" vertical="center" wrapText="1"/>
    </xf>
    <xf numFmtId="0" fontId="31" fillId="22" borderId="17" xfId="0" applyFont="1" applyFill="1" applyBorder="1" applyAlignment="1">
      <alignment horizontal="center" vertical="center" wrapText="1"/>
    </xf>
    <xf numFmtId="0" fontId="32" fillId="23" borderId="17" xfId="0" applyFont="1" applyFill="1" applyBorder="1" applyAlignment="1">
      <alignment horizontal="center" vertical="center" wrapText="1"/>
    </xf>
    <xf numFmtId="0" fontId="32" fillId="16" borderId="19" xfId="0" applyFont="1" applyFill="1" applyBorder="1" applyAlignment="1">
      <alignment horizontal="center" vertical="center" wrapText="1"/>
    </xf>
    <xf numFmtId="167" fontId="10" fillId="0" borderId="4" xfId="0" applyNumberFormat="1" applyFont="1" applyBorder="1" applyAlignment="1">
      <alignment horizontal="center" vertical="center" wrapText="1"/>
    </xf>
    <xf numFmtId="167" fontId="10" fillId="0" borderId="3" xfId="0" applyNumberFormat="1" applyFont="1" applyBorder="1" applyAlignment="1">
      <alignment horizontal="center" vertical="center" wrapText="1"/>
    </xf>
    <xf numFmtId="167" fontId="10" fillId="0" borderId="13" xfId="0" applyNumberFormat="1" applyFont="1" applyBorder="1" applyAlignment="1">
      <alignment horizontal="center" vertical="center" wrapText="1"/>
    </xf>
    <xf numFmtId="167" fontId="10" fillId="0" borderId="16" xfId="0" applyNumberFormat="1" applyFont="1" applyBorder="1" applyAlignment="1">
      <alignment horizontal="center" vertical="center" wrapText="1"/>
    </xf>
    <xf numFmtId="10" fontId="10" fillId="0" borderId="4" xfId="0" applyNumberFormat="1" applyFont="1" applyBorder="1" applyAlignment="1">
      <alignment horizontal="center" vertical="center" wrapText="1"/>
    </xf>
    <xf numFmtId="10" fontId="10" fillId="0" borderId="3" xfId="0" applyNumberFormat="1" applyFont="1" applyBorder="1" applyAlignment="1">
      <alignment horizontal="center" vertical="center" wrapText="1"/>
    </xf>
    <xf numFmtId="168" fontId="10" fillId="0" borderId="4" xfId="0" applyNumberFormat="1" applyFont="1" applyBorder="1" applyAlignment="1">
      <alignment horizontal="center" vertical="center" wrapText="1"/>
    </xf>
    <xf numFmtId="168" fontId="10" fillId="0" borderId="3" xfId="0" applyNumberFormat="1" applyFont="1" applyBorder="1" applyAlignment="1">
      <alignment horizontal="center" vertical="center" wrapText="1"/>
    </xf>
    <xf numFmtId="9" fontId="31" fillId="13" borderId="0" xfId="0" applyNumberFormat="1" applyFont="1" applyFill="1"/>
    <xf numFmtId="9" fontId="32" fillId="23" borderId="0" xfId="0" applyNumberFormat="1" applyFont="1" applyFill="1"/>
    <xf numFmtId="9" fontId="0" fillId="0" borderId="0" xfId="0" applyNumberFormat="1"/>
    <xf numFmtId="9" fontId="31" fillId="22" borderId="0" xfId="0" applyNumberFormat="1" applyFont="1" applyFill="1"/>
    <xf numFmtId="9" fontId="32" fillId="15" borderId="0" xfId="0" applyNumberFormat="1" applyFont="1" applyFill="1"/>
    <xf numFmtId="9" fontId="32" fillId="18" borderId="0" xfId="0" applyNumberFormat="1" applyFont="1" applyFill="1"/>
    <xf numFmtId="9" fontId="31" fillId="20" borderId="0" xfId="0" applyNumberFormat="1" applyFont="1" applyFill="1"/>
    <xf numFmtId="9" fontId="32" fillId="6" borderId="0" xfId="0" applyNumberFormat="1" applyFont="1" applyFill="1"/>
    <xf numFmtId="167" fontId="31" fillId="13" borderId="0" xfId="0" applyNumberFormat="1" applyFont="1" applyFill="1"/>
    <xf numFmtId="167" fontId="32" fillId="23" borderId="0" xfId="0" applyNumberFormat="1" applyFont="1" applyFill="1"/>
    <xf numFmtId="167" fontId="32" fillId="15" borderId="0" xfId="0" applyNumberFormat="1" applyFont="1" applyFill="1"/>
    <xf numFmtId="167" fontId="31" fillId="22" borderId="0" xfId="0" applyNumberFormat="1" applyFont="1" applyFill="1"/>
    <xf numFmtId="167" fontId="31" fillId="20" borderId="0" xfId="0" applyNumberFormat="1" applyFont="1" applyFill="1"/>
    <xf numFmtId="167" fontId="0" fillId="0" borderId="0" xfId="0" applyNumberFormat="1"/>
    <xf numFmtId="167" fontId="32" fillId="18" borderId="0" xfId="0" applyNumberFormat="1" applyFont="1" applyFill="1"/>
    <xf numFmtId="167" fontId="32" fillId="6" borderId="0" xfId="0" applyNumberFormat="1" applyFont="1" applyFill="1"/>
    <xf numFmtId="0" fontId="9" fillId="3" borderId="24" xfId="0" applyFont="1" applyFill="1" applyBorder="1" applyAlignment="1">
      <alignment horizontal="centerContinuous" vertical="center" wrapText="1"/>
    </xf>
    <xf numFmtId="165" fontId="10" fillId="5" borderId="11" xfId="0" applyNumberFormat="1" applyFont="1" applyFill="1" applyBorder="1" applyAlignment="1">
      <alignment horizontal="center" vertical="center" wrapText="1"/>
    </xf>
    <xf numFmtId="2" fontId="10" fillId="5" borderId="11" xfId="0" applyNumberFormat="1" applyFont="1" applyFill="1" applyBorder="1" applyAlignment="1">
      <alignment horizontal="center" vertical="center" wrapText="1"/>
    </xf>
    <xf numFmtId="165" fontId="10" fillId="0" borderId="13" xfId="0" applyNumberFormat="1" applyFont="1" applyBorder="1" applyAlignment="1">
      <alignment horizontal="center" vertical="center" wrapText="1"/>
    </xf>
    <xf numFmtId="165" fontId="10" fillId="0" borderId="16" xfId="0" applyNumberFormat="1" applyFont="1" applyBorder="1" applyAlignment="1">
      <alignment horizontal="center" vertical="center" wrapText="1"/>
    </xf>
    <xf numFmtId="10" fontId="10" fillId="5" borderId="14" xfId="0" applyNumberFormat="1" applyFont="1" applyFill="1" applyBorder="1" applyAlignment="1">
      <alignment horizontal="center" vertical="center" wrapText="1"/>
    </xf>
    <xf numFmtId="10" fontId="10" fillId="0" borderId="19" xfId="0" applyNumberFormat="1" applyFont="1" applyBorder="1" applyAlignment="1">
      <alignment horizontal="center" vertical="center" wrapText="1"/>
    </xf>
    <xf numFmtId="10" fontId="10" fillId="0" borderId="17" xfId="0" applyNumberFormat="1" applyFont="1" applyBorder="1" applyAlignment="1">
      <alignment horizontal="center" vertical="center" wrapText="1"/>
    </xf>
    <xf numFmtId="10" fontId="10" fillId="5" borderId="11" xfId="0" applyNumberFormat="1" applyFont="1" applyFill="1" applyBorder="1" applyAlignment="1">
      <alignment horizontal="center" vertical="center" wrapText="1"/>
    </xf>
    <xf numFmtId="0" fontId="0" fillId="0" borderId="0" xfId="0" pivotButton="1"/>
    <xf numFmtId="0" fontId="0" fillId="0" borderId="0" xfId="0" pivotButton="1" applyAlignment="1">
      <alignment wrapText="1"/>
    </xf>
    <xf numFmtId="169" fontId="0" fillId="0" borderId="0" xfId="0" applyNumberFormat="1"/>
    <xf numFmtId="170" fontId="0" fillId="0" borderId="0" xfId="0" applyNumberFormat="1"/>
    <xf numFmtId="165" fontId="0" fillId="0" borderId="0" xfId="0" applyNumberFormat="1"/>
    <xf numFmtId="0" fontId="29" fillId="0" borderId="4" xfId="17" applyBorder="1" applyAlignment="1">
      <alignment horizontal="center" vertical="center" wrapText="1"/>
    </xf>
    <xf numFmtId="0" fontId="28" fillId="9" borderId="4" xfId="0" applyFont="1" applyFill="1" applyBorder="1" applyAlignment="1">
      <alignment horizontal="center" vertical="center" wrapText="1"/>
    </xf>
    <xf numFmtId="1" fontId="0" fillId="0" borderId="0" xfId="0" applyNumberFormat="1"/>
    <xf numFmtId="0" fontId="0" fillId="0" borderId="0" xfId="0" applyAlignment="1">
      <alignment horizontal="centerContinuous"/>
    </xf>
    <xf numFmtId="0" fontId="9" fillId="3" borderId="25" xfId="0" applyFont="1" applyFill="1" applyBorder="1" applyAlignment="1">
      <alignment horizontal="centerContinuous" vertical="center" wrapText="1"/>
    </xf>
    <xf numFmtId="0" fontId="12" fillId="4" borderId="17" xfId="0" applyFont="1" applyFill="1" applyBorder="1" applyAlignment="1">
      <alignment horizontal="center" vertical="center" wrapText="1"/>
    </xf>
    <xf numFmtId="165" fontId="10" fillId="0" borderId="10" xfId="0" applyNumberFormat="1" applyFont="1" applyBorder="1" applyAlignment="1">
      <alignment horizontal="center" vertical="center" wrapText="1"/>
    </xf>
    <xf numFmtId="166" fontId="10" fillId="0" borderId="10" xfId="0" applyNumberFormat="1" applyFont="1" applyBorder="1" applyAlignment="1">
      <alignment horizontal="center" vertical="center" wrapText="1"/>
    </xf>
    <xf numFmtId="10" fontId="10" fillId="0" borderId="10" xfId="0" applyNumberFormat="1" applyFont="1" applyBorder="1" applyAlignment="1">
      <alignment horizontal="center" vertical="center" wrapText="1"/>
    </xf>
  </cellXfs>
  <cellStyles count="18">
    <cellStyle name="Bottom_Dot_Table" xfId="10" xr:uid="{130D5774-4986-4FF3-9FBF-4A87F9A46831}"/>
    <cellStyle name="Dot_Table" xfId="8" xr:uid="{AB12928A-F727-44DA-B765-03DFCB586BC5}"/>
    <cellStyle name="Full_Table" xfId="6" xr:uid="{52ACA874-E2C2-42AF-A9B1-5B44FFF06C9D}"/>
    <cellStyle name="Hyperlink" xfId="17" builtinId="8"/>
    <cellStyle name="Merged_Table_Header" xfId="1" xr:uid="{6EE88077-E533-49D0-951C-71B3084F79F6}"/>
    <cellStyle name="Normal" xfId="0" builtinId="0"/>
    <cellStyle name="Normal 2" xfId="2" xr:uid="{4677E9E8-4A07-4DF7-95B5-773DAD15E372}"/>
    <cellStyle name="Normal 3" xfId="4" xr:uid="{C54E4314-1168-43D0-ADBD-1A5CA5697F56}"/>
    <cellStyle name="Normal 3 2" xfId="13" xr:uid="{5F33899A-4455-49C1-9317-390306BAE619}"/>
    <cellStyle name="Normal 3 3" xfId="15" xr:uid="{6A45907C-F3B3-401B-898C-FEE12070EDF3}"/>
    <cellStyle name="Normal 3 4" xfId="16" xr:uid="{CA90F8B3-E2AB-4F87-8522-CBFFC5E203DB}"/>
    <cellStyle name="Normal 4" xfId="7" xr:uid="{A2C1295E-1F97-4263-B69A-78C649C1357E}"/>
    <cellStyle name="Normal 5" xfId="12" xr:uid="{65885AB9-D7A8-42B0-BABC-7599ED6F609B}"/>
    <cellStyle name="Normal 6" xfId="14" xr:uid="{EBA059B5-AEE4-4EE3-91C0-495AA8C60F23}"/>
    <cellStyle name="Percent 2" xfId="5" xr:uid="{DBD362E9-59E8-4A04-A3DD-DF3408C97ED7}"/>
    <cellStyle name="Subtotal" xfId="11" xr:uid="{0B6BCB96-3329-463F-82E6-BB1F2C3F76F7}"/>
    <cellStyle name="Table_Header" xfId="3" xr:uid="{A2589222-D7EE-4C8D-8894-F199BF0817EE}"/>
    <cellStyle name="Top_Dot_Table" xfId="9" xr:uid="{F3D20DC3-5EBF-42CB-BDDE-D842927965D7}"/>
  </cellStyles>
  <dxfs count="844">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4" formatCode="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6" formatCode="_-* #,##0%;[Red]\ * \-\ #,##0%;_-* &quot;-&quot;_%;_-@_%"/>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4" formatCode="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4" formatCode="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6" formatCode="_-* #,##0%;[Red]\ * \-\ #,##0%;_-* &quot;-&quot;_%;_-@_%"/>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alignment wrapText="1"/>
    </dxf>
    <dxf>
      <alignment wrapText="1"/>
    </dxf>
    <dxf>
      <alignment wrapText="1"/>
    </dxf>
    <dxf>
      <alignment wrapText="1"/>
    </dxf>
    <dxf>
      <alignment wrapText="1"/>
    </dxf>
    <dxf>
      <fill>
        <patternFill>
          <fgColor indexed="64"/>
          <bgColor rgb="FFFFC7CE"/>
        </patternFill>
      </fill>
    </dxf>
    <dxf>
      <fill>
        <patternFill>
          <fgColor indexed="64"/>
          <bgColor rgb="FFFFC7CE"/>
        </patternFill>
      </fill>
    </dxf>
    <dxf>
      <fill>
        <patternFill>
          <fgColor indexed="64"/>
          <bgColor rgb="FFC6EFCE"/>
        </patternFill>
      </fill>
    </dxf>
    <dxf>
      <fill>
        <patternFill>
          <fgColor indexed="64"/>
          <bgColor rgb="FFC6EFCE"/>
        </patternFill>
      </fill>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numFmt numFmtId="14" formatCode="0.00%"/>
      <alignment horizontal="center" vertical="center" textRotation="0" wrapText="1" indent="0" justifyLastLine="0" shrinkToFit="0" readingOrder="0"/>
      <border diagonalUp="0" diagonalDown="0" outline="0">
        <left/>
        <right style="thin">
          <color rgb="FFDADDE1"/>
        </right>
        <top style="thin">
          <color rgb="FFDADDE1"/>
        </top>
        <bottom style="thin">
          <color rgb="FFDADDE1"/>
        </bottom>
      </border>
    </dxf>
    <dxf>
      <font>
        <b val="0"/>
        <i val="0"/>
        <strike val="0"/>
        <condense val="0"/>
        <extend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style="thin">
          <color rgb="FFFED966"/>
        </right>
        <top style="thin">
          <color rgb="FFFED966"/>
        </top>
        <bottom style="thin">
          <color rgb="FFFED966"/>
        </bottom>
      </border>
    </dxf>
    <dxf>
      <font>
        <b val="0"/>
        <i val="0"/>
        <strike val="0"/>
        <condense val="0"/>
        <extend val="0"/>
        <outline val="0"/>
        <shadow val="0"/>
        <u val="none"/>
        <vertAlign val="baseline"/>
        <sz val="11"/>
        <color rgb="FF5D6A71"/>
        <name val="Calibri"/>
        <family val="2"/>
        <scheme val="none"/>
      </font>
      <numFmt numFmtId="14" formatCode="0.00%"/>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font>
        <b val="0"/>
        <i val="0"/>
        <strike val="0"/>
        <condense val="0"/>
        <extend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font>
        <b val="0"/>
        <i val="0"/>
        <strike val="0"/>
        <condense val="0"/>
        <extend val="0"/>
        <outline val="0"/>
        <shadow val="0"/>
        <u val="none"/>
        <vertAlign val="baseline"/>
        <sz val="11"/>
        <color rgb="FF5D6A71"/>
        <name val="Calibri"/>
        <family val="2"/>
        <scheme val="none"/>
      </font>
      <numFmt numFmtId="14" formatCode="0.00%"/>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font>
        <b val="0"/>
        <i val="0"/>
        <strike val="0"/>
        <condense val="0"/>
        <extend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font>
        <b val="0"/>
        <i val="0"/>
        <strike val="0"/>
        <condense val="0"/>
        <extend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font>
        <b val="0"/>
        <i val="0"/>
        <strike val="0"/>
        <condense val="0"/>
        <extend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style="thin">
          <color rgb="FFFED966"/>
        </right>
        <top style="thin">
          <color rgb="FFFED966"/>
        </top>
        <bottom style="thin">
          <color rgb="FFFED966"/>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style="thin">
          <color rgb="FFFED966"/>
        </right>
        <top style="thin">
          <color rgb="FFFED966"/>
        </top>
        <bottom style="thin">
          <color rgb="FFFED966"/>
        </bottom>
      </border>
    </dxf>
    <dxf>
      <font>
        <b val="0"/>
        <i val="0"/>
        <strike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style="thin">
          <color rgb="FFDADDE1"/>
        </left>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style="thin">
          <color rgb="FFFED966"/>
        </right>
        <top style="thin">
          <color rgb="FFFED966"/>
        </top>
        <bottom style="thin">
          <color rgb="FFFED966"/>
        </bottom>
      </border>
    </dxf>
    <dxf>
      <font>
        <b val="0"/>
        <i val="0"/>
        <strike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style="thin">
          <color rgb="FFDADDE1"/>
        </left>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ont>
        <b/>
        <i val="0"/>
        <color rgb="FF00B050"/>
      </font>
      <fill>
        <patternFill>
          <fgColor indexed="64"/>
          <bgColor indexed="65"/>
        </patternFill>
      </fill>
    </dxf>
    <dxf>
      <font>
        <b/>
        <i val="0"/>
        <color rgb="FF00B050"/>
      </font>
      <fill>
        <patternFill>
          <fgColor indexed="64"/>
          <bgColor indexed="65"/>
        </patternFill>
      </fill>
    </dxf>
    <dxf>
      <font>
        <b/>
        <i val="0"/>
        <color rgb="FF00B050"/>
      </font>
      <fill>
        <patternFill>
          <fgColor indexed="64"/>
          <bgColor indexed="65"/>
        </patternFill>
      </fill>
    </dxf>
    <dxf>
      <font>
        <b/>
        <i val="0"/>
        <color rgb="FF00B050"/>
      </font>
      <fill>
        <patternFill>
          <fgColor indexed="64"/>
          <bgColor indexed="65"/>
        </patternFill>
      </fill>
    </dxf>
    <dxf>
      <font>
        <b/>
        <i val="0"/>
        <color rgb="FF00B050"/>
      </font>
      <fill>
        <patternFill>
          <fgColor indexed="64"/>
          <bgColor indexed="65"/>
        </patternFill>
      </fill>
    </dxf>
    <dxf>
      <fill>
        <patternFill>
          <fgColor indexed="64"/>
          <bgColor rgb="FFC6EFCE"/>
        </patternFill>
      </fill>
    </dxf>
    <dxf>
      <fill>
        <patternFill>
          <fgColor indexed="64"/>
          <bgColor rgb="FFC6EFCE"/>
        </patternFill>
      </fill>
    </dxf>
    <dxf>
      <fill>
        <patternFill>
          <fgColor indexed="64"/>
          <bgColor rgb="FFC6EFCE"/>
        </patternFill>
      </fill>
    </dxf>
    <dxf>
      <fill>
        <patternFill>
          <fgColor indexed="64"/>
          <bgColor rgb="FFC6EFCE"/>
        </patternFill>
      </fill>
    </dxf>
    <dxf>
      <fill>
        <patternFill>
          <fgColor indexed="64"/>
          <bgColor rgb="FFC6EFCE"/>
        </patternFill>
      </fill>
    </dxf>
    <dxf>
      <fill>
        <patternFill>
          <fgColor indexed="64"/>
          <bgColor rgb="FFFFC7CE"/>
        </patternFill>
      </fill>
    </dxf>
    <dxf>
      <fill>
        <patternFill>
          <fgColor indexed="64"/>
          <bgColor rgb="FFFFEB9C"/>
        </patternFill>
      </fill>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C6EFCE"/>
        </patternFill>
      </fill>
    </dxf>
    <dxf>
      <alignment wrapText="1"/>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6" formatCode="_-* #,##0%;[Red]\ * \-\ #,##0%;_-* &quot;-&quot;_%;_-@_%"/>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6" formatCode="_-* #,##0%;[Red]\ * \-\ #,##0%;_-* &quot;-&quot;_%;_-@_%"/>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6" formatCode="_-* #,##0%;[Red]\ * \-\ #,##0%;_-* &quot;-&quot;_%;_-@_%"/>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6" formatCode="_-* #,##0%;[Red]\ * \-\ #,##0%;_-* &quot;-&quot;_%;_-@_%"/>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C6EFCE"/>
        </patternFill>
      </fill>
    </dxf>
    <dxf>
      <fill>
        <patternFill>
          <fgColor indexed="64"/>
          <bgColor rgb="FFFFC7CE"/>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fgColor indexed="64"/>
          <bgColor rgb="FFFFC7CE"/>
        </patternFill>
      </fill>
    </dxf>
    <dxf>
      <fill>
        <patternFill>
          <fgColor indexed="64"/>
          <bgColor rgb="FFFFC7CE"/>
        </patternFill>
      </fill>
    </dxf>
    <dxf>
      <fill>
        <patternFill>
          <fgColor indexed="64"/>
          <bgColor rgb="FFFFC7CE"/>
        </patternFill>
      </fill>
    </dxf>
    <dxf>
      <fill>
        <patternFill>
          <fgColor indexed="64"/>
          <bgColor rgb="FFC6EFCE"/>
        </patternFill>
      </fill>
    </dxf>
    <dxf>
      <fill>
        <patternFill>
          <fgColor indexed="64"/>
          <bgColor rgb="FFC6EFCE"/>
        </patternFill>
      </fill>
    </dxf>
    <dxf>
      <fill>
        <patternFill>
          <fgColor indexed="64"/>
          <bgColor rgb="FFC6EFCE"/>
        </patternFill>
      </fill>
    </dxf>
    <dxf>
      <fill>
        <patternFill>
          <fgColor indexed="64"/>
          <bgColor rgb="FFFFC7CE"/>
        </patternFill>
      </fill>
    </dxf>
    <dxf>
      <fill>
        <patternFill>
          <fgColor indexed="64"/>
          <bgColor rgb="FFFFC7CE"/>
        </patternFill>
      </fill>
    </dxf>
    <dxf>
      <fill>
        <patternFill>
          <fgColor indexed="64"/>
          <bgColor rgb="FFFFC7CE"/>
        </patternFill>
      </fill>
    </dxf>
    <dxf>
      <fill>
        <patternFill>
          <fgColor indexed="64"/>
          <bgColor rgb="FFC6EFCE"/>
        </patternFill>
      </fill>
    </dxf>
    <dxf>
      <fill>
        <patternFill>
          <fgColor indexed="64"/>
          <bgColor rgb="FFC6EFCE"/>
        </patternFill>
      </fill>
    </dxf>
    <dxf>
      <fill>
        <patternFill>
          <fgColor indexed="64"/>
          <bgColor rgb="FFC6EFCE"/>
        </patternFill>
      </fill>
    </dxf>
    <dxf>
      <fill>
        <patternFill>
          <fgColor indexed="64"/>
          <bgColor rgb="FFFFC7CE"/>
        </patternFill>
      </fill>
    </dxf>
    <dxf>
      <fill>
        <patternFill>
          <fgColor indexed="64"/>
          <bgColor rgb="FFFFC7CE"/>
        </patternFill>
      </fill>
    </dxf>
    <dxf>
      <fill>
        <patternFill>
          <fgColor indexed="64"/>
          <bgColor rgb="FFFFC7CE"/>
        </patternFill>
      </fill>
    </dxf>
    <dxf>
      <fill>
        <patternFill>
          <fgColor indexed="64"/>
          <bgColor rgb="FFC6EFCE"/>
        </patternFill>
      </fill>
    </dxf>
    <dxf>
      <fill>
        <patternFill>
          <fgColor indexed="64"/>
          <bgColor rgb="FFC6EFCE"/>
        </patternFill>
      </fill>
    </dxf>
    <dxf>
      <fill>
        <patternFill>
          <fgColor indexed="64"/>
          <bgColor rgb="FFC6EFCE"/>
        </patternFill>
      </fill>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4" formatCode="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8" formatCode="0.0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4" formatCode="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right style="thin">
          <color rgb="FFDADDE1"/>
        </right>
        <top style="thin">
          <color rgb="FFDADDE1"/>
        </top>
        <bottom style="thin">
          <color rgb="FFDADDE1"/>
        </bottom>
      </border>
    </dxf>
    <dxf>
      <numFmt numFmtId="167" formatCode="#,##0.00_ ;[Red]\-#,##0.00"/>
    </dxf>
    <dxf>
      <font>
        <b val="0"/>
        <i val="0"/>
        <strike val="0"/>
        <condense val="0"/>
        <extend val="0"/>
        <outline val="0"/>
        <shadow val="0"/>
        <u val="none"/>
        <vertAlign val="baseline"/>
        <sz val="11"/>
        <color rgb="FFFFFFFF"/>
        <name val="Calibri"/>
        <family val="2"/>
        <scheme val="none"/>
      </font>
      <numFmt numFmtId="167" formatCode="#,##0.00_ ;[Red]\-#,##0.00"/>
      <fill>
        <patternFill patternType="darkUp">
          <fgColor rgb="FF595959"/>
          <bgColor rgb="FFFF0000"/>
        </patternFill>
      </fill>
    </dxf>
    <dxf>
      <numFmt numFmtId="167" formatCode="#,##0.00_ ;[Red]\-#,##0.00"/>
    </dxf>
    <dxf>
      <numFmt numFmtId="167" formatCode="#,##0.00_ ;[Red]\-#,##0.00"/>
    </dxf>
    <dxf>
      <numFmt numFmtId="167" formatCode="#,##0.00_ ;[Red]\-#,##0.00"/>
    </dxf>
    <dxf>
      <font>
        <b val="0"/>
        <i val="0"/>
        <strike val="0"/>
        <condense val="0"/>
        <extend val="0"/>
        <outline val="0"/>
        <shadow val="0"/>
        <u val="none"/>
        <vertAlign val="baseline"/>
        <sz val="11"/>
        <color rgb="FFFFFFFF"/>
        <name val="Calibri"/>
        <family val="2"/>
        <scheme val="none"/>
      </font>
      <numFmt numFmtId="167" formatCode="#,##0.00_ ;[Red]\-#,##0.00"/>
      <fill>
        <patternFill patternType="darkUp">
          <fgColor rgb="FF595959"/>
          <bgColor rgb="FFFF0000"/>
        </patternFill>
      </fill>
    </dxf>
    <dxf>
      <font>
        <b val="0"/>
        <i val="0"/>
        <strike val="0"/>
        <condense val="0"/>
        <extend val="0"/>
        <outline val="0"/>
        <shadow val="0"/>
        <u val="none"/>
        <vertAlign val="baseline"/>
        <sz val="11"/>
        <color auto="1"/>
        <name val="Calibri"/>
        <family val="2"/>
        <scheme val="none"/>
      </font>
      <numFmt numFmtId="167" formatCode="#,##0.00_ ;[Red]\-#,##0.00"/>
      <fill>
        <patternFill patternType="solid">
          <fgColor indexed="64"/>
          <bgColor rgb="FF92D050"/>
        </patternFill>
      </fill>
    </dxf>
    <dxf>
      <numFmt numFmtId="167" formatCode="#,##0.00_ ;[Red]\-#,##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top/>
        <bottom style="thin">
          <color rgb="FFDADDE1"/>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top style="thin">
          <color rgb="FFFED966"/>
        </top>
        <bottom style="thin">
          <color rgb="FFFED966"/>
        </bottom>
      </border>
    </dxf>
    <dxf>
      <font>
        <b val="0"/>
        <i val="0"/>
        <strike val="0"/>
        <outline val="0"/>
        <shadow val="0"/>
        <u val="none"/>
        <vertAlign val="baseline"/>
        <sz val="11"/>
        <color rgb="FF5D6A71"/>
        <name val="Calibri"/>
        <family val="2"/>
        <scheme val="none"/>
      </font>
      <numFmt numFmtId="167" formatCode="#,##0.00_ ;[Red]\-#,##0.00"/>
      <alignment horizontal="center" vertical="center" textRotation="0" wrapText="1" indent="0" justifyLastLine="0" shrinkToFit="0" readingOrder="0"/>
      <border diagonalUp="0" diagonalDown="0" outline="0">
        <left style="thin">
          <color rgb="FFDADDE1"/>
        </left>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fill>
        <patternFill patternType="solid">
          <fgColor indexed="64"/>
          <bgColor rgb="FFFFE699"/>
        </patternFill>
      </fill>
      <alignment horizontal="center" vertical="center" textRotation="0" wrapText="1" indent="0" justifyLastLine="0" shrinkToFit="0" readingOrder="0"/>
      <border diagonalUp="0" diagonalDown="0" outline="0">
        <left style="thin">
          <color rgb="FFFED966"/>
        </left>
        <right style="thin">
          <color rgb="FFFED966"/>
        </right>
        <top style="thin">
          <color rgb="FFFED966"/>
        </top>
        <bottom style="thin">
          <color rgb="FFFED966"/>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FFC7CE"/>
        </patternFill>
      </fill>
    </dxf>
    <dxf>
      <fill>
        <patternFill>
          <fgColor indexed="64"/>
          <bgColor rgb="FFFFC7CE"/>
        </patternFill>
      </fill>
    </dxf>
    <dxf>
      <fill>
        <patternFill>
          <fgColor indexed="64"/>
          <bgColor rgb="FFFFC7CE"/>
        </patternFill>
      </fill>
    </dxf>
    <dxf>
      <fill>
        <patternFill>
          <fgColor indexed="64"/>
          <bgColor rgb="FFC6EFCE"/>
        </patternFill>
      </fill>
    </dxf>
    <dxf>
      <fill>
        <patternFill>
          <fgColor indexed="64"/>
          <bgColor rgb="FFFFEB9C"/>
        </patternFill>
      </fill>
    </dxf>
    <dxf>
      <fill>
        <patternFill>
          <fgColor indexed="64"/>
          <bgColor rgb="FFFFC7CE"/>
        </patternFill>
      </fill>
    </dxf>
    <dxf>
      <fill>
        <patternFill>
          <fgColor indexed="64"/>
          <bgColor rgb="FFC6EFCE"/>
        </patternFill>
      </fill>
    </dxf>
    <dxf>
      <fill>
        <patternFill>
          <fgColor indexed="64"/>
          <bgColor rgb="FFFFEB9C"/>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6" formatCode="_-* #,##0%;[Red]\ * \-\ #,##0%;_-* &quot;-&quot;_%;_-@_%"/>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6" formatCode="_-* #,##0%;[Red]\ * \-\ #,##0%;_-* &quot;-&quot;_%;_-@_%"/>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3" formatCode="0%"/>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numFmt numFmtId="165" formatCode="#,##0.00_ ;[Red]\-#,##0.00\ "/>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font>
        <b val="0"/>
        <i val="0"/>
        <strike val="0"/>
        <outline val="0"/>
        <shadow val="0"/>
        <u val="none"/>
        <vertAlign val="baseline"/>
        <sz val="11"/>
        <color rgb="FF5D6A71"/>
        <name val="Calibri"/>
        <family val="2"/>
        <scheme val="none"/>
      </font>
      <alignment horizontal="center" vertical="center" textRotation="0" wrapText="1" indent="0" justifyLastLine="0" shrinkToFit="0" readingOrder="0"/>
      <border diagonalUp="0" diagonalDown="0" outline="0">
        <left style="thin">
          <color rgb="FFDADDE1"/>
        </left>
        <right style="thin">
          <color rgb="FFDADDE1"/>
        </right>
        <top style="thin">
          <color rgb="FFDADDE1"/>
        </top>
        <bottom style="thin">
          <color rgb="FFDADDE1"/>
        </bottom>
      </border>
    </dxf>
    <dxf>
      <border outline="0">
        <left style="thin">
          <color rgb="FFDADDE1"/>
        </left>
        <right style="thin">
          <color rgb="FFDADDE1"/>
        </right>
        <bottom style="thin">
          <color rgb="FFDADDE1"/>
        </bottom>
      </border>
    </dxf>
    <dxf>
      <font>
        <b val="0"/>
        <i val="0"/>
        <strike val="0"/>
        <condense val="0"/>
        <extend val="0"/>
        <outline val="0"/>
        <shadow val="0"/>
        <u val="none"/>
        <vertAlign val="baseline"/>
        <sz val="11"/>
        <color rgb="FF5D6A71"/>
        <name val="Calibri"/>
        <family val="2"/>
        <scheme val="none"/>
      </font>
      <alignment horizontal="center" vertical="center" textRotation="0" wrapText="1" indent="0" justifyLastLine="0" shrinkToFit="0" readingOrder="0"/>
    </dxf>
    <dxf>
      <border>
        <bottom style="thin">
          <color rgb="FFDADDE1"/>
        </bottom>
      </border>
    </dxf>
    <dxf>
      <font>
        <b/>
        <i val="0"/>
        <strike val="0"/>
        <condense val="0"/>
        <extend val="0"/>
        <outline val="0"/>
        <shadow val="0"/>
        <u val="none"/>
        <vertAlign val="baseline"/>
        <sz val="12"/>
        <color rgb="FF5D6A71"/>
        <name val="Calibri"/>
        <family val="2"/>
        <scheme val="none"/>
      </font>
      <fill>
        <patternFill patternType="solid">
          <fgColor indexed="64"/>
          <bgColor rgb="FFE0EFFA"/>
        </patternFill>
      </fill>
      <alignment horizontal="center" vertical="center" textRotation="0" wrapText="1" indent="0" justifyLastLine="0" shrinkToFit="0" readingOrder="0"/>
      <border diagonalUp="0" diagonalDown="0" outline="0">
        <left style="thin">
          <color rgb="FFDADDE1"/>
        </left>
        <right style="thin">
          <color rgb="FFDADDE1"/>
        </right>
        <top/>
        <bottom/>
      </border>
    </dxf>
    <dxf>
      <fill>
        <patternFill>
          <fgColor indexed="64"/>
          <bgColor rgb="FFFFEB9C"/>
        </patternFill>
      </fill>
    </dxf>
    <dxf>
      <fill>
        <patternFill>
          <fgColor indexed="64"/>
          <bgColor rgb="FFFFC7CE"/>
        </patternFill>
      </fill>
    </dxf>
    <dxf>
      <fill>
        <patternFill>
          <fgColor indexed="64"/>
          <bgColor rgb="FFFFEB9C"/>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EB9C"/>
        </patternFill>
      </fill>
    </dxf>
    <dxf>
      <fill>
        <patternFill>
          <fgColor indexed="64"/>
          <bgColor rgb="FFFFC7CE"/>
        </patternFill>
      </fill>
    </dxf>
    <dxf>
      <fill>
        <patternFill>
          <fgColor indexed="64"/>
          <bgColor rgb="FFFFC7CE"/>
        </patternFill>
      </fill>
    </dxf>
    <dxf>
      <fill>
        <patternFill>
          <fgColor indexed="64"/>
          <bgColor rgb="FFC6EFCE"/>
        </patternFill>
      </fill>
    </dxf>
    <dxf>
      <fill>
        <patternFill>
          <fgColor indexed="64"/>
          <bgColor rgb="FFFFC7CE"/>
        </patternFill>
      </fill>
    </dxf>
    <dxf>
      <fill>
        <patternFill>
          <fgColor indexed="64"/>
          <bgColor rgb="FFC6EFCE"/>
        </patternFill>
      </fill>
    </dxf>
    <dxf>
      <fill>
        <patternFill>
          <fgColor indexed="64"/>
          <bgColor rgb="FFFFC7CE"/>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67" formatCode="#,##0.00_ ;[Red]\-#,##0.00"/>
    </dxf>
    <dxf>
      <alignment wrapText="1"/>
    </dxf>
    <dxf>
      <alignment wrapText="1"/>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font>
      <fill>
        <patternFill>
          <bgColor rgb="FFE0EFFA"/>
        </patternFill>
      </fill>
    </dxf>
    <dxf>
      <font>
        <b/>
        <i val="0"/>
      </font>
    </dxf>
    <dxf>
      <font>
        <b/>
        <i val="0"/>
      </font>
    </dxf>
    <dxf>
      <font>
        <b/>
        <i val="0"/>
      </font>
    </dxf>
    <dxf>
      <font>
        <b/>
        <i val="0"/>
      </font>
      <fill>
        <patternFill>
          <bgColor rgb="FFE0EFFA"/>
        </patternFill>
      </fill>
    </dxf>
    <dxf>
      <font>
        <color rgb="FF5D6A71"/>
      </font>
      <border>
        <left style="thin">
          <color rgb="FFDADDE1"/>
        </left>
        <right style="thin">
          <color rgb="FFDADDE1"/>
        </right>
        <top style="thin">
          <color rgb="FFDADDE1"/>
        </top>
        <bottom style="thin">
          <color rgb="FFDADDE1"/>
        </bottom>
        <vertical style="thin">
          <color rgb="FFDADDE1"/>
        </vertical>
        <horizontal style="thin">
          <color rgb="FFDADDE1"/>
        </horizontal>
      </border>
    </dxf>
    <dxf>
      <font>
        <color rgb="FF5D6A71"/>
      </font>
      <border>
        <left style="thin">
          <color rgb="FFDADDE1"/>
        </left>
        <right style="thin">
          <color rgb="FFDADDE1"/>
        </right>
        <top style="thin">
          <color rgb="FFDADDE1"/>
        </top>
        <bottom style="thin">
          <color rgb="FFDADDE1"/>
        </bottom>
        <vertical style="thin">
          <color rgb="FFDADDE1"/>
        </vertical>
        <horizontal style="thin">
          <color rgb="FFDADDE1"/>
        </horizontal>
      </border>
    </dxf>
  </dxfs>
  <tableStyles count="2" defaultTableStyle="TableStyleMedium2" defaultPivotStyle="PivotStyleLight16">
    <tableStyle name="xlPivotTbl_Style" table="0" count="1" xr9:uid="{DC6C8B12-6407-41E1-96F5-05BCDFC029BE}">
      <tableStyleElement type="wholeTable" dxfId="843"/>
    </tableStyle>
    <tableStyle name="xlTbl_Style" pivot="0" table="0" count="6" xr9:uid="{394E6FE0-BE26-43C6-BA7D-72EFA2CB68B7}">
      <tableStyleElement type="wholeTable" dxfId="842"/>
      <tableStyleElement type="headerRow" dxfId="841"/>
      <tableStyleElement type="firstSubtotalRow" dxfId="840"/>
      <tableStyleElement type="secondSubtotalRow" dxfId="839"/>
      <tableStyleElement type="thirdSubtotalRow" dxfId="838"/>
      <tableStyleElement type="pageFieldLabels" dxfId="837"/>
    </tableStyle>
  </tableStyles>
  <colors>
    <mruColors>
      <color rgb="FF00B050"/>
      <color rgb="FFC6EFCE"/>
      <color rgb="FF006100"/>
      <color rgb="FFFFFFCC"/>
      <color rgb="FF002060"/>
      <color rgb="FF8DB4E2"/>
      <color rgb="FFFFC7CE"/>
      <color rgb="FFFFFFFF"/>
      <color rgb="FF86B0E2"/>
      <color rgb="FF196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sharedStrings" Target="sharedStrings.xml"/><Relationship Id="rId6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2.xml"/><Relationship Id="rId40" Type="http://schemas.openxmlformats.org/officeDocument/2006/relationships/pivotCacheDefinition" Target="pivotCache/pivotCacheDefinition5.xml"/><Relationship Id="rId45" Type="http://schemas.microsoft.com/office/2007/relationships/slicerCache" Target="slicerCaches/slicerCache4.xml"/><Relationship Id="rId53" Type="http://schemas.microsoft.com/office/2007/relationships/slicerCache" Target="slicerCaches/slicerCache12.xml"/><Relationship Id="rId58" Type="http://schemas.microsoft.com/office/2007/relationships/slicerCache" Target="slicerCaches/slicerCache17.xml"/><Relationship Id="rId66" Type="http://schemas.openxmlformats.org/officeDocument/2006/relationships/customXml" Target="../customXml/item2.xml"/><Relationship Id="rId74" Type="http://schemas.openxmlformats.org/officeDocument/2006/relationships/customXml" Target="../customXml/item10.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2.xml"/><Relationship Id="rId48" Type="http://schemas.microsoft.com/office/2007/relationships/slicerCache" Target="slicerCaches/slicerCache7.xml"/><Relationship Id="rId56" Type="http://schemas.microsoft.com/office/2007/relationships/slicerCache" Target="slicerCaches/slicerCache15.xml"/><Relationship Id="rId64" Type="http://schemas.openxmlformats.org/officeDocument/2006/relationships/calcChain" Target="calcChain.xml"/><Relationship Id="rId69" Type="http://schemas.openxmlformats.org/officeDocument/2006/relationships/customXml" Target="../customXml/item5.xml"/><Relationship Id="rId8" Type="http://schemas.openxmlformats.org/officeDocument/2006/relationships/worksheet" Target="worksheets/sheet8.xml"/><Relationship Id="rId51" Type="http://schemas.microsoft.com/office/2007/relationships/slicerCache" Target="slicerCaches/slicerCache10.xml"/><Relationship Id="rId72"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3.xml"/><Relationship Id="rId46" Type="http://schemas.microsoft.com/office/2007/relationships/slicerCache" Target="slicerCaches/slicerCache5.xml"/><Relationship Id="rId59" Type="http://schemas.microsoft.com/office/2007/relationships/slicerCache" Target="slicerCaches/slicerCache18.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pivotCacheDefinition" Target="pivotCache/pivotCacheDefinition6.xml"/><Relationship Id="rId54" Type="http://schemas.microsoft.com/office/2007/relationships/slicerCache" Target="slicerCaches/slicerCache13.xml"/><Relationship Id="rId62" Type="http://schemas.openxmlformats.org/officeDocument/2006/relationships/styles" Target="styles.xml"/><Relationship Id="rId7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49" Type="http://schemas.microsoft.com/office/2007/relationships/slicerCache" Target="slicerCaches/slicerCache8.xml"/><Relationship Id="rId57" Type="http://schemas.microsoft.com/office/2007/relationships/slicerCache" Target="slicerCaches/slicerCache1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microsoft.com/office/2007/relationships/slicerCache" Target="slicerCaches/slicerCache11.xml"/><Relationship Id="rId60" Type="http://schemas.microsoft.com/office/2007/relationships/slicerCache" Target="slicerCaches/slicerCache19.xml"/><Relationship Id="rId65" Type="http://schemas.openxmlformats.org/officeDocument/2006/relationships/customXml" Target="../customXml/item1.xml"/><Relationship Id="rId73"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4.xml"/><Relationship Id="rId34" Type="http://schemas.openxmlformats.org/officeDocument/2006/relationships/worksheet" Target="worksheets/sheet34.xml"/><Relationship Id="rId50" Type="http://schemas.microsoft.com/office/2007/relationships/slicerCache" Target="slicerCaches/slicerCache9.xml"/><Relationship Id="rId55" Type="http://schemas.microsoft.com/office/2007/relationships/slicerCache" Target="slicerCaches/slicerCache14.xml"/><Relationship Id="rId7" Type="http://schemas.openxmlformats.org/officeDocument/2006/relationships/worksheet" Target="worksheets/sheet7.xml"/><Relationship Id="rId71"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[eFlow Sourcing Analytics Demo Non-Functional.xlsx]0c. Summary Dashboard!_Pivot SC Baseline Spend Coverage_</c:name>
    <c:fmtId val="2"/>
  </c:pivotSource>
  <c:chart>
    <c:autoTitleDeleted val="0"/>
    <c:pivotFmts>
      <c:pivotFmt>
        <c:idx val="0"/>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C6EF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C7CE"/>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'0c. Summary Dashboard'!$U$22</c:f>
              <c:strCache>
                <c:ptCount val="1"/>
                <c:pt idx="0">
                  <c:v>Sum of Baseline Spend Coverage % Of Valid Items</c:v>
                </c:pt>
              </c:strCache>
            </c:strRef>
          </c:tx>
          <c:spPr>
            <a:solidFill>
              <a:srgbClr val="C6EFC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Dashboard'!$S$23:$T$30</c:f>
              <c:multiLvlStrCache>
                <c:ptCount val="8"/>
                <c:lvl>
                  <c:pt idx="0">
                    <c:v>Supplier C</c:v>
                  </c:pt>
                  <c:pt idx="1">
                    <c:v>Supplier D</c:v>
                  </c:pt>
                  <c:pt idx="2">
                    <c:v>Supplier F</c:v>
                  </c:pt>
                  <c:pt idx="3">
                    <c:v>Supplier A</c:v>
                  </c:pt>
                  <c:pt idx="4">
                    <c:v>Supplier B</c:v>
                  </c:pt>
                  <c:pt idx="5">
                    <c:v>Supplier E</c:v>
                  </c:pt>
                  <c:pt idx="6">
                    <c:v>Supplier G</c:v>
                  </c:pt>
                  <c:pt idx="7">
                    <c:v>Supplier H</c:v>
                  </c:pt>
                </c:lvl>
                <c:lvl>
                  <c:pt idx="0">
                    <c:v>Good Coverage</c:v>
                  </c:pt>
                  <c:pt idx="3">
                    <c:v>Low Coverage</c:v>
                  </c:pt>
                </c:lvl>
              </c:multiLvlStrCache>
            </c:multiLvlStrRef>
          </c:cat>
          <c:val>
            <c:numRef>
              <c:f>'0c. Summary Dashboard'!$U$23:$U$30</c:f>
              <c:numCache>
                <c:formatCode>0%</c:formatCode>
                <c:ptCount val="8"/>
                <c:pt idx="0">
                  <c:v>0.94950000000000001</c:v>
                </c:pt>
                <c:pt idx="1">
                  <c:v>0.75349999999999995</c:v>
                </c:pt>
                <c:pt idx="2">
                  <c:v>0.61450000000000005</c:v>
                </c:pt>
                <c:pt idx="3">
                  <c:v>0.28899999999999998</c:v>
                </c:pt>
                <c:pt idx="4">
                  <c:v>0.50790000000000002</c:v>
                </c:pt>
                <c:pt idx="5">
                  <c:v>1.72E-2</c:v>
                </c:pt>
                <c:pt idx="6">
                  <c:v>0.33029999999999998</c:v>
                </c:pt>
                <c:pt idx="7">
                  <c:v>0.46089999999999998</c:v>
                </c:pt>
              </c:numCache>
            </c:numRef>
          </c:val>
          <c:extLst>
            <c:ext xmlns:c16="http://schemas.microsoft.com/office/drawing/2014/chart" uri="{C3380CC4-5D6E-409C-BE32-E72D297353CC}">
              <c16:uniqueId val="{00000000-1A15-4C67-92E3-00D45CDE8AB4}"/>
            </c:ext>
          </c:extLst>
        </c:ser>
        <c:ser>
          <c:idx val="1"/>
          <c:order val="1"/>
          <c:tx>
            <c:strRef>
              <c:f>'0c. Summary Dashboard'!$V$22</c:f>
              <c:strCache>
                <c:ptCount val="1"/>
                <c:pt idx="0">
                  <c:v>Sum of Baseline Spend Coverage % Of Outlier Items</c:v>
                </c:pt>
              </c:strCache>
            </c:strRef>
          </c:tx>
          <c:spPr>
            <a:solidFill>
              <a:srgbClr val="FFC7C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Dashboard'!$S$23:$T$30</c:f>
              <c:multiLvlStrCache>
                <c:ptCount val="8"/>
                <c:lvl>
                  <c:pt idx="0">
                    <c:v>Supplier C</c:v>
                  </c:pt>
                  <c:pt idx="1">
                    <c:v>Supplier D</c:v>
                  </c:pt>
                  <c:pt idx="2">
                    <c:v>Supplier F</c:v>
                  </c:pt>
                  <c:pt idx="3">
                    <c:v>Supplier A</c:v>
                  </c:pt>
                  <c:pt idx="4">
                    <c:v>Supplier B</c:v>
                  </c:pt>
                  <c:pt idx="5">
                    <c:v>Supplier E</c:v>
                  </c:pt>
                  <c:pt idx="6">
                    <c:v>Supplier G</c:v>
                  </c:pt>
                  <c:pt idx="7">
                    <c:v>Supplier H</c:v>
                  </c:pt>
                </c:lvl>
                <c:lvl>
                  <c:pt idx="0">
                    <c:v>Good Coverage</c:v>
                  </c:pt>
                  <c:pt idx="3">
                    <c:v>Low Coverage</c:v>
                  </c:pt>
                </c:lvl>
              </c:multiLvlStrCache>
            </c:multiLvlStrRef>
          </c:cat>
          <c:val>
            <c:numRef>
              <c:f>'0c. Summary Dashboard'!$V$23:$V$30</c:f>
              <c:numCache>
                <c:formatCode>0%</c:formatCode>
                <c:ptCount val="8"/>
                <c:pt idx="0">
                  <c:v>5.0465240000000001E-2</c:v>
                </c:pt>
                <c:pt idx="1">
                  <c:v>0.24650639999999999</c:v>
                </c:pt>
                <c:pt idx="2">
                  <c:v>0.38545467</c:v>
                </c:pt>
                <c:pt idx="3">
                  <c:v>6.0781740000000001E-2</c:v>
                </c:pt>
                <c:pt idx="4">
                  <c:v>0.49208344999999998</c:v>
                </c:pt>
                <c:pt idx="5">
                  <c:v>1.0364300000000001E-3</c:v>
                </c:pt>
                <c:pt idx="6">
                  <c:v>0.66967845000000004</c:v>
                </c:pt>
                <c:pt idx="7">
                  <c:v>3.8821759999999997E-2</c:v>
                </c:pt>
              </c:numCache>
            </c:numRef>
          </c:val>
          <c:extLst>
            <c:ext xmlns:c16="http://schemas.microsoft.com/office/drawing/2014/chart" uri="{C3380CC4-5D6E-409C-BE32-E72D297353CC}">
              <c16:uniqueId val="{00000001-1A15-4C67-92E3-00D45CDE8AB4}"/>
            </c:ext>
          </c:extLst>
        </c:ser>
        <c:dLbls>
          <c:showLegendKey val="0"/>
          <c:showVal val="0"/>
          <c:showCatName val="0"/>
          <c:showSerName val="0"/>
          <c:showPercent val="0"/>
          <c:showBubbleSize val="0"/>
        </c:dLbls>
        <c:gapWidth val="150"/>
        <c:overlap val="100"/>
        <c:axId val="998794879"/>
        <c:axId val="998769503"/>
      </c:barChart>
      <c:catAx>
        <c:axId val="99879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8769503"/>
        <c:crosses val="autoZero"/>
        <c:auto val="1"/>
        <c:lblAlgn val="ctr"/>
        <c:lblOffset val="100"/>
        <c:noMultiLvlLbl val="0"/>
      </c:catAx>
      <c:valAx>
        <c:axId val="998769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87948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[eFlow Sourcing Analytics Demo Non-Functional.xlsx]0c. Summary Dashboard!_Pivot SC High Level Savings_</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_-* #,##0,\k_-;[Red]_-* \-\ #,##0,\k_-;_-* &quot;&quot;\-&quot;&quot;_k_-;_-@_-"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_-* #,##0,\k_-;[Red]_-* \-\ #,##0,\k_-;_-* &quot;&quot;\-&quot;&quot;_k_-;_-@_-"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tint val="58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tint val="86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tint val="58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tint val="86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tint val="58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tint val="86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57"/>
        <c:spPr>
          <a:ln w="28575" cap="rnd">
            <a:no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'0c. Summary Dashboard'!$AA$22</c:f>
              <c:strCache>
                <c:ptCount val="1"/>
                <c:pt idx="0">
                  <c:v>Sum of Total Savings Valid Items</c:v>
                </c:pt>
              </c:strCache>
            </c:strRef>
          </c:tx>
          <c:spPr>
            <a:solidFill>
              <a:schemeClr val="accent1">
                <a:tint val="58000"/>
              </a:schemeClr>
            </a:solidFill>
            <a:ln>
              <a:noFill/>
            </a:ln>
            <a:effectLst/>
          </c:spPr>
          <c:invertIfNegative val="0"/>
          <c:dLbls>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Dashboard'!$X$23:$Z$30</c:f>
              <c:multiLvlStrCache>
                <c:ptCount val="8"/>
                <c:lvl>
                  <c:pt idx="0">
                    <c:v>Supplier D</c:v>
                  </c:pt>
                  <c:pt idx="1">
                    <c:v>Supplier C</c:v>
                  </c:pt>
                  <c:pt idx="2">
                    <c:v>Supplier F</c:v>
                  </c:pt>
                  <c:pt idx="3">
                    <c:v>Supplier A</c:v>
                  </c:pt>
                  <c:pt idx="4">
                    <c:v>Supplier B</c:v>
                  </c:pt>
                  <c:pt idx="5">
                    <c:v>Supplier E</c:v>
                  </c:pt>
                  <c:pt idx="6">
                    <c:v>Supplier G</c:v>
                  </c:pt>
                  <c:pt idx="7">
                    <c:v>Supplier H</c:v>
                  </c:pt>
                </c:lvl>
                <c:lvl>
                  <c:pt idx="0">
                    <c:v>1</c:v>
                  </c:pt>
                  <c:pt idx="1">
                    <c:v>2</c:v>
                  </c:pt>
                  <c:pt idx="2">
                    <c:v>3</c:v>
                  </c:pt>
                  <c:pt idx="3">
                    <c:v>0</c:v>
                  </c:pt>
                </c:lvl>
                <c:lvl>
                  <c:pt idx="0">
                    <c:v>Good Coverage</c:v>
                  </c:pt>
                  <c:pt idx="3">
                    <c:v>Low Coverage</c:v>
                  </c:pt>
                </c:lvl>
              </c:multiLvlStrCache>
            </c:multiLvlStrRef>
          </c:cat>
          <c:val>
            <c:numRef>
              <c:f>'0c. Summary Dashboard'!$AA$23:$AA$30</c:f>
              <c:numCache>
                <c:formatCode>_-* #,##0,\k_-;[Red]_-* \-\ #,##0,\k_-;_-* ""\-""_k_-;_-@_-</c:formatCode>
                <c:ptCount val="8"/>
                <c:pt idx="0">
                  <c:v>197060.66029999999</c:v>
                </c:pt>
                <c:pt idx="1">
                  <c:v>110049.2784</c:v>
                </c:pt>
                <c:pt idx="2">
                  <c:v>-102866.04180000001</c:v>
                </c:pt>
                <c:pt idx="3">
                  <c:v>88967.513600000006</c:v>
                </c:pt>
                <c:pt idx="4">
                  <c:v>160626.23079999999</c:v>
                </c:pt>
                <c:pt idx="5">
                  <c:v>8016.4611999999997</c:v>
                </c:pt>
                <c:pt idx="6">
                  <c:v>17354.8567</c:v>
                </c:pt>
                <c:pt idx="7">
                  <c:v>-170441.33059999999</c:v>
                </c:pt>
              </c:numCache>
            </c:numRef>
          </c:val>
          <c:extLst>
            <c:ext xmlns:c16="http://schemas.microsoft.com/office/drawing/2014/chart" uri="{C3380CC4-5D6E-409C-BE32-E72D297353CC}">
              <c16:uniqueId val="{00000000-AEDC-4DB3-ACA7-85F670328938}"/>
            </c:ext>
          </c:extLst>
        </c:ser>
        <c:ser>
          <c:idx val="1"/>
          <c:order val="1"/>
          <c:tx>
            <c:strRef>
              <c:f>'0c. Summary Dashboard'!$AB$22</c:f>
              <c:strCache>
                <c:ptCount val="1"/>
                <c:pt idx="0">
                  <c:v>Sum of Total Positive Savings Valid Items</c:v>
                </c:pt>
              </c:strCache>
            </c:strRef>
          </c:tx>
          <c:spPr>
            <a:solidFill>
              <a:schemeClr val="accent1">
                <a:tint val="86000"/>
              </a:schemeClr>
            </a:solidFill>
            <a:ln>
              <a:noFill/>
            </a:ln>
            <a:effectLst/>
          </c:spPr>
          <c:invertIfNegative val="0"/>
          <c:dLbls>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Dashboard'!$X$23:$Z$30</c:f>
              <c:multiLvlStrCache>
                <c:ptCount val="8"/>
                <c:lvl>
                  <c:pt idx="0">
                    <c:v>Supplier D</c:v>
                  </c:pt>
                  <c:pt idx="1">
                    <c:v>Supplier C</c:v>
                  </c:pt>
                  <c:pt idx="2">
                    <c:v>Supplier F</c:v>
                  </c:pt>
                  <c:pt idx="3">
                    <c:v>Supplier A</c:v>
                  </c:pt>
                  <c:pt idx="4">
                    <c:v>Supplier B</c:v>
                  </c:pt>
                  <c:pt idx="5">
                    <c:v>Supplier E</c:v>
                  </c:pt>
                  <c:pt idx="6">
                    <c:v>Supplier G</c:v>
                  </c:pt>
                  <c:pt idx="7">
                    <c:v>Supplier H</c:v>
                  </c:pt>
                </c:lvl>
                <c:lvl>
                  <c:pt idx="0">
                    <c:v>1</c:v>
                  </c:pt>
                  <c:pt idx="1">
                    <c:v>2</c:v>
                  </c:pt>
                  <c:pt idx="2">
                    <c:v>3</c:v>
                  </c:pt>
                  <c:pt idx="3">
                    <c:v>0</c:v>
                  </c:pt>
                </c:lvl>
                <c:lvl>
                  <c:pt idx="0">
                    <c:v>Good Coverage</c:v>
                  </c:pt>
                  <c:pt idx="3">
                    <c:v>Low Coverage</c:v>
                  </c:pt>
                </c:lvl>
              </c:multiLvlStrCache>
            </c:multiLvlStrRef>
          </c:cat>
          <c:val>
            <c:numRef>
              <c:f>'0c. Summary Dashboard'!$AB$23:$AB$30</c:f>
              <c:numCache>
                <c:formatCode>_-* #,##0,\k_-;[Red]_-* \-\ #,##0,\k_-;_-* ""\-""_k_-;_-@_-</c:formatCode>
                <c:ptCount val="8"/>
                <c:pt idx="0">
                  <c:v>303268.61829999997</c:v>
                </c:pt>
                <c:pt idx="1">
                  <c:v>308218.4644</c:v>
                </c:pt>
                <c:pt idx="2">
                  <c:v>89991.375799999994</c:v>
                </c:pt>
                <c:pt idx="3">
                  <c:v>96315.145900000003</c:v>
                </c:pt>
                <c:pt idx="4">
                  <c:v>173232.16260000001</c:v>
                </c:pt>
                <c:pt idx="5">
                  <c:v>11074.8334</c:v>
                </c:pt>
                <c:pt idx="6">
                  <c:v>79501.592399999994</c:v>
                </c:pt>
                <c:pt idx="7">
                  <c:v>4300.3388999999997</c:v>
                </c:pt>
              </c:numCache>
            </c:numRef>
          </c:val>
          <c:extLst>
            <c:ext xmlns:c16="http://schemas.microsoft.com/office/drawing/2014/chart" uri="{C3380CC4-5D6E-409C-BE32-E72D297353CC}">
              <c16:uniqueId val="{00000001-AEDC-4DB3-ACA7-85F670328938}"/>
            </c:ext>
          </c:extLst>
        </c:ser>
        <c:dLbls>
          <c:showLegendKey val="0"/>
          <c:showVal val="0"/>
          <c:showCatName val="0"/>
          <c:showSerName val="0"/>
          <c:showPercent val="0"/>
          <c:showBubbleSize val="0"/>
        </c:dLbls>
        <c:gapWidth val="219"/>
        <c:axId val="622541951"/>
        <c:axId val="622547359"/>
      </c:barChart>
      <c:lineChart>
        <c:grouping val="standard"/>
        <c:varyColors val="0"/>
        <c:ser>
          <c:idx val="2"/>
          <c:order val="2"/>
          <c:tx>
            <c:strRef>
              <c:f>'0c. Summary Dashboard'!$AC$22</c:f>
              <c:strCache>
                <c:ptCount val="1"/>
                <c:pt idx="0">
                  <c:v>Sum of Total Savings % Valid Items</c:v>
                </c:pt>
              </c:strCache>
            </c:strRef>
          </c:tx>
          <c:spPr>
            <a:ln w="28575" cap="rnd">
              <a:noFill/>
              <a:round/>
            </a:ln>
            <a:effectLst/>
          </c:spPr>
          <c:marker>
            <c:symbol val="none"/>
          </c:marker>
          <c:dLbls>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Dashboard'!$X$23:$Z$30</c:f>
              <c:multiLvlStrCache>
                <c:ptCount val="8"/>
                <c:lvl>
                  <c:pt idx="0">
                    <c:v>Supplier D</c:v>
                  </c:pt>
                  <c:pt idx="1">
                    <c:v>Supplier C</c:v>
                  </c:pt>
                  <c:pt idx="2">
                    <c:v>Supplier F</c:v>
                  </c:pt>
                  <c:pt idx="3">
                    <c:v>Supplier A</c:v>
                  </c:pt>
                  <c:pt idx="4">
                    <c:v>Supplier B</c:v>
                  </c:pt>
                  <c:pt idx="5">
                    <c:v>Supplier E</c:v>
                  </c:pt>
                  <c:pt idx="6">
                    <c:v>Supplier G</c:v>
                  </c:pt>
                  <c:pt idx="7">
                    <c:v>Supplier H</c:v>
                  </c:pt>
                </c:lvl>
                <c:lvl>
                  <c:pt idx="0">
                    <c:v>1</c:v>
                  </c:pt>
                  <c:pt idx="1">
                    <c:v>2</c:v>
                  </c:pt>
                  <c:pt idx="2">
                    <c:v>3</c:v>
                  </c:pt>
                  <c:pt idx="3">
                    <c:v>0</c:v>
                  </c:pt>
                </c:lvl>
                <c:lvl>
                  <c:pt idx="0">
                    <c:v>Good Coverage</c:v>
                  </c:pt>
                  <c:pt idx="3">
                    <c:v>Low Coverage</c:v>
                  </c:pt>
                </c:lvl>
              </c:multiLvlStrCache>
            </c:multiLvlStrRef>
          </c:cat>
          <c:val>
            <c:numRef>
              <c:f>'0c. Summary Dashboard'!$AC$23:$AC$30</c:f>
              <c:numCache>
                <c:formatCode>_-* #,##0%;[Red]\ * \-\ #,##0%;_-* ""\-""_%;_-@_%</c:formatCode>
                <c:ptCount val="8"/>
                <c:pt idx="0">
                  <c:v>0.100714</c:v>
                </c:pt>
                <c:pt idx="1">
                  <c:v>5.6244120000000002E-2</c:v>
                </c:pt>
                <c:pt idx="2">
                  <c:v>-5.2572899999999999E-2</c:v>
                </c:pt>
                <c:pt idx="3">
                  <c:v>4.5469620000000002E-2</c:v>
                </c:pt>
                <c:pt idx="4">
                  <c:v>8.2093040000000006E-2</c:v>
                </c:pt>
                <c:pt idx="5">
                  <c:v>4.0970599999999996E-3</c:v>
                </c:pt>
                <c:pt idx="6">
                  <c:v>8.8697399999999992E-3</c:v>
                </c:pt>
                <c:pt idx="7">
                  <c:v>-8.7109359999999997E-2</c:v>
                </c:pt>
              </c:numCache>
            </c:numRef>
          </c:val>
          <c:smooth val="0"/>
          <c:extLst>
            <c:ext xmlns:c16="http://schemas.microsoft.com/office/drawing/2014/chart" uri="{C3380CC4-5D6E-409C-BE32-E72D297353CC}">
              <c16:uniqueId val="{00000002-AEDC-4DB3-ACA7-85F670328938}"/>
            </c:ext>
          </c:extLst>
        </c:ser>
        <c:ser>
          <c:idx val="3"/>
          <c:order val="3"/>
          <c:tx>
            <c:strRef>
              <c:f>'0c. Summary Dashboard'!$AD$22</c:f>
              <c:strCache>
                <c:ptCount val="1"/>
                <c:pt idx="0">
                  <c:v>Sum of Total Positive Savings % Valid Items</c:v>
                </c:pt>
              </c:strCache>
            </c:strRef>
          </c:tx>
          <c:spPr>
            <a:ln w="28575" cap="rnd">
              <a:noFill/>
              <a:round/>
            </a:ln>
            <a:effectLst/>
          </c:spPr>
          <c:marker>
            <c:symbol val="none"/>
          </c:marker>
          <c:dLbls>
            <c:numFmt formatCode="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Dashboard'!$X$23:$Z$30</c:f>
              <c:multiLvlStrCache>
                <c:ptCount val="8"/>
                <c:lvl>
                  <c:pt idx="0">
                    <c:v>Supplier D</c:v>
                  </c:pt>
                  <c:pt idx="1">
                    <c:v>Supplier C</c:v>
                  </c:pt>
                  <c:pt idx="2">
                    <c:v>Supplier F</c:v>
                  </c:pt>
                  <c:pt idx="3">
                    <c:v>Supplier A</c:v>
                  </c:pt>
                  <c:pt idx="4">
                    <c:v>Supplier B</c:v>
                  </c:pt>
                  <c:pt idx="5">
                    <c:v>Supplier E</c:v>
                  </c:pt>
                  <c:pt idx="6">
                    <c:v>Supplier G</c:v>
                  </c:pt>
                  <c:pt idx="7">
                    <c:v>Supplier H</c:v>
                  </c:pt>
                </c:lvl>
                <c:lvl>
                  <c:pt idx="0">
                    <c:v>1</c:v>
                  </c:pt>
                  <c:pt idx="1">
                    <c:v>2</c:v>
                  </c:pt>
                  <c:pt idx="2">
                    <c:v>3</c:v>
                  </c:pt>
                  <c:pt idx="3">
                    <c:v>0</c:v>
                  </c:pt>
                </c:lvl>
                <c:lvl>
                  <c:pt idx="0">
                    <c:v>Good Coverage</c:v>
                  </c:pt>
                  <c:pt idx="3">
                    <c:v>Low Coverage</c:v>
                  </c:pt>
                </c:lvl>
              </c:multiLvlStrCache>
            </c:multiLvlStrRef>
          </c:cat>
          <c:val>
            <c:numRef>
              <c:f>'0c. Summary Dashboard'!$AD$23:$AD$30</c:f>
              <c:numCache>
                <c:formatCode>_-* #,##0%;[Red]\ * \-\ #,##0%;_-* ""\-""_%;_-@_%</c:formatCode>
                <c:ptCount val="8"/>
                <c:pt idx="0">
                  <c:v>0.15499488</c:v>
                </c:pt>
                <c:pt idx="1">
                  <c:v>0.15752466000000001</c:v>
                </c:pt>
                <c:pt idx="2">
                  <c:v>4.5992900000000003E-2</c:v>
                </c:pt>
                <c:pt idx="3">
                  <c:v>4.9224860000000002E-2</c:v>
                </c:pt>
                <c:pt idx="4">
                  <c:v>8.8535699999999995E-2</c:v>
                </c:pt>
                <c:pt idx="5">
                  <c:v>5.6601400000000001E-3</c:v>
                </c:pt>
                <c:pt idx="6">
                  <c:v>4.0631769999999998E-2</c:v>
                </c:pt>
                <c:pt idx="7">
                  <c:v>2.1978200000000001E-3</c:v>
                </c:pt>
              </c:numCache>
            </c:numRef>
          </c:val>
          <c:smooth val="0"/>
          <c:extLst>
            <c:ext xmlns:c16="http://schemas.microsoft.com/office/drawing/2014/chart" uri="{C3380CC4-5D6E-409C-BE32-E72D297353CC}">
              <c16:uniqueId val="{00000003-AEDC-4DB3-ACA7-85F670328938}"/>
            </c:ext>
          </c:extLst>
        </c:ser>
        <c:dLbls>
          <c:showLegendKey val="0"/>
          <c:showVal val="0"/>
          <c:showCatName val="0"/>
          <c:showSerName val="0"/>
          <c:showPercent val="0"/>
          <c:showBubbleSize val="0"/>
        </c:dLbls>
        <c:marker val="1"/>
        <c:smooth val="0"/>
        <c:axId val="1112380927"/>
        <c:axId val="1112385503"/>
      </c:lineChart>
      <c:catAx>
        <c:axId val="62254195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22547359"/>
        <c:crosses val="autoZero"/>
        <c:auto val="1"/>
        <c:lblAlgn val="ctr"/>
        <c:lblOffset val="100"/>
        <c:noMultiLvlLbl val="0"/>
      </c:catAx>
      <c:valAx>
        <c:axId val="622547359"/>
        <c:scaling>
          <c:orientation val="minMax"/>
        </c:scaling>
        <c:delete val="0"/>
        <c:axPos val="l"/>
        <c:majorGridlines>
          <c:spPr>
            <a:ln w="9525" cap="flat" cmpd="sng" algn="ctr">
              <a:solidFill>
                <a:schemeClr val="tx1">
                  <a:lumMod val="15000"/>
                  <a:lumOff val="85000"/>
                </a:schemeClr>
              </a:solidFill>
              <a:round/>
            </a:ln>
            <a:effectLst/>
          </c:spPr>
        </c:majorGridlines>
        <c:numFmt formatCode="_-* #,##0,\k_-;[Red]_-* \-\ #,##0,\k_-;_-* &quot;&quot;\-&quot;&quot;_k_-;_-@_-"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22541951"/>
        <c:crosses val="autoZero"/>
        <c:crossBetween val="between"/>
      </c:valAx>
      <c:valAx>
        <c:axId val="1112385503"/>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12380927"/>
        <c:crosses val="max"/>
        <c:crossBetween val="between"/>
      </c:valAx>
      <c:catAx>
        <c:axId val="1112380927"/>
        <c:scaling>
          <c:orientation val="minMax"/>
        </c:scaling>
        <c:delete val="1"/>
        <c:axPos val="b"/>
        <c:numFmt formatCode="General" sourceLinked="1"/>
        <c:majorTickMark val="out"/>
        <c:minorTickMark val="none"/>
        <c:tickLblPos val="nextTo"/>
        <c:crossAx val="1112385503"/>
        <c:crosses val="autoZero"/>
        <c:auto val="1"/>
        <c:lblAlgn val="ctr"/>
        <c:lblOffset val="100"/>
        <c:noMultiLvlLbl val="0"/>
      </c:catAx>
      <c:spPr>
        <a:noFill/>
        <a:ln>
          <a:noFill/>
        </a:ln>
        <a:effectLst/>
      </c:spPr>
    </c:plotArea>
    <c:legend>
      <c:legendPos val="t"/>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[eFlow Sourcing Analytics Demo Non-Functional.xlsx]0c. Summary Dashboard!_Pivot SC Item Variance_</c:name>
    <c:fmtId val="2"/>
  </c:pivotSource>
  <c:chart>
    <c:autoTitleDeleted val="0"/>
    <c:pivotFmts>
      <c:pivotFmt>
        <c:idx val="0"/>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2700"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2700"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2700"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127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127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127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w="12700" cap="rnd">
            <a:solidFill>
              <a:srgbClr val="9BBB59"/>
            </a:solidFill>
            <a:round/>
          </a:ln>
          <a:effectLst/>
        </c:spPr>
        <c:marker>
          <c:symbol val="circle"/>
          <c:size val="5"/>
          <c:spPr>
            <a:solidFill>
              <a:schemeClr val="accent5"/>
            </a:solidFill>
            <a:ln w="9525">
              <a:solidFill>
                <a:srgbClr val="9BBB59"/>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w="12700" cap="rnd">
            <a:solidFill>
              <a:srgbClr val="9BBB59"/>
            </a:solidFill>
            <a:round/>
          </a:ln>
          <a:effectLst/>
        </c:spPr>
        <c:marker>
          <c:symbol val="circle"/>
          <c:size val="5"/>
          <c:spPr>
            <a:solidFill>
              <a:schemeClr val="accent5"/>
            </a:solidFill>
            <a:ln w="9525">
              <a:solidFill>
                <a:srgbClr val="9BBB59"/>
              </a:solidFill>
            </a:ln>
            <a:effectLst/>
          </c:spPr>
        </c:marker>
      </c:pivotFmt>
      <c:pivotFmt>
        <c:idx val="34"/>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w="12700" cap="rnd">
            <a:solidFill>
              <a:srgbClr val="9BBB59"/>
            </a:solidFill>
            <a:round/>
          </a:ln>
          <a:effectLst/>
        </c:spPr>
        <c:marker>
          <c:symbol val="circle"/>
          <c:size val="5"/>
          <c:spPr>
            <a:solidFill>
              <a:schemeClr val="accent5"/>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pivotFmt>
      <c:pivotFmt>
        <c:idx val="37"/>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w="12700" cap="rnd">
            <a:solidFill>
              <a:srgbClr val="9BBB59"/>
            </a:solidFill>
            <a:round/>
          </a:ln>
          <a:effectLst/>
        </c:spPr>
        <c:marker>
          <c:symbol val="circle"/>
          <c:size val="5"/>
          <c:spPr>
            <a:solidFill>
              <a:schemeClr val="accent5"/>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pivotFmt>
      <c:pivotFmt>
        <c:idx val="41"/>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w="12700" cap="rnd">
            <a:solidFill>
              <a:srgbClr val="9BBB59"/>
            </a:solidFill>
            <a:round/>
          </a:ln>
          <a:effectLst/>
        </c:spPr>
        <c:marker>
          <c:symbol val="circle"/>
          <c:size val="5"/>
        </c:marker>
      </c:pivotFmt>
      <c:pivotFmt>
        <c:idx val="45"/>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pivotFmt>
      <c:pivotFmt>
        <c:idx val="49"/>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pivotFmt>
      <c:pivotFmt>
        <c:idx val="53"/>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pivotFmt>
      <c:pivotFmt>
        <c:idx val="57"/>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pivotFmt>
      <c:pivotFmt>
        <c:idx val="61"/>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w="12700" cap="rnd">
            <a:solidFill>
              <a:srgbClr val="4BACC6"/>
            </a:solidFill>
            <a:round/>
          </a:ln>
          <a:effectLst/>
        </c:spPr>
        <c:marker>
          <c:symbol val="circle"/>
          <c:size val="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pivotFmt>
      <c:pivotFmt>
        <c:idx val="65"/>
        <c:spPr>
          <a:solidFill>
            <a:schemeClr val="accent6"/>
          </a:solidFill>
          <a:ln w="12700" cap="rnd">
            <a:solidFill>
              <a:srgbClr val="C0504D"/>
            </a:solidFill>
            <a:round/>
          </a:ln>
          <a:effectLst/>
        </c:spPr>
        <c:marker>
          <c:symbol val="circle"/>
          <c:size val="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w="12700" cap="rnd">
            <a:noFill/>
            <a:round/>
          </a:ln>
          <a:effectLst/>
        </c:spPr>
        <c:marker>
          <c:symbol val="dash"/>
          <c:size val="1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w="12700" cap="rnd">
            <a:noFill/>
            <a:round/>
          </a:ln>
          <a:effectLst/>
        </c:spPr>
        <c:marker>
          <c:symbol val="dash"/>
          <c:size val="1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w="12700" cap="rnd">
            <a:solidFill>
              <a:srgbClr val="9BBB59"/>
            </a:solidFill>
            <a:round/>
          </a:ln>
          <a:effectLst/>
        </c:spPr>
        <c:marker>
          <c:symbol val="circle"/>
          <c:size val="5"/>
          <c:spPr>
            <a:solidFill>
              <a:srgbClr val="9BBB59"/>
            </a:solidFill>
            <a:ln w="9525">
              <a:solidFill>
                <a:srgbClr val="9BBB59"/>
              </a:solidFill>
            </a:ln>
            <a:effectLst/>
          </c:spPr>
        </c:marker>
      </c:pivotFmt>
      <c:pivotFmt>
        <c:idx val="69"/>
        <c:spPr>
          <a:solidFill>
            <a:schemeClr val="accent6"/>
          </a:solidFill>
          <a:ln w="12700" cap="rnd">
            <a:noFill/>
            <a:round/>
          </a:ln>
          <a:effectLst/>
        </c:spPr>
        <c:marker>
          <c:symbol val="dash"/>
          <c:size val="1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w="12700" cap="rnd">
            <a:noFill/>
            <a:round/>
          </a:ln>
          <a:effectLst/>
        </c:spPr>
        <c:marker>
          <c:symbol val="dash"/>
          <c:size val="15"/>
          <c:spPr>
            <a:solidFill>
              <a:srgbClr val="F79646"/>
            </a:solidFill>
            <a:ln w="12700">
              <a:solidFill>
                <a:srgbClr val="F79646"/>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w="12700" cap="rnd">
            <a:noFill/>
            <a:round/>
          </a:ln>
          <a:effectLst/>
        </c:spPr>
        <c:marker>
          <c:symbol val="dash"/>
          <c:size val="1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w="12700" cap="rnd">
            <a:noFill/>
            <a:round/>
          </a:ln>
          <a:effectLst/>
        </c:spPr>
        <c:marker>
          <c:symbol val="dash"/>
          <c:size val="1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w="12700" cap="rnd">
            <a:noFill/>
            <a:round/>
          </a:ln>
          <a:effectLst/>
        </c:spPr>
        <c:marker>
          <c:symbol val="dash"/>
          <c:size val="15"/>
          <c:spPr>
            <a:solidFill>
              <a:srgbClr val="9BBB59"/>
            </a:solidFill>
            <a:ln w="9525">
              <a:solidFill>
                <a:srgbClr val="9BBB59"/>
              </a:solidFill>
            </a:ln>
            <a:effectLst/>
          </c:spPr>
        </c:marker>
      </c:pivotFmt>
      <c:pivotFmt>
        <c:idx val="74"/>
        <c:spPr>
          <a:solidFill>
            <a:schemeClr val="accent6"/>
          </a:solidFill>
          <a:ln w="12700" cap="rnd">
            <a:noFill/>
            <a:round/>
          </a:ln>
          <a:effectLst/>
        </c:spPr>
        <c:marker>
          <c:symbol val="dash"/>
          <c:size val="1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w="12700" cap="rnd">
            <a:noFill/>
            <a:round/>
          </a:ln>
          <a:effectLst/>
        </c:spPr>
        <c:marker>
          <c:symbol val="dash"/>
          <c:size val="1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w="12700" cap="rnd">
            <a:noFill/>
            <a:round/>
          </a:ln>
          <a:effectLst/>
        </c:spPr>
        <c:marker>
          <c:symbol val="dash"/>
          <c:size val="1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w="12700" cap="rnd">
            <a:noFill/>
            <a:round/>
          </a:ln>
          <a:effectLst/>
        </c:spPr>
        <c:marker>
          <c:symbol val="dash"/>
          <c:size val="15"/>
          <c:spPr>
            <a:solidFill>
              <a:srgbClr val="9BBB59"/>
            </a:solidFill>
            <a:ln w="9525">
              <a:solidFill>
                <a:srgbClr val="9BBB59"/>
              </a:solidFill>
            </a:ln>
            <a:effectLst/>
          </c:spPr>
        </c:marker>
      </c:pivotFmt>
      <c:pivotFmt>
        <c:idx val="78"/>
        <c:spPr>
          <a:solidFill>
            <a:schemeClr val="accent6"/>
          </a:solidFill>
          <a:ln w="12700" cap="rnd">
            <a:noFill/>
            <a:round/>
          </a:ln>
          <a:effectLst/>
        </c:spPr>
        <c:marker>
          <c:symbol val="dash"/>
          <c:size val="1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12700" cap="rnd">
            <a:noFill/>
            <a:round/>
          </a:ln>
          <a:effectLst/>
        </c:spPr>
        <c:marker>
          <c:symbol val="dash"/>
          <c:size val="15"/>
          <c:spPr>
            <a:solidFill>
              <a:srgbClr val="4BACC6"/>
            </a:solidFill>
            <a:ln w="9525">
              <a:solidFill>
                <a:srgbClr val="4BACC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12700" cap="rnd">
            <a:noFill/>
            <a:round/>
          </a:ln>
          <a:effectLst/>
        </c:spPr>
        <c:marker>
          <c:symbol val="dash"/>
          <c:size val="15"/>
          <c:spPr>
            <a:solidFill>
              <a:srgbClr val="9BBB59"/>
            </a:solidFill>
            <a:ln w="9525">
              <a:solidFill>
                <a:srgbClr val="9BBB5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12700" cap="rnd">
            <a:noFill/>
            <a:round/>
          </a:ln>
          <a:effectLst/>
        </c:spPr>
        <c:marker>
          <c:symbol val="dash"/>
          <c:size val="15"/>
          <c:spPr>
            <a:solidFill>
              <a:srgbClr val="9BBB59"/>
            </a:solidFill>
            <a:ln w="9525">
              <a:solidFill>
                <a:srgbClr val="9BBB59"/>
              </a:solidFill>
            </a:ln>
            <a:effectLst/>
          </c:spPr>
        </c:marker>
      </c:pivotFmt>
      <c:pivotFmt>
        <c:idx val="82"/>
        <c:spPr>
          <a:ln w="12700" cap="rnd">
            <a:noFill/>
            <a:round/>
          </a:ln>
          <a:effectLst/>
        </c:spPr>
        <c:marker>
          <c:symbol val="dash"/>
          <c:size val="15"/>
          <c:spPr>
            <a:solidFill>
              <a:srgbClr val="C0504D"/>
            </a:solidFill>
            <a:ln w="9525">
              <a:solidFill>
                <a:srgbClr val="C0504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5400" cap="rnd">
            <a:noFill/>
            <a:round/>
          </a:ln>
          <a:effectLst/>
        </c:spPr>
        <c:marker>
          <c:symbol val="dash"/>
          <c:size val="15"/>
          <c:spPr>
            <a:solidFill>
              <a:srgbClr val="F79646"/>
            </a:solidFill>
            <a:ln w="9525">
              <a:solidFill>
                <a:srgbClr val="F79646"/>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'0c. Summary Dashboard'!$AG$22</c:f>
              <c:strCache>
                <c:ptCount val="1"/>
                <c:pt idx="0">
                  <c:v>Sum of Baseline Unit Price</c:v>
                </c:pt>
              </c:strCache>
            </c:strRef>
          </c:tx>
          <c:spPr>
            <a:ln w="12700" cap="rnd">
              <a:noFill/>
              <a:round/>
            </a:ln>
            <a:effectLst/>
          </c:spPr>
          <c:marker>
            <c:symbol val="dash"/>
            <c:size val="15"/>
            <c:spPr>
              <a:solidFill>
                <a:srgbClr val="4BACC6"/>
              </a:solidFill>
              <a:ln w="9525">
                <a:solidFill>
                  <a:srgbClr val="4BACC6"/>
                </a:solidFill>
              </a:ln>
              <a:effectLst/>
            </c:spPr>
          </c:marker>
          <c:cat>
            <c:strRef>
              <c:f>'0c. Summary Dashboard'!$AF$23:$AF$55</c:f>
              <c:strCache>
                <c:ptCount val="33"/>
                <c:pt idx="0">
                  <c:v>OFF_001</c:v>
                </c:pt>
                <c:pt idx="1">
                  <c:v>OFF_002</c:v>
                </c:pt>
                <c:pt idx="2">
                  <c:v>OFF_003</c:v>
                </c:pt>
                <c:pt idx="3">
                  <c:v>OFF_004</c:v>
                </c:pt>
                <c:pt idx="4">
                  <c:v>OFF_005</c:v>
                </c:pt>
                <c:pt idx="5">
                  <c:v>OFF_006</c:v>
                </c:pt>
                <c:pt idx="6">
                  <c:v>OFF_007</c:v>
                </c:pt>
                <c:pt idx="7">
                  <c:v>OFF_008</c:v>
                </c:pt>
                <c:pt idx="8">
                  <c:v>OFF_009</c:v>
                </c:pt>
                <c:pt idx="9">
                  <c:v>OFF_010</c:v>
                </c:pt>
                <c:pt idx="10">
                  <c:v>OFF_011</c:v>
                </c:pt>
                <c:pt idx="11">
                  <c:v>OFF_012</c:v>
                </c:pt>
                <c:pt idx="12">
                  <c:v>OFF_013</c:v>
                </c:pt>
                <c:pt idx="13">
                  <c:v>OFF_014</c:v>
                </c:pt>
                <c:pt idx="14">
                  <c:v>OFF_015</c:v>
                </c:pt>
                <c:pt idx="15">
                  <c:v>OFF_016</c:v>
                </c:pt>
                <c:pt idx="16">
                  <c:v>OFF_017</c:v>
                </c:pt>
                <c:pt idx="17">
                  <c:v>OFF_018</c:v>
                </c:pt>
                <c:pt idx="18">
                  <c:v>OFF_019</c:v>
                </c:pt>
                <c:pt idx="19">
                  <c:v>OFF_020</c:v>
                </c:pt>
                <c:pt idx="20">
                  <c:v>OFF_021</c:v>
                </c:pt>
                <c:pt idx="21">
                  <c:v>OFF_022</c:v>
                </c:pt>
                <c:pt idx="22">
                  <c:v>OFF_023</c:v>
                </c:pt>
                <c:pt idx="23">
                  <c:v>OFF_024</c:v>
                </c:pt>
                <c:pt idx="24">
                  <c:v>OFF_025</c:v>
                </c:pt>
                <c:pt idx="25">
                  <c:v>OFF_026</c:v>
                </c:pt>
                <c:pt idx="26">
                  <c:v>OFF_027</c:v>
                </c:pt>
                <c:pt idx="27">
                  <c:v>OFF_028</c:v>
                </c:pt>
                <c:pt idx="28">
                  <c:v>OFF_029</c:v>
                </c:pt>
                <c:pt idx="29">
                  <c:v>OFF_030</c:v>
                </c:pt>
                <c:pt idx="30">
                  <c:v>OFF_031</c:v>
                </c:pt>
                <c:pt idx="31">
                  <c:v>OFF_032</c:v>
                </c:pt>
                <c:pt idx="32">
                  <c:v>OFF_033</c:v>
                </c:pt>
              </c:strCache>
            </c:strRef>
          </c:cat>
          <c:val>
            <c:numRef>
              <c:f>'0c. Summary Dashboard'!$AG$23:$AG$55</c:f>
              <c:numCache>
                <c:formatCode>#,##0.00_ ;[Red]\-#,##0.00\ </c:formatCode>
                <c:ptCount val="33"/>
                <c:pt idx="0">
                  <c:v>1.3320000000000001</c:v>
                </c:pt>
                <c:pt idx="1">
                  <c:v>2.5920000000000001</c:v>
                </c:pt>
                <c:pt idx="2">
                  <c:v>3.0329999999999999</c:v>
                </c:pt>
                <c:pt idx="3">
                  <c:v>3.2909999999999999</c:v>
                </c:pt>
                <c:pt idx="4">
                  <c:v>5.0640000000000001</c:v>
                </c:pt>
                <c:pt idx="5">
                  <c:v>6.02</c:v>
                </c:pt>
                <c:pt idx="6">
                  <c:v>8.9250000000000007</c:v>
                </c:pt>
                <c:pt idx="7">
                  <c:v>9.5760000000000005</c:v>
                </c:pt>
                <c:pt idx="8">
                  <c:v>10.944000000000001</c:v>
                </c:pt>
                <c:pt idx="9">
                  <c:v>13.83</c:v>
                </c:pt>
                <c:pt idx="10">
                  <c:v>1.2909999999999999</c:v>
                </c:pt>
                <c:pt idx="11">
                  <c:v>1.9365000000000001</c:v>
                </c:pt>
                <c:pt idx="12">
                  <c:v>2.5019999999999998</c:v>
                </c:pt>
                <c:pt idx="13">
                  <c:v>3.93</c:v>
                </c:pt>
                <c:pt idx="14">
                  <c:v>4.1580000000000004</c:v>
                </c:pt>
                <c:pt idx="15">
                  <c:v>4.7160000000000002</c:v>
                </c:pt>
                <c:pt idx="16">
                  <c:v>5.97</c:v>
                </c:pt>
                <c:pt idx="17">
                  <c:v>12.88</c:v>
                </c:pt>
                <c:pt idx="18">
                  <c:v>17.61</c:v>
                </c:pt>
                <c:pt idx="19">
                  <c:v>22.88</c:v>
                </c:pt>
                <c:pt idx="20">
                  <c:v>23.08</c:v>
                </c:pt>
                <c:pt idx="21">
                  <c:v>28.5</c:v>
                </c:pt>
                <c:pt idx="22">
                  <c:v>30.524000000000001</c:v>
                </c:pt>
                <c:pt idx="23">
                  <c:v>49.24</c:v>
                </c:pt>
                <c:pt idx="24">
                  <c:v>66.900000000000006</c:v>
                </c:pt>
                <c:pt idx="25">
                  <c:v>67.98</c:v>
                </c:pt>
                <c:pt idx="26">
                  <c:v>177</c:v>
                </c:pt>
                <c:pt idx="27">
                  <c:v>1524</c:v>
                </c:pt>
                <c:pt idx="28">
                  <c:v>720.3</c:v>
                </c:pt>
                <c:pt idx="29">
                  <c:v>2005.5</c:v>
                </c:pt>
                <c:pt idx="30">
                  <c:v>116.1</c:v>
                </c:pt>
                <c:pt idx="31">
                  <c:v>245.8</c:v>
                </c:pt>
                <c:pt idx="32">
                  <c:v>537.5</c:v>
                </c:pt>
              </c:numCache>
            </c:numRef>
          </c:val>
          <c:smooth val="0"/>
          <c:extLst>
            <c:ext xmlns:c16="http://schemas.microsoft.com/office/drawing/2014/chart" uri="{C3380CC4-5D6E-409C-BE32-E72D297353CC}">
              <c16:uniqueId val="{00000000-C778-4C33-9BE6-26FDC0221BEA}"/>
            </c:ext>
          </c:extLst>
        </c:ser>
        <c:ser>
          <c:idx val="1"/>
          <c:order val="1"/>
          <c:tx>
            <c:strRef>
              <c:f>'0c. Summary Dashboard'!$AH$22</c:f>
              <c:strCache>
                <c:ptCount val="1"/>
                <c:pt idx="0">
                  <c:v>Sum of Cherrypick Unit Price (Valid Bids)</c:v>
                </c:pt>
              </c:strCache>
            </c:strRef>
          </c:tx>
          <c:spPr>
            <a:ln w="12700" cap="rnd">
              <a:noFill/>
              <a:round/>
            </a:ln>
            <a:effectLst/>
          </c:spPr>
          <c:marker>
            <c:symbol val="dash"/>
            <c:size val="15"/>
            <c:spPr>
              <a:solidFill>
                <a:srgbClr val="9BBB59"/>
              </a:solidFill>
              <a:ln w="9525">
                <a:solidFill>
                  <a:srgbClr val="9BBB59"/>
                </a:solidFill>
              </a:ln>
              <a:effectLst/>
            </c:spPr>
          </c:marker>
          <c:dPt>
            <c:idx val="1"/>
            <c:marker>
              <c:symbol val="dash"/>
              <c:size val="15"/>
              <c:spPr>
                <a:solidFill>
                  <a:srgbClr val="9BBB59"/>
                </a:solidFill>
                <a:ln w="9525">
                  <a:solidFill>
                    <a:srgbClr val="9BBB59"/>
                  </a:solidFill>
                </a:ln>
                <a:effectLst/>
              </c:spPr>
            </c:marker>
            <c:bubble3D val="0"/>
            <c:extLst>
              <c:ext xmlns:c16="http://schemas.microsoft.com/office/drawing/2014/chart" uri="{C3380CC4-5D6E-409C-BE32-E72D297353CC}">
                <c16:uniqueId val="{00000001-C778-4C33-9BE6-26FDC0221BEA}"/>
              </c:ext>
            </c:extLst>
          </c:dPt>
          <c:cat>
            <c:strRef>
              <c:f>'0c. Summary Dashboard'!$AF$23:$AF$55</c:f>
              <c:strCache>
                <c:ptCount val="33"/>
                <c:pt idx="0">
                  <c:v>OFF_001</c:v>
                </c:pt>
                <c:pt idx="1">
                  <c:v>OFF_002</c:v>
                </c:pt>
                <c:pt idx="2">
                  <c:v>OFF_003</c:v>
                </c:pt>
                <c:pt idx="3">
                  <c:v>OFF_004</c:v>
                </c:pt>
                <c:pt idx="4">
                  <c:v>OFF_005</c:v>
                </c:pt>
                <c:pt idx="5">
                  <c:v>OFF_006</c:v>
                </c:pt>
                <c:pt idx="6">
                  <c:v>OFF_007</c:v>
                </c:pt>
                <c:pt idx="7">
                  <c:v>OFF_008</c:v>
                </c:pt>
                <c:pt idx="8">
                  <c:v>OFF_009</c:v>
                </c:pt>
                <c:pt idx="9">
                  <c:v>OFF_010</c:v>
                </c:pt>
                <c:pt idx="10">
                  <c:v>OFF_011</c:v>
                </c:pt>
                <c:pt idx="11">
                  <c:v>OFF_012</c:v>
                </c:pt>
                <c:pt idx="12">
                  <c:v>OFF_013</c:v>
                </c:pt>
                <c:pt idx="13">
                  <c:v>OFF_014</c:v>
                </c:pt>
                <c:pt idx="14">
                  <c:v>OFF_015</c:v>
                </c:pt>
                <c:pt idx="15">
                  <c:v>OFF_016</c:v>
                </c:pt>
                <c:pt idx="16">
                  <c:v>OFF_017</c:v>
                </c:pt>
                <c:pt idx="17">
                  <c:v>OFF_018</c:v>
                </c:pt>
                <c:pt idx="18">
                  <c:v>OFF_019</c:v>
                </c:pt>
                <c:pt idx="19">
                  <c:v>OFF_020</c:v>
                </c:pt>
                <c:pt idx="20">
                  <c:v>OFF_021</c:v>
                </c:pt>
                <c:pt idx="21">
                  <c:v>OFF_022</c:v>
                </c:pt>
                <c:pt idx="22">
                  <c:v>OFF_023</c:v>
                </c:pt>
                <c:pt idx="23">
                  <c:v>OFF_024</c:v>
                </c:pt>
                <c:pt idx="24">
                  <c:v>OFF_025</c:v>
                </c:pt>
                <c:pt idx="25">
                  <c:v>OFF_026</c:v>
                </c:pt>
                <c:pt idx="26">
                  <c:v>OFF_027</c:v>
                </c:pt>
                <c:pt idx="27">
                  <c:v>OFF_028</c:v>
                </c:pt>
                <c:pt idx="28">
                  <c:v>OFF_029</c:v>
                </c:pt>
                <c:pt idx="29">
                  <c:v>OFF_030</c:v>
                </c:pt>
                <c:pt idx="30">
                  <c:v>OFF_031</c:v>
                </c:pt>
                <c:pt idx="31">
                  <c:v>OFF_032</c:v>
                </c:pt>
                <c:pt idx="32">
                  <c:v>OFF_033</c:v>
                </c:pt>
              </c:strCache>
            </c:strRef>
          </c:cat>
          <c:val>
            <c:numRef>
              <c:f>'0c. Summary Dashboard'!$AH$23:$AH$55</c:f>
              <c:numCache>
                <c:formatCode>#,##0.00_ ;[Red]\-#,##0.00\ </c:formatCode>
                <c:ptCount val="33"/>
                <c:pt idx="0">
                  <c:v>0.46700000000000003</c:v>
                </c:pt>
                <c:pt idx="1">
                  <c:v>0.92449999999999999</c:v>
                </c:pt>
                <c:pt idx="2">
                  <c:v>1.2995000000000001</c:v>
                </c:pt>
                <c:pt idx="3">
                  <c:v>1.0370999999999999</c:v>
                </c:pt>
                <c:pt idx="4">
                  <c:v>1.7515000000000001</c:v>
                </c:pt>
                <c:pt idx="5">
                  <c:v>2.6476999999999999</c:v>
                </c:pt>
                <c:pt idx="6">
                  <c:v>2.7961999999999998</c:v>
                </c:pt>
                <c:pt idx="7">
                  <c:v>2.7511999999999999</c:v>
                </c:pt>
                <c:pt idx="8">
                  <c:v>3.6718000000000002</c:v>
                </c:pt>
                <c:pt idx="9">
                  <c:v>4.3724999999999996</c:v>
                </c:pt>
                <c:pt idx="10">
                  <c:v>0.93730000000000002</c:v>
                </c:pt>
                <c:pt idx="11">
                  <c:v>1.0944</c:v>
                </c:pt>
                <c:pt idx="12">
                  <c:v>1.0295000000000001</c:v>
                </c:pt>
                <c:pt idx="13">
                  <c:v>2.1396000000000002</c:v>
                </c:pt>
                <c:pt idx="14">
                  <c:v>1.3098000000000001</c:v>
                </c:pt>
                <c:pt idx="15">
                  <c:v>1.6947000000000001</c:v>
                </c:pt>
                <c:pt idx="16">
                  <c:v>6.1536999999999997</c:v>
                </c:pt>
                <c:pt idx="17">
                  <c:v>6.2279999999999998</c:v>
                </c:pt>
                <c:pt idx="18">
                  <c:v>5.3087</c:v>
                </c:pt>
                <c:pt idx="19">
                  <c:v>16.669899999999998</c:v>
                </c:pt>
                <c:pt idx="20">
                  <c:v>15.791700000000001</c:v>
                </c:pt>
                <c:pt idx="21">
                  <c:v>19.430099999999999</c:v>
                </c:pt>
                <c:pt idx="22">
                  <c:v>19.572399999999998</c:v>
                </c:pt>
                <c:pt idx="23">
                  <c:v>32.1128</c:v>
                </c:pt>
                <c:pt idx="24">
                  <c:v>77.674999999999997</c:v>
                </c:pt>
                <c:pt idx="25">
                  <c:v>52.795999999999999</c:v>
                </c:pt>
                <c:pt idx="26">
                  <c:v>107.985</c:v>
                </c:pt>
                <c:pt idx="27">
                  <c:v>982.88639999999998</c:v>
                </c:pt>
                <c:pt idx="28">
                  <c:v>579.22410000000002</c:v>
                </c:pt>
                <c:pt idx="29">
                  <c:v>1674.768</c:v>
                </c:pt>
                <c:pt idx="30">
                  <c:v>68.074200000000005</c:v>
                </c:pt>
                <c:pt idx="31">
                  <c:v>176.7636</c:v>
                </c:pt>
                <c:pt idx="32">
                  <c:v>339.3</c:v>
                </c:pt>
              </c:numCache>
            </c:numRef>
          </c:val>
          <c:smooth val="0"/>
          <c:extLst>
            <c:ext xmlns:c16="http://schemas.microsoft.com/office/drawing/2014/chart" uri="{C3380CC4-5D6E-409C-BE32-E72D297353CC}">
              <c16:uniqueId val="{00000002-C778-4C33-9BE6-26FDC0221BEA}"/>
            </c:ext>
          </c:extLst>
        </c:ser>
        <c:ser>
          <c:idx val="2"/>
          <c:order val="2"/>
          <c:tx>
            <c:strRef>
              <c:f>'0c. Summary Dashboard'!$AI$22</c:f>
              <c:strCache>
                <c:ptCount val="1"/>
                <c:pt idx="0">
                  <c:v>Sum of Max Unit Price (Valid Bids)</c:v>
                </c:pt>
              </c:strCache>
            </c:strRef>
          </c:tx>
          <c:spPr>
            <a:ln w="12700" cap="rnd">
              <a:noFill/>
              <a:round/>
            </a:ln>
            <a:effectLst/>
          </c:spPr>
          <c:marker>
            <c:symbol val="dash"/>
            <c:size val="15"/>
            <c:spPr>
              <a:solidFill>
                <a:srgbClr val="C0504D"/>
              </a:solidFill>
              <a:ln w="9525">
                <a:solidFill>
                  <a:srgbClr val="C0504D"/>
                </a:solidFill>
              </a:ln>
              <a:effectLst/>
            </c:spPr>
          </c:marker>
          <c:cat>
            <c:strRef>
              <c:f>'0c. Summary Dashboard'!$AF$23:$AF$55</c:f>
              <c:strCache>
                <c:ptCount val="33"/>
                <c:pt idx="0">
                  <c:v>OFF_001</c:v>
                </c:pt>
                <c:pt idx="1">
                  <c:v>OFF_002</c:v>
                </c:pt>
                <c:pt idx="2">
                  <c:v>OFF_003</c:v>
                </c:pt>
                <c:pt idx="3">
                  <c:v>OFF_004</c:v>
                </c:pt>
                <c:pt idx="4">
                  <c:v>OFF_005</c:v>
                </c:pt>
                <c:pt idx="5">
                  <c:v>OFF_006</c:v>
                </c:pt>
                <c:pt idx="6">
                  <c:v>OFF_007</c:v>
                </c:pt>
                <c:pt idx="7">
                  <c:v>OFF_008</c:v>
                </c:pt>
                <c:pt idx="8">
                  <c:v>OFF_009</c:v>
                </c:pt>
                <c:pt idx="9">
                  <c:v>OFF_010</c:v>
                </c:pt>
                <c:pt idx="10">
                  <c:v>OFF_011</c:v>
                </c:pt>
                <c:pt idx="11">
                  <c:v>OFF_012</c:v>
                </c:pt>
                <c:pt idx="12">
                  <c:v>OFF_013</c:v>
                </c:pt>
                <c:pt idx="13">
                  <c:v>OFF_014</c:v>
                </c:pt>
                <c:pt idx="14">
                  <c:v>OFF_015</c:v>
                </c:pt>
                <c:pt idx="15">
                  <c:v>OFF_016</c:v>
                </c:pt>
                <c:pt idx="16">
                  <c:v>OFF_017</c:v>
                </c:pt>
                <c:pt idx="17">
                  <c:v>OFF_018</c:v>
                </c:pt>
                <c:pt idx="18">
                  <c:v>OFF_019</c:v>
                </c:pt>
                <c:pt idx="19">
                  <c:v>OFF_020</c:v>
                </c:pt>
                <c:pt idx="20">
                  <c:v>OFF_021</c:v>
                </c:pt>
                <c:pt idx="21">
                  <c:v>OFF_022</c:v>
                </c:pt>
                <c:pt idx="22">
                  <c:v>OFF_023</c:v>
                </c:pt>
                <c:pt idx="23">
                  <c:v>OFF_024</c:v>
                </c:pt>
                <c:pt idx="24">
                  <c:v>OFF_025</c:v>
                </c:pt>
                <c:pt idx="25">
                  <c:v>OFF_026</c:v>
                </c:pt>
                <c:pt idx="26">
                  <c:v>OFF_027</c:v>
                </c:pt>
                <c:pt idx="27">
                  <c:v>OFF_028</c:v>
                </c:pt>
                <c:pt idx="28">
                  <c:v>OFF_029</c:v>
                </c:pt>
                <c:pt idx="29">
                  <c:v>OFF_030</c:v>
                </c:pt>
                <c:pt idx="30">
                  <c:v>OFF_031</c:v>
                </c:pt>
                <c:pt idx="31">
                  <c:v>OFF_032</c:v>
                </c:pt>
                <c:pt idx="32">
                  <c:v>OFF_033</c:v>
                </c:pt>
              </c:strCache>
            </c:strRef>
          </c:cat>
          <c:val>
            <c:numRef>
              <c:f>'0c. Summary Dashboard'!$AI$23:$AI$55</c:f>
              <c:numCache>
                <c:formatCode>#,##0.00_ ;[Red]\-#,##0.00\ </c:formatCode>
                <c:ptCount val="33"/>
                <c:pt idx="0">
                  <c:v>1.7421</c:v>
                </c:pt>
                <c:pt idx="1">
                  <c:v>3.1242999999999999</c:v>
                </c:pt>
                <c:pt idx="2">
                  <c:v>5.9025999999999996</c:v>
                </c:pt>
                <c:pt idx="3">
                  <c:v>3.6297000000000001</c:v>
                </c:pt>
                <c:pt idx="4">
                  <c:v>8.8552</c:v>
                </c:pt>
                <c:pt idx="5">
                  <c:v>11.396800000000001</c:v>
                </c:pt>
                <c:pt idx="6">
                  <c:v>11.9259</c:v>
                </c:pt>
                <c:pt idx="7">
                  <c:v>14.882400000000001</c:v>
                </c:pt>
                <c:pt idx="8">
                  <c:v>18.872800000000002</c:v>
                </c:pt>
                <c:pt idx="9">
                  <c:v>17.558199999999999</c:v>
                </c:pt>
                <c:pt idx="10">
                  <c:v>1.9079999999999999</c:v>
                </c:pt>
                <c:pt idx="11">
                  <c:v>2.4868999999999999</c:v>
                </c:pt>
                <c:pt idx="12">
                  <c:v>3.7105999999999999</c:v>
                </c:pt>
                <c:pt idx="13">
                  <c:v>5.7725</c:v>
                </c:pt>
                <c:pt idx="14">
                  <c:v>5.1367000000000003</c:v>
                </c:pt>
                <c:pt idx="15">
                  <c:v>6.5575999999999999</c:v>
                </c:pt>
                <c:pt idx="16">
                  <c:v>8.8155999999999999</c:v>
                </c:pt>
                <c:pt idx="17">
                  <c:v>18.033000000000001</c:v>
                </c:pt>
                <c:pt idx="18">
                  <c:v>17.009499999999999</c:v>
                </c:pt>
                <c:pt idx="19">
                  <c:v>26.379799999999999</c:v>
                </c:pt>
                <c:pt idx="20">
                  <c:v>27.212800000000001</c:v>
                </c:pt>
                <c:pt idx="21">
                  <c:v>34.288600000000002</c:v>
                </c:pt>
                <c:pt idx="22">
                  <c:v>36.427599999999998</c:v>
                </c:pt>
                <c:pt idx="23">
                  <c:v>59.633000000000003</c:v>
                </c:pt>
                <c:pt idx="24">
                  <c:v>77.674999999999997</c:v>
                </c:pt>
                <c:pt idx="25">
                  <c:v>81.249200000000002</c:v>
                </c:pt>
                <c:pt idx="26">
                  <c:v>219.45240000000001</c:v>
                </c:pt>
                <c:pt idx="27">
                  <c:v>1841.9988000000001</c:v>
                </c:pt>
                <c:pt idx="28">
                  <c:v>935.31690000000003</c:v>
                </c:pt>
                <c:pt idx="29">
                  <c:v>2468.5335</c:v>
                </c:pt>
                <c:pt idx="30">
                  <c:v>98.509600000000006</c:v>
                </c:pt>
                <c:pt idx="31">
                  <c:v>323.31200000000001</c:v>
                </c:pt>
                <c:pt idx="32">
                  <c:v>658.78399999999999</c:v>
                </c:pt>
              </c:numCache>
            </c:numRef>
          </c:val>
          <c:smooth val="0"/>
          <c:extLst>
            <c:ext xmlns:c16="http://schemas.microsoft.com/office/drawing/2014/chart" uri="{C3380CC4-5D6E-409C-BE32-E72D297353CC}">
              <c16:uniqueId val="{00000003-C778-4C33-9BE6-26FDC0221BEA}"/>
            </c:ext>
          </c:extLst>
        </c:ser>
        <c:ser>
          <c:idx val="3"/>
          <c:order val="3"/>
          <c:tx>
            <c:strRef>
              <c:f>'0c. Summary Dashboard'!$AJ$22</c:f>
              <c:strCache>
                <c:ptCount val="1"/>
                <c:pt idx="0">
                  <c:v>Sum of Line Item Incumbent Bid Unit Price</c:v>
                </c:pt>
              </c:strCache>
            </c:strRef>
          </c:tx>
          <c:spPr>
            <a:ln w="25400" cap="rnd">
              <a:noFill/>
              <a:round/>
            </a:ln>
            <a:effectLst/>
          </c:spPr>
          <c:marker>
            <c:symbol val="dash"/>
            <c:size val="15"/>
            <c:spPr>
              <a:solidFill>
                <a:srgbClr val="F79646"/>
              </a:solidFill>
              <a:ln w="9525">
                <a:solidFill>
                  <a:srgbClr val="F79646"/>
                </a:solidFill>
                <a:prstDash val="solid"/>
              </a:ln>
              <a:effectLst/>
            </c:spPr>
          </c:marker>
          <c:cat>
            <c:strRef>
              <c:f>'0c. Summary Dashboard'!$AF$23:$AF$55</c:f>
              <c:strCache>
                <c:ptCount val="33"/>
                <c:pt idx="0">
                  <c:v>OFF_001</c:v>
                </c:pt>
                <c:pt idx="1">
                  <c:v>OFF_002</c:v>
                </c:pt>
                <c:pt idx="2">
                  <c:v>OFF_003</c:v>
                </c:pt>
                <c:pt idx="3">
                  <c:v>OFF_004</c:v>
                </c:pt>
                <c:pt idx="4">
                  <c:v>OFF_005</c:v>
                </c:pt>
                <c:pt idx="5">
                  <c:v>OFF_006</c:v>
                </c:pt>
                <c:pt idx="6">
                  <c:v>OFF_007</c:v>
                </c:pt>
                <c:pt idx="7">
                  <c:v>OFF_008</c:v>
                </c:pt>
                <c:pt idx="8">
                  <c:v>OFF_009</c:v>
                </c:pt>
                <c:pt idx="9">
                  <c:v>OFF_010</c:v>
                </c:pt>
                <c:pt idx="10">
                  <c:v>OFF_011</c:v>
                </c:pt>
                <c:pt idx="11">
                  <c:v>OFF_012</c:v>
                </c:pt>
                <c:pt idx="12">
                  <c:v>OFF_013</c:v>
                </c:pt>
                <c:pt idx="13">
                  <c:v>OFF_014</c:v>
                </c:pt>
                <c:pt idx="14">
                  <c:v>OFF_015</c:v>
                </c:pt>
                <c:pt idx="15">
                  <c:v>OFF_016</c:v>
                </c:pt>
                <c:pt idx="16">
                  <c:v>OFF_017</c:v>
                </c:pt>
                <c:pt idx="17">
                  <c:v>OFF_018</c:v>
                </c:pt>
                <c:pt idx="18">
                  <c:v>OFF_019</c:v>
                </c:pt>
                <c:pt idx="19">
                  <c:v>OFF_020</c:v>
                </c:pt>
                <c:pt idx="20">
                  <c:v>OFF_021</c:v>
                </c:pt>
                <c:pt idx="21">
                  <c:v>OFF_022</c:v>
                </c:pt>
                <c:pt idx="22">
                  <c:v>OFF_023</c:v>
                </c:pt>
                <c:pt idx="23">
                  <c:v>OFF_024</c:v>
                </c:pt>
                <c:pt idx="24">
                  <c:v>OFF_025</c:v>
                </c:pt>
                <c:pt idx="25">
                  <c:v>OFF_026</c:v>
                </c:pt>
                <c:pt idx="26">
                  <c:v>OFF_027</c:v>
                </c:pt>
                <c:pt idx="27">
                  <c:v>OFF_028</c:v>
                </c:pt>
                <c:pt idx="28">
                  <c:v>OFF_029</c:v>
                </c:pt>
                <c:pt idx="29">
                  <c:v>OFF_030</c:v>
                </c:pt>
                <c:pt idx="30">
                  <c:v>OFF_031</c:v>
                </c:pt>
                <c:pt idx="31">
                  <c:v>OFF_032</c:v>
                </c:pt>
                <c:pt idx="32">
                  <c:v>OFF_033</c:v>
                </c:pt>
              </c:strCache>
            </c:strRef>
          </c:cat>
          <c:val>
            <c:numRef>
              <c:f>'0c. Summary Dashboard'!$AJ$23:$AJ$55</c:f>
              <c:numCache>
                <c:formatCode>#,##0.00_ ;[Red]\-#,##0.00</c:formatCode>
                <c:ptCount val="33"/>
                <c:pt idx="0">
                  <c:v>1.7421</c:v>
                </c:pt>
                <c:pt idx="1">
                  <c:v>3.1242999999999999</c:v>
                </c:pt>
                <c:pt idx="2">
                  <c:v>3.4321999999999999</c:v>
                </c:pt>
                <c:pt idx="3">
                  <c:v>3.3683000000000001</c:v>
                </c:pt>
                <c:pt idx="4">
                  <c:v>7.3609</c:v>
                </c:pt>
                <c:pt idx="5">
                  <c:v>2.6476999999999999</c:v>
                </c:pt>
                <c:pt idx="6">
                  <c:v>6.1977000000000002</c:v>
                </c:pt>
                <c:pt idx="7">
                  <c:v>12.189399999999999</c:v>
                </c:pt>
                <c:pt idx="8">
                  <c:v>13.0687</c:v>
                </c:pt>
                <c:pt idx="9">
                  <c:v>4.4290000000000003</c:v>
                </c:pt>
                <c:pt idx="10">
                  <c:v>0.38579999999999998</c:v>
                </c:pt>
                <c:pt idx="11">
                  <c:v>1.6941999999999999</c:v>
                </c:pt>
                <c:pt idx="12">
                  <c:v>1.4508000000000001</c:v>
                </c:pt>
                <c:pt idx="13">
                  <c:v>5.4762000000000004</c:v>
                </c:pt>
                <c:pt idx="14">
                  <c:v>5.1367000000000003</c:v>
                </c:pt>
                <c:pt idx="15">
                  <c:v>6.5575999999999999</c:v>
                </c:pt>
                <c:pt idx="16">
                  <c:v>6.2133000000000003</c:v>
                </c:pt>
                <c:pt idx="17">
                  <c:v>19.3992</c:v>
                </c:pt>
                <c:pt idx="18">
                  <c:v>5.3087</c:v>
                </c:pt>
                <c:pt idx="19">
                  <c:v>16.669899999999998</c:v>
                </c:pt>
                <c:pt idx="20">
                  <c:v>13.8065</c:v>
                </c:pt>
                <c:pt idx="21">
                  <c:v>9.0519999999999996</c:v>
                </c:pt>
                <c:pt idx="22">
                  <c:v>19.572399999999998</c:v>
                </c:pt>
                <c:pt idx="23">
                  <c:v>75.347800000000007</c:v>
                </c:pt>
                <c:pt idx="24">
                  <c:v>20.734999999999999</c:v>
                </c:pt>
                <c:pt idx="25">
                  <c:v>77.862399999999994</c:v>
                </c:pt>
                <c:pt idx="26">
                  <c:v>219.45240000000001</c:v>
                </c:pt>
                <c:pt idx="27">
                  <c:v>1830.4056</c:v>
                </c:pt>
                <c:pt idx="28">
                  <c:v>365.14800000000002</c:v>
                </c:pt>
                <c:pt idx="29">
                  <c:v>2881.92</c:v>
                </c:pt>
                <c:pt idx="30">
                  <c:v>79.557000000000002</c:v>
                </c:pt>
                <c:pt idx="31">
                  <c:v>293.84640000000002</c:v>
                </c:pt>
                <c:pt idx="32">
                  <c:v>339.3</c:v>
                </c:pt>
              </c:numCache>
            </c:numRef>
          </c:val>
          <c:smooth val="0"/>
          <c:extLst>
            <c:ext xmlns:c16="http://schemas.microsoft.com/office/drawing/2014/chart" uri="{C3380CC4-5D6E-409C-BE32-E72D297353CC}">
              <c16:uniqueId val="{00000005-C778-4C33-9BE6-26FDC0221BEA}"/>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marker val="1"/>
        <c:smooth val="0"/>
        <c:axId val="981081423"/>
        <c:axId val="981059791"/>
      </c:lineChart>
      <c:catAx>
        <c:axId val="98108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81059791"/>
        <c:crosses val="autoZero"/>
        <c:auto val="1"/>
        <c:lblAlgn val="ctr"/>
        <c:lblOffset val="100"/>
        <c:noMultiLvlLbl val="0"/>
      </c:catAx>
      <c:valAx>
        <c:axId val="981059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81081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[eFlow Sourcing Analytics Demo Non-Functional.xlsx]0c. Summary Dashboard!_Pivot CF Target Drivers_</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tint val="7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hade val="7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'0c. Summary Dashboard'!$AM$22</c:f>
              <c:strCache>
                <c:ptCount val="1"/>
                <c:pt idx="0">
                  <c:v>Sum of Baseline Spend</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 Summary Dashboard'!$AL$23:$AL$31</c:f>
              <c:strCache>
                <c:ptCount val="9"/>
                <c:pt idx="0">
                  <c:v>Baseline</c:v>
                </c:pt>
                <c:pt idx="1">
                  <c:v>Supplier A</c:v>
                </c:pt>
                <c:pt idx="2">
                  <c:v>Supplier B</c:v>
                </c:pt>
                <c:pt idx="3">
                  <c:v>Supplier C</c:v>
                </c:pt>
                <c:pt idx="4">
                  <c:v>Supplier D</c:v>
                </c:pt>
                <c:pt idx="5">
                  <c:v>Supplier E</c:v>
                </c:pt>
                <c:pt idx="6">
                  <c:v>Supplier F</c:v>
                </c:pt>
                <c:pt idx="7">
                  <c:v>Supplier G</c:v>
                </c:pt>
                <c:pt idx="8">
                  <c:v>Supplier H</c:v>
                </c:pt>
              </c:strCache>
            </c:strRef>
          </c:cat>
          <c:val>
            <c:numRef>
              <c:f>'0c. Summary Dashboard'!$AM$23:$AM$31</c:f>
              <c:numCache>
                <c:formatCode>_-* #,##0,\k_-;[Red]_-* \-\ #,##0,\k_-;_-* ""\-""_k_-;_-@_-</c:formatCode>
                <c:ptCount val="9"/>
                <c:pt idx="0">
                  <c:v>28444.92</c:v>
                </c:pt>
                <c:pt idx="1">
                  <c:v>125530.94400000002</c:v>
                </c:pt>
                <c:pt idx="2">
                  <c:v>535478.24</c:v>
                </c:pt>
                <c:pt idx="3">
                  <c:v>797292.56</c:v>
                </c:pt>
                <c:pt idx="4">
                  <c:v>8464.08</c:v>
                </c:pt>
                <c:pt idx="5">
                  <c:v>17258.489000000001</c:v>
                </c:pt>
                <c:pt idx="6">
                  <c:v>176013.07800000001</c:v>
                </c:pt>
                <c:pt idx="7">
                  <c:v>266852.55600000004</c:v>
                </c:pt>
                <c:pt idx="8">
                  <c:v>1301.4405000000002</c:v>
                </c:pt>
              </c:numCache>
            </c:numRef>
          </c:val>
          <c:extLst>
            <c:ext xmlns:c16="http://schemas.microsoft.com/office/drawing/2014/chart" uri="{C3380CC4-5D6E-409C-BE32-E72D297353CC}">
              <c16:uniqueId val="{00000000-4898-44A3-81BD-8B941B7E915F}"/>
            </c:ext>
          </c:extLst>
        </c:ser>
        <c:ser>
          <c:idx val="1"/>
          <c:order val="1"/>
          <c:tx>
            <c:strRef>
              <c:f>'0c. Summary Dashboard'!$AN$22</c:f>
              <c:strCache>
                <c:ptCount val="1"/>
                <c:pt idx="0">
                  <c:v>Sum of Target Spend</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 Summary Dashboard'!$AL$23:$AL$31</c:f>
              <c:strCache>
                <c:ptCount val="9"/>
                <c:pt idx="0">
                  <c:v>Baseline</c:v>
                </c:pt>
                <c:pt idx="1">
                  <c:v>Supplier A</c:v>
                </c:pt>
                <c:pt idx="2">
                  <c:v>Supplier B</c:v>
                </c:pt>
                <c:pt idx="3">
                  <c:v>Supplier C</c:v>
                </c:pt>
                <c:pt idx="4">
                  <c:v>Supplier D</c:v>
                </c:pt>
                <c:pt idx="5">
                  <c:v>Supplier E</c:v>
                </c:pt>
                <c:pt idx="6">
                  <c:v>Supplier F</c:v>
                </c:pt>
                <c:pt idx="7">
                  <c:v>Supplier G</c:v>
                </c:pt>
                <c:pt idx="8">
                  <c:v>Supplier H</c:v>
                </c:pt>
              </c:strCache>
            </c:strRef>
          </c:cat>
          <c:val>
            <c:numRef>
              <c:f>'0c. Summary Dashboard'!$AN$23:$AN$31</c:f>
              <c:numCache>
                <c:formatCode>_-* #,##0,\k_-;[Red]_-* \-\ #,##0,\k_-;_-* ""\-""_k_-;_-@_-</c:formatCode>
                <c:ptCount val="9"/>
                <c:pt idx="0">
                  <c:v>25600.43</c:v>
                </c:pt>
                <c:pt idx="1">
                  <c:v>71209.52</c:v>
                </c:pt>
                <c:pt idx="2">
                  <c:v>416209.4</c:v>
                </c:pt>
                <c:pt idx="3">
                  <c:v>488223.94</c:v>
                </c:pt>
                <c:pt idx="4">
                  <c:v>5271.1100000000006</c:v>
                </c:pt>
                <c:pt idx="5">
                  <c:v>7909.0399999999991</c:v>
                </c:pt>
                <c:pt idx="6">
                  <c:v>105351.46</c:v>
                </c:pt>
                <c:pt idx="7">
                  <c:v>195630.19</c:v>
                </c:pt>
                <c:pt idx="8">
                  <c:v>596.08999999999992</c:v>
                </c:pt>
              </c:numCache>
            </c:numRef>
          </c:val>
          <c:extLst>
            <c:ext xmlns:c16="http://schemas.microsoft.com/office/drawing/2014/chart" uri="{C3380CC4-5D6E-409C-BE32-E72D297353CC}">
              <c16:uniqueId val="{00000001-4898-44A3-81BD-8B941B7E915F}"/>
            </c:ext>
          </c:extLst>
        </c:ser>
        <c:dLbls>
          <c:dLblPos val="ctr"/>
          <c:showLegendKey val="0"/>
          <c:showVal val="1"/>
          <c:showCatName val="0"/>
          <c:showSerName val="0"/>
          <c:showPercent val="0"/>
          <c:showBubbleSize val="0"/>
        </c:dLbls>
        <c:gapWidth val="219"/>
        <c:axId val="1719019231"/>
        <c:axId val="1719029631"/>
      </c:barChart>
      <c:catAx>
        <c:axId val="171901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19029631"/>
        <c:crosses val="autoZero"/>
        <c:auto val="1"/>
        <c:lblAlgn val="ctr"/>
        <c:lblOffset val="100"/>
        <c:noMultiLvlLbl val="0"/>
      </c:catAx>
      <c:valAx>
        <c:axId val="1719029631"/>
        <c:scaling>
          <c:orientation val="minMax"/>
        </c:scaling>
        <c:delete val="0"/>
        <c:axPos val="l"/>
        <c:majorGridlines>
          <c:spPr>
            <a:ln w="9525" cap="flat" cmpd="sng" algn="ctr">
              <a:solidFill>
                <a:schemeClr val="tx1">
                  <a:lumMod val="15000"/>
                  <a:lumOff val="85000"/>
                </a:schemeClr>
              </a:solidFill>
              <a:round/>
            </a:ln>
            <a:effectLst/>
          </c:spPr>
        </c:majorGridlines>
        <c:numFmt formatCode="_-* #,##0,\k_-;[Red]_-* \-\ #,##0,\k_-;_-* &quot;&quot;\-&quot;&quot;_k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19019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[eFlow Sourcing Analytics Demo Non-Functional.xlsx]0c. Summary Dashboard!_Pivot SM Scenario Savings_</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tint val="58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tint val="86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tint val="58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tint val="86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tint val="58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tint val="86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ln w="28575" cap="rnd">
            <a:no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no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'0c. Summary Dashboard'!$AR$22</c:f>
              <c:strCache>
                <c:ptCount val="1"/>
                <c:pt idx="0">
                  <c:v>Sum of Net Savings (Incl. Negative)</c:v>
                </c:pt>
              </c:strCache>
            </c:strRef>
          </c:tx>
          <c:spPr>
            <a:solidFill>
              <a:schemeClr val="accent1">
                <a:tint val="58000"/>
              </a:schemeClr>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Dashboard'!$AP$23:$AQ$34</c:f>
              <c:multiLvlStrCache>
                <c:ptCount val="12"/>
                <c:lvl>
                  <c:pt idx="0">
                    <c:v>Top N Suppliers Per Basket</c:v>
                  </c:pt>
                  <c:pt idx="1">
                    <c:v>Best Supplier Per Basket</c:v>
                  </c:pt>
                  <c:pt idx="2">
                    <c:v>Preferred Suppliers Per Basket</c:v>
                  </c:pt>
                  <c:pt idx="3">
                    <c:v>All Suppliers</c:v>
                  </c:pt>
                  <c:pt idx="4">
                    <c:v>All Incumbents</c:v>
                  </c:pt>
                  <c:pt idx="5">
                    <c:v>Line Item Incumbents</c:v>
                  </c:pt>
                  <c:pt idx="6">
                    <c:v>Top N Suppliers Per Basket</c:v>
                  </c:pt>
                  <c:pt idx="7">
                    <c:v>Best Supplier Per Basket</c:v>
                  </c:pt>
                  <c:pt idx="8">
                    <c:v>Preferred Suppliers Per Basket</c:v>
                  </c:pt>
                  <c:pt idx="9">
                    <c:v>Top N Suppliers Per Basket</c:v>
                  </c:pt>
                  <c:pt idx="10">
                    <c:v>Best Supplier Per Basket</c:v>
                  </c:pt>
                  <c:pt idx="11">
                    <c:v>Preferred Suppliers Per Basket</c:v>
                  </c:pt>
                </c:lvl>
                <c:lvl>
                  <c:pt idx="0">
                    <c:v>Basket: All Items in Pricing Sheet</c:v>
                  </c:pt>
                  <c:pt idx="3">
                    <c:v>Item Level</c:v>
                  </c:pt>
                  <c:pt idx="6">
                    <c:v>Basket: Office Equipment Type</c:v>
                  </c:pt>
                  <c:pt idx="9">
                    <c:v>Basket: Quality Grade</c:v>
                  </c:pt>
                </c:lvl>
              </c:multiLvlStrCache>
            </c:multiLvlStrRef>
          </c:cat>
          <c:val>
            <c:numRef>
              <c:f>'0c. Summary Dashboard'!$AR$23:$AR$34</c:f>
              <c:numCache>
                <c:formatCode>_-* #,##0,\k_-;[Red]_-* \-\ #,##0,\k_-;_-* ""\-""_k_-;_-@_-</c:formatCode>
                <c:ptCount val="12"/>
                <c:pt idx="0">
                  <c:v>248566.98270000002</c:v>
                </c:pt>
                <c:pt idx="1">
                  <c:v>197060.66029999999</c:v>
                </c:pt>
                <c:pt idx="2">
                  <c:v>197060.66029999999</c:v>
                </c:pt>
                <c:pt idx="3">
                  <c:v>565757.04330000002</c:v>
                </c:pt>
                <c:pt idx="4">
                  <c:v>335308.43070000003</c:v>
                </c:pt>
                <c:pt idx="5">
                  <c:v>-100685.15979999999</c:v>
                </c:pt>
                <c:pt idx="6">
                  <c:v>288662.56290000002</c:v>
                </c:pt>
                <c:pt idx="7">
                  <c:v>269164.31450000004</c:v>
                </c:pt>
                <c:pt idx="8">
                  <c:v>84714.878899999996</c:v>
                </c:pt>
                <c:pt idx="9">
                  <c:v>475594.79889999999</c:v>
                </c:pt>
                <c:pt idx="10">
                  <c:v>219895.50480000002</c:v>
                </c:pt>
                <c:pt idx="11">
                  <c:v>-102866.04180000004</c:v>
                </c:pt>
              </c:numCache>
            </c:numRef>
          </c:val>
          <c:extLst>
            <c:ext xmlns:c16="http://schemas.microsoft.com/office/drawing/2014/chart" uri="{C3380CC4-5D6E-409C-BE32-E72D297353CC}">
              <c16:uniqueId val="{00000000-F5B4-4BA6-A937-7A25C720A040}"/>
            </c:ext>
          </c:extLst>
        </c:ser>
        <c:ser>
          <c:idx val="1"/>
          <c:order val="1"/>
          <c:tx>
            <c:strRef>
              <c:f>'0c. Summary Dashboard'!$AS$22</c:f>
              <c:strCache>
                <c:ptCount val="1"/>
                <c:pt idx="0">
                  <c:v>Sum of Awarded Savings</c:v>
                </c:pt>
              </c:strCache>
            </c:strRef>
          </c:tx>
          <c:spPr>
            <a:solidFill>
              <a:schemeClr val="accent1">
                <a:tint val="86000"/>
              </a:schemeClr>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Dashboard'!$AP$23:$AQ$34</c:f>
              <c:multiLvlStrCache>
                <c:ptCount val="12"/>
                <c:lvl>
                  <c:pt idx="0">
                    <c:v>Top N Suppliers Per Basket</c:v>
                  </c:pt>
                  <c:pt idx="1">
                    <c:v>Best Supplier Per Basket</c:v>
                  </c:pt>
                  <c:pt idx="2">
                    <c:v>Preferred Suppliers Per Basket</c:v>
                  </c:pt>
                  <c:pt idx="3">
                    <c:v>All Suppliers</c:v>
                  </c:pt>
                  <c:pt idx="4">
                    <c:v>All Incumbents</c:v>
                  </c:pt>
                  <c:pt idx="5">
                    <c:v>Line Item Incumbents</c:v>
                  </c:pt>
                  <c:pt idx="6">
                    <c:v>Top N Suppliers Per Basket</c:v>
                  </c:pt>
                  <c:pt idx="7">
                    <c:v>Best Supplier Per Basket</c:v>
                  </c:pt>
                  <c:pt idx="8">
                    <c:v>Preferred Suppliers Per Basket</c:v>
                  </c:pt>
                  <c:pt idx="9">
                    <c:v>Top N Suppliers Per Basket</c:v>
                  </c:pt>
                  <c:pt idx="10">
                    <c:v>Best Supplier Per Basket</c:v>
                  </c:pt>
                  <c:pt idx="11">
                    <c:v>Preferred Suppliers Per Basket</c:v>
                  </c:pt>
                </c:lvl>
                <c:lvl>
                  <c:pt idx="0">
                    <c:v>Basket: All Items in Pricing Sheet</c:v>
                  </c:pt>
                  <c:pt idx="3">
                    <c:v>Item Level</c:v>
                  </c:pt>
                  <c:pt idx="6">
                    <c:v>Basket: Office Equipment Type</c:v>
                  </c:pt>
                  <c:pt idx="9">
                    <c:v>Basket: Quality Grade</c:v>
                  </c:pt>
                </c:lvl>
              </c:multiLvlStrCache>
            </c:multiLvlStrRef>
          </c:cat>
          <c:val>
            <c:numRef>
              <c:f>'0c. Summary Dashboard'!$AS$23:$AS$34</c:f>
              <c:numCache>
                <c:formatCode>_-* #,##0,\k_-;[Red]_-* \-\ #,##0,\k_-;_-* ""\-""_k_-;_-@_-</c:formatCode>
                <c:ptCount val="12"/>
                <c:pt idx="0">
                  <c:v>347135.09620000003</c:v>
                </c:pt>
                <c:pt idx="1">
                  <c:v>300657.30849999998</c:v>
                </c:pt>
                <c:pt idx="2">
                  <c:v>300657.30849999998</c:v>
                </c:pt>
                <c:pt idx="3">
                  <c:v>569874.82850000006</c:v>
                </c:pt>
                <c:pt idx="4">
                  <c:v>432653.42869999999</c:v>
                </c:pt>
                <c:pt idx="5">
                  <c:v>-100685.15979999999</c:v>
                </c:pt>
                <c:pt idx="6">
                  <c:v>391000.9362</c:v>
                </c:pt>
                <c:pt idx="7">
                  <c:v>371971.75109999999</c:v>
                </c:pt>
                <c:pt idx="8">
                  <c:v>85862.724400000006</c:v>
                </c:pt>
                <c:pt idx="9">
                  <c:v>476478.69</c:v>
                </c:pt>
                <c:pt idx="10">
                  <c:v>343061.80819999997</c:v>
                </c:pt>
                <c:pt idx="11">
                  <c:v>-100062.93419999999</c:v>
                </c:pt>
              </c:numCache>
            </c:numRef>
          </c:val>
          <c:extLst>
            <c:ext xmlns:c16="http://schemas.microsoft.com/office/drawing/2014/chart" uri="{C3380CC4-5D6E-409C-BE32-E72D297353CC}">
              <c16:uniqueId val="{00000001-F5B4-4BA6-A937-7A25C720A040}"/>
            </c:ext>
          </c:extLst>
        </c:ser>
        <c:dLbls>
          <c:showLegendKey val="0"/>
          <c:showVal val="0"/>
          <c:showCatName val="0"/>
          <c:showSerName val="0"/>
          <c:showPercent val="0"/>
          <c:showBubbleSize val="0"/>
        </c:dLbls>
        <c:gapWidth val="219"/>
        <c:axId val="1112368863"/>
        <c:axId val="1112369279"/>
      </c:barChart>
      <c:lineChart>
        <c:grouping val="standard"/>
        <c:varyColors val="0"/>
        <c:ser>
          <c:idx val="2"/>
          <c:order val="2"/>
          <c:tx>
            <c:strRef>
              <c:f>'0c. Summary Dashboard'!$AT$22</c:f>
              <c:strCache>
                <c:ptCount val="1"/>
                <c:pt idx="0">
                  <c:v>Sum of % Net Savings (Incl. Negative)</c:v>
                </c:pt>
              </c:strCache>
            </c:strRef>
          </c:tx>
          <c:spPr>
            <a:ln w="28575" cap="rnd">
              <a:noFill/>
              <a:round/>
            </a:ln>
            <a:effectLst/>
          </c:spPr>
          <c:marker>
            <c:symbol val="none"/>
          </c:marker>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Dashboard'!$AP$23:$AQ$34</c:f>
              <c:multiLvlStrCache>
                <c:ptCount val="12"/>
                <c:lvl>
                  <c:pt idx="0">
                    <c:v>Top N Suppliers Per Basket</c:v>
                  </c:pt>
                  <c:pt idx="1">
                    <c:v>Best Supplier Per Basket</c:v>
                  </c:pt>
                  <c:pt idx="2">
                    <c:v>Preferred Suppliers Per Basket</c:v>
                  </c:pt>
                  <c:pt idx="3">
                    <c:v>All Suppliers</c:v>
                  </c:pt>
                  <c:pt idx="4">
                    <c:v>All Incumbents</c:v>
                  </c:pt>
                  <c:pt idx="5">
                    <c:v>Line Item Incumbents</c:v>
                  </c:pt>
                  <c:pt idx="6">
                    <c:v>Top N Suppliers Per Basket</c:v>
                  </c:pt>
                  <c:pt idx="7">
                    <c:v>Best Supplier Per Basket</c:v>
                  </c:pt>
                  <c:pt idx="8">
                    <c:v>Preferred Suppliers Per Basket</c:v>
                  </c:pt>
                  <c:pt idx="9">
                    <c:v>Top N Suppliers Per Basket</c:v>
                  </c:pt>
                  <c:pt idx="10">
                    <c:v>Best Supplier Per Basket</c:v>
                  </c:pt>
                  <c:pt idx="11">
                    <c:v>Preferred Suppliers Per Basket</c:v>
                  </c:pt>
                </c:lvl>
                <c:lvl>
                  <c:pt idx="0">
                    <c:v>Basket: All Items in Pricing Sheet</c:v>
                  </c:pt>
                  <c:pt idx="3">
                    <c:v>Item Level</c:v>
                  </c:pt>
                  <c:pt idx="6">
                    <c:v>Basket: Office Equipment Type</c:v>
                  </c:pt>
                  <c:pt idx="9">
                    <c:v>Basket: Quality Grade</c:v>
                  </c:pt>
                </c:lvl>
              </c:multiLvlStrCache>
            </c:multiLvlStrRef>
          </c:cat>
          <c:val>
            <c:numRef>
              <c:f>'0c. Summary Dashboard'!$AT$23:$AT$34</c:f>
              <c:numCache>
                <c:formatCode>_-* #,##0%;[Red]\ * \-\ #,##0%;_-* ""\-""_%;_-@_%</c:formatCode>
                <c:ptCount val="12"/>
                <c:pt idx="0">
                  <c:v>0.12703790773339721</c:v>
                </c:pt>
                <c:pt idx="1">
                  <c:v>0.10071399551600112</c:v>
                </c:pt>
                <c:pt idx="2">
                  <c:v>0.10071399551600112</c:v>
                </c:pt>
                <c:pt idx="3">
                  <c:v>0.28914777934529357</c:v>
                </c:pt>
                <c:pt idx="4">
                  <c:v>0.17136982964832365</c:v>
                </c:pt>
                <c:pt idx="5">
                  <c:v>-5.145829064607603E-2</c:v>
                </c:pt>
                <c:pt idx="6">
                  <c:v>0.14753000432094865</c:v>
                </c:pt>
                <c:pt idx="7">
                  <c:v>0.13756481644967125</c:v>
                </c:pt>
                <c:pt idx="8">
                  <c:v>4.329618058055993E-2</c:v>
                </c:pt>
                <c:pt idx="9">
                  <c:v>0.24306755275724637</c:v>
                </c:pt>
                <c:pt idx="10">
                  <c:v>0.11238445487141202</c:v>
                </c:pt>
                <c:pt idx="11">
                  <c:v>-5.2572898400026255E-2</c:v>
                </c:pt>
              </c:numCache>
            </c:numRef>
          </c:val>
          <c:smooth val="0"/>
          <c:extLst>
            <c:ext xmlns:c16="http://schemas.microsoft.com/office/drawing/2014/chart" uri="{C3380CC4-5D6E-409C-BE32-E72D297353CC}">
              <c16:uniqueId val="{00000002-F5B4-4BA6-A937-7A25C720A040}"/>
            </c:ext>
          </c:extLst>
        </c:ser>
        <c:ser>
          <c:idx val="3"/>
          <c:order val="3"/>
          <c:tx>
            <c:strRef>
              <c:f>'0c. Summary Dashboard'!$AU$22</c:f>
              <c:strCache>
                <c:ptCount val="1"/>
                <c:pt idx="0">
                  <c:v>Sum of % Awarded Savings</c:v>
                </c:pt>
              </c:strCache>
            </c:strRef>
          </c:tx>
          <c:spPr>
            <a:ln w="28575" cap="rnd">
              <a:noFill/>
              <a:round/>
            </a:ln>
            <a:effectLst/>
          </c:spPr>
          <c:marker>
            <c:symbol val="none"/>
          </c:marker>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Dashboard'!$AP$23:$AQ$34</c:f>
              <c:multiLvlStrCache>
                <c:ptCount val="12"/>
                <c:lvl>
                  <c:pt idx="0">
                    <c:v>Top N Suppliers Per Basket</c:v>
                  </c:pt>
                  <c:pt idx="1">
                    <c:v>Best Supplier Per Basket</c:v>
                  </c:pt>
                  <c:pt idx="2">
                    <c:v>Preferred Suppliers Per Basket</c:v>
                  </c:pt>
                  <c:pt idx="3">
                    <c:v>All Suppliers</c:v>
                  </c:pt>
                  <c:pt idx="4">
                    <c:v>All Incumbents</c:v>
                  </c:pt>
                  <c:pt idx="5">
                    <c:v>Line Item Incumbents</c:v>
                  </c:pt>
                  <c:pt idx="6">
                    <c:v>Top N Suppliers Per Basket</c:v>
                  </c:pt>
                  <c:pt idx="7">
                    <c:v>Best Supplier Per Basket</c:v>
                  </c:pt>
                  <c:pt idx="8">
                    <c:v>Preferred Suppliers Per Basket</c:v>
                  </c:pt>
                  <c:pt idx="9">
                    <c:v>Top N Suppliers Per Basket</c:v>
                  </c:pt>
                  <c:pt idx="10">
                    <c:v>Best Supplier Per Basket</c:v>
                  </c:pt>
                  <c:pt idx="11">
                    <c:v>Preferred Suppliers Per Basket</c:v>
                  </c:pt>
                </c:lvl>
                <c:lvl>
                  <c:pt idx="0">
                    <c:v>Basket: All Items in Pricing Sheet</c:v>
                  </c:pt>
                  <c:pt idx="3">
                    <c:v>Item Level</c:v>
                  </c:pt>
                  <c:pt idx="6">
                    <c:v>Basket: Office Equipment Type</c:v>
                  </c:pt>
                  <c:pt idx="9">
                    <c:v>Basket: Quality Grade</c:v>
                  </c:pt>
                </c:lvl>
              </c:multiLvlStrCache>
            </c:multiLvlStrRef>
          </c:cat>
          <c:val>
            <c:numRef>
              <c:f>'0c. Summary Dashboard'!$AU$23:$AU$34</c:f>
              <c:numCache>
                <c:formatCode>_-* #,##0%;[Red]\ * \-\ #,##0%;_-* ""\-""_%;_-@_%</c:formatCode>
                <c:ptCount val="12"/>
                <c:pt idx="0">
                  <c:v>0.17741421585063785</c:v>
                </c:pt>
                <c:pt idx="1">
                  <c:v>0.15366029309971801</c:v>
                </c:pt>
                <c:pt idx="2">
                  <c:v>0.15366029309971801</c:v>
                </c:pt>
                <c:pt idx="3">
                  <c:v>0.29125230187930573</c:v>
                </c:pt>
                <c:pt idx="4">
                  <c:v>0.22112102644808965</c:v>
                </c:pt>
                <c:pt idx="5">
                  <c:v>-5.145829064607603E-2</c:v>
                </c:pt>
                <c:pt idx="6">
                  <c:v>0.19983322127942266</c:v>
                </c:pt>
                <c:pt idx="7">
                  <c:v>0.1901077628347137</c:v>
                </c:pt>
                <c:pt idx="8">
                  <c:v>4.3882822817341592E-2</c:v>
                </c:pt>
                <c:pt idx="9">
                  <c:v>0.2435192928668477</c:v>
                </c:pt>
                <c:pt idx="10">
                  <c:v>0.17533243499827059</c:v>
                </c:pt>
                <c:pt idx="11">
                  <c:v>-5.1140282849933764E-2</c:v>
                </c:pt>
              </c:numCache>
            </c:numRef>
          </c:val>
          <c:smooth val="0"/>
          <c:extLst>
            <c:ext xmlns:c16="http://schemas.microsoft.com/office/drawing/2014/chart" uri="{C3380CC4-5D6E-409C-BE32-E72D297353CC}">
              <c16:uniqueId val="{00000003-F5B4-4BA6-A937-7A25C720A040}"/>
            </c:ext>
          </c:extLst>
        </c:ser>
        <c:dLbls>
          <c:showLegendKey val="0"/>
          <c:showVal val="0"/>
          <c:showCatName val="0"/>
          <c:showSerName val="0"/>
          <c:showPercent val="0"/>
          <c:showBubbleSize val="0"/>
        </c:dLbls>
        <c:marker val="1"/>
        <c:smooth val="0"/>
        <c:axId val="1112380095"/>
        <c:axId val="1112378431"/>
      </c:lineChart>
      <c:catAx>
        <c:axId val="111236886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12369279"/>
        <c:crosses val="autoZero"/>
        <c:auto val="1"/>
        <c:lblAlgn val="ctr"/>
        <c:lblOffset val="100"/>
        <c:noMultiLvlLbl val="0"/>
      </c:catAx>
      <c:valAx>
        <c:axId val="1112369279"/>
        <c:scaling>
          <c:orientation val="minMax"/>
        </c:scaling>
        <c:delete val="0"/>
        <c:axPos val="l"/>
        <c:majorGridlines>
          <c:spPr>
            <a:ln w="9525" cap="flat" cmpd="sng" algn="ctr">
              <a:solidFill>
                <a:schemeClr val="tx1">
                  <a:lumMod val="15000"/>
                  <a:lumOff val="85000"/>
                </a:schemeClr>
              </a:solidFill>
              <a:round/>
            </a:ln>
            <a:effectLst/>
          </c:spPr>
        </c:majorGridlines>
        <c:numFmt formatCode="_-* #,##0,\k_-;[Red]_-* \-\ #,##0,\k_-;_-* &quot;&quot;\-&quot;&quot;_k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12368863"/>
        <c:crosses val="autoZero"/>
        <c:crossBetween val="between"/>
      </c:valAx>
      <c:valAx>
        <c:axId val="1112378431"/>
        <c:scaling>
          <c:orientation val="minMax"/>
        </c:scaling>
        <c:delete val="0"/>
        <c:axPos val="r"/>
        <c:numFmt formatCode="_-* #,##0%;[Red]\ * \-\ #,##0%;_-* &quot;&quot;\-&quot;&quot;_%;_-@_%"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12380095"/>
        <c:crosses val="max"/>
        <c:crossBetween val="between"/>
      </c:valAx>
      <c:catAx>
        <c:axId val="1112380095"/>
        <c:scaling>
          <c:orientation val="minMax"/>
        </c:scaling>
        <c:delete val="1"/>
        <c:axPos val="b"/>
        <c:numFmt formatCode="General" sourceLinked="1"/>
        <c:majorTickMark val="out"/>
        <c:minorTickMark val="none"/>
        <c:tickLblPos val="nextTo"/>
        <c:crossAx val="1112378431"/>
        <c:crosses val="autoZero"/>
        <c:auto val="1"/>
        <c:lblAlgn val="ctr"/>
        <c:lblOffset val="100"/>
        <c:noMultiLvlLbl val="0"/>
      </c:catAx>
      <c:spPr>
        <a:noFill/>
        <a:ln>
          <a:noFill/>
        </a:ln>
        <a:effectLst/>
      </c:spPr>
    </c:plotArea>
    <c:legend>
      <c:legendPos val="t"/>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[eFlow Sourcing Analytics Demo Non-Functional.xlsx]0c. Summary Dashboard!_Pivot SM Supplier Type Award_</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1"/>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1"/>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1"/>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ctr"/>
          <c:showLegendKey val="0"/>
          <c:showVal val="1"/>
          <c:showCatName val="0"/>
          <c:showSerName val="1"/>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tint val="77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hade val="76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tint val="77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hade val="76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tint val="77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hade val="76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tint val="77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hade val="76000"/>
            </a:schemeClr>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'0c. Summary Dashboard'!$AY$22</c:f>
              <c:strCache>
                <c:ptCount val="1"/>
                <c:pt idx="0">
                  <c:v>Sum of Awarded Spend</c:v>
                </c:pt>
              </c:strCache>
            </c:strRef>
          </c:tx>
          <c:spPr>
            <a:solidFill>
              <a:schemeClr val="accent1">
                <a:tint val="77000"/>
              </a:schemeClr>
            </a:solidFill>
            <a:ln>
              <a:noFill/>
            </a:ln>
            <a:effectLst/>
          </c:spPr>
          <c:invertIfNegative val="0"/>
          <c:dLbls>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Dashboard'!$AW$23:$AX$33</c:f>
              <c:multiLvlStrCache>
                <c:ptCount val="11"/>
                <c:lvl>
                  <c:pt idx="0">
                    <c:v>Supplier F</c:v>
                  </c:pt>
                  <c:pt idx="1">
                    <c:v>Supplier E</c:v>
                  </c:pt>
                  <c:pt idx="2">
                    <c:v>Supplier D</c:v>
                  </c:pt>
                  <c:pt idx="3">
                    <c:v>Supplier C</c:v>
                  </c:pt>
                  <c:pt idx="4">
                    <c:v>Supplier B</c:v>
                  </c:pt>
                  <c:pt idx="5">
                    <c:v>Supplier A</c:v>
                  </c:pt>
                  <c:pt idx="6">
                    <c:v>Supplier H</c:v>
                  </c:pt>
                  <c:pt idx="7">
                    <c:v>Supplier G</c:v>
                  </c:pt>
                  <c:pt idx="8">
                    <c:v>Supplier D</c:v>
                  </c:pt>
                  <c:pt idx="9">
                    <c:v>Supplier E</c:v>
                  </c:pt>
                  <c:pt idx="10">
                    <c:v>Supplier F</c:v>
                  </c:pt>
                </c:lvl>
                <c:lvl>
                  <c:pt idx="0">
                    <c:v>Line Item Incumbent</c:v>
                  </c:pt>
                  <c:pt idx="3">
                    <c:v>New</c:v>
                  </c:pt>
                  <c:pt idx="7">
                    <c:v>Incumbent</c:v>
                  </c:pt>
                </c:lvl>
              </c:multiLvlStrCache>
            </c:multiLvlStrRef>
          </c:cat>
          <c:val>
            <c:numRef>
              <c:f>'0c. Summary Dashboard'!$AY$23:$AY$33</c:f>
              <c:numCache>
                <c:formatCode>_-* #,##0,\k_-;[Red]_-* \-\ #,##0,\k_-;_-* ""\-""_k_-;_-@_-</c:formatCode>
                <c:ptCount val="11"/>
                <c:pt idx="0">
                  <c:v>135392.68160000001</c:v>
                </c:pt>
                <c:pt idx="1">
                  <c:v>10631.612300000001</c:v>
                </c:pt>
                <c:pt idx="2">
                  <c:v>1024.6599000000001</c:v>
                </c:pt>
                <c:pt idx="3">
                  <c:v>513919.93679999997</c:v>
                </c:pt>
                <c:pt idx="4">
                  <c:v>438115.16279999993</c:v>
                </c:pt>
                <c:pt idx="5">
                  <c:v>74957.383299999987</c:v>
                </c:pt>
                <c:pt idx="6">
                  <c:v>627.45910000000003</c:v>
                </c:pt>
                <c:pt idx="7">
                  <c:v>205926.51599999997</c:v>
                </c:pt>
                <c:pt idx="8">
                  <c:v>4523.8636999999999</c:v>
                </c:pt>
                <c:pt idx="9">
                  <c:v>1251.8108</c:v>
                </c:pt>
                <c:pt idx="10">
                  <c:v>390.39269999999999</c:v>
                </c:pt>
              </c:numCache>
            </c:numRef>
          </c:val>
          <c:extLst>
            <c:ext xmlns:c16="http://schemas.microsoft.com/office/drawing/2014/chart" uri="{C3380CC4-5D6E-409C-BE32-E72D297353CC}">
              <c16:uniqueId val="{00000000-4931-4457-BEC2-DB5E23995044}"/>
            </c:ext>
          </c:extLst>
        </c:ser>
        <c:ser>
          <c:idx val="1"/>
          <c:order val="1"/>
          <c:tx>
            <c:strRef>
              <c:f>'0c. Summary Dashboard'!$AZ$22</c:f>
              <c:strCache>
                <c:ptCount val="1"/>
                <c:pt idx="0">
                  <c:v>Sum of Awarded Savings</c:v>
                </c:pt>
              </c:strCache>
            </c:strRef>
          </c:tx>
          <c:spPr>
            <a:solidFill>
              <a:schemeClr val="accent1">
                <a:shade val="76000"/>
              </a:schemeClr>
            </a:solidFill>
            <a:ln>
              <a:noFill/>
            </a:ln>
            <a:effectLst/>
          </c:spPr>
          <c:invertIfNegative val="0"/>
          <c:dLbls>
            <c:numFmt formatCode="_-* #,##0,\k_-;[Red]_-* \-\ #,##0,\k_-;_-* &quot;&quot;\-&quot;&quot;_k_-;_-@_-"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'0c. Summary Dashboard'!$AW$23:$AX$33</c:f>
              <c:multiLvlStrCache>
                <c:ptCount val="11"/>
                <c:lvl>
                  <c:pt idx="0">
                    <c:v>Supplier F</c:v>
                  </c:pt>
                  <c:pt idx="1">
                    <c:v>Supplier E</c:v>
                  </c:pt>
                  <c:pt idx="2">
                    <c:v>Supplier D</c:v>
                  </c:pt>
                  <c:pt idx="3">
                    <c:v>Supplier C</c:v>
                  </c:pt>
                  <c:pt idx="4">
                    <c:v>Supplier B</c:v>
                  </c:pt>
                  <c:pt idx="5">
                    <c:v>Supplier A</c:v>
                  </c:pt>
                  <c:pt idx="6">
                    <c:v>Supplier H</c:v>
                  </c:pt>
                  <c:pt idx="7">
                    <c:v>Supplier G</c:v>
                  </c:pt>
                  <c:pt idx="8">
                    <c:v>Supplier D</c:v>
                  </c:pt>
                  <c:pt idx="9">
                    <c:v>Supplier E</c:v>
                  </c:pt>
                  <c:pt idx="10">
                    <c:v>Supplier F</c:v>
                  </c:pt>
                </c:lvl>
                <c:lvl>
                  <c:pt idx="0">
                    <c:v>Line Item Incumbent</c:v>
                  </c:pt>
                  <c:pt idx="3">
                    <c:v>New</c:v>
                  </c:pt>
                  <c:pt idx="7">
                    <c:v>Incumbent</c:v>
                  </c:pt>
                </c:lvl>
              </c:multiLvlStrCache>
            </c:multiLvlStrRef>
          </c:cat>
          <c:val>
            <c:numRef>
              <c:f>'0c. Summary Dashboard'!$AZ$23:$AZ$33</c:f>
              <c:numCache>
                <c:formatCode>_-* #,##0,\k_-;[Red]_-* \-\ #,##0,\k_-;_-* ""\-""_k_-;_-@_-</c:formatCode>
                <c:ptCount val="11"/>
                <c:pt idx="0">
                  <c:v>64270.134400000003</c:v>
                </c:pt>
                <c:pt idx="1">
                  <c:v>6341.2977000000001</c:v>
                </c:pt>
                <c:pt idx="2">
                  <c:v>1305.0800999999999</c:v>
                </c:pt>
                <c:pt idx="3">
                  <c:v>283372.62320000003</c:v>
                </c:pt>
                <c:pt idx="4">
                  <c:v>97363.0772</c:v>
                </c:pt>
                <c:pt idx="5">
                  <c:v>50573.560700000002</c:v>
                </c:pt>
                <c:pt idx="6">
                  <c:v>673.98140000000001</c:v>
                </c:pt>
                <c:pt idx="7">
                  <c:v>60926.04</c:v>
                </c:pt>
                <c:pt idx="8">
                  <c:v>1610.4762999999998</c:v>
                </c:pt>
                <c:pt idx="9">
                  <c:v>2591.8882000000003</c:v>
                </c:pt>
                <c:pt idx="10">
                  <c:v>846.66930000000002</c:v>
                </c:pt>
              </c:numCache>
            </c:numRef>
          </c:val>
          <c:extLst>
            <c:ext xmlns:c16="http://schemas.microsoft.com/office/drawing/2014/chart" uri="{C3380CC4-5D6E-409C-BE32-E72D297353CC}">
              <c16:uniqueId val="{00000001-4931-4457-BEC2-DB5E23995044}"/>
            </c:ext>
          </c:extLst>
        </c:ser>
        <c:dLbls>
          <c:showLegendKey val="0"/>
          <c:showVal val="0"/>
          <c:showCatName val="0"/>
          <c:showSerName val="0"/>
          <c:showPercent val="0"/>
          <c:showBubbleSize val="0"/>
        </c:dLbls>
        <c:gapWidth val="150"/>
        <c:overlap val="100"/>
        <c:axId val="932803999"/>
        <c:axId val="932808159"/>
      </c:barChart>
      <c:catAx>
        <c:axId val="93280399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2808159"/>
        <c:crosses val="autoZero"/>
        <c:auto val="1"/>
        <c:lblAlgn val="ctr"/>
        <c:lblOffset val="100"/>
        <c:noMultiLvlLbl val="0"/>
      </c:catAx>
      <c:valAx>
        <c:axId val="932808159"/>
        <c:scaling>
          <c:orientation val="minMax"/>
        </c:scaling>
        <c:delete val="0"/>
        <c:axPos val="l"/>
        <c:majorGridlines>
          <c:spPr>
            <a:ln w="9525" cap="flat" cmpd="sng" algn="ctr">
              <a:solidFill>
                <a:schemeClr val="tx1">
                  <a:lumMod val="15000"/>
                  <a:lumOff val="85000"/>
                </a:schemeClr>
              </a:solidFill>
              <a:round/>
            </a:ln>
            <a:effectLst/>
          </c:spPr>
        </c:majorGridlines>
        <c:numFmt formatCode="_-* #,##0,\k_-;[Red]_-* \-\ #,##0,\k_-;_-* &quot;&quot;\-&quot;&quot;_k_-;_-@_-"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28039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8.emf"/></Relationships>
</file>

<file path=xl/drawings/_rels/drawing5.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2.svg"/><Relationship Id="rId7" Type="http://schemas.openxmlformats.org/officeDocument/2006/relationships/hyperlink" Target="#'0a. FAQ'!$D$28"/><Relationship Id="rId2" Type="http://schemas.openxmlformats.org/officeDocument/2006/relationships/image" Target="../media/image1.png"/><Relationship Id="rId1" Type="http://schemas.openxmlformats.org/officeDocument/2006/relationships/hyperlink" Target="#'0a. FAQ'!$D$26"/><Relationship Id="rId6" Type="http://schemas.openxmlformats.org/officeDocument/2006/relationships/hyperlink" Target="#'0a. FAQ'!$D$27"/><Relationship Id="rId5" Type="http://schemas.openxmlformats.org/officeDocument/2006/relationships/hyperlink" Target="#'0a. FAQ'!$D$25"/><Relationship Id="rId4" Type="http://schemas.openxmlformats.org/officeDocument/2006/relationships/hyperlink" Target="#'0a. FAQ'!$D$24"/></Relationships>
</file>

<file path=xl/drawings/_rels/drawing6.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hyperlink" Target="#'0a. FAQ'!$D$34"/><Relationship Id="rId3" Type="http://schemas.openxmlformats.org/officeDocument/2006/relationships/image" Target="../media/image2.svg"/><Relationship Id="rId7" Type="http://schemas.openxmlformats.org/officeDocument/2006/relationships/hyperlink" Target="#'0a. FAQ'!$D$31"/><Relationship Id="rId12"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image" Target="../media/image8.emf"/><Relationship Id="rId1" Type="http://schemas.openxmlformats.org/officeDocument/2006/relationships/hyperlink" Target="#'0a. FAQ'!$D$29"/><Relationship Id="rId6" Type="http://schemas.openxmlformats.org/officeDocument/2006/relationships/chart" Target="../charts/chart2.xml"/><Relationship Id="rId11" Type="http://schemas.openxmlformats.org/officeDocument/2006/relationships/hyperlink" Target="#'0a. FAQ'!$D$33"/><Relationship Id="rId5" Type="http://schemas.openxmlformats.org/officeDocument/2006/relationships/hyperlink" Target="#'0a. FAQ'!$D$30"/><Relationship Id="rId15" Type="http://schemas.openxmlformats.org/officeDocument/2006/relationships/hyperlink" Target="#'0a. FAQ'!$D$35"/><Relationship Id="rId10" Type="http://schemas.openxmlformats.org/officeDocument/2006/relationships/chart" Target="../charts/chart4.xml"/><Relationship Id="rId4" Type="http://schemas.openxmlformats.org/officeDocument/2006/relationships/chart" Target="../charts/chart1.xml"/><Relationship Id="rId9" Type="http://schemas.openxmlformats.org/officeDocument/2006/relationships/hyperlink" Target="#'0a. FAQ'!$D$32"/><Relationship Id="rId1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36"/><Relationship Id="rId5" Type="http://schemas.openxmlformats.org/officeDocument/2006/relationships/image" Target="../media/image8.emf"/><Relationship Id="rId4" Type="http://schemas.openxmlformats.org/officeDocument/2006/relationships/hyperlink" Target="#'0a. FAQ'!$D$37"/></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44"/><Relationship Id="rId5" Type="http://schemas.openxmlformats.org/officeDocument/2006/relationships/image" Target="../media/image8.emf"/><Relationship Id="rId4" Type="http://schemas.openxmlformats.org/officeDocument/2006/relationships/hyperlink" Target="#'0a. FAQ'!$D$45"/></Relationships>
</file>

<file path=xl/drawings/_rels/drawing1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46"/><Relationship Id="rId4" Type="http://schemas.openxmlformats.org/officeDocument/2006/relationships/image" Target="../media/image8.emf"/></Relationships>
</file>

<file path=xl/drawings/_rels/drawing1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47"/><Relationship Id="rId4" Type="http://schemas.openxmlformats.org/officeDocument/2006/relationships/image" Target="../media/image8.emf"/></Relationships>
</file>

<file path=xl/drawings/_rels/drawing1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48"/><Relationship Id="rId4" Type="http://schemas.openxmlformats.org/officeDocument/2006/relationships/image" Target="../media/image8.emf"/></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49"/><Relationship Id="rId6" Type="http://schemas.openxmlformats.org/officeDocument/2006/relationships/image" Target="../media/image8.emf"/><Relationship Id="rId5" Type="http://schemas.openxmlformats.org/officeDocument/2006/relationships/hyperlink" Target="#'0a. FAQ'!$D$51"/><Relationship Id="rId4" Type="http://schemas.openxmlformats.org/officeDocument/2006/relationships/hyperlink" Target="#'0a. FAQ'!$D$50"/></Relationships>
</file>

<file path=xl/drawings/_rels/drawing16.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53"/><Relationship Id="rId5" Type="http://schemas.openxmlformats.org/officeDocument/2006/relationships/image" Target="../media/image8.emf"/><Relationship Id="rId4" Type="http://schemas.openxmlformats.org/officeDocument/2006/relationships/hyperlink" Target="#'0a. FAQ'!$D$52"/></Relationships>
</file>

<file path=xl/drawings/_rels/drawing17.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54"/><Relationship Id="rId6" Type="http://schemas.openxmlformats.org/officeDocument/2006/relationships/image" Target="../media/image8.emf"/><Relationship Id="rId5" Type="http://schemas.openxmlformats.org/officeDocument/2006/relationships/hyperlink" Target="#'0a. FAQ'!$D$56"/><Relationship Id="rId4" Type="http://schemas.openxmlformats.org/officeDocument/2006/relationships/hyperlink" Target="#'0a. FAQ'!$D$55"/></Relationships>
</file>

<file path=xl/drawings/_rels/drawing19.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65"/><Relationship Id="rId4" Type="http://schemas.openxmlformats.org/officeDocument/2006/relationships/image" Target="../media/image8.emf"/></Relationships>
</file>

<file path=xl/drawings/_rels/drawing20.xml.rels><?xml version="1.0" encoding="UTF-8" standalone="yes"?>
<Relationships xmlns="http://schemas.openxmlformats.org/package/2006/relationships"><Relationship Id="rId1" Type="http://schemas.openxmlformats.org/officeDocument/2006/relationships/image" Target="../media/image8.emf"/></Relationships>
</file>

<file path=xl/drawings/_rels/drawing2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69"/><Relationship Id="rId4" Type="http://schemas.openxmlformats.org/officeDocument/2006/relationships/image" Target="../media/image8.emf"/></Relationships>
</file>

<file path=xl/drawings/_rels/drawing2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70"/><Relationship Id="rId4" Type="http://schemas.openxmlformats.org/officeDocument/2006/relationships/image" Target="../media/image8.emf"/></Relationships>
</file>

<file path=xl/drawings/_rels/drawing23.xml.rels><?xml version="1.0" encoding="UTF-8" standalone="yes"?>
<Relationships xmlns="http://schemas.openxmlformats.org/package/2006/relationships"><Relationship Id="rId1" Type="http://schemas.openxmlformats.org/officeDocument/2006/relationships/image" Target="../media/image8.emf"/></Relationships>
</file>

<file path=xl/drawings/_rels/drawing2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72"/><Relationship Id="rId4" Type="http://schemas.openxmlformats.org/officeDocument/2006/relationships/image" Target="../media/image8.emf"/></Relationships>
</file>

<file path=xl/drawings/_rels/drawing26.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73"/><Relationship Id="rId5" Type="http://schemas.openxmlformats.org/officeDocument/2006/relationships/image" Target="../media/image8.emf"/><Relationship Id="rId4" Type="http://schemas.openxmlformats.org/officeDocument/2006/relationships/hyperlink" Target="#'0a. FAQ'!$D$74"/></Relationships>
</file>

<file path=xl/drawings/_rels/drawing27.xml.rels><?xml version="1.0" encoding="UTF-8" standalone="yes"?>
<Relationships xmlns="http://schemas.openxmlformats.org/package/2006/relationships"><Relationship Id="rId1" Type="http://schemas.openxmlformats.org/officeDocument/2006/relationships/image" Target="../media/image8.emf"/></Relationships>
</file>

<file path=xl/drawings/_rels/drawing28.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76"/><Relationship Id="rId4" Type="http://schemas.openxmlformats.org/officeDocument/2006/relationships/image" Target="../media/image8.emf"/></Relationships>
</file>

<file path=xl/drawings/_rels/drawing29.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0a. FAQ'!$D$77"/><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180975</xdr:rowOff>
    </xdr:from>
    <xdr:to>
      <xdr:col>1</xdr:col>
      <xdr:colOff>421620</xdr:colOff>
      <xdr:row>2</xdr:row>
      <xdr:rowOff>192748</xdr:rowOff>
    </xdr:to>
    <xdr:pic>
      <xdr:nvPicPr>
        <xdr:cNvPr id="2" name="_Info" descr="Information">
          <a:extLst>
            <a:ext uri="{FF2B5EF4-FFF2-40B4-BE49-F238E27FC236}">
              <a16:creationId xmlns:a16="http://schemas.microsoft.com/office/drawing/2014/main" id="{F0B4744F-DA02-4718-BB76-CE4F3EF2DF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80975"/>
          <a:ext cx="421620" cy="398760"/>
        </a:xfrm>
        <a:prstGeom prst="rect">
          <a:avLst/>
        </a:prstGeom>
      </xdr:spPr>
    </xdr:pic>
    <xdr:clientData/>
  </xdr:twoCellAnchor>
  <xdr:twoCellAnchor editAs="oneCell">
    <xdr:from>
      <xdr:col>3</xdr:col>
      <xdr:colOff>1323975</xdr:colOff>
      <xdr:row>1</xdr:row>
      <xdr:rowOff>76200</xdr:rowOff>
    </xdr:from>
    <xdr:to>
      <xdr:col>6</xdr:col>
      <xdr:colOff>2364923</xdr:colOff>
      <xdr:row>6</xdr:row>
      <xdr:rowOff>321659</xdr:rowOff>
    </xdr:to>
    <xdr:grpSp>
      <xdr:nvGrpSpPr>
        <xdr:cNvPr id="3" name="_Pane">
          <a:extLst>
            <a:ext uri="{FF2B5EF4-FFF2-40B4-BE49-F238E27FC236}">
              <a16:creationId xmlns:a16="http://schemas.microsoft.com/office/drawing/2014/main" id="{38A4A60F-0112-48F6-B6FA-563B61241785}"/>
            </a:ext>
          </a:extLst>
        </xdr:cNvPr>
        <xdr:cNvGrpSpPr/>
      </xdr:nvGrpSpPr>
      <xdr:grpSpPr>
        <a:xfrm>
          <a:off x="4306661" y="261257"/>
          <a:ext cx="6059262" cy="1823888"/>
          <a:chOff x="609600" y="1027339"/>
          <a:chExt cx="5927273" cy="1930094"/>
        </a:xfrm>
      </xdr:grpSpPr>
      <xdr:grpSp>
        <xdr:nvGrpSpPr>
          <xdr:cNvPr id="4" name="_Flow_Pane">
            <a:extLst>
              <a:ext uri="{FF2B5EF4-FFF2-40B4-BE49-F238E27FC236}">
                <a16:creationId xmlns:a16="http://schemas.microsoft.com/office/drawing/2014/main" id="{015074F8-B7F1-483F-BB64-DFE1EF43E986}"/>
              </a:ext>
            </a:extLst>
          </xdr:cNvPr>
          <xdr:cNvGrpSpPr/>
        </xdr:nvGrpSpPr>
        <xdr:grpSpPr>
          <a:xfrm>
            <a:off x="609600" y="1688981"/>
            <a:ext cx="5927273" cy="1268452"/>
            <a:chOff x="609600" y="1688981"/>
            <a:chExt cx="5927273" cy="1268452"/>
          </a:xfrm>
        </xdr:grpSpPr>
        <xdr:sp macro="" textlink="">
          <xdr:nvSpPr>
            <xdr:cNvPr id="8" name="_Button_Pane">
              <a:extLst>
                <a:ext uri="{FF2B5EF4-FFF2-40B4-BE49-F238E27FC236}">
                  <a16:creationId xmlns:a16="http://schemas.microsoft.com/office/drawing/2014/main" id="{42BEF666-BC3F-42B0-AEF8-75FEC3CD683A}"/>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button text</a:t>
              </a:r>
            </a:p>
          </xdr:txBody>
        </xdr:sp>
        <xdr:sp macro="" textlink="">
          <xdr:nvSpPr>
            <xdr:cNvPr id="9" name="_Chevron_Pane">
              <a:extLst>
                <a:ext uri="{FF2B5EF4-FFF2-40B4-BE49-F238E27FC236}">
                  <a16:creationId xmlns:a16="http://schemas.microsoft.com/office/drawing/2014/main" id="{DAA30F38-C0AD-4E72-8F6D-C16BAC7A00E9}"/>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0" name="_Instructions_Pane">
              <a:extLst>
                <a:ext uri="{FF2B5EF4-FFF2-40B4-BE49-F238E27FC236}">
                  <a16:creationId xmlns:a16="http://schemas.microsoft.com/office/drawing/2014/main" id="{E7393413-959A-4D56-85E3-0AD29C27F2AA}"/>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instructions text</a:t>
              </a:r>
            </a:p>
          </xdr:txBody>
        </xdr:sp>
      </xdr:grpSp>
      <xdr:grpSp>
        <xdr:nvGrpSpPr>
          <xdr:cNvPr id="5" name="_Head_Pane">
            <a:extLst>
              <a:ext uri="{FF2B5EF4-FFF2-40B4-BE49-F238E27FC236}">
                <a16:creationId xmlns:a16="http://schemas.microsoft.com/office/drawing/2014/main" id="{2F70B80D-B89D-4F0F-8ACE-A95AEAE6E48D}"/>
              </a:ext>
            </a:extLst>
          </xdr:cNvPr>
          <xdr:cNvGrpSpPr/>
        </xdr:nvGrpSpPr>
        <xdr:grpSpPr>
          <a:xfrm>
            <a:off x="632741" y="1027339"/>
            <a:ext cx="4069525" cy="613361"/>
            <a:chOff x="632741" y="1027339"/>
            <a:chExt cx="4069525" cy="613361"/>
          </a:xfrm>
        </xdr:grpSpPr>
        <xdr:sp macro="" textlink="">
          <xdr:nvSpPr>
            <xdr:cNvPr id="6" name="_Button_Head_Pane">
              <a:extLst>
                <a:ext uri="{FF2B5EF4-FFF2-40B4-BE49-F238E27FC236}">
                  <a16:creationId xmlns:a16="http://schemas.microsoft.com/office/drawing/2014/main" id="{D0DBCDE4-52D1-4026-A0BB-9C9107BAEA17}"/>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7" name="_Instructions_Head_Pane">
              <a:extLst>
                <a:ext uri="{FF2B5EF4-FFF2-40B4-BE49-F238E27FC236}">
                  <a16:creationId xmlns:a16="http://schemas.microsoft.com/office/drawing/2014/main" id="{8B92899B-00BB-4590-9316-CA532ABB4EFB}"/>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xdr:col>
      <xdr:colOff>619125</xdr:colOff>
      <xdr:row>1</xdr:row>
      <xdr:rowOff>19050</xdr:rowOff>
    </xdr:from>
    <xdr:to>
      <xdr:col>1</xdr:col>
      <xdr:colOff>1087125</xdr:colOff>
      <xdr:row>3</xdr:row>
      <xdr:rowOff>20480</xdr:rowOff>
    </xdr:to>
    <xdr:sp macro="" textlink="">
      <xdr:nvSpPr>
        <xdr:cNvPr id="12" name="_Chevron">
          <a:extLst>
            <a:ext uri="{FF2B5EF4-FFF2-40B4-BE49-F238E27FC236}">
              <a16:creationId xmlns:a16="http://schemas.microsoft.com/office/drawing/2014/main" id="{1ABE2AB2-9DC7-4C30-9009-6B105830C1D1}"/>
            </a:ext>
          </a:extLst>
        </xdr:cNvPr>
        <xdr:cNvSpPr/>
      </xdr:nvSpPr>
      <xdr:spPr>
        <a:xfrm>
          <a:off x="1228725" y="209550"/>
          <a:ext cx="468000" cy="53238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editAs="oneCell">
    <xdr:from>
      <xdr:col>2</xdr:col>
      <xdr:colOff>17146</xdr:colOff>
      <xdr:row>1</xdr:row>
      <xdr:rowOff>7620</xdr:rowOff>
    </xdr:from>
    <xdr:to>
      <xdr:col>3</xdr:col>
      <xdr:colOff>1013386</xdr:colOff>
      <xdr:row>3</xdr:row>
      <xdr:rowOff>209927</xdr:rowOff>
    </xdr:to>
    <xdr:sp macro="" textlink="">
      <xdr:nvSpPr>
        <xdr:cNvPr id="13" name="_Instructions_Box">
          <a:extLst>
            <a:ext uri="{FF2B5EF4-FFF2-40B4-BE49-F238E27FC236}">
              <a16:creationId xmlns:a16="http://schemas.microsoft.com/office/drawing/2014/main" id="{0A03BC84-4120-45C1-BAA2-6E33185F5855}"/>
            </a:ext>
          </a:extLst>
        </xdr:cNvPr>
        <xdr:cNvSpPr/>
      </xdr:nvSpPr>
      <xdr:spPr>
        <a:xfrm>
          <a:off x="1836421" y="198120"/>
          <a:ext cx="2101140" cy="727815"/>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300">
            <a:solidFill>
              <a:srgbClr val="5D6A71"/>
            </a:solidFill>
            <a:latin typeface="+mn-lt"/>
          </a:endParaRPr>
        </a:p>
      </xdr:txBody>
    </xdr:sp>
    <xdr:clientData/>
  </xdr:twoCellAnchor>
  <xdr:twoCellAnchor editAs="oneCell">
    <xdr:from>
      <xdr:col>3</xdr:col>
      <xdr:colOff>968828</xdr:colOff>
      <xdr:row>32</xdr:row>
      <xdr:rowOff>119742</xdr:rowOff>
    </xdr:from>
    <xdr:to>
      <xdr:col>6</xdr:col>
      <xdr:colOff>2830285</xdr:colOff>
      <xdr:row>38</xdr:row>
      <xdr:rowOff>185056</xdr:rowOff>
    </xdr:to>
    <xdr:sp macro="" textlink="">
      <xdr:nvSpPr>
        <xdr:cNvPr id="28" name="_SS_1">
          <a:extLst>
            <a:ext uri="{FF2B5EF4-FFF2-40B4-BE49-F238E27FC236}">
              <a16:creationId xmlns:a16="http://schemas.microsoft.com/office/drawing/2014/main" id="{4D52D03E-4251-45BC-9A05-C720C3BF16E9}"/>
            </a:ext>
          </a:extLst>
        </xdr:cNvPr>
        <xdr:cNvSpPr/>
      </xdr:nvSpPr>
      <xdr:spPr>
        <a:xfrm>
          <a:off x="3951514" y="7206342"/>
          <a:ext cx="6879771" cy="1175657"/>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b="0">
              <a:solidFill>
                <a:srgbClr val="5D6A71"/>
              </a:solidFill>
              <a:latin typeface="+mn-lt"/>
            </a:rPr>
            <a:t>High level incument suppliers (as selected in the _Bidder List_ table in the General Settings sheet) are formatted </a:t>
          </a:r>
          <a:r>
            <a:rPr lang="en-GB" sz="1300" b="1">
              <a:solidFill>
                <a:srgbClr val="00B050"/>
              </a:solidFill>
              <a:latin typeface="+mn-lt"/>
            </a:rPr>
            <a:t>dark</a:t>
          </a:r>
          <a:r>
            <a:rPr lang="en-GB" sz="1300" b="1" baseline="0">
              <a:solidFill>
                <a:srgbClr val="00B050"/>
              </a:solidFill>
              <a:latin typeface="+mn-lt"/>
            </a:rPr>
            <a:t> green </a:t>
          </a:r>
          <a:r>
            <a:rPr lang="en-GB" sz="1300" b="0">
              <a:solidFill>
                <a:srgbClr val="5D6A71"/>
              </a:solidFill>
              <a:latin typeface="+mn-lt"/>
              <a:ea typeface="+mn-ea"/>
              <a:cs typeface="+mn-cs"/>
            </a:rPr>
            <a:t>and in </a:t>
          </a:r>
          <a:r>
            <a:rPr lang="en-GB" sz="1300" b="1">
              <a:solidFill>
                <a:srgbClr val="5D6A71"/>
              </a:solidFill>
              <a:latin typeface="+mn-lt"/>
              <a:ea typeface="+mn-ea"/>
              <a:cs typeface="+mn-cs"/>
            </a:rPr>
            <a:t>bold</a:t>
          </a:r>
          <a:r>
            <a:rPr lang="en-GB" sz="1300" b="0">
              <a:solidFill>
                <a:srgbClr val="5D6A71"/>
              </a:solidFill>
              <a:latin typeface="+mn-lt"/>
            </a:rPr>
            <a:t>.</a:t>
          </a:r>
        </a:p>
        <a:p>
          <a:pPr algn="l"/>
          <a:endParaRPr lang="en-GB" sz="1300" b="0">
            <a:solidFill>
              <a:srgbClr val="5D6A71"/>
            </a:solidFill>
            <a:latin typeface="+mn-lt"/>
          </a:endParaRPr>
        </a:p>
        <a:p>
          <a:pPr algn="l"/>
          <a:r>
            <a:rPr lang="en-GB" sz="1300" b="0">
              <a:solidFill>
                <a:srgbClr val="5D6A71"/>
              </a:solidFill>
              <a:latin typeface="+mn-lt"/>
            </a:rPr>
            <a:t>If you have the line item incumbent data, this is formatted in</a:t>
          </a:r>
          <a:r>
            <a:rPr lang="en-GB" sz="1300" b="0" baseline="0">
              <a:solidFill>
                <a:srgbClr val="5D6A71"/>
              </a:solidFill>
              <a:latin typeface="+mn-lt"/>
            </a:rPr>
            <a:t> the same style as the high level incumbent, </a:t>
          </a:r>
          <a:r>
            <a:rPr lang="en-GB" sz="1300" b="0" baseline="0">
              <a:solidFill>
                <a:srgbClr val="5D6A71"/>
              </a:solidFill>
              <a:latin typeface="+mn-lt"/>
              <a:ea typeface="+mn-ea"/>
              <a:cs typeface="+mn-cs"/>
            </a:rPr>
            <a:t>including a light green background</a:t>
          </a:r>
          <a:r>
            <a:rPr lang="en-GB" sz="1300" b="0">
              <a:solidFill>
                <a:srgbClr val="5D6A71"/>
              </a:solidFill>
              <a:latin typeface="+mn-lt"/>
            </a:rPr>
            <a:t>.</a:t>
          </a:r>
        </a:p>
      </xdr:txBody>
    </xdr:sp>
    <xdr:clientData/>
  </xdr:twoCellAnchor>
  <xdr:twoCellAnchor editAs="oneCell">
    <xdr:from>
      <xdr:col>6</xdr:col>
      <xdr:colOff>3525289</xdr:colOff>
      <xdr:row>42</xdr:row>
      <xdr:rowOff>60177</xdr:rowOff>
    </xdr:from>
    <xdr:to>
      <xdr:col>8</xdr:col>
      <xdr:colOff>1142283</xdr:colOff>
      <xdr:row>53</xdr:row>
      <xdr:rowOff>55922</xdr:rowOff>
    </xdr:to>
    <xdr:pic>
      <xdr:nvPicPr>
        <xdr:cNvPr id="26" name="_CF_2">
          <a:extLst>
            <a:ext uri="{FF2B5EF4-FFF2-40B4-BE49-F238E27FC236}">
              <a16:creationId xmlns:a16="http://schemas.microsoft.com/office/drawing/2014/main" id="{3B394CF3-5123-4CB2-83E4-149B8CAA09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1512682" y="8659891"/>
          <a:ext cx="2774101" cy="1941567"/>
        </a:xfrm>
        <a:prstGeom prst="rect">
          <a:avLst/>
        </a:prstGeom>
        <a:ln>
          <a:noFill/>
        </a:ln>
        <a:effectLst>
          <a:outerShdw blurRad="190500" algn="tl" rotWithShape="0">
            <a:srgbClr val="000000">
              <a:alpha val="70000"/>
            </a:srgbClr>
          </a:outerShdw>
        </a:effectLst>
      </xdr:spPr>
    </xdr:pic>
    <xdr:clientData/>
  </xdr:twoCellAnchor>
  <xdr:twoCellAnchor editAs="oneCell">
    <xdr:from>
      <xdr:col>6</xdr:col>
      <xdr:colOff>3537856</xdr:colOff>
      <xdr:row>30</xdr:row>
      <xdr:rowOff>54428</xdr:rowOff>
    </xdr:from>
    <xdr:to>
      <xdr:col>8</xdr:col>
      <xdr:colOff>859971</xdr:colOff>
      <xdr:row>41</xdr:row>
      <xdr:rowOff>34098</xdr:rowOff>
    </xdr:to>
    <xdr:pic>
      <xdr:nvPicPr>
        <xdr:cNvPr id="19" name="_CF_1">
          <a:extLst>
            <a:ext uri="{FF2B5EF4-FFF2-40B4-BE49-F238E27FC236}">
              <a16:creationId xmlns:a16="http://schemas.microsoft.com/office/drawing/2014/main" id="{3B610BA6-0BD0-407E-A947-EE5D936ADA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538856" y="6770914"/>
          <a:ext cx="2481944" cy="2015298"/>
        </a:xfrm>
        <a:prstGeom prst="rect">
          <a:avLst/>
        </a:prstGeom>
        <a:ln>
          <a:noFill/>
        </a:ln>
        <a:effectLst>
          <a:outerShdw blurRad="190500" algn="tl" rotWithShape="0">
            <a:srgbClr val="000000">
              <a:alpha val="70000"/>
            </a:srgbClr>
          </a:outerShdw>
        </a:effectLst>
      </xdr:spPr>
    </xdr:pic>
    <xdr:clientData/>
  </xdr:twoCellAnchor>
  <xdr:twoCellAnchor editAs="oneCell">
    <xdr:from>
      <xdr:col>6</xdr:col>
      <xdr:colOff>3554090</xdr:colOff>
      <xdr:row>25</xdr:row>
      <xdr:rowOff>96053</xdr:rowOff>
    </xdr:from>
    <xdr:to>
      <xdr:col>9</xdr:col>
      <xdr:colOff>619719</xdr:colOff>
      <xdr:row>28</xdr:row>
      <xdr:rowOff>158993</xdr:rowOff>
    </xdr:to>
    <xdr:pic>
      <xdr:nvPicPr>
        <xdr:cNvPr id="17" name="_SC_2">
          <a:extLst>
            <a:ext uri="{FF2B5EF4-FFF2-40B4-BE49-F238E27FC236}">
              <a16:creationId xmlns:a16="http://schemas.microsoft.com/office/drawing/2014/main" id="{C08B5BED-432E-45FD-87D5-F0E6231369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1541483" y="5688589"/>
          <a:ext cx="3637879" cy="593618"/>
        </a:xfrm>
        <a:prstGeom prst="rect">
          <a:avLst/>
        </a:prstGeom>
        <a:ln>
          <a:noFill/>
        </a:ln>
        <a:effectLst>
          <a:outerShdw blurRad="190500" algn="tl" rotWithShape="0">
            <a:srgbClr val="000000">
              <a:alpha val="70000"/>
            </a:srgbClr>
          </a:outerShdw>
        </a:effectLst>
      </xdr:spPr>
    </xdr:pic>
    <xdr:clientData/>
  </xdr:twoCellAnchor>
  <xdr:twoCellAnchor editAs="oneCell">
    <xdr:from>
      <xdr:col>6</xdr:col>
      <xdr:colOff>3548743</xdr:colOff>
      <xdr:row>8</xdr:row>
      <xdr:rowOff>76200</xdr:rowOff>
    </xdr:from>
    <xdr:to>
      <xdr:col>9</xdr:col>
      <xdr:colOff>435429</xdr:colOff>
      <xdr:row>23</xdr:row>
      <xdr:rowOff>26357</xdr:rowOff>
    </xdr:to>
    <xdr:pic>
      <xdr:nvPicPr>
        <xdr:cNvPr id="15" name="_SC_1">
          <a:extLst>
            <a:ext uri="{FF2B5EF4-FFF2-40B4-BE49-F238E27FC236}">
              <a16:creationId xmlns:a16="http://schemas.microsoft.com/office/drawing/2014/main" id="{92B9D37B-7C40-4EB6-911A-8C0B6911C8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549743" y="2536371"/>
          <a:ext cx="3461657" cy="2911072"/>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968828</xdr:colOff>
      <xdr:row>25</xdr:row>
      <xdr:rowOff>32657</xdr:rowOff>
    </xdr:from>
    <xdr:to>
      <xdr:col>6</xdr:col>
      <xdr:colOff>2830285</xdr:colOff>
      <xdr:row>31</xdr:row>
      <xdr:rowOff>97971</xdr:rowOff>
    </xdr:to>
    <xdr:sp macro="" textlink="">
      <xdr:nvSpPr>
        <xdr:cNvPr id="27" name="_SD_1">
          <a:extLst>
            <a:ext uri="{FF2B5EF4-FFF2-40B4-BE49-F238E27FC236}">
              <a16:creationId xmlns:a16="http://schemas.microsoft.com/office/drawing/2014/main" id="{05B3A246-3A40-4FFE-BFC9-C7BC4CE662F5}"/>
            </a:ext>
          </a:extLst>
        </xdr:cNvPr>
        <xdr:cNvSpPr/>
      </xdr:nvSpPr>
      <xdr:spPr>
        <a:xfrm>
          <a:off x="3951514" y="5823857"/>
          <a:ext cx="6879771" cy="1175657"/>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b="1">
              <a:solidFill>
                <a:srgbClr val="5D6A71"/>
              </a:solidFill>
              <a:latin typeface="+mn-lt"/>
            </a:rPr>
            <a:t>All the associated pivot tables are to the right of the graphs.</a:t>
          </a:r>
        </a:p>
        <a:p>
          <a:pPr algn="l"/>
          <a:endParaRPr lang="en-GB" sz="1300" b="1">
            <a:solidFill>
              <a:srgbClr val="5D6A71"/>
            </a:solidFill>
            <a:latin typeface="+mn-lt"/>
          </a:endParaRPr>
        </a:p>
        <a:p>
          <a:pPr algn="l"/>
          <a:r>
            <a:rPr lang="en-GB" sz="1300" b="1">
              <a:solidFill>
                <a:srgbClr val="5D6A71"/>
              </a:solidFill>
              <a:latin typeface="+mn-lt"/>
            </a:rPr>
            <a:t>For</a:t>
          </a:r>
          <a:r>
            <a:rPr lang="en-GB" sz="1300" b="1" baseline="0">
              <a:solidFill>
                <a:srgbClr val="5D6A71"/>
              </a:solidFill>
              <a:latin typeface="+mn-lt"/>
            </a:rPr>
            <a:t> the graphs below that reference the _Baskets_ table, please note you can only select one basket level at a time in the graph.</a:t>
          </a:r>
          <a:endParaRPr lang="en-GB" sz="1300" b="1">
            <a:solidFill>
              <a:srgbClr val="5D6A71"/>
            </a:solidFill>
            <a:latin typeface="+mn-lt"/>
          </a:endParaRPr>
        </a:p>
      </xdr:txBody>
    </xdr:sp>
    <xdr:clientData/>
  </xdr:twoCellAnchor>
  <xdr:twoCellAnchor editAs="oneCell">
    <xdr:from>
      <xdr:col>6</xdr:col>
      <xdr:colOff>3559628</xdr:colOff>
      <xdr:row>3</xdr:row>
      <xdr:rowOff>87086</xdr:rowOff>
    </xdr:from>
    <xdr:to>
      <xdr:col>9</xdr:col>
      <xdr:colOff>0</xdr:colOff>
      <xdr:row>7</xdr:row>
      <xdr:rowOff>235103</xdr:rowOff>
    </xdr:to>
    <xdr:pic>
      <xdr:nvPicPr>
        <xdr:cNvPr id="31" name="_I_1">
          <a:extLst>
            <a:ext uri="{FF2B5EF4-FFF2-40B4-BE49-F238E27FC236}">
              <a16:creationId xmlns:a16="http://schemas.microsoft.com/office/drawing/2014/main" id="{EEC95172-6A64-452E-BCF3-1309DBA2243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60628" y="805543"/>
          <a:ext cx="3015343" cy="1541389"/>
        </a:xfrm>
        <a:prstGeom prst="rect">
          <a:avLst/>
        </a:prstGeom>
        <a:ln>
          <a:noFill/>
        </a:ln>
        <a:effectLst>
          <a:outerShdw blurRad="190500" algn="tl" rotWithShape="0">
            <a:srgbClr val="000000">
              <a:alpha val="70000"/>
            </a:srgbClr>
          </a:outerShdw>
        </a:effectLst>
      </xdr:spPr>
    </xdr:pic>
    <xdr:clientData/>
  </xdr:twoCellAnchor>
  <xdr:twoCellAnchor>
    <xdr:from>
      <xdr:col>1</xdr:col>
      <xdr:colOff>68036</xdr:colOff>
      <xdr:row>30</xdr:row>
      <xdr:rowOff>95249</xdr:rowOff>
    </xdr:from>
    <xdr:to>
      <xdr:col>2</xdr:col>
      <xdr:colOff>627065</xdr:colOff>
      <xdr:row>34</xdr:row>
      <xdr:rowOff>75021</xdr:rowOff>
    </xdr:to>
    <xdr:sp macro="" textlink="">
      <xdr:nvSpPr>
        <xdr:cNvPr id="25" name="_AA_Summary">
          <a:extLst>
            <a:ext uri="{FF2B5EF4-FFF2-40B4-BE49-F238E27FC236}">
              <a16:creationId xmlns:a16="http://schemas.microsoft.com/office/drawing/2014/main" id="{FBDE3402-367D-4A4D-A1B1-F36BF3CF8890}"/>
            </a:ext>
          </a:extLst>
        </xdr:cNvPr>
        <xdr:cNvSpPr/>
      </xdr:nvSpPr>
      <xdr:spPr>
        <a:xfrm>
          <a:off x="677636" y="6811735"/>
          <a:ext cx="1800000" cy="720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Aggregated Award?</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Aggregated Award shows you the awarded spend per supplier per savings scenario, including spend awarded back to incumbent suppliers</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shows you savings including additional factors such as rebates and payement terms.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use Aggregated Award?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can use Aggregated Award to evaluate awarded spend per supplier and tweak it to allow extra rebate discounts of payment terms discounts to flow through.</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allows you to compare awarded spend per supplier per scenario, including the "Supplier Selection" scenario.</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carry out Aggregated Award?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should start to look at this section after you have a good idea of the award strategy you are aiming for (e.g. stick with certain incumbent suppliers, or go with a single new supplier).</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use Aggregated Award?</a:t>
          </a:r>
          <a:endPar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endParaRP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In sheet "5a. AA Control Panel", review the _WACC Parameters_ and _Payment Terms_ tables. More info on these tables are in the Instructions and FAQ sheets.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Click the button to see the awarded spend by supplier per supplier for each savings scenario in sheets "5b. AA High Level View" and "5c. AA Granular Data".</a:t>
          </a:r>
        </a:p>
      </xdr:txBody>
    </xdr:sp>
    <xdr:clientData/>
  </xdr:twoCellAnchor>
  <xdr:twoCellAnchor>
    <xdr:from>
      <xdr:col>1</xdr:col>
      <xdr:colOff>54429</xdr:colOff>
      <xdr:row>25</xdr:row>
      <xdr:rowOff>149677</xdr:rowOff>
    </xdr:from>
    <xdr:to>
      <xdr:col>2</xdr:col>
      <xdr:colOff>613458</xdr:colOff>
      <xdr:row>29</xdr:row>
      <xdr:rowOff>129448</xdr:rowOff>
    </xdr:to>
    <xdr:sp macro="" textlink="">
      <xdr:nvSpPr>
        <xdr:cNvPr id="24" name="_SM_Summary">
          <a:extLst>
            <a:ext uri="{FF2B5EF4-FFF2-40B4-BE49-F238E27FC236}">
              <a16:creationId xmlns:a16="http://schemas.microsoft.com/office/drawing/2014/main" id="{3E71553A-2A48-4D21-82CA-F93199A93647}"/>
            </a:ext>
          </a:extLst>
        </xdr:cNvPr>
        <xdr:cNvSpPr/>
      </xdr:nvSpPr>
      <xdr:spPr>
        <a:xfrm>
          <a:off x="664029" y="5940877"/>
          <a:ext cx="1800000" cy="720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Savings Modelling?</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Savings modelling provides automated savings analysis for standard theoretical savings scenarios as well as more user defined savings scenarios.</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There is also an intuitve Supplier Selection tool that allows you to model a more real life selection including the ability to split volumes amongst more than one supplier.</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carry out Savings Modelling?</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automated savings scenarios allow you to see the best and worst case scenarios and allow you to set some more realstic savings targets.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"All Incumbents" and "Line Item Incumbents" scenarios allow you to view scenarios that are easier to award and may still deliver significant savings.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custom "Top N Suppliers Per Basket" and "Preferred Suppliers Per Basket" scenarios allow you to configure more real life, potentially stakeholder driven scenarios.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carry out Savings Modelling?</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can view Savings figures at any stage during RFP analysis, however it is often best practice to start fully investigating savings after the final round, once bidder prices have been clarified and final prices have been submitted.</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are there different types of savings scenarios?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different scenarios allow you to explore the suitability of each and create scenario that is specific and suitable for your category / client.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See the FAQ section for the breakdown of the default scenarios: "All Suppliers", "All Incumbents", "Line Item Incumbents and "Best Supplier Per Basket".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See the FAQ section for the breakdown of the custom scenarios "Top N Suppliers Per Basket" , "Preferred Suppliers Per Basket" and "Suppler Selection".</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carry out Savings Modelling?</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If required, adjust the table in the sheet "4a. SM Control Panel" if you would like to use the custom savings scenarios of "Top N Suppliers Per Basket" and "Preferred Suppliers Per Basket". This control panel won't affect the standard savings scenarios.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Click the button and explore the pivots in sheet "4b. SM High Level View" to view the figures at a high level. Use the sheets "4c. SM Granular Data" and "4d. Pre-Selection Data" to explore the data at a more granular level. The latter only explores data for the custom scenarios.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Use the sheet "4f. Supplier Selection" to create a supplier selection / manual savings scenario. The yellow cells can be used to choose suppliers and allocate percentages of the baseline volume.</a:t>
          </a:r>
        </a:p>
      </xdr:txBody>
    </xdr:sp>
    <xdr:clientData/>
  </xdr:twoCellAnchor>
  <xdr:twoCellAnchor>
    <xdr:from>
      <xdr:col>1</xdr:col>
      <xdr:colOff>54428</xdr:colOff>
      <xdr:row>21</xdr:row>
      <xdr:rowOff>81643</xdr:rowOff>
    </xdr:from>
    <xdr:to>
      <xdr:col>2</xdr:col>
      <xdr:colOff>613457</xdr:colOff>
      <xdr:row>25</xdr:row>
      <xdr:rowOff>61414</xdr:rowOff>
    </xdr:to>
    <xdr:sp macro="" textlink="">
      <xdr:nvSpPr>
        <xdr:cNvPr id="23" name="_CF_Summary">
          <a:extLst>
            <a:ext uri="{FF2B5EF4-FFF2-40B4-BE49-F238E27FC236}">
              <a16:creationId xmlns:a16="http://schemas.microsoft.com/office/drawing/2014/main" id="{EF84FF0F-6A26-4919-BB22-80DF06FFAA8B}"/>
            </a:ext>
          </a:extLst>
        </xdr:cNvPr>
        <xdr:cNvSpPr/>
      </xdr:nvSpPr>
      <xdr:spPr>
        <a:xfrm>
          <a:off x="664028" y="5132614"/>
          <a:ext cx="1800000" cy="720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Commercial Feedback?</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Commercial Feedback allows you to set target prices per round in an attempt to drive down bidder prices over time.</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Target prices are very flexible to set and bespoke commercial feedback outputs can be generated per bidder.</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carry out Commercial Feedback?</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set targets in commercial feedback to give your bidders a target price to aspire towards.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helps drive down prices, ensuring that you are on track to achieve savings at the end of the sourcing process.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provides a competitive nature to the sourcing event, and can be used to highlight areas where an incumbent can lose business. Or areas where a new supplier can gain business.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carry out Commercial Feedback?</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should use commercial feedback after you have clarified prices with bidders for each round.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should be issued at the end of the round, with the updated prices used as part of the next round of negotation.</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apply discounts and randomisation to target prices?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apply these to make your target prices more competetive, especially to a bidder who is consistently a cherry pick bidder.</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randomisation can help to ensure that a cherry pick bidder doesn't realise they are the cherry pick for those particular items.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carry out Commercial Feedback?</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After bid responses have been validated using "Supplier Clarifications", adjust the target setting using the table "_Feedback Parameters_". If you would like to change bandings colours, adjust them too before clicking "Refresh Feedback Targets".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Sheet 3b. now has heatmapped data for each bidder in the chosen bidder shortlist (see the table "_Colour and Shortlist Toggle_". Expand the grouped columns to see more data including how the target price was calculated. If you would like to view a different shortilist, use the toggle box to adjust and click the button "Refresh Feedback Targets" to see the new data.</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Once you are happy with the heatmapped data, you can generate individual heatmaps per bidder.</a:t>
          </a:r>
        </a:p>
      </xdr:txBody>
    </xdr:sp>
    <xdr:clientData/>
  </xdr:twoCellAnchor>
  <xdr:twoCellAnchor>
    <xdr:from>
      <xdr:col>1</xdr:col>
      <xdr:colOff>58235</xdr:colOff>
      <xdr:row>17</xdr:row>
      <xdr:rowOff>17416</xdr:rowOff>
    </xdr:from>
    <xdr:to>
      <xdr:col>2</xdr:col>
      <xdr:colOff>619985</xdr:colOff>
      <xdr:row>21</xdr:row>
      <xdr:rowOff>31750</xdr:rowOff>
    </xdr:to>
    <xdr:sp macro="" textlink="">
      <xdr:nvSpPr>
        <xdr:cNvPr id="22" name="_SC_Summary">
          <a:extLst>
            <a:ext uri="{FF2B5EF4-FFF2-40B4-BE49-F238E27FC236}">
              <a16:creationId xmlns:a16="http://schemas.microsoft.com/office/drawing/2014/main" id="{419B6730-B701-4F4F-988A-2488E734C50B}"/>
            </a:ext>
          </a:extLst>
        </xdr:cNvPr>
        <xdr:cNvSpPr/>
      </xdr:nvSpPr>
      <xdr:spPr>
        <a:xfrm>
          <a:off x="670556" y="4194809"/>
          <a:ext cx="1800000" cy="721905"/>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Supplier Clarifications?</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Supplier Clarifications shows you bidder performance at a high level and basket level, e.g. coverage, outlier and savings data.</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In this section, you can also drill down to granular item performance.</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carry out Supplier Clarifications?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allows you to identify areas that require further investigation, e.g. certain baskets that have a high % of outliers, or that a line incumbent didn't quote an item they currently source.</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carry out Supplier Clarifications?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should use this section after receiving bids to clarify the data as soon as possible prior to sending out commerical feedback. This ensures no anomolies are used in the target setting for commercial feedback.</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an outlier, and how is this calculated?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An outlier is an item that has a price that significantly different from the baseline price. If there is no baseline price for an item, then the median of all bids is used as a proxy. Thresholds for the outlier calculations can be set per basket level in the tab "2a. SC Control Panel".</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Basket Coverage flags work?</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These allow you to seperate bidders with "Good Coverage" from bidders with "Low Coverage". This is useful when you want to find bidders with low basket coverage, who you expect to have higher coverage. It is used for savings scenarios, as if you are awarding at a basket level, you would want bidders that have suitable coverage for that basket.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column is "Flag For Baseline Spend Coverage % Valid Items" in the "_Baskets_" table.</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set them in the "_Baskets Coverage_" table.</a:t>
          </a:r>
          <a:endPar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endParaRP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use Supplier Clarifications?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Review the tables in the sheet "0b. General Settings" to set the desired basket levels per pricing sheet. Adjust the "_Item Fields_" table to include any descriptive columns in granular data outputs. Click the button to apply these changes to the tool.</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Adjust coverage thresholds in the table "_Basket Coverage_". Adjust the Outlier Parmeters if neccesary. See the screenshot SC_1 for more information. Click the button to refresh the outputs in the following sheets.</a:t>
          </a:r>
        </a:p>
      </xdr:txBody>
    </xdr:sp>
    <xdr:clientData/>
  </xdr:twoCellAnchor>
  <xdr:twoCellAnchor>
    <xdr:from>
      <xdr:col>1</xdr:col>
      <xdr:colOff>58238</xdr:colOff>
      <xdr:row>12</xdr:row>
      <xdr:rowOff>83548</xdr:rowOff>
    </xdr:from>
    <xdr:to>
      <xdr:col>2</xdr:col>
      <xdr:colOff>617267</xdr:colOff>
      <xdr:row>16</xdr:row>
      <xdr:rowOff>63319</xdr:rowOff>
    </xdr:to>
    <xdr:sp macro="" textlink="">
      <xdr:nvSpPr>
        <xdr:cNvPr id="21" name="_I_Summary">
          <a:extLst>
            <a:ext uri="{FF2B5EF4-FFF2-40B4-BE49-F238E27FC236}">
              <a16:creationId xmlns:a16="http://schemas.microsoft.com/office/drawing/2014/main" id="{240C79B3-0DEE-46D3-86C3-9AB1CF69A66E}"/>
            </a:ext>
          </a:extLst>
        </xdr:cNvPr>
        <xdr:cNvSpPr/>
      </xdr:nvSpPr>
      <xdr:spPr>
        <a:xfrm>
          <a:off x="667838" y="3469005"/>
          <a:ext cx="1800000" cy="720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Import?</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This is where you can import data into the Sourcing Analytics database and view simple data to ensure you've imported the right file.</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Import?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To provide the tool with the data needed to carry out the analysis.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Import?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An initial import happens at the beginning of the RFP analysis process. If bidders adjust their bids, additional imports will be required.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Further imports are required when the round changes.</a:t>
          </a:r>
          <a:endPar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endParaRP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Import?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Download a consolidation from eFlow, save it on your laptop. On the sheet "1a. Import",  check the round and then click the button and follow the process to select the consolidation file.</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"Import Log" shows you who uploaded a file and provides a time stamp and file address.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Ensure that the structure of the tabs used for analytics has remained unchanged and the data has not been edited after downloading from eFlow.</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If there are any irregularities with your URNs or Internal Data column values, the table _Interal Data Validity_ will help flag these. You can not continue to refresh the tool until these have been resolved.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endPar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endParaRP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endPar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endParaRPr>
        </a:p>
      </xdr:txBody>
    </xdr:sp>
    <xdr:clientData/>
  </xdr:twoCellAnchor>
  <xdr:twoCellAnchor editAs="oneCell">
    <xdr:from>
      <xdr:col>10</xdr:col>
      <xdr:colOff>361677</xdr:colOff>
      <xdr:row>2</xdr:row>
      <xdr:rowOff>336365</xdr:rowOff>
    </xdr:from>
    <xdr:to>
      <xdr:col>10</xdr:col>
      <xdr:colOff>783297</xdr:colOff>
      <xdr:row>4</xdr:row>
      <xdr:rowOff>21567</xdr:rowOff>
    </xdr:to>
    <xdr:pic>
      <xdr:nvPicPr>
        <xdr:cNvPr id="29" name="_Info_For_Legend" descr="Information">
          <a:extLst>
            <a:ext uri="{FF2B5EF4-FFF2-40B4-BE49-F238E27FC236}">
              <a16:creationId xmlns:a16="http://schemas.microsoft.com/office/drawing/2014/main" id="{FED479AE-5480-41E9-A1FB-9431AADE7C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969070" y="690151"/>
          <a:ext cx="417810" cy="369369"/>
        </a:xfrm>
        <a:prstGeom prst="rect">
          <a:avLst/>
        </a:prstGeom>
      </xdr:spPr>
    </xdr:pic>
    <xdr:clientData/>
  </xdr:twoCellAnchor>
  <xdr:twoCellAnchor editAs="oneCell">
    <xdr:from>
      <xdr:col>4</xdr:col>
      <xdr:colOff>0</xdr:colOff>
      <xdr:row>11</xdr:row>
      <xdr:rowOff>0</xdr:rowOff>
    </xdr:from>
    <xdr:to>
      <xdr:col>6</xdr:col>
      <xdr:colOff>464820</xdr:colOff>
      <xdr:row>24</xdr:row>
      <xdr:rowOff>53340</xdr:rowOff>
    </xdr:to>
    <xdr:pic>
      <xdr:nvPicPr>
        <xdr:cNvPr id="35" name="_Legend">
          <a:extLst>
            <a:ext uri="{FF2B5EF4-FFF2-40B4-BE49-F238E27FC236}">
              <a16:creationId xmlns:a16="http://schemas.microsoft.com/office/drawing/2014/main" id="{A6DA183B-88E4-48A4-AA11-6881CAF96F8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95800" y="3154680"/>
          <a:ext cx="3970020" cy="2430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58237</xdr:colOff>
      <xdr:row>8</xdr:row>
      <xdr:rowOff>103142</xdr:rowOff>
    </xdr:from>
    <xdr:to>
      <xdr:col>2</xdr:col>
      <xdr:colOff>617266</xdr:colOff>
      <xdr:row>11</xdr:row>
      <xdr:rowOff>82913</xdr:rowOff>
    </xdr:to>
    <xdr:sp macro="" textlink="">
      <xdr:nvSpPr>
        <xdr:cNvPr id="30" name="_INS_Summary">
          <a:extLst>
            <a:ext uri="{FF2B5EF4-FFF2-40B4-BE49-F238E27FC236}">
              <a16:creationId xmlns:a16="http://schemas.microsoft.com/office/drawing/2014/main" id="{6FE6D844-A330-41AD-B011-1A5BC28519D3}"/>
            </a:ext>
          </a:extLst>
        </xdr:cNvPr>
        <xdr:cNvSpPr txBox="1"/>
      </xdr:nvSpPr>
      <xdr:spPr>
        <a:xfrm>
          <a:off x="667837" y="2563313"/>
          <a:ext cx="1800000" cy="720000"/>
        </a:xfrm>
        <a:prstGeom prst="rect">
          <a:avLst/>
        </a:prstGeom>
        <a:solidFill>
          <a:schemeClr val="lt1"/>
        </a:solidFill>
        <a:ln w="9525" cmpd="sng">
          <a:solidFill>
            <a:srgbClr val="86B0E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342900" marR="0" algn="l">
            <a:spcBef>
              <a:spcPts val="0"/>
            </a:spcBef>
            <a:spcAft>
              <a:spcPts val="0"/>
            </a:spcAft>
          </a:pPr>
          <a:r>
            <a:rPr lang="en-GB" sz="1400">
              <a:solidFill>
                <a:srgbClr val="5D6A71"/>
              </a:solidFill>
              <a:effectLst/>
              <a:latin typeface="Calibri" panose="020F0502020204030204" pitchFamily="34" charset="0"/>
            </a:rPr>
            <a:t>The tool provides</a:t>
          </a:r>
          <a:r>
            <a:rPr lang="en-GB" sz="1400" baseline="0">
              <a:solidFill>
                <a:srgbClr val="5D6A71"/>
              </a:solidFill>
              <a:effectLst/>
              <a:latin typeface="Calibri" panose="020F0502020204030204" pitchFamily="34" charset="0"/>
            </a:rPr>
            <a:t> detailed Sourcing Analytics for an RFP. It can use a consolidated output from eFlow Sourcing or it can consolidate non-eFlow RFPs. </a:t>
          </a:r>
          <a:r>
            <a:rPr lang="en-GB" sz="1400">
              <a:solidFill>
                <a:srgbClr val="5D6A71"/>
              </a:solidFill>
              <a:effectLst/>
              <a:latin typeface="Calibri" panose="020F0502020204030204" pitchFamily="34" charset="0"/>
            </a:rPr>
            <a:t>It then provides automated analysis and</a:t>
          </a:r>
          <a:r>
            <a:rPr lang="en-GB" sz="1400" baseline="0">
              <a:solidFill>
                <a:srgbClr val="5D6A71"/>
              </a:solidFill>
              <a:effectLst/>
              <a:latin typeface="Calibri" panose="020F0502020204030204" pitchFamily="34" charset="0"/>
            </a:rPr>
            <a:t> allows you to adjust paramaters to make the analysis relevant to your client and category.</a:t>
          </a:r>
        </a:p>
        <a:p>
          <a:pPr marL="342900" marR="0" algn="l">
            <a:spcBef>
              <a:spcPts val="0"/>
            </a:spcBef>
            <a:spcAft>
              <a:spcPts val="0"/>
            </a:spcAft>
          </a:pPr>
          <a:endParaRPr lang="en-GB" sz="1400" baseline="0">
            <a:solidFill>
              <a:srgbClr val="5D6A71"/>
            </a:solidFill>
            <a:effectLst/>
            <a:latin typeface="Calibri" panose="020F0502020204030204" pitchFamily="34" charset="0"/>
          </a:endParaRPr>
        </a:p>
        <a:p>
          <a:pPr marL="342900" marR="0" algn="l">
            <a:spcBef>
              <a:spcPts val="0"/>
            </a:spcBef>
            <a:spcAft>
              <a:spcPts val="0"/>
            </a:spcAft>
          </a:pPr>
          <a:r>
            <a:rPr lang="en-GB" sz="1400" baseline="0">
              <a:solidFill>
                <a:srgbClr val="5D6A71"/>
              </a:solidFill>
              <a:effectLst/>
              <a:latin typeface="Calibri" panose="020F0502020204030204" pitchFamily="34" charset="0"/>
            </a:rPr>
            <a:t>Prior to import, please adjust the tables in tab "0b. General Settings". Here you can modify your Bidder List, set your Basket Levels for basket analytics and set Item Fields to make granular outputs easier to understand.</a:t>
          </a:r>
        </a:p>
        <a:p>
          <a:pPr marL="342900" marR="0" algn="l">
            <a:spcBef>
              <a:spcPts val="0"/>
            </a:spcBef>
            <a:spcAft>
              <a:spcPts val="0"/>
            </a:spcAft>
          </a:pPr>
          <a:endParaRPr lang="en-GB" sz="1400" baseline="0">
            <a:solidFill>
              <a:srgbClr val="5D6A71"/>
            </a:solidFill>
            <a:effectLst/>
            <a:latin typeface="Calibri" panose="020F0502020204030204" pitchFamily="34" charset="0"/>
          </a:endParaRPr>
        </a:p>
        <a:p>
          <a:pPr marL="342900" marR="0" algn="l">
            <a:spcBef>
              <a:spcPts val="0"/>
            </a:spcBef>
            <a:spcAft>
              <a:spcPts val="0"/>
            </a:spcAft>
          </a:pPr>
          <a:r>
            <a:rPr lang="en-GB" sz="1400" baseline="0">
              <a:solidFill>
                <a:srgbClr val="5D6A71"/>
              </a:solidFill>
              <a:effectLst/>
              <a:latin typeface="Calibri" panose="020F0502020204030204" pitchFamily="34" charset="0"/>
            </a:rPr>
            <a:t>Regarding Basket Levels, here you can set the tool to automatically create basket analytics based on the descriptive columns in the RFP. You can also assign certain baskets to be the level of detail for Outlier Parameters, as well as setting certain baskets to be included in savings modelling.</a:t>
          </a:r>
        </a:p>
        <a:p>
          <a:pPr marL="342900" marR="0" algn="l">
            <a:spcBef>
              <a:spcPts val="0"/>
            </a:spcBef>
            <a:spcAft>
              <a:spcPts val="0"/>
            </a:spcAft>
          </a:pPr>
          <a:endParaRPr lang="en-GB" sz="1400" b="0" i="0" baseline="0">
            <a:solidFill>
              <a:srgbClr val="5D6A71"/>
            </a:solidFill>
            <a:effectLst/>
            <a:latin typeface="Calibri" panose="020F0502020204030204" pitchFamily="34" charset="0"/>
          </a:endParaRP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Import:</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Ensure the correct driver is downloaded and that you are connected to the Efficio VPN.</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eFlow consolidated outputs or individual non-eFlow RFPs can be imported into the Sourcing Analytics database. Click the button to import new files. A history of imports can be seen in the _Import Log_ table.</a:t>
          </a: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Supplier Clarifications:</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This section allows you to to set the parameters to help identify outlier bids and perform basket analytics.</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Tab "2b. SC High Level View" contains the full set of basket analytics as well as bidder rankings for each basket split.</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Tab "2c. SC Item Analysis" contains information per item. E.g. number of bids, % of valid bids, cherrypick and max bid information.</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"2c. SC Granular Data" contains the granular item level pricing information including statistics about each item from each bidder.</a:t>
          </a: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Commercial Feedback:</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This section allows you to set the parameters for commercial feedback. You can also create the individual commercial feedback files for bidders here.</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mn-lt"/>
              <a:ea typeface="+mn-ea"/>
              <a:cs typeface="+mn-cs"/>
            </a:rPr>
            <a:t>Tab "3c. CF Granular Data" shows the line item target along with key metrics such as the target drivers. Here, you can also compare bidders easily and their variance away from the target price.</a:t>
          </a:r>
          <a:endParaRPr lang="en-GB" sz="1400" b="0" i="0" baseline="0">
            <a:solidFill>
              <a:srgbClr val="5D6A71"/>
            </a:solidFill>
            <a:effectLst/>
            <a:latin typeface="Calibri" panose="020F0502020204030204" pitchFamily="34" charset="0"/>
          </a:endParaRP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Savings Scenarios:</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This section contains the outputs of savings scenarios which consists of several default automated scenarios and some adjustable, real-life scenarios.</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The pivots in tab "4b. SM High Level View" provide a high view of the savings of each automated scenario.</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The tab "4f. Supplier Selection" allows you to use the automated scenarios to help produce a real life award scenario which also allows for awarding items to multiple suppliers.</a:t>
          </a: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Aggregated Award:</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ea typeface="+mn-ea"/>
              <a:cs typeface="+mn-cs"/>
            </a:rPr>
            <a:t>This section provides a view of all the awarded spend per supplier for each savings scenario. It also takes into account high level discounts such as rebates or payment terms (that apply to the full bid of the supplier).</a:t>
          </a:r>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898615</xdr:colOff>
      <xdr:row>1</xdr:row>
      <xdr:rowOff>269154</xdr:rowOff>
    </xdr:from>
    <xdr:to>
      <xdr:col>4</xdr:col>
      <xdr:colOff>2187868</xdr:colOff>
      <xdr:row>3</xdr:row>
      <xdr:rowOff>208626</xdr:rowOff>
    </xdr:to>
    <xdr:grpSp>
      <xdr:nvGrpSpPr>
        <xdr:cNvPr id="25" name="ButtonGroup">
          <a:extLst>
            <a:ext uri="{FF2B5EF4-FFF2-40B4-BE49-F238E27FC236}">
              <a16:creationId xmlns:a16="http://schemas.microsoft.com/office/drawing/2014/main" id="{F0385EAB-5213-46AF-AC74-842032BA6BB6}"/>
            </a:ext>
          </a:extLst>
        </xdr:cNvPr>
        <xdr:cNvGrpSpPr/>
      </xdr:nvGrpSpPr>
      <xdr:grpSpPr>
        <a:xfrm>
          <a:off x="3210015" y="446954"/>
          <a:ext cx="6115253" cy="510972"/>
          <a:chOff x="3211285" y="454208"/>
          <a:chExt cx="6048976" cy="44479"/>
        </a:xfrm>
      </xdr:grpSpPr>
      <xdr:sp macro="[0]!Previous_Click" textlink="">
        <xdr:nvSpPr>
          <xdr:cNvPr id="26" name="PreviousBtn" hidden="1">
            <a:extLst>
              <a:ext uri="{FF2B5EF4-FFF2-40B4-BE49-F238E27FC236}">
                <a16:creationId xmlns:a16="http://schemas.microsoft.com/office/drawing/2014/main" id="{DC6C03FD-23DC-4FA5-AFCC-15033DAA6C8C}"/>
              </a:ext>
            </a:extLst>
          </xdr:cNvPr>
          <xdr:cNvSpPr txBox="1">
            <a:spLocks/>
          </xdr:cNvSpPr>
        </xdr:nvSpPr>
        <xdr:spPr>
          <a:xfrm>
            <a:off x="3227888" y="456928"/>
            <a:ext cx="2870073" cy="41488"/>
          </a:xfrm>
          <a:prstGeom prst="rect">
            <a:avLst/>
          </a:prstGeom>
          <a:solidFill>
            <a:srgbClr val="DADDE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pPr algn="ctr"/>
            <a:r>
              <a:rPr lang="en-GB" sz="1500" b="1">
                <a:solidFill>
                  <a:srgbClr val="5D6A71"/>
                </a:solidFill>
                <a:latin typeface="+mn-lt"/>
              </a:rPr>
              <a:t>Previous</a:t>
            </a:r>
          </a:p>
        </xdr:txBody>
      </xdr:sp>
      <xdr:sp macro="[0]!Next_Click" textlink="">
        <xdr:nvSpPr>
          <xdr:cNvPr id="27" name="NextBtn" hidden="1">
            <a:extLst>
              <a:ext uri="{FF2B5EF4-FFF2-40B4-BE49-F238E27FC236}">
                <a16:creationId xmlns:a16="http://schemas.microsoft.com/office/drawing/2014/main" id="{C07C5CDC-2B87-453E-A185-CCA929FF94DB}"/>
              </a:ext>
            </a:extLst>
          </xdr:cNvPr>
          <xdr:cNvSpPr txBox="1">
            <a:spLocks/>
          </xdr:cNvSpPr>
        </xdr:nvSpPr>
        <xdr:spPr>
          <a:xfrm>
            <a:off x="6390188" y="454208"/>
            <a:ext cx="2870073" cy="41488"/>
          </a:xfrm>
          <a:prstGeom prst="rect">
            <a:avLst/>
          </a:prstGeom>
          <a:solidFill>
            <a:srgbClr val="DADDE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pPr algn="ctr"/>
            <a:r>
              <a:rPr lang="en-GB" sz="1500" b="1">
                <a:solidFill>
                  <a:srgbClr val="5D6A71"/>
                </a:solidFill>
                <a:latin typeface="+mn-lt"/>
              </a:rPr>
              <a:t>Next</a:t>
            </a:r>
          </a:p>
        </xdr:txBody>
      </xdr:sp>
      <xdr:sp macro="[0]!Start_Click" textlink="">
        <xdr:nvSpPr>
          <xdr:cNvPr id="28" name="StartBtn">
            <a:extLst>
              <a:ext uri="{FF2B5EF4-FFF2-40B4-BE49-F238E27FC236}">
                <a16:creationId xmlns:a16="http://schemas.microsoft.com/office/drawing/2014/main" id="{DB44BF86-FCF4-4905-908D-FBDF0AA5EB7B}"/>
              </a:ext>
            </a:extLst>
          </xdr:cNvPr>
          <xdr:cNvSpPr txBox="1">
            <a:spLocks/>
          </xdr:cNvSpPr>
        </xdr:nvSpPr>
        <xdr:spPr>
          <a:xfrm>
            <a:off x="3211285" y="457199"/>
            <a:ext cx="2870073" cy="41488"/>
          </a:xfrm>
          <a:prstGeom prst="rect">
            <a:avLst/>
          </a:prstGeom>
          <a:solidFill>
            <a:srgbClr val="DADDE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pPr algn="ctr"/>
            <a:r>
              <a:rPr lang="en-GB" sz="1500" b="1">
                <a:solidFill>
                  <a:srgbClr val="5D6A71"/>
                </a:solidFill>
                <a:latin typeface="+mn-lt"/>
              </a:rPr>
              <a:t>Start</a:t>
            </a:r>
          </a:p>
        </xdr:txBody>
      </xdr:sp>
    </xdr:grpSp>
    <xdr:clientData/>
  </xdr:twoCellAnchor>
  <xdr:twoCellAnchor editAs="absolute">
    <xdr:from>
      <xdr:col>1</xdr:col>
      <xdr:colOff>40825</xdr:colOff>
      <xdr:row>5</xdr:row>
      <xdr:rowOff>96607</xdr:rowOff>
    </xdr:from>
    <xdr:to>
      <xdr:col>6</xdr:col>
      <xdr:colOff>780943</xdr:colOff>
      <xdr:row>5</xdr:row>
      <xdr:rowOff>4441797</xdr:rowOff>
    </xdr:to>
    <xdr:grpSp>
      <xdr:nvGrpSpPr>
        <xdr:cNvPr id="6" name="Wizard">
          <a:extLst>
            <a:ext uri="{FF2B5EF4-FFF2-40B4-BE49-F238E27FC236}">
              <a16:creationId xmlns:a16="http://schemas.microsoft.com/office/drawing/2014/main" id="{C8BFFD37-5BE5-46BE-AC22-B2E0EB810C73}"/>
            </a:ext>
          </a:extLst>
        </xdr:cNvPr>
        <xdr:cNvGrpSpPr/>
      </xdr:nvGrpSpPr>
      <xdr:grpSpPr>
        <a:xfrm>
          <a:off x="256725" y="1277707"/>
          <a:ext cx="12868618" cy="4345190"/>
          <a:chOff x="367394" y="1289955"/>
          <a:chExt cx="12508721" cy="4397263"/>
        </a:xfrm>
      </xdr:grpSpPr>
      <xdr:sp macro="" textlink="">
        <xdr:nvSpPr>
          <xdr:cNvPr id="7" name="Instructions">
            <a:extLst>
              <a:ext uri="{FF2B5EF4-FFF2-40B4-BE49-F238E27FC236}">
                <a16:creationId xmlns:a16="http://schemas.microsoft.com/office/drawing/2014/main" id="{14AF947C-E882-441A-A245-369F556CE332}"/>
              </a:ext>
            </a:extLst>
          </xdr:cNvPr>
          <xdr:cNvSpPr txBox="1">
            <a:spLocks noChangeAspect="1"/>
          </xdr:cNvSpPr>
        </xdr:nvSpPr>
        <xdr:spPr>
          <a:xfrm>
            <a:off x="2664034" y="1301093"/>
            <a:ext cx="10212081" cy="4386125"/>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300">
                <a:solidFill>
                  <a:srgbClr val="5D6A71"/>
                </a:solidFill>
                <a:latin typeface="+mn-lt"/>
              </a:rPr>
              <a:t>Welcome to the Sourcing Analytics Configuration Wizard</a:t>
            </a:r>
          </a:p>
        </xdr:txBody>
      </xdr:sp>
      <xdr:sp macro="" textlink="">
        <xdr:nvSpPr>
          <xdr:cNvPr id="8" name="Refresh">
            <a:extLst>
              <a:ext uri="{FF2B5EF4-FFF2-40B4-BE49-F238E27FC236}">
                <a16:creationId xmlns:a16="http://schemas.microsoft.com/office/drawing/2014/main" id="{66EB5E35-6E80-44C5-920E-7D549B51715A}"/>
              </a:ext>
            </a:extLst>
          </xdr:cNvPr>
          <xdr:cNvSpPr txBox="1">
            <a:spLocks noChangeAspect="1"/>
          </xdr:cNvSpPr>
        </xdr:nvSpPr>
        <xdr:spPr>
          <a:xfrm>
            <a:off x="367394" y="5143309"/>
            <a:ext cx="2281632" cy="540000"/>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i="0" u="none" strike="noStrike">
                <a:solidFill>
                  <a:srgbClr val="000000"/>
                </a:solidFill>
                <a:effectLst/>
                <a:latin typeface="Calibri" panose="020F0502020204030204" pitchFamily="34" charset="0"/>
              </a:rPr>
              <a:t>Refresh Schedule (non-eFlow)</a:t>
            </a:r>
            <a:endParaRPr lang="en-GB" sz="1200">
              <a:solidFill>
                <a:srgbClr val="5D6A71"/>
              </a:solidFill>
              <a:latin typeface="+mn-lt"/>
            </a:endParaRPr>
          </a:p>
        </xdr:txBody>
      </xdr:sp>
      <xdr:sp macro="" textlink="">
        <xdr:nvSpPr>
          <xdr:cNvPr id="9" name="Bidders">
            <a:extLst>
              <a:ext uri="{FF2B5EF4-FFF2-40B4-BE49-F238E27FC236}">
                <a16:creationId xmlns:a16="http://schemas.microsoft.com/office/drawing/2014/main" id="{95C0B5E2-DE0F-4905-B70C-E81572F98616}"/>
              </a:ext>
            </a:extLst>
          </xdr:cNvPr>
          <xdr:cNvSpPr txBox="1">
            <a:spLocks noChangeAspect="1"/>
          </xdr:cNvSpPr>
        </xdr:nvSpPr>
        <xdr:spPr>
          <a:xfrm>
            <a:off x="367395" y="4585709"/>
            <a:ext cx="2281632" cy="540000"/>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i="0" u="none" strike="noStrike">
                <a:solidFill>
                  <a:srgbClr val="000000"/>
                </a:solidFill>
                <a:effectLst/>
                <a:latin typeface="Calibri" panose="020F0502020204030204" pitchFamily="34" charset="0"/>
              </a:rPr>
              <a:t>Bidder List</a:t>
            </a:r>
            <a:endParaRPr lang="en-GB" sz="1200">
              <a:solidFill>
                <a:srgbClr val="5D6A71"/>
              </a:solidFill>
              <a:latin typeface="+mn-lt"/>
            </a:endParaRPr>
          </a:p>
        </xdr:txBody>
      </xdr:sp>
      <xdr:sp macro="" textlink="">
        <xdr:nvSpPr>
          <xdr:cNvPr id="10" name="Prices">
            <a:extLst>
              <a:ext uri="{FF2B5EF4-FFF2-40B4-BE49-F238E27FC236}">
                <a16:creationId xmlns:a16="http://schemas.microsoft.com/office/drawing/2014/main" id="{44BC54A3-5082-431B-9F84-CFD7603396A1}"/>
              </a:ext>
            </a:extLst>
          </xdr:cNvPr>
          <xdr:cNvSpPr txBox="1">
            <a:spLocks noChangeAspect="1"/>
          </xdr:cNvSpPr>
        </xdr:nvSpPr>
        <xdr:spPr>
          <a:xfrm>
            <a:off x="367395" y="4032731"/>
            <a:ext cx="2281632" cy="540000"/>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i="0" u="none" strike="noStrike">
                <a:solidFill>
                  <a:srgbClr val="000000"/>
                </a:solidFill>
                <a:effectLst/>
                <a:latin typeface="Calibri" panose="020F0502020204030204" pitchFamily="34" charset="0"/>
              </a:rPr>
              <a:t>Pricing Columns</a:t>
            </a:r>
            <a:endParaRPr lang="en-GB" sz="1200">
              <a:solidFill>
                <a:srgbClr val="5D6A71"/>
              </a:solidFill>
              <a:latin typeface="+mn-lt"/>
            </a:endParaRPr>
          </a:p>
        </xdr:txBody>
      </xdr:sp>
      <xdr:sp macro="" textlink="">
        <xdr:nvSpPr>
          <xdr:cNvPr id="11" name="Raw">
            <a:extLst>
              <a:ext uri="{FF2B5EF4-FFF2-40B4-BE49-F238E27FC236}">
                <a16:creationId xmlns:a16="http://schemas.microsoft.com/office/drawing/2014/main" id="{EECF4545-2971-42F6-B4CE-3BB9BB5A542E}"/>
              </a:ext>
            </a:extLst>
          </xdr:cNvPr>
          <xdr:cNvSpPr txBox="1">
            <a:spLocks noChangeAspect="1"/>
          </xdr:cNvSpPr>
        </xdr:nvSpPr>
        <xdr:spPr>
          <a:xfrm>
            <a:off x="367395" y="3477856"/>
            <a:ext cx="2281632" cy="540000"/>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i="0" u="none" strike="noStrike">
                <a:solidFill>
                  <a:srgbClr val="000000"/>
                </a:solidFill>
                <a:effectLst/>
                <a:latin typeface="Calibri" panose="020F0502020204030204" pitchFamily="34" charset="0"/>
              </a:rPr>
              <a:t>Column</a:t>
            </a:r>
            <a:r>
              <a:rPr lang="en-GB" sz="1200" b="0" i="0" u="none" strike="noStrike" baseline="0">
                <a:solidFill>
                  <a:srgbClr val="000000"/>
                </a:solidFill>
                <a:effectLst/>
                <a:latin typeface="Calibri" panose="020F0502020204030204" pitchFamily="34" charset="0"/>
              </a:rPr>
              <a:t> Mapping</a:t>
            </a:r>
            <a:endParaRPr lang="en-GB" sz="1200">
              <a:solidFill>
                <a:srgbClr val="5D6A71"/>
              </a:solidFill>
              <a:latin typeface="+mn-lt"/>
            </a:endParaRPr>
          </a:p>
        </xdr:txBody>
      </xdr:sp>
      <xdr:sp macro="" textlink="">
        <xdr:nvSpPr>
          <xdr:cNvPr id="12" name="Tabs">
            <a:extLst>
              <a:ext uri="{FF2B5EF4-FFF2-40B4-BE49-F238E27FC236}">
                <a16:creationId xmlns:a16="http://schemas.microsoft.com/office/drawing/2014/main" id="{465B956A-DFA5-4D86-8036-7EDEC1CFC91E}"/>
              </a:ext>
            </a:extLst>
          </xdr:cNvPr>
          <xdr:cNvSpPr txBox="1">
            <a:spLocks noChangeAspect="1"/>
          </xdr:cNvSpPr>
        </xdr:nvSpPr>
        <xdr:spPr>
          <a:xfrm>
            <a:off x="367395" y="2936326"/>
            <a:ext cx="2281632" cy="540000"/>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i="0" u="none" strike="noStrike">
                <a:solidFill>
                  <a:srgbClr val="000000"/>
                </a:solidFill>
                <a:effectLst/>
                <a:latin typeface="Calibri" panose="020F0502020204030204" pitchFamily="34" charset="0"/>
              </a:rPr>
              <a:t>Tabs</a:t>
            </a:r>
            <a:endParaRPr lang="en-GB" sz="1200">
              <a:solidFill>
                <a:srgbClr val="5D6A71"/>
              </a:solidFill>
              <a:latin typeface="+mn-lt"/>
            </a:endParaRPr>
          </a:p>
        </xdr:txBody>
      </xdr:sp>
      <xdr:sp macro="" textlink="">
        <xdr:nvSpPr>
          <xdr:cNvPr id="13" name="Shortlists">
            <a:extLst>
              <a:ext uri="{FF2B5EF4-FFF2-40B4-BE49-F238E27FC236}">
                <a16:creationId xmlns:a16="http://schemas.microsoft.com/office/drawing/2014/main" id="{E4822586-DB16-4C2E-B4A9-A55CA56BA64A}"/>
              </a:ext>
            </a:extLst>
          </xdr:cNvPr>
          <xdr:cNvSpPr txBox="1">
            <a:spLocks noChangeAspect="1"/>
          </xdr:cNvSpPr>
        </xdr:nvSpPr>
        <xdr:spPr>
          <a:xfrm>
            <a:off x="367394" y="2381213"/>
            <a:ext cx="2281632" cy="540000"/>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i="0" u="none" strike="noStrike">
                <a:solidFill>
                  <a:srgbClr val="000000"/>
                </a:solidFill>
                <a:effectLst/>
                <a:latin typeface="Calibri" panose="020F0502020204030204" pitchFamily="34" charset="0"/>
              </a:rPr>
              <a:t>Bidder</a:t>
            </a:r>
            <a:r>
              <a:rPr lang="en-GB" sz="1200" b="0" i="0" u="none" strike="noStrike" baseline="0">
                <a:solidFill>
                  <a:srgbClr val="000000"/>
                </a:solidFill>
                <a:effectLst/>
                <a:latin typeface="Calibri" panose="020F0502020204030204" pitchFamily="34" charset="0"/>
              </a:rPr>
              <a:t> Shortlisting</a:t>
            </a:r>
            <a:endParaRPr lang="en-GB" sz="1200">
              <a:solidFill>
                <a:srgbClr val="5D6A71"/>
              </a:solidFill>
              <a:latin typeface="+mn-lt"/>
            </a:endParaRPr>
          </a:p>
        </xdr:txBody>
      </xdr:sp>
      <xdr:sp macro="" textlink="">
        <xdr:nvSpPr>
          <xdr:cNvPr id="14" name="Dimensions">
            <a:extLst>
              <a:ext uri="{FF2B5EF4-FFF2-40B4-BE49-F238E27FC236}">
                <a16:creationId xmlns:a16="http://schemas.microsoft.com/office/drawing/2014/main" id="{3A1C35C1-51EE-4181-B209-186746D1F64A}"/>
              </a:ext>
            </a:extLst>
          </xdr:cNvPr>
          <xdr:cNvSpPr txBox="1">
            <a:spLocks noChangeAspect="1"/>
          </xdr:cNvSpPr>
        </xdr:nvSpPr>
        <xdr:spPr>
          <a:xfrm>
            <a:off x="367396" y="1834221"/>
            <a:ext cx="2281632" cy="540000"/>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i="0" u="none" strike="noStrike">
                <a:solidFill>
                  <a:srgbClr val="000000"/>
                </a:solidFill>
                <a:effectLst/>
                <a:latin typeface="Calibri" panose="020F0502020204030204" pitchFamily="34" charset="0"/>
              </a:rPr>
              <a:t>Dimensions</a:t>
            </a:r>
            <a:endParaRPr lang="en-GB" sz="1200">
              <a:solidFill>
                <a:srgbClr val="5D6A71"/>
              </a:solidFill>
              <a:latin typeface="+mn-lt"/>
            </a:endParaRPr>
          </a:p>
        </xdr:txBody>
      </xdr:sp>
      <xdr:sp macro="" textlink="">
        <xdr:nvSpPr>
          <xdr:cNvPr id="15" name="EnvVars">
            <a:extLst>
              <a:ext uri="{FF2B5EF4-FFF2-40B4-BE49-F238E27FC236}">
                <a16:creationId xmlns:a16="http://schemas.microsoft.com/office/drawing/2014/main" id="{879D6BAD-718A-4976-9A09-E99D56E741FC}"/>
              </a:ext>
            </a:extLst>
          </xdr:cNvPr>
          <xdr:cNvSpPr txBox="1">
            <a:spLocks noChangeAspect="1"/>
          </xdr:cNvSpPr>
        </xdr:nvSpPr>
        <xdr:spPr>
          <a:xfrm>
            <a:off x="367394" y="1289955"/>
            <a:ext cx="2281632" cy="540000"/>
          </a:xfrm>
          <a:prstGeom prst="rect">
            <a:avLst/>
          </a:prstGeom>
          <a:solidFill>
            <a:srgbClr val="DADDE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i="0" u="none" strike="noStrike">
                <a:solidFill>
                  <a:srgbClr val="000000"/>
                </a:solidFill>
                <a:effectLst/>
                <a:latin typeface="Calibri" panose="020F0502020204030204" pitchFamily="34" charset="0"/>
              </a:rPr>
              <a:t>Environment</a:t>
            </a:r>
            <a:r>
              <a:rPr lang="en-GB" sz="1200" b="0" i="0" u="none" strike="noStrike" baseline="0">
                <a:solidFill>
                  <a:srgbClr val="000000"/>
                </a:solidFill>
                <a:effectLst/>
                <a:latin typeface="Calibri" panose="020F0502020204030204" pitchFamily="34" charset="0"/>
              </a:rPr>
              <a:t> Variables</a:t>
            </a:r>
            <a:endParaRPr lang="en-GB" sz="1200">
              <a:solidFill>
                <a:srgbClr val="5D6A71"/>
              </a:solidFill>
              <a:latin typeface="+mn-lt"/>
            </a:endParaRPr>
          </a:p>
        </xdr:txBody>
      </xdr:sp>
    </xdr:grpSp>
    <xdr:clientData/>
  </xdr:twoCellAnchor>
  <xdr:twoCellAnchor>
    <xdr:from>
      <xdr:col>8</xdr:col>
      <xdr:colOff>112803</xdr:colOff>
      <xdr:row>1</xdr:row>
      <xdr:rowOff>31029</xdr:rowOff>
    </xdr:from>
    <xdr:to>
      <xdr:col>8</xdr:col>
      <xdr:colOff>2931468</xdr:colOff>
      <xdr:row>2</xdr:row>
      <xdr:rowOff>57258</xdr:rowOff>
    </xdr:to>
    <xdr:sp macro="[0]!BringUpFromImage" textlink="">
      <xdr:nvSpPr>
        <xdr:cNvPr id="16" name="StartBtn">
          <a:extLst>
            <a:ext uri="{FF2B5EF4-FFF2-40B4-BE49-F238E27FC236}">
              <a16:creationId xmlns:a16="http://schemas.microsoft.com/office/drawing/2014/main" id="{89289F77-48B3-4EB2-A1B9-87EE9CE3D74A}"/>
            </a:ext>
          </a:extLst>
        </xdr:cNvPr>
        <xdr:cNvSpPr txBox="1">
          <a:spLocks/>
        </xdr:cNvSpPr>
      </xdr:nvSpPr>
      <xdr:spPr>
        <a:xfrm>
          <a:off x="13914528" y="221529"/>
          <a:ext cx="2818665" cy="340554"/>
        </a:xfrm>
        <a:prstGeom prst="rect">
          <a:avLst/>
        </a:prstGeom>
        <a:solidFill>
          <a:srgbClr val="DADDE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pPr algn="ctr"/>
          <a:r>
            <a:rPr lang="en-GB" sz="1500" b="1">
              <a:solidFill>
                <a:srgbClr val="5D6A71"/>
              </a:solidFill>
              <a:latin typeface="+mn-lt"/>
            </a:rPr>
            <a:t>Configure</a:t>
          </a:r>
          <a:r>
            <a:rPr lang="en-GB" sz="1500" b="1" baseline="0">
              <a:solidFill>
                <a:srgbClr val="5D6A71"/>
              </a:solidFill>
              <a:latin typeface="+mn-lt"/>
            </a:rPr>
            <a:t> Instance from Image</a:t>
          </a:r>
          <a:endParaRPr lang="en-GB" sz="1500" b="1">
            <a:solidFill>
              <a:srgbClr val="5D6A71"/>
            </a:solidFill>
            <a:latin typeface="+mn-lt"/>
          </a:endParaRPr>
        </a:p>
      </xdr:txBody>
    </xdr:sp>
    <xdr:clientData/>
  </xdr:twoCellAnchor>
  <xdr:twoCellAnchor>
    <xdr:from>
      <xdr:col>8</xdr:col>
      <xdr:colOff>108857</xdr:colOff>
      <xdr:row>3</xdr:row>
      <xdr:rowOff>54429</xdr:rowOff>
    </xdr:from>
    <xdr:to>
      <xdr:col>8</xdr:col>
      <xdr:colOff>2927522</xdr:colOff>
      <xdr:row>4</xdr:row>
      <xdr:rowOff>145972</xdr:rowOff>
    </xdr:to>
    <xdr:sp macro="[0]!RestartWizard" textlink="">
      <xdr:nvSpPr>
        <xdr:cNvPr id="17" name="StartBtn">
          <a:extLst>
            <a:ext uri="{FF2B5EF4-FFF2-40B4-BE49-F238E27FC236}">
              <a16:creationId xmlns:a16="http://schemas.microsoft.com/office/drawing/2014/main" id="{68B6AD71-549D-4D2D-ACE5-E56417C5EFB3}"/>
            </a:ext>
          </a:extLst>
        </xdr:cNvPr>
        <xdr:cNvSpPr txBox="1">
          <a:spLocks/>
        </xdr:cNvSpPr>
      </xdr:nvSpPr>
      <xdr:spPr>
        <a:xfrm>
          <a:off x="15947571" y="805543"/>
          <a:ext cx="2818665" cy="341915"/>
        </a:xfrm>
        <a:prstGeom prst="rect">
          <a:avLst/>
        </a:prstGeom>
        <a:solidFill>
          <a:srgbClr val="DADDE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pPr algn="ctr"/>
          <a:r>
            <a:rPr lang="en-GB" sz="1500" b="1">
              <a:solidFill>
                <a:srgbClr val="5D6A71"/>
              </a:solidFill>
              <a:latin typeface="+mn-lt"/>
            </a:rPr>
            <a:t>Restart Instance Configutation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596900</xdr:colOff>
      <xdr:row>16</xdr:row>
      <xdr:rowOff>76200</xdr:rowOff>
    </xdr:to>
    <xdr:sp macro="" textlink="">
      <xdr:nvSpPr>
        <xdr:cNvPr id="2" name="_Instructions_Box_2">
          <a:extLst>
            <a:ext uri="{FF2B5EF4-FFF2-40B4-BE49-F238E27FC236}">
              <a16:creationId xmlns:a16="http://schemas.microsoft.com/office/drawing/2014/main" id="{01038138-ABA0-4FAB-95B1-DC5D99FBA340}"/>
            </a:ext>
          </a:extLst>
        </xdr:cNvPr>
        <xdr:cNvSpPr/>
      </xdr:nvSpPr>
      <xdr:spPr>
        <a:xfrm>
          <a:off x="213360" y="1272540"/>
          <a:ext cx="2540000" cy="1905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Here you can find the version control, a contents table and high level instructions.</a:t>
          </a:r>
        </a:p>
      </xdr:txBody>
    </xdr:sp>
    <xdr:clientData/>
  </xdr:twoCellAnchor>
  <xdr:twoCellAnchor>
    <xdr:from>
      <xdr:col>5</xdr:col>
      <xdr:colOff>213359</xdr:colOff>
      <xdr:row>20</xdr:row>
      <xdr:rowOff>220979</xdr:rowOff>
    </xdr:from>
    <xdr:to>
      <xdr:col>49</xdr:col>
      <xdr:colOff>160019</xdr:colOff>
      <xdr:row>41</xdr:row>
      <xdr:rowOff>487679</xdr:rowOff>
    </xdr:to>
    <xdr:sp macro="" textlink="">
      <xdr:nvSpPr>
        <xdr:cNvPr id="3" name="_INS_Summary">
          <a:extLst>
            <a:ext uri="{FF2B5EF4-FFF2-40B4-BE49-F238E27FC236}">
              <a16:creationId xmlns:a16="http://schemas.microsoft.com/office/drawing/2014/main" id="{0BE52458-403E-4D55-959F-A6D466E9BA1C}"/>
            </a:ext>
          </a:extLst>
        </xdr:cNvPr>
        <xdr:cNvSpPr txBox="1"/>
      </xdr:nvSpPr>
      <xdr:spPr>
        <a:xfrm>
          <a:off x="11353799" y="4053839"/>
          <a:ext cx="9334500" cy="8572500"/>
        </a:xfrm>
        <a:prstGeom prst="rect">
          <a:avLst/>
        </a:prstGeom>
        <a:solidFill>
          <a:schemeClr val="lt1"/>
        </a:solidFill>
        <a:ln w="9525" cmpd="sng">
          <a:solidFill>
            <a:srgbClr val="86B0E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342900" marR="0" algn="l">
            <a:spcBef>
              <a:spcPts val="0"/>
            </a:spcBef>
            <a:spcAft>
              <a:spcPts val="0"/>
            </a:spcAft>
          </a:pPr>
          <a:r>
            <a:rPr lang="en-GB" sz="1400">
              <a:solidFill>
                <a:srgbClr val="5D6A71"/>
              </a:solidFill>
              <a:effectLst/>
              <a:latin typeface="Calibri" panose="020F0502020204030204" pitchFamily="34" charset="0"/>
            </a:rPr>
            <a:t>The tool provides</a:t>
          </a:r>
          <a:r>
            <a:rPr lang="en-GB" sz="1400" baseline="0">
              <a:solidFill>
                <a:srgbClr val="5D6A71"/>
              </a:solidFill>
              <a:effectLst/>
              <a:latin typeface="Calibri" panose="020F0502020204030204" pitchFamily="34" charset="0"/>
            </a:rPr>
            <a:t> detailed Sourcing Analytics for an RFP. It can use a consolidated output from eFlow Sourcing or it can consolidate non-eFlow RFPs. </a:t>
          </a:r>
          <a:r>
            <a:rPr lang="en-GB" sz="1400">
              <a:solidFill>
                <a:srgbClr val="5D6A71"/>
              </a:solidFill>
              <a:effectLst/>
              <a:latin typeface="Calibri" panose="020F0502020204030204" pitchFamily="34" charset="0"/>
            </a:rPr>
            <a:t>It then provides automated analysis and</a:t>
          </a:r>
          <a:r>
            <a:rPr lang="en-GB" sz="1400" baseline="0">
              <a:solidFill>
                <a:srgbClr val="5D6A71"/>
              </a:solidFill>
              <a:effectLst/>
              <a:latin typeface="Calibri" panose="020F0502020204030204" pitchFamily="34" charset="0"/>
            </a:rPr>
            <a:t> allows you to adjust paramaters to make the analysis relevant to your client and category.</a:t>
          </a:r>
        </a:p>
        <a:p>
          <a:pPr marL="342900" marR="0" algn="l">
            <a:spcBef>
              <a:spcPts val="0"/>
            </a:spcBef>
            <a:spcAft>
              <a:spcPts val="0"/>
            </a:spcAft>
          </a:pPr>
          <a:endParaRPr lang="en-GB" sz="1400" baseline="0">
            <a:solidFill>
              <a:srgbClr val="5D6A71"/>
            </a:solidFill>
            <a:effectLst/>
            <a:latin typeface="Calibri" panose="020F0502020204030204" pitchFamily="34" charset="0"/>
          </a:endParaRPr>
        </a:p>
        <a:p>
          <a:pPr marL="342900" marR="0" algn="l">
            <a:spcBef>
              <a:spcPts val="0"/>
            </a:spcBef>
            <a:spcAft>
              <a:spcPts val="0"/>
            </a:spcAft>
          </a:pPr>
          <a:r>
            <a:rPr lang="en-GB" sz="1400" baseline="0">
              <a:solidFill>
                <a:srgbClr val="5D6A71"/>
              </a:solidFill>
              <a:effectLst/>
              <a:latin typeface="Calibri" panose="020F0502020204030204" pitchFamily="34" charset="0"/>
            </a:rPr>
            <a:t>Prior to import, please adjust the tables in tab "0b. General Settings". Here you can modify your Bidder List, set your Basket Levels for basket analytics and set Item Fields to make granular outputs easier to understand.</a:t>
          </a:r>
        </a:p>
        <a:p>
          <a:pPr marL="342900" marR="0" algn="l">
            <a:spcBef>
              <a:spcPts val="0"/>
            </a:spcBef>
            <a:spcAft>
              <a:spcPts val="0"/>
            </a:spcAft>
          </a:pPr>
          <a:endParaRPr lang="en-GB" sz="1400" baseline="0">
            <a:solidFill>
              <a:srgbClr val="5D6A71"/>
            </a:solidFill>
            <a:effectLst/>
            <a:latin typeface="Calibri" panose="020F0502020204030204" pitchFamily="34" charset="0"/>
          </a:endParaRPr>
        </a:p>
        <a:p>
          <a:pPr marL="342900" marR="0" algn="l">
            <a:spcBef>
              <a:spcPts val="0"/>
            </a:spcBef>
            <a:spcAft>
              <a:spcPts val="0"/>
            </a:spcAft>
          </a:pPr>
          <a:r>
            <a:rPr lang="en-GB" sz="1400" baseline="0">
              <a:solidFill>
                <a:srgbClr val="5D6A71"/>
              </a:solidFill>
              <a:effectLst/>
              <a:latin typeface="Calibri" panose="020F0502020204030204" pitchFamily="34" charset="0"/>
            </a:rPr>
            <a:t>Regarding Basket Levels, here you can set the tool to automatically create basket analytics based on the descriptive columns in the RFP. You can also assign certain baskets to be the level of detail for Outlier Parameters, as well as setting certain baskets to be included in savings modelling.</a:t>
          </a:r>
        </a:p>
        <a:p>
          <a:pPr marL="342900" marR="0" algn="l">
            <a:spcBef>
              <a:spcPts val="0"/>
            </a:spcBef>
            <a:spcAft>
              <a:spcPts val="0"/>
            </a:spcAft>
          </a:pPr>
          <a:endParaRPr lang="en-GB" sz="1400" b="0" i="0" baseline="0">
            <a:solidFill>
              <a:srgbClr val="5D6A71"/>
            </a:solidFill>
            <a:effectLst/>
            <a:latin typeface="Calibri" panose="020F0502020204030204" pitchFamily="34" charset="0"/>
          </a:endParaRP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Import:</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Ensure the correct driver is downloaded and that you are connected to the Efficio VPN.</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eFlow consolidated outputs or individual non-eFlow RFPs can be imported into the Sourcing Analytics database. Click the button to import new files. A history of imports can be seen in the _Import Log_ table.</a:t>
          </a: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Supplier Clarifications:</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This section allows you to to set the parameters to help identify outlier bids and perform basket analytics.</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Tab "2b. SC High Level View" contains the full set of basket analytics as well as bidder rankings for each basket split.</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Tab "2c. SC Item Analysis" contains information per item. E.g. number of bids, % of valid bids, cherrypick and max bid information.</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"2c. SC Granular Data" contains the granular item level pricing information including statistics about each item from each bidder.</a:t>
          </a: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Commercial Feedback:</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This section allows you to set the parameters for commercial feedback. You can also create the individual commercial feedback files for bidders here.</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mn-lt"/>
              <a:ea typeface="+mn-ea"/>
              <a:cs typeface="+mn-cs"/>
            </a:rPr>
            <a:t>Tab "3c. CF Granular Data" shows the line item target along with key metrics such as the target drivers. Here, you can also compare bidders easily and their variance away from the target price.</a:t>
          </a:r>
          <a:endParaRPr lang="en-GB" sz="1400" b="0" i="0" baseline="0">
            <a:solidFill>
              <a:srgbClr val="5D6A71"/>
            </a:solidFill>
            <a:effectLst/>
            <a:latin typeface="Calibri" panose="020F0502020204030204" pitchFamily="34" charset="0"/>
          </a:endParaRP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Savings Scenarios:</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This section contains the outputs of savings scenarios which consists of several default automated scenarios and some adjustable, real-life scenarios.</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The pivots in tab "4b. SM High Level View" provide a high view of the savings of each automated scenario.</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rPr>
            <a:t>The tab "4f. Supplier Selection" allows you to use the automated scenarios to help produce a real life award scenario which also allows for awarding items to multiple suppliers.</a:t>
          </a:r>
        </a:p>
        <a:p>
          <a:pPr marL="285750" lvl="0" indent="-285750" rtl="0" fontAlgn="ctr">
            <a:spcBef>
              <a:spcPts val="0"/>
            </a:spcBef>
            <a:spcAft>
              <a:spcPts val="0"/>
            </a:spcAft>
            <a:buFont typeface="+mj-lt"/>
            <a:buAutoNum type="arabicPeriod"/>
          </a:pPr>
          <a:r>
            <a:rPr lang="en-GB" sz="1400" b="0" i="0" baseline="0">
              <a:solidFill>
                <a:srgbClr val="5D6A71"/>
              </a:solidFill>
              <a:effectLst/>
              <a:latin typeface="Calibri" panose="020F0502020204030204" pitchFamily="34" charset="0"/>
            </a:rPr>
            <a:t>Aggregated Award:</a:t>
          </a:r>
        </a:p>
        <a:p>
          <a:pPr marL="742950" lvl="1" indent="-285750" rtl="0" fontAlgn="ctr">
            <a:spcBef>
              <a:spcPts val="0"/>
            </a:spcBef>
            <a:spcAft>
              <a:spcPts val="0"/>
            </a:spcAft>
            <a:buFont typeface="+mj-lt"/>
            <a:buAutoNum type="alphaLcParenR"/>
          </a:pPr>
          <a:r>
            <a:rPr lang="en-GB" sz="1400" b="0" i="0" baseline="0">
              <a:solidFill>
                <a:srgbClr val="5D6A71"/>
              </a:solidFill>
              <a:effectLst/>
              <a:latin typeface="Calibri" panose="020F0502020204030204" pitchFamily="34" charset="0"/>
              <a:ea typeface="+mn-ea"/>
              <a:cs typeface="+mn-cs"/>
            </a:rPr>
            <a:t>This section provides a view of all the awarded spend per supplier for each savings scenario. It also takes into account high level discounts such as rebates or payment terms (that apply to the full bid of the supplier).</a:t>
          </a:r>
        </a:p>
        <a:p>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596900</xdr:colOff>
      <xdr:row>16</xdr:row>
      <xdr:rowOff>76200</xdr:rowOff>
    </xdr:to>
    <xdr:sp macro="" textlink="">
      <xdr:nvSpPr>
        <xdr:cNvPr id="2" name="_Instructions_Box_4">
          <a:extLst>
            <a:ext uri="{FF2B5EF4-FFF2-40B4-BE49-F238E27FC236}">
              <a16:creationId xmlns:a16="http://schemas.microsoft.com/office/drawing/2014/main" id="{F028D889-1D4E-4506-84E0-CCFAC5BAD208}"/>
            </a:ext>
          </a:extLst>
        </xdr:cNvPr>
        <xdr:cNvSpPr/>
      </xdr:nvSpPr>
      <xdr:spPr>
        <a:xfrm>
          <a:off x="213360" y="1272540"/>
          <a:ext cx="2540000" cy="1905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Here is an FAQ table where you can search for answers to your questions.</a:t>
          </a:r>
        </a:p>
      </xdr:txBody>
    </xdr:sp>
    <xdr:clientData/>
  </xdr:twoCellAnchor>
  <xdr:twoCellAnchor editAs="oneCell">
    <xdr:from>
      <xdr:col>12</xdr:col>
      <xdr:colOff>0</xdr:colOff>
      <xdr:row>2</xdr:row>
      <xdr:rowOff>0</xdr:rowOff>
    </xdr:from>
    <xdr:to>
      <xdr:col>30</xdr:col>
      <xdr:colOff>51163</xdr:colOff>
      <xdr:row>15</xdr:row>
      <xdr:rowOff>20683</xdr:rowOff>
    </xdr:to>
    <xdr:pic>
      <xdr:nvPicPr>
        <xdr:cNvPr id="3" name="_Legend">
          <a:extLst>
            <a:ext uri="{FF2B5EF4-FFF2-40B4-BE49-F238E27FC236}">
              <a16:creationId xmlns:a16="http://schemas.microsoft.com/office/drawing/2014/main" id="{C56159AC-4546-4208-B10A-9C743DCDB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06600"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Bidder_List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3A04DC02-4668-406D-9854-A53EA6492C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editAs="oneCell">
    <xdr:from>
      <xdr:col>8</xdr:col>
      <xdr:colOff>0</xdr:colOff>
      <xdr:row>18</xdr:row>
      <xdr:rowOff>0</xdr:rowOff>
    </xdr:from>
    <xdr:to>
      <xdr:col>8</xdr:col>
      <xdr:colOff>421620</xdr:colOff>
      <xdr:row>20</xdr:row>
      <xdr:rowOff>11772</xdr:rowOff>
    </xdr:to>
    <xdr:pic>
      <xdr:nvPicPr>
        <xdr:cNvPr id="3" name="_Basket_Levels_Info" descr="Information">
          <a:hlinkClick xmlns:r="http://schemas.openxmlformats.org/officeDocument/2006/relationships" r:id="rId4" tooltip="Click here to for more information. You will be navigated to another sheet."/>
          <a:extLst>
            <a:ext uri="{FF2B5EF4-FFF2-40B4-BE49-F238E27FC236}">
              <a16:creationId xmlns:a16="http://schemas.microsoft.com/office/drawing/2014/main" id="{08BA7160-AA71-462C-A0DD-8624EF439D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88829" y="3494314"/>
          <a:ext cx="421620" cy="381887"/>
        </a:xfrm>
        <a:prstGeom prst="rect">
          <a:avLst/>
        </a:prstGeom>
      </xdr:spPr>
    </xdr:pic>
    <xdr:clientData/>
  </xdr:twoCellAnchor>
  <xdr:twoCellAnchor editAs="oneCell">
    <xdr:from>
      <xdr:col>8</xdr:col>
      <xdr:colOff>0</xdr:colOff>
      <xdr:row>26</xdr:row>
      <xdr:rowOff>0</xdr:rowOff>
    </xdr:from>
    <xdr:to>
      <xdr:col>8</xdr:col>
      <xdr:colOff>421620</xdr:colOff>
      <xdr:row>28</xdr:row>
      <xdr:rowOff>11772</xdr:rowOff>
    </xdr:to>
    <xdr:pic>
      <xdr:nvPicPr>
        <xdr:cNvPr id="4" name="_Item_Field_Selection_Info" descr="Information">
          <a:hlinkClick xmlns:r="http://schemas.openxmlformats.org/officeDocument/2006/relationships" r:id="rId5" tooltip="Click here to for more information. You will be navigated to another sheet."/>
          <a:extLst>
            <a:ext uri="{FF2B5EF4-FFF2-40B4-BE49-F238E27FC236}">
              <a16:creationId xmlns:a16="http://schemas.microsoft.com/office/drawing/2014/main" id="{0B103F60-6143-4D53-8489-51E9D08E47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57657" y="5442857"/>
          <a:ext cx="421620" cy="381887"/>
        </a:xfrm>
        <a:prstGeom prst="rect">
          <a:avLst/>
        </a:prstGeom>
      </xdr:spPr>
    </xdr:pic>
    <xdr:clientData/>
  </xdr:twoCellAnchor>
  <xdr:twoCellAnchor editAs="oneCell">
    <xdr:from>
      <xdr:col>19</xdr:col>
      <xdr:colOff>0</xdr:colOff>
      <xdr:row>18</xdr:row>
      <xdr:rowOff>0</xdr:rowOff>
    </xdr:from>
    <xdr:to>
      <xdr:col>19</xdr:col>
      <xdr:colOff>421620</xdr:colOff>
      <xdr:row>20</xdr:row>
      <xdr:rowOff>11772</xdr:rowOff>
    </xdr:to>
    <xdr:pic>
      <xdr:nvPicPr>
        <xdr:cNvPr id="5" name="_Sheets_And_Columns_In_Analytics_Tool_Info" descr="Information">
          <a:hlinkClick xmlns:r="http://schemas.openxmlformats.org/officeDocument/2006/relationships" r:id="rId6" tooltip="Click here to for more information. You will be navigated to another sheet."/>
          <a:extLst>
            <a:ext uri="{FF2B5EF4-FFF2-40B4-BE49-F238E27FC236}">
              <a16:creationId xmlns:a16="http://schemas.microsoft.com/office/drawing/2014/main" id="{C8D8302A-6670-4ED8-90C9-4CEAC38B8E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492857" y="3494314"/>
          <a:ext cx="421620" cy="381887"/>
        </a:xfrm>
        <a:prstGeom prst="rect">
          <a:avLst/>
        </a:prstGeom>
      </xdr:spPr>
    </xdr:pic>
    <xdr:clientData/>
  </xdr:twoCellAnchor>
  <xdr:twoCellAnchor editAs="oneCell">
    <xdr:from>
      <xdr:col>29</xdr:col>
      <xdr:colOff>0</xdr:colOff>
      <xdr:row>18</xdr:row>
      <xdr:rowOff>0</xdr:rowOff>
    </xdr:from>
    <xdr:to>
      <xdr:col>29</xdr:col>
      <xdr:colOff>421620</xdr:colOff>
      <xdr:row>20</xdr:row>
      <xdr:rowOff>11772</xdr:rowOff>
    </xdr:to>
    <xdr:pic>
      <xdr:nvPicPr>
        <xdr:cNvPr id="6" name="_Pricing_Columns_In_Analytics_Tool_Info" descr="Information">
          <a:hlinkClick xmlns:r="http://schemas.openxmlformats.org/officeDocument/2006/relationships" r:id="rId7" tooltip="Click here to for more information. You will be navigated to another sheet."/>
          <a:extLst>
            <a:ext uri="{FF2B5EF4-FFF2-40B4-BE49-F238E27FC236}">
              <a16:creationId xmlns:a16="http://schemas.microsoft.com/office/drawing/2014/main" id="{C75928FE-10AF-4DD7-8692-498C1E59BD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383029" y="3494314"/>
          <a:ext cx="421620" cy="381887"/>
        </a:xfrm>
        <a:prstGeom prst="rect">
          <a:avLst/>
        </a:prstGeom>
      </xdr:spPr>
    </xdr:pic>
    <xdr:clientData/>
  </xdr:twoCellAnchor>
  <xdr:twoCellAnchor editAs="oneCell">
    <xdr:from>
      <xdr:col>1</xdr:col>
      <xdr:colOff>0</xdr:colOff>
      <xdr:row>6</xdr:row>
      <xdr:rowOff>0</xdr:rowOff>
    </xdr:from>
    <xdr:to>
      <xdr:col>4</xdr:col>
      <xdr:colOff>834119</xdr:colOff>
      <xdr:row>15</xdr:row>
      <xdr:rowOff>158374</xdr:rowOff>
    </xdr:to>
    <xdr:grpSp>
      <xdr:nvGrpSpPr>
        <xdr:cNvPr id="7" name="1_Pane">
          <a:extLst>
            <a:ext uri="{FF2B5EF4-FFF2-40B4-BE49-F238E27FC236}">
              <a16:creationId xmlns:a16="http://schemas.microsoft.com/office/drawing/2014/main" id="{DF8CBACB-8CAF-4317-9855-A523CE18450F}"/>
            </a:ext>
          </a:extLst>
        </xdr:cNvPr>
        <xdr:cNvGrpSpPr/>
      </xdr:nvGrpSpPr>
      <xdr:grpSpPr>
        <a:xfrm>
          <a:off x="217714" y="1273629"/>
          <a:ext cx="6059262" cy="1823888"/>
          <a:chOff x="609600" y="1027339"/>
          <a:chExt cx="5927273" cy="1930094"/>
        </a:xfrm>
      </xdr:grpSpPr>
      <xdr:grpSp>
        <xdr:nvGrpSpPr>
          <xdr:cNvPr id="8" name="_Flow_Pane">
            <a:extLst>
              <a:ext uri="{FF2B5EF4-FFF2-40B4-BE49-F238E27FC236}">
                <a16:creationId xmlns:a16="http://schemas.microsoft.com/office/drawing/2014/main" id="{815D2F7F-9940-4A07-AB98-BF6722495F23}"/>
              </a:ext>
            </a:extLst>
          </xdr:cNvPr>
          <xdr:cNvGrpSpPr/>
        </xdr:nvGrpSpPr>
        <xdr:grpSpPr>
          <a:xfrm>
            <a:off x="609600" y="1688981"/>
            <a:ext cx="5927273" cy="1268452"/>
            <a:chOff x="609600" y="1688981"/>
            <a:chExt cx="5927273" cy="1268452"/>
          </a:xfrm>
        </xdr:grpSpPr>
        <xdr:sp macro="[0]!ButtonDemo" textlink="">
          <xdr:nvSpPr>
            <xdr:cNvPr id="12" name="1_Button_Pane">
              <a:extLst>
                <a:ext uri="{FF2B5EF4-FFF2-40B4-BE49-F238E27FC236}">
                  <a16:creationId xmlns:a16="http://schemas.microsoft.com/office/drawing/2014/main" id="{861EBAE0-C27E-4F33-808D-6323DCD77D3D}"/>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Update Basket Levels, Item Fields And Associated Inputs</a:t>
              </a:r>
            </a:p>
          </xdr:txBody>
        </xdr:sp>
        <xdr:sp macro="" textlink="">
          <xdr:nvSpPr>
            <xdr:cNvPr id="13" name="1_Chevron_Pane">
              <a:extLst>
                <a:ext uri="{FF2B5EF4-FFF2-40B4-BE49-F238E27FC236}">
                  <a16:creationId xmlns:a16="http://schemas.microsoft.com/office/drawing/2014/main" id="{93BF9FB6-AD4C-4432-B736-4D62299AF819}"/>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 name="1_Instructions_Pane">
              <a:extLst>
                <a:ext uri="{FF2B5EF4-FFF2-40B4-BE49-F238E27FC236}">
                  <a16:creationId xmlns:a16="http://schemas.microsoft.com/office/drawing/2014/main" id="{D6F3EE55-EB9B-4123-BB89-4965B484ADE3}"/>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Adjust the tables _Basket Levels_ and _Item Field Selection_ (and _Bidder List_ if needed).</a:t>
              </a:r>
            </a:p>
          </xdr:txBody>
        </xdr:sp>
      </xdr:grpSp>
      <xdr:grpSp>
        <xdr:nvGrpSpPr>
          <xdr:cNvPr id="9" name="_Head_Pane">
            <a:extLst>
              <a:ext uri="{FF2B5EF4-FFF2-40B4-BE49-F238E27FC236}">
                <a16:creationId xmlns:a16="http://schemas.microsoft.com/office/drawing/2014/main" id="{37DBF556-ED7D-404B-9DA4-5B65E18B2750}"/>
              </a:ext>
            </a:extLst>
          </xdr:cNvPr>
          <xdr:cNvGrpSpPr/>
        </xdr:nvGrpSpPr>
        <xdr:grpSpPr>
          <a:xfrm>
            <a:off x="632741" y="1027339"/>
            <a:ext cx="4069525" cy="613361"/>
            <a:chOff x="632741" y="1027339"/>
            <a:chExt cx="4069525" cy="613361"/>
          </a:xfrm>
        </xdr:grpSpPr>
        <xdr:sp macro="" textlink="">
          <xdr:nvSpPr>
            <xdr:cNvPr id="10" name="1_Button_Head_Pane">
              <a:extLst>
                <a:ext uri="{FF2B5EF4-FFF2-40B4-BE49-F238E27FC236}">
                  <a16:creationId xmlns:a16="http://schemas.microsoft.com/office/drawing/2014/main" id="{4493A5F1-3FB0-4F00-8F75-370065F153AA}"/>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11" name="1_Instructions_Head_Pane">
              <a:extLst>
                <a:ext uri="{FF2B5EF4-FFF2-40B4-BE49-F238E27FC236}">
                  <a16:creationId xmlns:a16="http://schemas.microsoft.com/office/drawing/2014/main" id="{F6AC39D5-E89B-4329-841D-476803D60F7E}"/>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24</xdr:col>
      <xdr:colOff>0</xdr:colOff>
      <xdr:row>2</xdr:row>
      <xdr:rowOff>0</xdr:rowOff>
    </xdr:from>
    <xdr:to>
      <xdr:col>28</xdr:col>
      <xdr:colOff>290648</xdr:colOff>
      <xdr:row>15</xdr:row>
      <xdr:rowOff>20683</xdr:rowOff>
    </xdr:to>
    <xdr:pic>
      <xdr:nvPicPr>
        <xdr:cNvPr id="15" name="_Legend">
          <a:extLst>
            <a:ext uri="{FF2B5EF4-FFF2-40B4-BE49-F238E27FC236}">
              <a16:creationId xmlns:a16="http://schemas.microsoft.com/office/drawing/2014/main" id="{C7CF4F52-ABF1-4DBF-9EA2-A0A5BC9075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4485943"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Summary_Dashboard_Contents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4AB87EBD-1D30-4A11-BE7F-153CEB357B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xdr:from>
      <xdr:col>1</xdr:col>
      <xdr:colOff>0</xdr:colOff>
      <xdr:row>33</xdr:row>
      <xdr:rowOff>0</xdr:rowOff>
    </xdr:from>
    <xdr:to>
      <xdr:col>7</xdr:col>
      <xdr:colOff>757645</xdr:colOff>
      <xdr:row>60</xdr:row>
      <xdr:rowOff>128088</xdr:rowOff>
    </xdr:to>
    <xdr:graphicFrame macro="">
      <xdr:nvGraphicFramePr>
        <xdr:cNvPr id="4" name="_SC Baseline Spend Coverage_">
          <a:extLst>
            <a:ext uri="{FF2B5EF4-FFF2-40B4-BE49-F238E27FC236}">
              <a16:creationId xmlns:a16="http://schemas.microsoft.com/office/drawing/2014/main" id="{EC8E7F7C-B5A9-4F75-B563-873E90809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0</xdr:colOff>
      <xdr:row>29</xdr:row>
      <xdr:rowOff>0</xdr:rowOff>
    </xdr:from>
    <xdr:to>
      <xdr:col>2</xdr:col>
      <xdr:colOff>421620</xdr:colOff>
      <xdr:row>31</xdr:row>
      <xdr:rowOff>11773</xdr:rowOff>
    </xdr:to>
    <xdr:pic>
      <xdr:nvPicPr>
        <xdr:cNvPr id="5" name="_SC_Baseline_Spend_Coverage_Info" descr="Information">
          <a:hlinkClick xmlns:r="http://schemas.openxmlformats.org/officeDocument/2006/relationships" r:id="rId5" tooltip="Click here to for more information. You will be navigated to another sheet."/>
          <a:extLst>
            <a:ext uri="{FF2B5EF4-FFF2-40B4-BE49-F238E27FC236}">
              <a16:creationId xmlns:a16="http://schemas.microsoft.com/office/drawing/2014/main" id="{5E8045AB-A564-435D-953C-BA68CDAFB9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66257" y="5998029"/>
          <a:ext cx="421620" cy="381887"/>
        </a:xfrm>
        <a:prstGeom prst="rect">
          <a:avLst/>
        </a:prstGeom>
      </xdr:spPr>
    </xdr:pic>
    <xdr:clientData/>
  </xdr:twoCellAnchor>
  <xdr:twoCellAnchor>
    <xdr:from>
      <xdr:col>1</xdr:col>
      <xdr:colOff>0</xdr:colOff>
      <xdr:row>66</xdr:row>
      <xdr:rowOff>0</xdr:rowOff>
    </xdr:from>
    <xdr:to>
      <xdr:col>7</xdr:col>
      <xdr:colOff>757645</xdr:colOff>
      <xdr:row>93</xdr:row>
      <xdr:rowOff>135708</xdr:rowOff>
    </xdr:to>
    <xdr:graphicFrame macro="">
      <xdr:nvGraphicFramePr>
        <xdr:cNvPr id="7" name="_SC High Level Savings_">
          <a:extLst>
            <a:ext uri="{FF2B5EF4-FFF2-40B4-BE49-F238E27FC236}">
              <a16:creationId xmlns:a16="http://schemas.microsoft.com/office/drawing/2014/main" id="{B4535C55-8DAB-4F61-B9E7-63E75CB9F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0</xdr:colOff>
      <xdr:row>62</xdr:row>
      <xdr:rowOff>0</xdr:rowOff>
    </xdr:from>
    <xdr:to>
      <xdr:col>2</xdr:col>
      <xdr:colOff>421620</xdr:colOff>
      <xdr:row>64</xdr:row>
      <xdr:rowOff>11772</xdr:rowOff>
    </xdr:to>
    <xdr:pic>
      <xdr:nvPicPr>
        <xdr:cNvPr id="8" name="_SC_High_Level_Savings_Info" descr="Information">
          <a:hlinkClick xmlns:r="http://schemas.openxmlformats.org/officeDocument/2006/relationships" r:id="rId7" tooltip="Click here to for more information. You will be navigated to another sheet."/>
          <a:extLst>
            <a:ext uri="{FF2B5EF4-FFF2-40B4-BE49-F238E27FC236}">
              <a16:creationId xmlns:a16="http://schemas.microsoft.com/office/drawing/2014/main" id="{253A0EF5-59E1-4024-B7E2-E5F093EC1C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66257" y="12366171"/>
          <a:ext cx="421620" cy="381887"/>
        </a:xfrm>
        <a:prstGeom prst="rect">
          <a:avLst/>
        </a:prstGeom>
      </xdr:spPr>
    </xdr:pic>
    <xdr:clientData/>
  </xdr:twoCellAnchor>
  <xdr:twoCellAnchor>
    <xdr:from>
      <xdr:col>1</xdr:col>
      <xdr:colOff>0</xdr:colOff>
      <xdr:row>99</xdr:row>
      <xdr:rowOff>0</xdr:rowOff>
    </xdr:from>
    <xdr:to>
      <xdr:col>7</xdr:col>
      <xdr:colOff>757645</xdr:colOff>
      <xdr:row>126</xdr:row>
      <xdr:rowOff>136797</xdr:rowOff>
    </xdr:to>
    <xdr:graphicFrame macro="">
      <xdr:nvGraphicFramePr>
        <xdr:cNvPr id="10" name="_SC Item Variance_">
          <a:extLst>
            <a:ext uri="{FF2B5EF4-FFF2-40B4-BE49-F238E27FC236}">
              <a16:creationId xmlns:a16="http://schemas.microsoft.com/office/drawing/2014/main" id="{5E30FA88-9206-4361-A424-4C2D0C9DA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0</xdr:colOff>
      <xdr:row>95</xdr:row>
      <xdr:rowOff>0</xdr:rowOff>
    </xdr:from>
    <xdr:to>
      <xdr:col>2</xdr:col>
      <xdr:colOff>421620</xdr:colOff>
      <xdr:row>97</xdr:row>
      <xdr:rowOff>11772</xdr:rowOff>
    </xdr:to>
    <xdr:pic>
      <xdr:nvPicPr>
        <xdr:cNvPr id="11" name="_SC_Item_Variance_Info" descr="Information">
          <a:hlinkClick xmlns:r="http://schemas.openxmlformats.org/officeDocument/2006/relationships" r:id="rId9" tooltip="Click here to for more information. You will be navigated to another sheet."/>
          <a:extLst>
            <a:ext uri="{FF2B5EF4-FFF2-40B4-BE49-F238E27FC236}">
              <a16:creationId xmlns:a16="http://schemas.microsoft.com/office/drawing/2014/main" id="{7C00883E-B03C-4C4F-85FF-DA63102842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66257" y="18505714"/>
          <a:ext cx="421620" cy="381887"/>
        </a:xfrm>
        <a:prstGeom prst="rect">
          <a:avLst/>
        </a:prstGeom>
      </xdr:spPr>
    </xdr:pic>
    <xdr:clientData/>
  </xdr:twoCellAnchor>
  <xdr:twoCellAnchor>
    <xdr:from>
      <xdr:col>1</xdr:col>
      <xdr:colOff>0</xdr:colOff>
      <xdr:row>132</xdr:row>
      <xdr:rowOff>0</xdr:rowOff>
    </xdr:from>
    <xdr:to>
      <xdr:col>7</xdr:col>
      <xdr:colOff>757645</xdr:colOff>
      <xdr:row>159</xdr:row>
      <xdr:rowOff>136797</xdr:rowOff>
    </xdr:to>
    <xdr:graphicFrame macro="">
      <xdr:nvGraphicFramePr>
        <xdr:cNvPr id="13" name="_CF Target Drivers_">
          <a:extLst>
            <a:ext uri="{FF2B5EF4-FFF2-40B4-BE49-F238E27FC236}">
              <a16:creationId xmlns:a16="http://schemas.microsoft.com/office/drawing/2014/main" id="{DCA461D6-9EA4-4AC0-AEDA-D30A1A13F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0</xdr:colOff>
      <xdr:row>128</xdr:row>
      <xdr:rowOff>0</xdr:rowOff>
    </xdr:from>
    <xdr:to>
      <xdr:col>2</xdr:col>
      <xdr:colOff>421620</xdr:colOff>
      <xdr:row>130</xdr:row>
      <xdr:rowOff>11773</xdr:rowOff>
    </xdr:to>
    <xdr:pic>
      <xdr:nvPicPr>
        <xdr:cNvPr id="14" name="_CF_Target_Drivers_Info" descr="Information">
          <a:hlinkClick xmlns:r="http://schemas.openxmlformats.org/officeDocument/2006/relationships" r:id="rId11" tooltip="Click here to for more information. You will be navigated to another sheet."/>
          <a:extLst>
            <a:ext uri="{FF2B5EF4-FFF2-40B4-BE49-F238E27FC236}">
              <a16:creationId xmlns:a16="http://schemas.microsoft.com/office/drawing/2014/main" id="{9D54938E-CE8A-4EA9-BD7E-99D87F1357F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66257" y="24645257"/>
          <a:ext cx="421620" cy="381887"/>
        </a:xfrm>
        <a:prstGeom prst="rect">
          <a:avLst/>
        </a:prstGeom>
      </xdr:spPr>
    </xdr:pic>
    <xdr:clientData/>
  </xdr:twoCellAnchor>
  <xdr:twoCellAnchor>
    <xdr:from>
      <xdr:col>1</xdr:col>
      <xdr:colOff>0</xdr:colOff>
      <xdr:row>165</xdr:row>
      <xdr:rowOff>0</xdr:rowOff>
    </xdr:from>
    <xdr:to>
      <xdr:col>7</xdr:col>
      <xdr:colOff>757645</xdr:colOff>
      <xdr:row>192</xdr:row>
      <xdr:rowOff>136798</xdr:rowOff>
    </xdr:to>
    <xdr:graphicFrame macro="">
      <xdr:nvGraphicFramePr>
        <xdr:cNvPr id="16" name="_SM Scenario Savings_">
          <a:extLst>
            <a:ext uri="{FF2B5EF4-FFF2-40B4-BE49-F238E27FC236}">
              <a16:creationId xmlns:a16="http://schemas.microsoft.com/office/drawing/2014/main" id="{6838956D-A446-4891-9144-F29DA6D0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0</xdr:colOff>
      <xdr:row>161</xdr:row>
      <xdr:rowOff>0</xdr:rowOff>
    </xdr:from>
    <xdr:to>
      <xdr:col>2</xdr:col>
      <xdr:colOff>421620</xdr:colOff>
      <xdr:row>163</xdr:row>
      <xdr:rowOff>11773</xdr:rowOff>
    </xdr:to>
    <xdr:pic>
      <xdr:nvPicPr>
        <xdr:cNvPr id="17" name="_SM_Scenario_Savings_Info" descr="Information">
          <a:hlinkClick xmlns:r="http://schemas.openxmlformats.org/officeDocument/2006/relationships" r:id="rId13" tooltip="Click here to for more information. You will be navigated to another sheet."/>
          <a:extLst>
            <a:ext uri="{FF2B5EF4-FFF2-40B4-BE49-F238E27FC236}">
              <a16:creationId xmlns:a16="http://schemas.microsoft.com/office/drawing/2014/main" id="{DD1ACD4D-1DA0-456F-A2C0-1A1DBA021E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66257" y="30784800"/>
          <a:ext cx="421620" cy="381887"/>
        </a:xfrm>
        <a:prstGeom prst="rect">
          <a:avLst/>
        </a:prstGeom>
      </xdr:spPr>
    </xdr:pic>
    <xdr:clientData/>
  </xdr:twoCellAnchor>
  <xdr:twoCellAnchor>
    <xdr:from>
      <xdr:col>1</xdr:col>
      <xdr:colOff>0</xdr:colOff>
      <xdr:row>198</xdr:row>
      <xdr:rowOff>0</xdr:rowOff>
    </xdr:from>
    <xdr:to>
      <xdr:col>7</xdr:col>
      <xdr:colOff>757645</xdr:colOff>
      <xdr:row>225</xdr:row>
      <xdr:rowOff>136797</xdr:rowOff>
    </xdr:to>
    <xdr:graphicFrame macro="">
      <xdr:nvGraphicFramePr>
        <xdr:cNvPr id="19" name="_SM Supplier Type Award_">
          <a:extLst>
            <a:ext uri="{FF2B5EF4-FFF2-40B4-BE49-F238E27FC236}">
              <a16:creationId xmlns:a16="http://schemas.microsoft.com/office/drawing/2014/main" id="{A3564933-D85A-4604-B869-54BC22A0A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xdr:col>
      <xdr:colOff>0</xdr:colOff>
      <xdr:row>194</xdr:row>
      <xdr:rowOff>0</xdr:rowOff>
    </xdr:from>
    <xdr:to>
      <xdr:col>2</xdr:col>
      <xdr:colOff>421620</xdr:colOff>
      <xdr:row>196</xdr:row>
      <xdr:rowOff>11773</xdr:rowOff>
    </xdr:to>
    <xdr:pic>
      <xdr:nvPicPr>
        <xdr:cNvPr id="20" name="_SM_Supplier_Type_Award_Info" descr="Information">
          <a:hlinkClick xmlns:r="http://schemas.openxmlformats.org/officeDocument/2006/relationships" r:id="rId15" tooltip="Click here to for more information. You will be navigated to another sheet."/>
          <a:extLst>
            <a:ext uri="{FF2B5EF4-FFF2-40B4-BE49-F238E27FC236}">
              <a16:creationId xmlns:a16="http://schemas.microsoft.com/office/drawing/2014/main" id="{F54A2083-53F2-47BA-A421-72A22149E5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66257" y="36924343"/>
          <a:ext cx="421620" cy="381887"/>
        </a:xfrm>
        <a:prstGeom prst="rect">
          <a:avLst/>
        </a:prstGeom>
      </xdr:spPr>
    </xdr:pic>
    <xdr:clientData/>
  </xdr:twoCellAnchor>
  <xdr:twoCellAnchor editAs="oneCell">
    <xdr:from>
      <xdr:col>9</xdr:col>
      <xdr:colOff>0</xdr:colOff>
      <xdr:row>43</xdr:row>
      <xdr:rowOff>0</xdr:rowOff>
    </xdr:from>
    <xdr:to>
      <xdr:col>10</xdr:col>
      <xdr:colOff>674914</xdr:colOff>
      <xdr:row>56</xdr:row>
      <xdr:rowOff>134257</xdr:rowOff>
    </xdr:to>
    <mc:AlternateContent xmlns:mc="http://schemas.openxmlformats.org/markup-compatibility/2006" xmlns:a14="http://schemas.microsoft.com/office/drawing/2010/main">
      <mc:Choice Requires="a14">
        <xdr:graphicFrame macro="">
          <xdr:nvGraphicFramePr>
            <xdr:cNvPr id="22" name="Slicer_Baskets_Round">
              <a:extLst>
                <a:ext uri="{FF2B5EF4-FFF2-40B4-BE49-F238E27FC236}">
                  <a16:creationId xmlns:a16="http://schemas.microsoft.com/office/drawing/2014/main" id="{3FB4EAB2-B57A-46E6-B4F1-9082F44EEED3}"/>
                </a:ext>
              </a:extLst>
            </xdr:cNvPr>
            <xdr:cNvGraphicFramePr/>
          </xdr:nvGraphicFramePr>
          <xdr:xfrm>
            <a:off x="0" y="0"/>
            <a:ext cx="0" cy="0"/>
          </xdr:xfrm>
          <a:graphic>
            <a:graphicData uri="http://schemas.microsoft.com/office/drawing/2010/slicer">
              <sle:slicer xmlns:sle="http://schemas.microsoft.com/office/drawing/2010/slicer" name="Slicer_Baskets_Round"/>
            </a:graphicData>
          </a:graphic>
        </xdr:graphicFrame>
      </mc:Choice>
      <mc:Fallback xmlns="">
        <xdr:sp macro="" textlink="">
          <xdr:nvSpPr>
            <xdr:cNvPr id="0" name=""/>
            <xdr:cNvSpPr>
              <a:spLocks noTextEdit="1"/>
            </xdr:cNvSpPr>
          </xdr:nvSpPr>
          <xdr:spPr>
            <a:xfrm>
              <a:off x="14097000" y="8850086"/>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43</xdr:row>
      <xdr:rowOff>0</xdr:rowOff>
    </xdr:from>
    <xdr:to>
      <xdr:col>12</xdr:col>
      <xdr:colOff>674914</xdr:colOff>
      <xdr:row>56</xdr:row>
      <xdr:rowOff>134257</xdr:rowOff>
    </xdr:to>
    <mc:AlternateContent xmlns:mc="http://schemas.openxmlformats.org/markup-compatibility/2006" xmlns:a14="http://schemas.microsoft.com/office/drawing/2010/main">
      <mc:Choice Requires="a14">
        <xdr:graphicFrame macro="">
          <xdr:nvGraphicFramePr>
            <xdr:cNvPr id="24" name="Slicer_Baskets_Sheet_Name">
              <a:extLst>
                <a:ext uri="{FF2B5EF4-FFF2-40B4-BE49-F238E27FC236}">
                  <a16:creationId xmlns:a16="http://schemas.microsoft.com/office/drawing/2014/main" id="{88C4DE8D-7AB2-4716-8023-BB1822288967}"/>
                </a:ext>
              </a:extLst>
            </xdr:cNvPr>
            <xdr:cNvGraphicFramePr/>
          </xdr:nvGraphicFramePr>
          <xdr:xfrm>
            <a:off x="0" y="0"/>
            <a:ext cx="0" cy="0"/>
          </xdr:xfrm>
          <a:graphic>
            <a:graphicData uri="http://schemas.microsoft.com/office/drawing/2010/slicer">
              <sle:slicer xmlns:sle="http://schemas.microsoft.com/office/drawing/2010/slicer" name="Slicer_Baskets_Sheet_Name"/>
            </a:graphicData>
          </a:graphic>
        </xdr:graphicFrame>
      </mc:Choice>
      <mc:Fallback xmlns="">
        <xdr:sp macro="" textlink="">
          <xdr:nvSpPr>
            <xdr:cNvPr id="0" name=""/>
            <xdr:cNvSpPr>
              <a:spLocks noTextEdit="1"/>
            </xdr:cNvSpPr>
          </xdr:nvSpPr>
          <xdr:spPr>
            <a:xfrm>
              <a:off x="16557171" y="8850086"/>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43</xdr:row>
      <xdr:rowOff>0</xdr:rowOff>
    </xdr:from>
    <xdr:to>
      <xdr:col>14</xdr:col>
      <xdr:colOff>674914</xdr:colOff>
      <xdr:row>56</xdr:row>
      <xdr:rowOff>134257</xdr:rowOff>
    </xdr:to>
    <mc:AlternateContent xmlns:mc="http://schemas.openxmlformats.org/markup-compatibility/2006" xmlns:a14="http://schemas.microsoft.com/office/drawing/2010/main">
      <mc:Choice Requires="a14">
        <xdr:graphicFrame macro="">
          <xdr:nvGraphicFramePr>
            <xdr:cNvPr id="26" name="Slicer_Baskets_Pricing_Column">
              <a:extLst>
                <a:ext uri="{FF2B5EF4-FFF2-40B4-BE49-F238E27FC236}">
                  <a16:creationId xmlns:a16="http://schemas.microsoft.com/office/drawing/2014/main" id="{6333F2DC-9BD4-4D33-A208-E9619F872C71}"/>
                </a:ext>
              </a:extLst>
            </xdr:cNvPr>
            <xdr:cNvGraphicFramePr/>
          </xdr:nvGraphicFramePr>
          <xdr:xfrm>
            <a:off x="0" y="0"/>
            <a:ext cx="0" cy="0"/>
          </xdr:xfrm>
          <a:graphic>
            <a:graphicData uri="http://schemas.microsoft.com/office/drawing/2010/slicer">
              <sle:slicer xmlns:sle="http://schemas.microsoft.com/office/drawing/2010/slicer" name="Slicer_Baskets_Pricing_Column"/>
            </a:graphicData>
          </a:graphic>
        </xdr:graphicFrame>
      </mc:Choice>
      <mc:Fallback xmlns="">
        <xdr:sp macro="" textlink="">
          <xdr:nvSpPr>
            <xdr:cNvPr id="0" name=""/>
            <xdr:cNvSpPr>
              <a:spLocks noTextEdit="1"/>
            </xdr:cNvSpPr>
          </xdr:nvSpPr>
          <xdr:spPr>
            <a:xfrm>
              <a:off x="19017343" y="8850086"/>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59</xdr:row>
      <xdr:rowOff>0</xdr:rowOff>
    </xdr:from>
    <xdr:to>
      <xdr:col>10</xdr:col>
      <xdr:colOff>674914</xdr:colOff>
      <xdr:row>72</xdr:row>
      <xdr:rowOff>101600</xdr:rowOff>
    </xdr:to>
    <mc:AlternateContent xmlns:mc="http://schemas.openxmlformats.org/markup-compatibility/2006" xmlns:a14="http://schemas.microsoft.com/office/drawing/2010/main">
      <mc:Choice Requires="a14">
        <xdr:graphicFrame macro="">
          <xdr:nvGraphicFramePr>
            <xdr:cNvPr id="28" name="Slicer_Baskets_Basket_Description">
              <a:extLst>
                <a:ext uri="{FF2B5EF4-FFF2-40B4-BE49-F238E27FC236}">
                  <a16:creationId xmlns:a16="http://schemas.microsoft.com/office/drawing/2014/main" id="{3C4CCD1A-ADF2-4D21-A7DB-6ED0BFCE0396}"/>
                </a:ext>
              </a:extLst>
            </xdr:cNvPr>
            <xdr:cNvGraphicFramePr/>
          </xdr:nvGraphicFramePr>
          <xdr:xfrm>
            <a:off x="0" y="0"/>
            <a:ext cx="0" cy="0"/>
          </xdr:xfrm>
          <a:graphic>
            <a:graphicData uri="http://schemas.microsoft.com/office/drawing/2010/slicer">
              <sle:slicer xmlns:sle="http://schemas.microsoft.com/office/drawing/2010/slicer" name="Slicer_Baskets_Basket_Description"/>
            </a:graphicData>
          </a:graphic>
        </xdr:graphicFrame>
      </mc:Choice>
      <mc:Fallback xmlns="">
        <xdr:sp macro="" textlink="">
          <xdr:nvSpPr>
            <xdr:cNvPr id="0" name=""/>
            <xdr:cNvSpPr>
              <a:spLocks noTextEdit="1"/>
            </xdr:cNvSpPr>
          </xdr:nvSpPr>
          <xdr:spPr>
            <a:xfrm>
              <a:off x="14097000" y="11811000"/>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59</xdr:row>
      <xdr:rowOff>0</xdr:rowOff>
    </xdr:from>
    <xdr:to>
      <xdr:col>12</xdr:col>
      <xdr:colOff>674914</xdr:colOff>
      <xdr:row>72</xdr:row>
      <xdr:rowOff>101600</xdr:rowOff>
    </xdr:to>
    <mc:AlternateContent xmlns:mc="http://schemas.openxmlformats.org/markup-compatibility/2006" xmlns:a14="http://schemas.microsoft.com/office/drawing/2010/main">
      <mc:Choice Requires="a14">
        <xdr:graphicFrame macro="">
          <xdr:nvGraphicFramePr>
            <xdr:cNvPr id="30" name="Slicer_Baskets_New_Or_Incumbent">
              <a:extLst>
                <a:ext uri="{FF2B5EF4-FFF2-40B4-BE49-F238E27FC236}">
                  <a16:creationId xmlns:a16="http://schemas.microsoft.com/office/drawing/2014/main" id="{F72E68A0-8D9B-49B0-8A32-9F781B4468B2}"/>
                </a:ext>
              </a:extLst>
            </xdr:cNvPr>
            <xdr:cNvGraphicFramePr/>
          </xdr:nvGraphicFramePr>
          <xdr:xfrm>
            <a:off x="0" y="0"/>
            <a:ext cx="0" cy="0"/>
          </xdr:xfrm>
          <a:graphic>
            <a:graphicData uri="http://schemas.microsoft.com/office/drawing/2010/slicer">
              <sle:slicer xmlns:sle="http://schemas.microsoft.com/office/drawing/2010/slicer" name="Slicer_Baskets_New_Or_Incumbent"/>
            </a:graphicData>
          </a:graphic>
        </xdr:graphicFrame>
      </mc:Choice>
      <mc:Fallback xmlns="">
        <xdr:sp macro="" textlink="">
          <xdr:nvSpPr>
            <xdr:cNvPr id="0" name=""/>
            <xdr:cNvSpPr>
              <a:spLocks noTextEdit="1"/>
            </xdr:cNvSpPr>
          </xdr:nvSpPr>
          <xdr:spPr>
            <a:xfrm>
              <a:off x="16557171" y="11811000"/>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106</xdr:row>
      <xdr:rowOff>0</xdr:rowOff>
    </xdr:from>
    <xdr:to>
      <xdr:col>10</xdr:col>
      <xdr:colOff>674914</xdr:colOff>
      <xdr:row>119</xdr:row>
      <xdr:rowOff>134257</xdr:rowOff>
    </xdr:to>
    <mc:AlternateContent xmlns:mc="http://schemas.openxmlformats.org/markup-compatibility/2006" xmlns:a14="http://schemas.microsoft.com/office/drawing/2010/main">
      <mc:Choice Requires="a14">
        <xdr:graphicFrame macro="">
          <xdr:nvGraphicFramePr>
            <xdr:cNvPr id="32" name="Slicer_Item_Analysis_Round">
              <a:extLst>
                <a:ext uri="{FF2B5EF4-FFF2-40B4-BE49-F238E27FC236}">
                  <a16:creationId xmlns:a16="http://schemas.microsoft.com/office/drawing/2014/main" id="{4AEF64CD-61A3-4347-A4B9-9C6515447952}"/>
                </a:ext>
              </a:extLst>
            </xdr:cNvPr>
            <xdr:cNvGraphicFramePr/>
          </xdr:nvGraphicFramePr>
          <xdr:xfrm>
            <a:off x="0" y="0"/>
            <a:ext cx="0" cy="0"/>
          </xdr:xfrm>
          <a:graphic>
            <a:graphicData uri="http://schemas.microsoft.com/office/drawing/2010/slicer">
              <sle:slicer xmlns:sle="http://schemas.microsoft.com/office/drawing/2010/slicer" name="Slicer_Item_Analysis_Round"/>
            </a:graphicData>
          </a:graphic>
        </xdr:graphicFrame>
      </mc:Choice>
      <mc:Fallback xmlns="">
        <xdr:sp macro="" textlink="">
          <xdr:nvSpPr>
            <xdr:cNvPr id="0" name=""/>
            <xdr:cNvSpPr>
              <a:spLocks noTextEdit="1"/>
            </xdr:cNvSpPr>
          </xdr:nvSpPr>
          <xdr:spPr>
            <a:xfrm>
              <a:off x="14097000" y="20574000"/>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106</xdr:row>
      <xdr:rowOff>0</xdr:rowOff>
    </xdr:from>
    <xdr:to>
      <xdr:col>12</xdr:col>
      <xdr:colOff>674914</xdr:colOff>
      <xdr:row>119</xdr:row>
      <xdr:rowOff>134257</xdr:rowOff>
    </xdr:to>
    <mc:AlternateContent xmlns:mc="http://schemas.openxmlformats.org/markup-compatibility/2006" xmlns:a14="http://schemas.microsoft.com/office/drawing/2010/main">
      <mc:Choice Requires="a14">
        <xdr:graphicFrame macro="">
          <xdr:nvGraphicFramePr>
            <xdr:cNvPr id="34" name="Slicer_Item_Analysis_Sheet_Name">
              <a:extLst>
                <a:ext uri="{FF2B5EF4-FFF2-40B4-BE49-F238E27FC236}">
                  <a16:creationId xmlns:a16="http://schemas.microsoft.com/office/drawing/2014/main" id="{27DD8BA2-7012-464C-A23B-CD23F651876C}"/>
                </a:ext>
              </a:extLst>
            </xdr:cNvPr>
            <xdr:cNvGraphicFramePr/>
          </xdr:nvGraphicFramePr>
          <xdr:xfrm>
            <a:off x="0" y="0"/>
            <a:ext cx="0" cy="0"/>
          </xdr:xfrm>
          <a:graphic>
            <a:graphicData uri="http://schemas.microsoft.com/office/drawing/2010/slicer">
              <sle:slicer xmlns:sle="http://schemas.microsoft.com/office/drawing/2010/slicer" name="Slicer_Item_Analysis_Sheet_Name"/>
            </a:graphicData>
          </a:graphic>
        </xdr:graphicFrame>
      </mc:Choice>
      <mc:Fallback xmlns="">
        <xdr:sp macro="" textlink="">
          <xdr:nvSpPr>
            <xdr:cNvPr id="0" name=""/>
            <xdr:cNvSpPr>
              <a:spLocks noTextEdit="1"/>
            </xdr:cNvSpPr>
          </xdr:nvSpPr>
          <xdr:spPr>
            <a:xfrm>
              <a:off x="16557171" y="20574000"/>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106</xdr:row>
      <xdr:rowOff>0</xdr:rowOff>
    </xdr:from>
    <xdr:to>
      <xdr:col>14</xdr:col>
      <xdr:colOff>674914</xdr:colOff>
      <xdr:row>119</xdr:row>
      <xdr:rowOff>134257</xdr:rowOff>
    </xdr:to>
    <mc:AlternateContent xmlns:mc="http://schemas.openxmlformats.org/markup-compatibility/2006" xmlns:a14="http://schemas.microsoft.com/office/drawing/2010/main">
      <mc:Choice Requires="a14">
        <xdr:graphicFrame macro="">
          <xdr:nvGraphicFramePr>
            <xdr:cNvPr id="36" name="Slicer_Item_Analysis_Pricing_Column">
              <a:extLst>
                <a:ext uri="{FF2B5EF4-FFF2-40B4-BE49-F238E27FC236}">
                  <a16:creationId xmlns:a16="http://schemas.microsoft.com/office/drawing/2014/main" id="{1E8605B1-ADED-4C73-94D9-AEFB9526539B}"/>
                </a:ext>
              </a:extLst>
            </xdr:cNvPr>
            <xdr:cNvGraphicFramePr/>
          </xdr:nvGraphicFramePr>
          <xdr:xfrm>
            <a:off x="0" y="0"/>
            <a:ext cx="0" cy="0"/>
          </xdr:xfrm>
          <a:graphic>
            <a:graphicData uri="http://schemas.microsoft.com/office/drawing/2010/slicer">
              <sle:slicer xmlns:sle="http://schemas.microsoft.com/office/drawing/2010/slicer" name="Slicer_Item_Analysis_Pricing_Column"/>
            </a:graphicData>
          </a:graphic>
        </xdr:graphicFrame>
      </mc:Choice>
      <mc:Fallback xmlns="">
        <xdr:sp macro="" textlink="">
          <xdr:nvSpPr>
            <xdr:cNvPr id="0" name=""/>
            <xdr:cNvSpPr>
              <a:spLocks noTextEdit="1"/>
            </xdr:cNvSpPr>
          </xdr:nvSpPr>
          <xdr:spPr>
            <a:xfrm>
              <a:off x="19017343" y="20574000"/>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139</xdr:row>
      <xdr:rowOff>0</xdr:rowOff>
    </xdr:from>
    <xdr:to>
      <xdr:col>10</xdr:col>
      <xdr:colOff>674914</xdr:colOff>
      <xdr:row>152</xdr:row>
      <xdr:rowOff>134257</xdr:rowOff>
    </xdr:to>
    <mc:AlternateContent xmlns:mc="http://schemas.openxmlformats.org/markup-compatibility/2006" xmlns:a14="http://schemas.microsoft.com/office/drawing/2010/main">
      <mc:Choice Requires="a14">
        <xdr:graphicFrame macro="">
          <xdr:nvGraphicFramePr>
            <xdr:cNvPr id="38" name="Slicer_Feedback_Targets_Round">
              <a:extLst>
                <a:ext uri="{FF2B5EF4-FFF2-40B4-BE49-F238E27FC236}">
                  <a16:creationId xmlns:a16="http://schemas.microsoft.com/office/drawing/2014/main" id="{17DE7C8F-054C-438E-B659-F9ED141DC010}"/>
                </a:ext>
              </a:extLst>
            </xdr:cNvPr>
            <xdr:cNvGraphicFramePr/>
          </xdr:nvGraphicFramePr>
          <xdr:xfrm>
            <a:off x="0" y="0"/>
            <a:ext cx="0" cy="0"/>
          </xdr:xfrm>
          <a:graphic>
            <a:graphicData uri="http://schemas.microsoft.com/office/drawing/2010/slicer">
              <sle:slicer xmlns:sle="http://schemas.microsoft.com/office/drawing/2010/slicer" name="Slicer_Feedback_Targets_Round"/>
            </a:graphicData>
          </a:graphic>
        </xdr:graphicFrame>
      </mc:Choice>
      <mc:Fallback xmlns="">
        <xdr:sp macro="" textlink="">
          <xdr:nvSpPr>
            <xdr:cNvPr id="0" name=""/>
            <xdr:cNvSpPr>
              <a:spLocks noTextEdit="1"/>
            </xdr:cNvSpPr>
          </xdr:nvSpPr>
          <xdr:spPr>
            <a:xfrm>
              <a:off x="14097000" y="26713543"/>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139</xdr:row>
      <xdr:rowOff>0</xdr:rowOff>
    </xdr:from>
    <xdr:to>
      <xdr:col>12</xdr:col>
      <xdr:colOff>674914</xdr:colOff>
      <xdr:row>152</xdr:row>
      <xdr:rowOff>134257</xdr:rowOff>
    </xdr:to>
    <mc:AlternateContent xmlns:mc="http://schemas.openxmlformats.org/markup-compatibility/2006" xmlns:a14="http://schemas.microsoft.com/office/drawing/2010/main">
      <mc:Choice Requires="a14">
        <xdr:graphicFrame macro="">
          <xdr:nvGraphicFramePr>
            <xdr:cNvPr id="40" name="Slicer_Feedback_Targets_Sheet_Name">
              <a:extLst>
                <a:ext uri="{FF2B5EF4-FFF2-40B4-BE49-F238E27FC236}">
                  <a16:creationId xmlns:a16="http://schemas.microsoft.com/office/drawing/2014/main" id="{9D1FC027-76C3-4252-83E7-F80CFB64FBE7}"/>
                </a:ext>
              </a:extLst>
            </xdr:cNvPr>
            <xdr:cNvGraphicFramePr/>
          </xdr:nvGraphicFramePr>
          <xdr:xfrm>
            <a:off x="0" y="0"/>
            <a:ext cx="0" cy="0"/>
          </xdr:xfrm>
          <a:graphic>
            <a:graphicData uri="http://schemas.microsoft.com/office/drawing/2010/slicer">
              <sle:slicer xmlns:sle="http://schemas.microsoft.com/office/drawing/2010/slicer" name="Slicer_Feedback_Targets_Sheet_Name"/>
            </a:graphicData>
          </a:graphic>
        </xdr:graphicFrame>
      </mc:Choice>
      <mc:Fallback xmlns="">
        <xdr:sp macro="" textlink="">
          <xdr:nvSpPr>
            <xdr:cNvPr id="0" name=""/>
            <xdr:cNvSpPr>
              <a:spLocks noTextEdit="1"/>
            </xdr:cNvSpPr>
          </xdr:nvSpPr>
          <xdr:spPr>
            <a:xfrm>
              <a:off x="16557171" y="26713543"/>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139</xdr:row>
      <xdr:rowOff>0</xdr:rowOff>
    </xdr:from>
    <xdr:to>
      <xdr:col>14</xdr:col>
      <xdr:colOff>674914</xdr:colOff>
      <xdr:row>152</xdr:row>
      <xdr:rowOff>134257</xdr:rowOff>
    </xdr:to>
    <mc:AlternateContent xmlns:mc="http://schemas.openxmlformats.org/markup-compatibility/2006" xmlns:a14="http://schemas.microsoft.com/office/drawing/2010/main">
      <mc:Choice Requires="a14">
        <xdr:graphicFrame macro="">
          <xdr:nvGraphicFramePr>
            <xdr:cNvPr id="42" name="Slicer_Feedback_Targets_Pricing_Column">
              <a:extLst>
                <a:ext uri="{FF2B5EF4-FFF2-40B4-BE49-F238E27FC236}">
                  <a16:creationId xmlns:a16="http://schemas.microsoft.com/office/drawing/2014/main" id="{3DD345D5-DD68-456D-AE20-3C11AFBB1158}"/>
                </a:ext>
              </a:extLst>
            </xdr:cNvPr>
            <xdr:cNvGraphicFramePr/>
          </xdr:nvGraphicFramePr>
          <xdr:xfrm>
            <a:off x="0" y="0"/>
            <a:ext cx="0" cy="0"/>
          </xdr:xfrm>
          <a:graphic>
            <a:graphicData uri="http://schemas.microsoft.com/office/drawing/2010/slicer">
              <sle:slicer xmlns:sle="http://schemas.microsoft.com/office/drawing/2010/slicer" name="Slicer_Feedback_Targets_Pricing_Column"/>
            </a:graphicData>
          </a:graphic>
        </xdr:graphicFrame>
      </mc:Choice>
      <mc:Fallback xmlns="">
        <xdr:sp macro="" textlink="">
          <xdr:nvSpPr>
            <xdr:cNvPr id="0" name=""/>
            <xdr:cNvSpPr>
              <a:spLocks noTextEdit="1"/>
            </xdr:cNvSpPr>
          </xdr:nvSpPr>
          <xdr:spPr>
            <a:xfrm>
              <a:off x="19017343" y="26713543"/>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173</xdr:row>
      <xdr:rowOff>0</xdr:rowOff>
    </xdr:from>
    <xdr:to>
      <xdr:col>10</xdr:col>
      <xdr:colOff>674914</xdr:colOff>
      <xdr:row>186</xdr:row>
      <xdr:rowOff>134257</xdr:rowOff>
    </xdr:to>
    <mc:AlternateContent xmlns:mc="http://schemas.openxmlformats.org/markup-compatibility/2006" xmlns:a14="http://schemas.microsoft.com/office/drawing/2010/main">
      <mc:Choice Requires="a14">
        <xdr:graphicFrame macro="">
          <xdr:nvGraphicFramePr>
            <xdr:cNvPr id="44" name="Slicer_Automated_Savings_Data_Round">
              <a:extLst>
                <a:ext uri="{FF2B5EF4-FFF2-40B4-BE49-F238E27FC236}">
                  <a16:creationId xmlns:a16="http://schemas.microsoft.com/office/drawing/2014/main" id="{C1AD4596-1224-4BDC-A04D-8A13E1EBAB50}"/>
                </a:ext>
              </a:extLst>
            </xdr:cNvPr>
            <xdr:cNvGraphicFramePr/>
          </xdr:nvGraphicFramePr>
          <xdr:xfrm>
            <a:off x="0" y="0"/>
            <a:ext cx="0" cy="0"/>
          </xdr:xfrm>
          <a:graphic>
            <a:graphicData uri="http://schemas.microsoft.com/office/drawing/2010/slicer">
              <sle:slicer xmlns:sle="http://schemas.microsoft.com/office/drawing/2010/slicer" name="Slicer_Automated_Savings_Data_Round"/>
            </a:graphicData>
          </a:graphic>
        </xdr:graphicFrame>
      </mc:Choice>
      <mc:Fallback xmlns="">
        <xdr:sp macro="" textlink="">
          <xdr:nvSpPr>
            <xdr:cNvPr id="0" name=""/>
            <xdr:cNvSpPr>
              <a:spLocks noTextEdit="1"/>
            </xdr:cNvSpPr>
          </xdr:nvSpPr>
          <xdr:spPr>
            <a:xfrm>
              <a:off x="14097000" y="33038143"/>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173</xdr:row>
      <xdr:rowOff>0</xdr:rowOff>
    </xdr:from>
    <xdr:to>
      <xdr:col>12</xdr:col>
      <xdr:colOff>674914</xdr:colOff>
      <xdr:row>186</xdr:row>
      <xdr:rowOff>134257</xdr:rowOff>
    </xdr:to>
    <mc:AlternateContent xmlns:mc="http://schemas.openxmlformats.org/markup-compatibility/2006" xmlns:a14="http://schemas.microsoft.com/office/drawing/2010/main">
      <mc:Choice Requires="a14">
        <xdr:graphicFrame macro="">
          <xdr:nvGraphicFramePr>
            <xdr:cNvPr id="46" name="Slicer_Automated_Savings_Data_Sheet_Name">
              <a:extLst>
                <a:ext uri="{FF2B5EF4-FFF2-40B4-BE49-F238E27FC236}">
                  <a16:creationId xmlns:a16="http://schemas.microsoft.com/office/drawing/2014/main" id="{BEFFC422-F3AC-4025-87C5-CE47C14E3CB0}"/>
                </a:ext>
              </a:extLst>
            </xdr:cNvPr>
            <xdr:cNvGraphicFramePr/>
          </xdr:nvGraphicFramePr>
          <xdr:xfrm>
            <a:off x="0" y="0"/>
            <a:ext cx="0" cy="0"/>
          </xdr:xfrm>
          <a:graphic>
            <a:graphicData uri="http://schemas.microsoft.com/office/drawing/2010/slicer">
              <sle:slicer xmlns:sle="http://schemas.microsoft.com/office/drawing/2010/slicer" name="Slicer_Automated_Savings_Data_Sheet_Name"/>
            </a:graphicData>
          </a:graphic>
        </xdr:graphicFrame>
      </mc:Choice>
      <mc:Fallback xmlns="">
        <xdr:sp macro="" textlink="">
          <xdr:nvSpPr>
            <xdr:cNvPr id="0" name=""/>
            <xdr:cNvSpPr>
              <a:spLocks noTextEdit="1"/>
            </xdr:cNvSpPr>
          </xdr:nvSpPr>
          <xdr:spPr>
            <a:xfrm>
              <a:off x="16557171" y="33038143"/>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173</xdr:row>
      <xdr:rowOff>0</xdr:rowOff>
    </xdr:from>
    <xdr:to>
      <xdr:col>14</xdr:col>
      <xdr:colOff>674914</xdr:colOff>
      <xdr:row>186</xdr:row>
      <xdr:rowOff>134257</xdr:rowOff>
    </xdr:to>
    <mc:AlternateContent xmlns:mc="http://schemas.openxmlformats.org/markup-compatibility/2006" xmlns:a14="http://schemas.microsoft.com/office/drawing/2010/main">
      <mc:Choice Requires="a14">
        <xdr:graphicFrame macro="">
          <xdr:nvGraphicFramePr>
            <xdr:cNvPr id="48" name="Slicer_Automated_Savings_Data_Pricing_Column">
              <a:extLst>
                <a:ext uri="{FF2B5EF4-FFF2-40B4-BE49-F238E27FC236}">
                  <a16:creationId xmlns:a16="http://schemas.microsoft.com/office/drawing/2014/main" id="{617C0695-10F4-4CB3-A950-F71F0D7B7FA7}"/>
                </a:ext>
              </a:extLst>
            </xdr:cNvPr>
            <xdr:cNvGraphicFramePr/>
          </xdr:nvGraphicFramePr>
          <xdr:xfrm>
            <a:off x="0" y="0"/>
            <a:ext cx="0" cy="0"/>
          </xdr:xfrm>
          <a:graphic>
            <a:graphicData uri="http://schemas.microsoft.com/office/drawing/2010/slicer">
              <sle:slicer xmlns:sle="http://schemas.microsoft.com/office/drawing/2010/slicer" name="Slicer_Automated_Savings_Data_Pricing_Column"/>
            </a:graphicData>
          </a:graphic>
        </xdr:graphicFrame>
      </mc:Choice>
      <mc:Fallback xmlns="">
        <xdr:sp macro="" textlink="">
          <xdr:nvSpPr>
            <xdr:cNvPr id="0" name=""/>
            <xdr:cNvSpPr>
              <a:spLocks noTextEdit="1"/>
            </xdr:cNvSpPr>
          </xdr:nvSpPr>
          <xdr:spPr>
            <a:xfrm>
              <a:off x="19017343" y="33038143"/>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189</xdr:row>
      <xdr:rowOff>0</xdr:rowOff>
    </xdr:from>
    <xdr:to>
      <xdr:col>10</xdr:col>
      <xdr:colOff>674914</xdr:colOff>
      <xdr:row>201</xdr:row>
      <xdr:rowOff>58057</xdr:rowOff>
    </xdr:to>
    <mc:AlternateContent xmlns:mc="http://schemas.openxmlformats.org/markup-compatibility/2006" xmlns:a14="http://schemas.microsoft.com/office/drawing/2010/main">
      <mc:Choice Requires="a14">
        <xdr:graphicFrame macro="">
          <xdr:nvGraphicFramePr>
            <xdr:cNvPr id="50" name="Slicer_Automated_Savings_Data_Level_Of_Cherrypick">
              <a:extLst>
                <a:ext uri="{FF2B5EF4-FFF2-40B4-BE49-F238E27FC236}">
                  <a16:creationId xmlns:a16="http://schemas.microsoft.com/office/drawing/2014/main" id="{66C39462-9F13-4DCD-A11F-7CE34EF6FAF4}"/>
                </a:ext>
              </a:extLst>
            </xdr:cNvPr>
            <xdr:cNvGraphicFramePr/>
          </xdr:nvGraphicFramePr>
          <xdr:xfrm>
            <a:off x="0" y="0"/>
            <a:ext cx="0" cy="0"/>
          </xdr:xfrm>
          <a:graphic>
            <a:graphicData uri="http://schemas.microsoft.com/office/drawing/2010/slicer">
              <sle:slicer xmlns:sle="http://schemas.microsoft.com/office/drawing/2010/slicer" name="Slicer_Automated_Savings_Data_Level_Of_Cherrypick"/>
            </a:graphicData>
          </a:graphic>
        </xdr:graphicFrame>
      </mc:Choice>
      <mc:Fallback xmlns="">
        <xdr:sp macro="" textlink="">
          <xdr:nvSpPr>
            <xdr:cNvPr id="0" name=""/>
            <xdr:cNvSpPr>
              <a:spLocks noTextEdit="1"/>
            </xdr:cNvSpPr>
          </xdr:nvSpPr>
          <xdr:spPr>
            <a:xfrm>
              <a:off x="14097000" y="35999057"/>
              <a:ext cx="1905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205</xdr:row>
      <xdr:rowOff>0</xdr:rowOff>
    </xdr:from>
    <xdr:to>
      <xdr:col>12</xdr:col>
      <xdr:colOff>119743</xdr:colOff>
      <xdr:row>218</xdr:row>
      <xdr:rowOff>134258</xdr:rowOff>
    </xdr:to>
    <mc:AlternateContent xmlns:mc="http://schemas.openxmlformats.org/markup-compatibility/2006" xmlns:a14="http://schemas.microsoft.com/office/drawing/2010/main">
      <mc:Choice Requires="a14">
        <xdr:graphicFrame macro="">
          <xdr:nvGraphicFramePr>
            <xdr:cNvPr id="52" name="Slicer_Automated_Savings_Data_Full_Scenario_Name">
              <a:extLst>
                <a:ext uri="{FF2B5EF4-FFF2-40B4-BE49-F238E27FC236}">
                  <a16:creationId xmlns:a16="http://schemas.microsoft.com/office/drawing/2014/main" id="{31A4739A-7BBA-45AD-8E24-4A678E5567EE}"/>
                </a:ext>
              </a:extLst>
            </xdr:cNvPr>
            <xdr:cNvGraphicFramePr/>
          </xdr:nvGraphicFramePr>
          <xdr:xfrm>
            <a:off x="0" y="0"/>
            <a:ext cx="0" cy="0"/>
          </xdr:xfrm>
          <a:graphic>
            <a:graphicData uri="http://schemas.microsoft.com/office/drawing/2010/slicer">
              <sle:slicer xmlns:sle="http://schemas.microsoft.com/office/drawing/2010/slicer" name="Slicer_Automated_Savings_Data_Full_Scenario_Name"/>
            </a:graphicData>
          </a:graphic>
        </xdr:graphicFrame>
      </mc:Choice>
      <mc:Fallback xmlns="">
        <xdr:sp macro="" textlink="">
          <xdr:nvSpPr>
            <xdr:cNvPr id="0" name=""/>
            <xdr:cNvSpPr>
              <a:spLocks noTextEdit="1"/>
            </xdr:cNvSpPr>
          </xdr:nvSpPr>
          <xdr:spPr>
            <a:xfrm>
              <a:off x="14097000" y="39221229"/>
              <a:ext cx="38100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21</xdr:row>
      <xdr:rowOff>0</xdr:rowOff>
    </xdr:from>
    <xdr:to>
      <xdr:col>12</xdr:col>
      <xdr:colOff>685800</xdr:colOff>
      <xdr:row>26</xdr:row>
      <xdr:rowOff>15240</xdr:rowOff>
    </xdr:to>
    <xdr:sp macro="" textlink="">
      <xdr:nvSpPr>
        <xdr:cNvPr id="53" name="_SD_1">
          <a:extLst>
            <a:ext uri="{FF2B5EF4-FFF2-40B4-BE49-F238E27FC236}">
              <a16:creationId xmlns:a16="http://schemas.microsoft.com/office/drawing/2014/main" id="{B3D748B3-989A-4DCE-8BE8-30A371AD6100}"/>
            </a:ext>
          </a:extLst>
        </xdr:cNvPr>
        <xdr:cNvSpPr/>
      </xdr:nvSpPr>
      <xdr:spPr>
        <a:xfrm>
          <a:off x="11620500" y="4274820"/>
          <a:ext cx="6858000" cy="1143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b="1">
              <a:solidFill>
                <a:srgbClr val="5D6A71"/>
              </a:solidFill>
              <a:latin typeface="+mn-lt"/>
            </a:rPr>
            <a:t>All the associated pivot tables are to the right of the graphs.</a:t>
          </a:r>
        </a:p>
        <a:p>
          <a:pPr algn="l"/>
          <a:endParaRPr lang="en-GB" sz="1300" b="1">
            <a:solidFill>
              <a:srgbClr val="5D6A71"/>
            </a:solidFill>
            <a:latin typeface="+mn-lt"/>
          </a:endParaRPr>
        </a:p>
        <a:p>
          <a:pPr algn="l"/>
          <a:r>
            <a:rPr lang="en-GB" sz="1300" b="1">
              <a:solidFill>
                <a:srgbClr val="5D6A71"/>
              </a:solidFill>
              <a:latin typeface="+mn-lt"/>
            </a:rPr>
            <a:t>For</a:t>
          </a:r>
          <a:r>
            <a:rPr lang="en-GB" sz="1300" b="1" baseline="0">
              <a:solidFill>
                <a:srgbClr val="5D6A71"/>
              </a:solidFill>
              <a:latin typeface="+mn-lt"/>
            </a:rPr>
            <a:t> the graphs below that reference the _Baskets_ table, please note you can only select one basket level at a time in the graph.</a:t>
          </a:r>
          <a:endParaRPr lang="en-GB" sz="1300" b="1">
            <a:solidFill>
              <a:srgbClr val="5D6A71"/>
            </a:solidFill>
            <a:latin typeface="+mn-lt"/>
          </a:endParaRPr>
        </a:p>
      </xdr:txBody>
    </xdr:sp>
    <xdr:clientData/>
  </xdr:twoCellAnchor>
  <xdr:twoCellAnchor editAs="oneCell">
    <xdr:from>
      <xdr:col>1</xdr:col>
      <xdr:colOff>0</xdr:colOff>
      <xdr:row>6</xdr:row>
      <xdr:rowOff>0</xdr:rowOff>
    </xdr:from>
    <xdr:to>
      <xdr:col>4</xdr:col>
      <xdr:colOff>300719</xdr:colOff>
      <xdr:row>15</xdr:row>
      <xdr:rowOff>158374</xdr:rowOff>
    </xdr:to>
    <xdr:grpSp>
      <xdr:nvGrpSpPr>
        <xdr:cNvPr id="54" name="1_Pane">
          <a:extLst>
            <a:ext uri="{FF2B5EF4-FFF2-40B4-BE49-F238E27FC236}">
              <a16:creationId xmlns:a16="http://schemas.microsoft.com/office/drawing/2014/main" id="{4B6C575D-3606-46C0-BAA2-CDAFE327A422}"/>
            </a:ext>
          </a:extLst>
        </xdr:cNvPr>
        <xdr:cNvGrpSpPr/>
      </xdr:nvGrpSpPr>
      <xdr:grpSpPr>
        <a:xfrm>
          <a:off x="217714" y="1273629"/>
          <a:ext cx="6059262" cy="1823888"/>
          <a:chOff x="609600" y="1027339"/>
          <a:chExt cx="5927273" cy="1930094"/>
        </a:xfrm>
      </xdr:grpSpPr>
      <xdr:grpSp>
        <xdr:nvGrpSpPr>
          <xdr:cNvPr id="55" name="_Flow_Pane">
            <a:extLst>
              <a:ext uri="{FF2B5EF4-FFF2-40B4-BE49-F238E27FC236}">
                <a16:creationId xmlns:a16="http://schemas.microsoft.com/office/drawing/2014/main" id="{22313B09-5A22-4BF7-87E7-8779E8DC17F0}"/>
              </a:ext>
            </a:extLst>
          </xdr:cNvPr>
          <xdr:cNvGrpSpPr/>
        </xdr:nvGrpSpPr>
        <xdr:grpSpPr>
          <a:xfrm>
            <a:off x="609600" y="1688981"/>
            <a:ext cx="5927273" cy="1268452"/>
            <a:chOff x="609600" y="1688981"/>
            <a:chExt cx="5927273" cy="1268452"/>
          </a:xfrm>
        </xdr:grpSpPr>
        <xdr:sp macro="[0]!ButtonDemo" textlink="">
          <xdr:nvSpPr>
            <xdr:cNvPr id="59" name="1_Button_Pane">
              <a:extLst>
                <a:ext uri="{FF2B5EF4-FFF2-40B4-BE49-F238E27FC236}">
                  <a16:creationId xmlns:a16="http://schemas.microsoft.com/office/drawing/2014/main" id="{05149EE5-4FEA-4A42-9489-2CC644675427}"/>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Refresh Summary Dashboard</a:t>
              </a:r>
            </a:p>
          </xdr:txBody>
        </xdr:sp>
        <xdr:sp macro="" textlink="">
          <xdr:nvSpPr>
            <xdr:cNvPr id="60" name="1_Chevron_Pane">
              <a:extLst>
                <a:ext uri="{FF2B5EF4-FFF2-40B4-BE49-F238E27FC236}">
                  <a16:creationId xmlns:a16="http://schemas.microsoft.com/office/drawing/2014/main" id="{32DE8DA5-6ADD-427C-8977-17AD19069332}"/>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1" name="1_Instructions_Pane">
              <a:extLst>
                <a:ext uri="{FF2B5EF4-FFF2-40B4-BE49-F238E27FC236}">
                  <a16:creationId xmlns:a16="http://schemas.microsoft.com/office/drawing/2014/main" id="{54386C7E-A71C-4A6F-BCCE-B644C5F9534E}"/>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There are summary graphs in this sheet, extending down (with supporting pivots to the right). After updating any journeys, refresh this page by clicking the button.</a:t>
              </a:r>
            </a:p>
          </xdr:txBody>
        </xdr:sp>
      </xdr:grpSp>
      <xdr:grpSp>
        <xdr:nvGrpSpPr>
          <xdr:cNvPr id="56" name="_Head_Pane">
            <a:extLst>
              <a:ext uri="{FF2B5EF4-FFF2-40B4-BE49-F238E27FC236}">
                <a16:creationId xmlns:a16="http://schemas.microsoft.com/office/drawing/2014/main" id="{1A02EB1E-0FB5-4A7D-A5A8-891A98CF0367}"/>
              </a:ext>
            </a:extLst>
          </xdr:cNvPr>
          <xdr:cNvGrpSpPr/>
        </xdr:nvGrpSpPr>
        <xdr:grpSpPr>
          <a:xfrm>
            <a:off x="632741" y="1027339"/>
            <a:ext cx="4069525" cy="613361"/>
            <a:chOff x="632741" y="1027339"/>
            <a:chExt cx="4069525" cy="613361"/>
          </a:xfrm>
        </xdr:grpSpPr>
        <xdr:sp macro="" textlink="">
          <xdr:nvSpPr>
            <xdr:cNvPr id="57" name="1_Button_Head_Pane">
              <a:extLst>
                <a:ext uri="{FF2B5EF4-FFF2-40B4-BE49-F238E27FC236}">
                  <a16:creationId xmlns:a16="http://schemas.microsoft.com/office/drawing/2014/main" id="{0971E2F1-8B6F-469F-9556-3B86B7D7A17D}"/>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58" name="1_Instructions_Head_Pane">
              <a:extLst>
                <a:ext uri="{FF2B5EF4-FFF2-40B4-BE49-F238E27FC236}">
                  <a16:creationId xmlns:a16="http://schemas.microsoft.com/office/drawing/2014/main" id="{F919AF2B-12BC-4FA6-B378-006264796E06}"/>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15</xdr:col>
      <xdr:colOff>279763</xdr:colOff>
      <xdr:row>15</xdr:row>
      <xdr:rowOff>20683</xdr:rowOff>
    </xdr:to>
    <xdr:pic>
      <xdr:nvPicPr>
        <xdr:cNvPr id="62" name="_Legend">
          <a:extLst>
            <a:ext uri="{FF2B5EF4-FFF2-40B4-BE49-F238E27FC236}">
              <a16:creationId xmlns:a16="http://schemas.microsoft.com/office/drawing/2014/main" id="{BA53780C-6951-42FF-A2A6-DD92B8FF997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787257"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58</xdr:row>
      <xdr:rowOff>185056</xdr:rowOff>
    </xdr:from>
    <xdr:to>
      <xdr:col>14</xdr:col>
      <xdr:colOff>674314</xdr:colOff>
      <xdr:row>72</xdr:row>
      <xdr:rowOff>103199</xdr:rowOff>
    </xdr:to>
    <mc:AlternateContent xmlns:mc="http://schemas.openxmlformats.org/markup-compatibility/2006" xmlns:a14="http://schemas.microsoft.com/office/drawing/2010/main">
      <mc:Choice Requires="a14">
        <xdr:graphicFrame macro="">
          <xdr:nvGraphicFramePr>
            <xdr:cNvPr id="65" name="Basket Level 1">
              <a:extLst>
                <a:ext uri="{FF2B5EF4-FFF2-40B4-BE49-F238E27FC236}">
                  <a16:creationId xmlns:a16="http://schemas.microsoft.com/office/drawing/2014/main" id="{CDAF1C0B-56EA-496D-8228-436C74068351}"/>
                </a:ext>
              </a:extLst>
            </xdr:cNvPr>
            <xdr:cNvGraphicFramePr/>
          </xdr:nvGraphicFramePr>
          <xdr:xfrm>
            <a:off x="0" y="0"/>
            <a:ext cx="0" cy="0"/>
          </xdr:xfrm>
          <a:graphic>
            <a:graphicData uri="http://schemas.microsoft.com/office/drawing/2010/slicer">
              <sle:slicer xmlns:sle="http://schemas.microsoft.com/office/drawing/2010/slicer" name="Basket Level 1"/>
            </a:graphicData>
          </a:graphic>
        </xdr:graphicFrame>
      </mc:Choice>
      <mc:Fallback xmlns="">
        <xdr:sp macro="" textlink="">
          <xdr:nvSpPr>
            <xdr:cNvPr id="0" name=""/>
            <xdr:cNvSpPr>
              <a:spLocks noTextEdit="1"/>
            </xdr:cNvSpPr>
          </xdr:nvSpPr>
          <xdr:spPr>
            <a:xfrm>
              <a:off x="19017343" y="11810999"/>
              <a:ext cx="1904400" cy="254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105</xdr:row>
      <xdr:rowOff>185056</xdr:rowOff>
    </xdr:from>
    <xdr:to>
      <xdr:col>16</xdr:col>
      <xdr:colOff>576343</xdr:colOff>
      <xdr:row>119</xdr:row>
      <xdr:rowOff>146656</xdr:rowOff>
    </xdr:to>
    <mc:AlternateContent xmlns:mc="http://schemas.openxmlformats.org/markup-compatibility/2006" xmlns:a14="http://schemas.microsoft.com/office/drawing/2010/main">
      <mc:Choice Requires="a14">
        <xdr:graphicFrame macro="">
          <xdr:nvGraphicFramePr>
            <xdr:cNvPr id="67" name="Item Field 1">
              <a:extLst>
                <a:ext uri="{FF2B5EF4-FFF2-40B4-BE49-F238E27FC236}">
                  <a16:creationId xmlns:a16="http://schemas.microsoft.com/office/drawing/2014/main" id="{9C48D9CE-0A62-4743-AFDF-CBB4DF7BF738}"/>
                </a:ext>
              </a:extLst>
            </xdr:cNvPr>
            <xdr:cNvGraphicFramePr/>
          </xdr:nvGraphicFramePr>
          <xdr:xfrm>
            <a:off x="0" y="0"/>
            <a:ext cx="0" cy="0"/>
          </xdr:xfrm>
          <a:graphic>
            <a:graphicData uri="http://schemas.microsoft.com/office/drawing/2010/slicer">
              <sle:slicer xmlns:sle="http://schemas.microsoft.com/office/drawing/2010/slicer" name="Item Field 1"/>
            </a:graphicData>
          </a:graphic>
        </xdr:graphicFrame>
      </mc:Choice>
      <mc:Fallback xmlns="">
        <xdr:sp macro="" textlink="">
          <xdr:nvSpPr>
            <xdr:cNvPr id="0" name=""/>
            <xdr:cNvSpPr>
              <a:spLocks noTextEdit="1"/>
            </xdr:cNvSpPr>
          </xdr:nvSpPr>
          <xdr:spPr>
            <a:xfrm>
              <a:off x="21477514" y="20573999"/>
              <a:ext cx="1904400" cy="2552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188</xdr:row>
      <xdr:rowOff>185056</xdr:rowOff>
    </xdr:from>
    <xdr:to>
      <xdr:col>12</xdr:col>
      <xdr:colOff>674314</xdr:colOff>
      <xdr:row>201</xdr:row>
      <xdr:rowOff>59656</xdr:rowOff>
    </xdr:to>
    <mc:AlternateContent xmlns:mc="http://schemas.openxmlformats.org/markup-compatibility/2006" xmlns:a14="http://schemas.microsoft.com/office/drawing/2010/main">
      <mc:Choice Requires="a14">
        <xdr:graphicFrame macro="">
          <xdr:nvGraphicFramePr>
            <xdr:cNvPr id="69" name="Basket Level 1 1">
              <a:extLst>
                <a:ext uri="{FF2B5EF4-FFF2-40B4-BE49-F238E27FC236}">
                  <a16:creationId xmlns:a16="http://schemas.microsoft.com/office/drawing/2014/main" id="{CDFB33C2-1B2F-4279-A19B-BB4A717D7C57}"/>
                </a:ext>
              </a:extLst>
            </xdr:cNvPr>
            <xdr:cNvGraphicFramePr/>
          </xdr:nvGraphicFramePr>
          <xdr:xfrm>
            <a:off x="0" y="0"/>
            <a:ext cx="0" cy="0"/>
          </xdr:xfrm>
          <a:graphic>
            <a:graphicData uri="http://schemas.microsoft.com/office/drawing/2010/slicer">
              <sle:slicer xmlns:sle="http://schemas.microsoft.com/office/drawing/2010/slicer" name="Basket Level 1 1"/>
            </a:graphicData>
          </a:graphic>
        </xdr:graphicFrame>
      </mc:Choice>
      <mc:Fallback xmlns="">
        <xdr:sp macro="" textlink="">
          <xdr:nvSpPr>
            <xdr:cNvPr id="0" name=""/>
            <xdr:cNvSpPr>
              <a:spLocks noTextEdit="1"/>
            </xdr:cNvSpPr>
          </xdr:nvSpPr>
          <xdr:spPr>
            <a:xfrm>
              <a:off x="16557171" y="35999056"/>
              <a:ext cx="1904400" cy="254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5</xdr:row>
      <xdr:rowOff>182879</xdr:rowOff>
    </xdr:from>
    <xdr:to>
      <xdr:col>40</xdr:col>
      <xdr:colOff>172720</xdr:colOff>
      <xdr:row>30</xdr:row>
      <xdr:rowOff>55879</xdr:rowOff>
    </xdr:to>
    <xdr:sp macro="" textlink="">
      <xdr:nvSpPr>
        <xdr:cNvPr id="2" name="_I_Summary">
          <a:extLst>
            <a:ext uri="{FF2B5EF4-FFF2-40B4-BE49-F238E27FC236}">
              <a16:creationId xmlns:a16="http://schemas.microsoft.com/office/drawing/2014/main" id="{DBA79929-4BAA-49F1-8FDC-D1C4699C8789}"/>
            </a:ext>
          </a:extLst>
        </xdr:cNvPr>
        <xdr:cNvSpPr/>
      </xdr:nvSpPr>
      <xdr:spPr>
        <a:xfrm>
          <a:off x="213360" y="1272539"/>
          <a:ext cx="8890000" cy="4445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Import?</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This is where you can import data into the Sourcing Analytics database and view simple data to ensure you've imported the right file.</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Import?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To provide the tool with the data needed to carry out the analysis.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Import?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An initial import happens at the beginning of the RFP analysis process. If bidders adjust their bids, additional imports will be required.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Further imports are required when the round changes.</a:t>
          </a:r>
          <a:endPar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endParaRP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Import?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Download a consolidation from eFlow, save it on your laptop. On the sheet "1a. Import",  check the round and then click the button and follow the process to select the consolidation file.</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"Import Log" shows you who uploaded a file and provides a time stamp and file address.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Ensure that the structure of the tabs used for analytics has remained unchanged and the data has not been edited after downloading from eFlow.</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If there are any irregularities with your URNs or Internal Data column values, the table _Interal Data Validity_ will help flag these. You can not continue to refresh the tool until these have been resolved.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endPar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endParaRP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endPar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endParaRPr>
        </a:p>
      </xdr:txBody>
    </xdr:sp>
    <xdr:clientData/>
  </xdr:twoCellAnchor>
  <xdr:twoCellAnchor editAs="oneCell">
    <xdr:from>
      <xdr:col>42</xdr:col>
      <xdr:colOff>0</xdr:colOff>
      <xdr:row>6</xdr:row>
      <xdr:rowOff>1</xdr:rowOff>
    </xdr:from>
    <xdr:to>
      <xdr:col>63</xdr:col>
      <xdr:colOff>193040</xdr:colOff>
      <xdr:row>19</xdr:row>
      <xdr:rowOff>29816</xdr:rowOff>
    </xdr:to>
    <xdr:pic>
      <xdr:nvPicPr>
        <xdr:cNvPr id="3" name="_I_1">
          <a:extLst>
            <a:ext uri="{FF2B5EF4-FFF2-40B4-BE49-F238E27FC236}">
              <a16:creationId xmlns:a16="http://schemas.microsoft.com/office/drawing/2014/main" id="{E0B2D615-F48D-4B53-9C21-86F1163B67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57360" y="1272541"/>
          <a:ext cx="4673600" cy="2407255"/>
        </a:xfrm>
        <a:prstGeom prst="rect">
          <a:avLst/>
        </a:prstGeom>
        <a:ln>
          <a:noFill/>
        </a:ln>
        <a:effectLst>
          <a:outerShdw blurRad="190500" algn="tl" rotWithShape="0">
            <a:srgbClr val="000000">
              <a:alpha val="7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Import_Log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2D2A7108-A128-4FAF-8EC0-49AE3EADED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editAs="oneCell">
    <xdr:from>
      <xdr:col>10</xdr:col>
      <xdr:colOff>0</xdr:colOff>
      <xdr:row>18</xdr:row>
      <xdr:rowOff>0</xdr:rowOff>
    </xdr:from>
    <xdr:to>
      <xdr:col>10</xdr:col>
      <xdr:colOff>421620</xdr:colOff>
      <xdr:row>20</xdr:row>
      <xdr:rowOff>11772</xdr:rowOff>
    </xdr:to>
    <xdr:pic>
      <xdr:nvPicPr>
        <xdr:cNvPr id="3" name="_Internal_Data_Validity_Info" descr="Information">
          <a:hlinkClick xmlns:r="http://schemas.openxmlformats.org/officeDocument/2006/relationships" r:id="rId4" tooltip="Click here to for more information. You will be navigated to another sheet."/>
          <a:extLst>
            <a:ext uri="{FF2B5EF4-FFF2-40B4-BE49-F238E27FC236}">
              <a16:creationId xmlns:a16="http://schemas.microsoft.com/office/drawing/2014/main" id="{28B9807C-807F-457B-B1DB-0A11A29427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344400" y="3494314"/>
          <a:ext cx="421620" cy="381887"/>
        </a:xfrm>
        <a:prstGeom prst="rect">
          <a:avLst/>
        </a:prstGeom>
      </xdr:spPr>
    </xdr:pic>
    <xdr:clientData/>
  </xdr:twoCellAnchor>
  <xdr:twoCellAnchor editAs="oneCell">
    <xdr:from>
      <xdr:col>1</xdr:col>
      <xdr:colOff>0</xdr:colOff>
      <xdr:row>6</xdr:row>
      <xdr:rowOff>0</xdr:rowOff>
    </xdr:from>
    <xdr:to>
      <xdr:col>4</xdr:col>
      <xdr:colOff>464005</xdr:colOff>
      <xdr:row>15</xdr:row>
      <xdr:rowOff>158374</xdr:rowOff>
    </xdr:to>
    <xdr:grpSp>
      <xdr:nvGrpSpPr>
        <xdr:cNvPr id="4" name="1_Pane">
          <a:extLst>
            <a:ext uri="{FF2B5EF4-FFF2-40B4-BE49-F238E27FC236}">
              <a16:creationId xmlns:a16="http://schemas.microsoft.com/office/drawing/2014/main" id="{969A98F9-1F13-472E-8D26-07829DFEADFC}"/>
            </a:ext>
          </a:extLst>
        </xdr:cNvPr>
        <xdr:cNvGrpSpPr/>
      </xdr:nvGrpSpPr>
      <xdr:grpSpPr>
        <a:xfrm>
          <a:off x="217714" y="1273629"/>
          <a:ext cx="6059262" cy="1823888"/>
          <a:chOff x="609600" y="1027339"/>
          <a:chExt cx="5927273" cy="1930094"/>
        </a:xfrm>
      </xdr:grpSpPr>
      <xdr:grpSp>
        <xdr:nvGrpSpPr>
          <xdr:cNvPr id="5" name="_Flow_Pane">
            <a:extLst>
              <a:ext uri="{FF2B5EF4-FFF2-40B4-BE49-F238E27FC236}">
                <a16:creationId xmlns:a16="http://schemas.microsoft.com/office/drawing/2014/main" id="{7FAECCB8-A55E-4EE3-9846-35E13A8DBB75}"/>
              </a:ext>
            </a:extLst>
          </xdr:cNvPr>
          <xdr:cNvGrpSpPr/>
        </xdr:nvGrpSpPr>
        <xdr:grpSpPr>
          <a:xfrm>
            <a:off x="609600" y="1688981"/>
            <a:ext cx="5927273" cy="1268452"/>
            <a:chOff x="609600" y="1688981"/>
            <a:chExt cx="5927273" cy="1268452"/>
          </a:xfrm>
        </xdr:grpSpPr>
        <xdr:sp macro="[0]!ButtonDemo" textlink="">
          <xdr:nvSpPr>
            <xdr:cNvPr id="9" name="1_Button_Pane">
              <a:extLst>
                <a:ext uri="{FF2B5EF4-FFF2-40B4-BE49-F238E27FC236}">
                  <a16:creationId xmlns:a16="http://schemas.microsoft.com/office/drawing/2014/main" id="{13438EAB-6831-4A52-A5EC-97BA4ED9DC2E}"/>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Import Pricing Data</a:t>
              </a:r>
            </a:p>
          </xdr:txBody>
        </xdr:sp>
        <xdr:sp macro="" textlink="">
          <xdr:nvSpPr>
            <xdr:cNvPr id="10" name="1_Chevron_Pane">
              <a:extLst>
                <a:ext uri="{FF2B5EF4-FFF2-40B4-BE49-F238E27FC236}">
                  <a16:creationId xmlns:a16="http://schemas.microsoft.com/office/drawing/2014/main" id="{2EB63F04-88EC-4FA9-B1CB-1449E48C614D}"/>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1" name="1_Instructions_Pane">
              <a:extLst>
                <a:ext uri="{FF2B5EF4-FFF2-40B4-BE49-F238E27FC236}">
                  <a16:creationId xmlns:a16="http://schemas.microsoft.com/office/drawing/2014/main" id="{44A11D1F-339D-4F88-A41D-A13882934FAD}"/>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Adjust Round if required, Click Import, choose a file(s), click OK.</a:t>
              </a:r>
            </a:p>
          </xdr:txBody>
        </xdr:sp>
      </xdr:grpSp>
      <xdr:grpSp>
        <xdr:nvGrpSpPr>
          <xdr:cNvPr id="6" name="_Head_Pane">
            <a:extLst>
              <a:ext uri="{FF2B5EF4-FFF2-40B4-BE49-F238E27FC236}">
                <a16:creationId xmlns:a16="http://schemas.microsoft.com/office/drawing/2014/main" id="{32F0F17F-B56C-446A-A418-BF4765AE949C}"/>
              </a:ext>
            </a:extLst>
          </xdr:cNvPr>
          <xdr:cNvGrpSpPr/>
        </xdr:nvGrpSpPr>
        <xdr:grpSpPr>
          <a:xfrm>
            <a:off x="632741" y="1027339"/>
            <a:ext cx="4069525" cy="613361"/>
            <a:chOff x="632741" y="1027339"/>
            <a:chExt cx="4069525" cy="613361"/>
          </a:xfrm>
        </xdr:grpSpPr>
        <xdr:sp macro="" textlink="">
          <xdr:nvSpPr>
            <xdr:cNvPr id="7" name="1_Button_Head_Pane">
              <a:extLst>
                <a:ext uri="{FF2B5EF4-FFF2-40B4-BE49-F238E27FC236}">
                  <a16:creationId xmlns:a16="http://schemas.microsoft.com/office/drawing/2014/main" id="{CD3DC327-D7D8-49E7-A1B4-009C657CF5AA}"/>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8" name="1_Instructions_Head_Pane">
              <a:extLst>
                <a:ext uri="{FF2B5EF4-FFF2-40B4-BE49-F238E27FC236}">
                  <a16:creationId xmlns:a16="http://schemas.microsoft.com/office/drawing/2014/main" id="{4EE4085B-ED10-4BAF-927F-8527E36AD864}"/>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24</xdr:col>
      <xdr:colOff>0</xdr:colOff>
      <xdr:row>2</xdr:row>
      <xdr:rowOff>0</xdr:rowOff>
    </xdr:from>
    <xdr:to>
      <xdr:col>42</xdr:col>
      <xdr:colOff>51163</xdr:colOff>
      <xdr:row>15</xdr:row>
      <xdr:rowOff>20683</xdr:rowOff>
    </xdr:to>
    <xdr:pic>
      <xdr:nvPicPr>
        <xdr:cNvPr id="12" name="_Legend">
          <a:extLst>
            <a:ext uri="{FF2B5EF4-FFF2-40B4-BE49-F238E27FC236}">
              <a16:creationId xmlns:a16="http://schemas.microsoft.com/office/drawing/2014/main" id="{52F5474F-A2EC-4866-8FF2-60F2C21DD6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7"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213359</xdr:colOff>
      <xdr:row>6</xdr:row>
      <xdr:rowOff>0</xdr:rowOff>
    </xdr:from>
    <xdr:to>
      <xdr:col>40</xdr:col>
      <xdr:colOff>172719</xdr:colOff>
      <xdr:row>52</xdr:row>
      <xdr:rowOff>96520</xdr:rowOff>
    </xdr:to>
    <xdr:sp macro="" textlink="">
      <xdr:nvSpPr>
        <xdr:cNvPr id="2" name="_SC_Summary">
          <a:extLst>
            <a:ext uri="{FF2B5EF4-FFF2-40B4-BE49-F238E27FC236}">
              <a16:creationId xmlns:a16="http://schemas.microsoft.com/office/drawing/2014/main" id="{67CFF2B6-0D7A-46D5-B157-E7A181A69B3B}"/>
            </a:ext>
          </a:extLst>
        </xdr:cNvPr>
        <xdr:cNvSpPr/>
      </xdr:nvSpPr>
      <xdr:spPr>
        <a:xfrm>
          <a:off x="213359" y="1272540"/>
          <a:ext cx="8890000" cy="8509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Supplier Clarifications?</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Supplier Clarifications shows you bidder performance at a high level and basket level, e.g. coverage, outlier and savings data.</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In this section, you can also drill down to granular item performance.</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carry out Supplier Clarifications?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allows you to identify areas that require further investigation, e.g. certain baskets that have a high % of outliers, or that a line incumbent didn't quote an item they currently source.</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carry out Supplier Clarifications?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should use this section after receiving bids to clarify the data as soon as possible prior to sending out commerical feedback. This ensures no anomolies are used in the target setting for commercial feedback.</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an outlier, and how is this calculated?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An outlier is an item that has a price that significantly different from the baseline price. If there is no baseline price for an item, then the median of all bids is used as a proxy. Thresholds for the outlier calculations can be set per basket level in the tab "2a. SC Control Panel".</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Basket Coverage flags work?</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These allow you to seperate bidders with "Good Coverage" from bidders with "Low Coverage". This is useful when you want to find bidders with low basket coverage, who you expect to have higher coverage. It is used for savings scenarios, as if you are awarding at a basket level, you would want bidders that have suitable coverage for that basket.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column is "Flag For Baseline Spend Coverage % Valid Items" in the "_Baskets_" table.</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set them in the "_Baskets Coverage_" table.</a:t>
          </a:r>
          <a:endPar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endParaRP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use Supplier Clarifications?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Review the tables in the sheet "0b. General Settings" to set the desired basket levels per pricing sheet. Adjust the "_Item Fields_" table to include any descriptive columns in granular data outputs. Click the button to apply these changes to the tool.</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Adjust coverage thresholds in the table "_Basket Coverage_". Adjust the Outlier Parmeters if neccesary. See the screenshot SC_1 for more information. Click the button to refresh the outputs in the following sheets.</a:t>
          </a:r>
        </a:p>
      </xdr:txBody>
    </xdr:sp>
    <xdr:clientData/>
  </xdr:twoCellAnchor>
  <xdr:twoCellAnchor editAs="oneCell">
    <xdr:from>
      <xdr:col>42</xdr:col>
      <xdr:colOff>0</xdr:colOff>
      <xdr:row>5</xdr:row>
      <xdr:rowOff>182879</xdr:rowOff>
    </xdr:from>
    <xdr:to>
      <xdr:col>63</xdr:col>
      <xdr:colOff>193040</xdr:colOff>
      <xdr:row>27</xdr:row>
      <xdr:rowOff>120415</xdr:rowOff>
    </xdr:to>
    <xdr:pic>
      <xdr:nvPicPr>
        <xdr:cNvPr id="3" name="_SC_1">
          <a:extLst>
            <a:ext uri="{FF2B5EF4-FFF2-40B4-BE49-F238E27FC236}">
              <a16:creationId xmlns:a16="http://schemas.microsoft.com/office/drawing/2014/main" id="{14A10035-93A8-434E-8A7E-1216C2B8E4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57360" y="1272539"/>
          <a:ext cx="4673600" cy="3960896"/>
        </a:xfrm>
        <a:prstGeom prst="rect">
          <a:avLst/>
        </a:prstGeom>
        <a:ln>
          <a:noFill/>
        </a:ln>
        <a:effectLst>
          <a:outerShdw blurRad="190500" algn="tl" rotWithShape="0">
            <a:srgbClr val="000000">
              <a:alpha val="70000"/>
            </a:srgbClr>
          </a:outerShdw>
        </a:effectLst>
      </xdr:spPr>
    </xdr:pic>
    <xdr:clientData/>
  </xdr:twoCellAnchor>
  <xdr:twoCellAnchor editAs="oneCell">
    <xdr:from>
      <xdr:col>42</xdr:col>
      <xdr:colOff>0</xdr:colOff>
      <xdr:row>30</xdr:row>
      <xdr:rowOff>0</xdr:rowOff>
    </xdr:from>
    <xdr:to>
      <xdr:col>96</xdr:col>
      <xdr:colOff>162560</xdr:colOff>
      <xdr:row>40</xdr:row>
      <xdr:rowOff>172274</xdr:rowOff>
    </xdr:to>
    <xdr:pic>
      <xdr:nvPicPr>
        <xdr:cNvPr id="4" name="_SC_2">
          <a:extLst>
            <a:ext uri="{FF2B5EF4-FFF2-40B4-BE49-F238E27FC236}">
              <a16:creationId xmlns:a16="http://schemas.microsoft.com/office/drawing/2014/main" id="{DE584BEE-5058-4144-9FE0-A551234061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357360" y="5661660"/>
          <a:ext cx="11684000" cy="2001074"/>
        </a:xfrm>
        <a:prstGeom prst="rect">
          <a:avLst/>
        </a:prstGeom>
        <a:ln>
          <a:noFill/>
        </a:ln>
        <a:effectLst>
          <a:outerShdw blurRad="190500" algn="tl" rotWithShape="0">
            <a:srgbClr val="000000">
              <a:alpha val="7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Outlier_Parameters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F630B18C-A21F-44A3-B276-EACABC3170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editAs="oneCell">
    <xdr:from>
      <xdr:col>10</xdr:col>
      <xdr:colOff>0</xdr:colOff>
      <xdr:row>18</xdr:row>
      <xdr:rowOff>0</xdr:rowOff>
    </xdr:from>
    <xdr:to>
      <xdr:col>10</xdr:col>
      <xdr:colOff>421620</xdr:colOff>
      <xdr:row>20</xdr:row>
      <xdr:rowOff>11772</xdr:rowOff>
    </xdr:to>
    <xdr:pic>
      <xdr:nvPicPr>
        <xdr:cNvPr id="3" name="_Basket_Coverage_Info" descr="Information">
          <a:hlinkClick xmlns:r="http://schemas.openxmlformats.org/officeDocument/2006/relationships" r:id="rId4" tooltip="Click here to for more information. You will be navigated to another sheet."/>
          <a:extLst>
            <a:ext uri="{FF2B5EF4-FFF2-40B4-BE49-F238E27FC236}">
              <a16:creationId xmlns:a16="http://schemas.microsoft.com/office/drawing/2014/main" id="{04858C6D-AFD8-426C-BAA3-1BCEE058BBF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097486" y="3494314"/>
          <a:ext cx="421620" cy="381887"/>
        </a:xfrm>
        <a:prstGeom prst="rect">
          <a:avLst/>
        </a:prstGeom>
      </xdr:spPr>
    </xdr:pic>
    <xdr:clientData/>
  </xdr:twoCellAnchor>
  <xdr:twoCellAnchor editAs="oneCell">
    <xdr:from>
      <xdr:col>1</xdr:col>
      <xdr:colOff>0</xdr:colOff>
      <xdr:row>6</xdr:row>
      <xdr:rowOff>0</xdr:rowOff>
    </xdr:from>
    <xdr:to>
      <xdr:col>6</xdr:col>
      <xdr:colOff>235405</xdr:colOff>
      <xdr:row>15</xdr:row>
      <xdr:rowOff>158374</xdr:rowOff>
    </xdr:to>
    <xdr:grpSp>
      <xdr:nvGrpSpPr>
        <xdr:cNvPr id="4" name="1_Pane">
          <a:extLst>
            <a:ext uri="{FF2B5EF4-FFF2-40B4-BE49-F238E27FC236}">
              <a16:creationId xmlns:a16="http://schemas.microsoft.com/office/drawing/2014/main" id="{92CB4DB5-9239-41A1-9992-57F2EEC2E191}"/>
            </a:ext>
          </a:extLst>
        </xdr:cNvPr>
        <xdr:cNvGrpSpPr/>
      </xdr:nvGrpSpPr>
      <xdr:grpSpPr>
        <a:xfrm>
          <a:off x="217714" y="1273629"/>
          <a:ext cx="6059262" cy="1823888"/>
          <a:chOff x="609600" y="1027339"/>
          <a:chExt cx="5927273" cy="1930094"/>
        </a:xfrm>
      </xdr:grpSpPr>
      <xdr:grpSp>
        <xdr:nvGrpSpPr>
          <xdr:cNvPr id="5" name="_Flow_Pane">
            <a:extLst>
              <a:ext uri="{FF2B5EF4-FFF2-40B4-BE49-F238E27FC236}">
                <a16:creationId xmlns:a16="http://schemas.microsoft.com/office/drawing/2014/main" id="{642E1517-9FD6-4EA6-A1D0-7AC4B904EC20}"/>
              </a:ext>
            </a:extLst>
          </xdr:cNvPr>
          <xdr:cNvGrpSpPr/>
        </xdr:nvGrpSpPr>
        <xdr:grpSpPr>
          <a:xfrm>
            <a:off x="609600" y="1688981"/>
            <a:ext cx="5927273" cy="1268452"/>
            <a:chOff x="609600" y="1688981"/>
            <a:chExt cx="5927273" cy="1268452"/>
          </a:xfrm>
        </xdr:grpSpPr>
        <xdr:sp macro="[0]!ButtonDemo" textlink="">
          <xdr:nvSpPr>
            <xdr:cNvPr id="9" name="1_Button_Pane">
              <a:extLst>
                <a:ext uri="{FF2B5EF4-FFF2-40B4-BE49-F238E27FC236}">
                  <a16:creationId xmlns:a16="http://schemas.microsoft.com/office/drawing/2014/main" id="{9E9AB8F0-6FB8-4ABB-877D-3FC4C59C80FE}"/>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Refresh Outlier And Basket Analysis</a:t>
              </a:r>
            </a:p>
          </xdr:txBody>
        </xdr:sp>
        <xdr:sp macro="" textlink="">
          <xdr:nvSpPr>
            <xdr:cNvPr id="10" name="1_Chevron_Pane">
              <a:extLst>
                <a:ext uri="{FF2B5EF4-FFF2-40B4-BE49-F238E27FC236}">
                  <a16:creationId xmlns:a16="http://schemas.microsoft.com/office/drawing/2014/main" id="{31D2828B-A3CA-45B3-BD35-418866D4B144}"/>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1" name="1_Instructions_Pane">
              <a:extLst>
                <a:ext uri="{FF2B5EF4-FFF2-40B4-BE49-F238E27FC236}">
                  <a16:creationId xmlns:a16="http://schemas.microsoft.com/office/drawing/2014/main" id="{505C1D1C-6EDE-4221-B0D6-D76BE286ABEC}"/>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Adjust the tables _Outlier Parameters_ and _Basket Coverage_ below.</a:t>
              </a:r>
            </a:p>
          </xdr:txBody>
        </xdr:sp>
      </xdr:grpSp>
      <xdr:grpSp>
        <xdr:nvGrpSpPr>
          <xdr:cNvPr id="6" name="_Head_Pane">
            <a:extLst>
              <a:ext uri="{FF2B5EF4-FFF2-40B4-BE49-F238E27FC236}">
                <a16:creationId xmlns:a16="http://schemas.microsoft.com/office/drawing/2014/main" id="{6EE8D765-4E8B-4D06-A974-0768B2307A01}"/>
              </a:ext>
            </a:extLst>
          </xdr:cNvPr>
          <xdr:cNvGrpSpPr/>
        </xdr:nvGrpSpPr>
        <xdr:grpSpPr>
          <a:xfrm>
            <a:off x="632741" y="1027339"/>
            <a:ext cx="4069525" cy="613361"/>
            <a:chOff x="632741" y="1027339"/>
            <a:chExt cx="4069525" cy="613361"/>
          </a:xfrm>
        </xdr:grpSpPr>
        <xdr:sp macro="" textlink="">
          <xdr:nvSpPr>
            <xdr:cNvPr id="7" name="1_Button_Head_Pane">
              <a:extLst>
                <a:ext uri="{FF2B5EF4-FFF2-40B4-BE49-F238E27FC236}">
                  <a16:creationId xmlns:a16="http://schemas.microsoft.com/office/drawing/2014/main" id="{9549AFDB-F495-4157-AF3A-43866DB1692B}"/>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8" name="1_Instructions_Head_Pane">
              <a:extLst>
                <a:ext uri="{FF2B5EF4-FFF2-40B4-BE49-F238E27FC236}">
                  <a16:creationId xmlns:a16="http://schemas.microsoft.com/office/drawing/2014/main" id="{0883739B-E3B4-4976-A595-A4E2CB01E7C9}"/>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26</xdr:col>
      <xdr:colOff>0</xdr:colOff>
      <xdr:row>2</xdr:row>
      <xdr:rowOff>0</xdr:rowOff>
    </xdr:from>
    <xdr:to>
      <xdr:col>44</xdr:col>
      <xdr:colOff>51163</xdr:colOff>
      <xdr:row>15</xdr:row>
      <xdr:rowOff>20683</xdr:rowOff>
    </xdr:to>
    <xdr:pic>
      <xdr:nvPicPr>
        <xdr:cNvPr id="12" name="_Legend">
          <a:extLst>
            <a:ext uri="{FF2B5EF4-FFF2-40B4-BE49-F238E27FC236}">
              <a16:creationId xmlns:a16="http://schemas.microsoft.com/office/drawing/2014/main" id="{E57C72A1-D923-4F02-9019-990D08939C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40743"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Baskets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BBFDD17B-38E2-4185-92A4-90494F4A6E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9971" y="3494314"/>
          <a:ext cx="421620" cy="381887"/>
        </a:xfrm>
        <a:prstGeom prst="rect">
          <a:avLst/>
        </a:prstGeom>
      </xdr:spPr>
    </xdr:pic>
    <xdr:clientData/>
  </xdr:twoCellAnchor>
  <xdr:twoCellAnchor editAs="oneCell">
    <xdr:from>
      <xdr:col>1</xdr:col>
      <xdr:colOff>0</xdr:colOff>
      <xdr:row>6</xdr:row>
      <xdr:rowOff>0</xdr:rowOff>
    </xdr:from>
    <xdr:to>
      <xdr:col>5</xdr:col>
      <xdr:colOff>1400176</xdr:colOff>
      <xdr:row>15</xdr:row>
      <xdr:rowOff>158374</xdr:rowOff>
    </xdr:to>
    <xdr:grpSp>
      <xdr:nvGrpSpPr>
        <xdr:cNvPr id="3" name="1_Pane">
          <a:extLst>
            <a:ext uri="{FF2B5EF4-FFF2-40B4-BE49-F238E27FC236}">
              <a16:creationId xmlns:a16="http://schemas.microsoft.com/office/drawing/2014/main" id="{57009463-2DFE-4618-8385-5AABBA1E91BD}"/>
            </a:ext>
          </a:extLst>
        </xdr:cNvPr>
        <xdr:cNvGrpSpPr/>
      </xdr:nvGrpSpPr>
      <xdr:grpSpPr>
        <a:xfrm>
          <a:off x="217714" y="1273629"/>
          <a:ext cx="6059262" cy="1823888"/>
          <a:chOff x="609600" y="1027339"/>
          <a:chExt cx="5927273" cy="1930094"/>
        </a:xfrm>
      </xdr:grpSpPr>
      <xdr:grpSp>
        <xdr:nvGrpSpPr>
          <xdr:cNvPr id="4" name="_Flow_Pane">
            <a:extLst>
              <a:ext uri="{FF2B5EF4-FFF2-40B4-BE49-F238E27FC236}">
                <a16:creationId xmlns:a16="http://schemas.microsoft.com/office/drawing/2014/main" id="{5593F040-686E-44BD-8C8F-79CDC9B12C99}"/>
              </a:ext>
            </a:extLst>
          </xdr:cNvPr>
          <xdr:cNvGrpSpPr/>
        </xdr:nvGrpSpPr>
        <xdr:grpSpPr>
          <a:xfrm>
            <a:off x="609600" y="1688981"/>
            <a:ext cx="5927273" cy="1268452"/>
            <a:chOff x="609600" y="1688981"/>
            <a:chExt cx="5927273" cy="1268452"/>
          </a:xfrm>
        </xdr:grpSpPr>
        <xdr:sp macro="" textlink="">
          <xdr:nvSpPr>
            <xdr:cNvPr id="8" name="1_Button_Pane" hidden="1">
              <a:extLst>
                <a:ext uri="{FF2B5EF4-FFF2-40B4-BE49-F238E27FC236}">
                  <a16:creationId xmlns:a16="http://schemas.microsoft.com/office/drawing/2014/main" id="{4A020566-85D6-4B5A-86CF-72AF9BF3FB0A}"/>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endParaRPr lang="en-GB" sz="1300" b="1">
                <a:solidFill>
                  <a:srgbClr val="5D6A71"/>
                </a:solidFill>
                <a:latin typeface="+mn-lt"/>
              </a:endParaRPr>
            </a:p>
          </xdr:txBody>
        </xdr:sp>
        <xdr:sp macro="" textlink="">
          <xdr:nvSpPr>
            <xdr:cNvPr id="9" name="1_Chevron_Pane" hidden="1">
              <a:extLst>
                <a:ext uri="{FF2B5EF4-FFF2-40B4-BE49-F238E27FC236}">
                  <a16:creationId xmlns:a16="http://schemas.microsoft.com/office/drawing/2014/main" id="{641F5DAA-8537-4285-90FF-C9FBA010DCDF}"/>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0" name="1_Instructions_Pane">
              <a:extLst>
                <a:ext uri="{FF2B5EF4-FFF2-40B4-BE49-F238E27FC236}">
                  <a16:creationId xmlns:a16="http://schemas.microsoft.com/office/drawing/2014/main" id="{25C95791-5243-4027-9F60-1B8160F0E53B}"/>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This table contains all the basket analytics for all the bidders and all the baskets configured.</a:t>
              </a:r>
            </a:p>
          </xdr:txBody>
        </xdr:sp>
      </xdr:grpSp>
      <xdr:grpSp>
        <xdr:nvGrpSpPr>
          <xdr:cNvPr id="5" name="_Head_Pane">
            <a:extLst>
              <a:ext uri="{FF2B5EF4-FFF2-40B4-BE49-F238E27FC236}">
                <a16:creationId xmlns:a16="http://schemas.microsoft.com/office/drawing/2014/main" id="{731A8649-D131-4419-B45E-082EE0DA089D}"/>
              </a:ext>
            </a:extLst>
          </xdr:cNvPr>
          <xdr:cNvGrpSpPr/>
        </xdr:nvGrpSpPr>
        <xdr:grpSpPr>
          <a:xfrm>
            <a:off x="632741" y="1027339"/>
            <a:ext cx="4069525" cy="613361"/>
            <a:chOff x="632741" y="1027339"/>
            <a:chExt cx="4069525" cy="613361"/>
          </a:xfrm>
        </xdr:grpSpPr>
        <xdr:sp macro="" textlink="">
          <xdr:nvSpPr>
            <xdr:cNvPr id="6" name="1_Button_Head_Pane" hidden="1">
              <a:extLst>
                <a:ext uri="{FF2B5EF4-FFF2-40B4-BE49-F238E27FC236}">
                  <a16:creationId xmlns:a16="http://schemas.microsoft.com/office/drawing/2014/main" id="{D9FD0157-81C0-45E4-8AC5-57D8DFE1DB5B}"/>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7" name="1_Instructions_Head_Pane">
              <a:extLst>
                <a:ext uri="{FF2B5EF4-FFF2-40B4-BE49-F238E27FC236}">
                  <a16:creationId xmlns:a16="http://schemas.microsoft.com/office/drawing/2014/main" id="{EA163B21-6B6E-433A-ABC2-E82F1BA93950}"/>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13</xdr:col>
      <xdr:colOff>1858192</xdr:colOff>
      <xdr:row>15</xdr:row>
      <xdr:rowOff>20683</xdr:rowOff>
    </xdr:to>
    <xdr:pic>
      <xdr:nvPicPr>
        <xdr:cNvPr id="11" name="_Legend">
          <a:extLst>
            <a:ext uri="{FF2B5EF4-FFF2-40B4-BE49-F238E27FC236}">
              <a16:creationId xmlns:a16="http://schemas.microsoft.com/office/drawing/2014/main" id="{832CFCE9-53F4-45F8-8E3D-1282CA8626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614571"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19</xdr:row>
      <xdr:rowOff>196830</xdr:rowOff>
    </xdr:to>
    <xdr:pic>
      <xdr:nvPicPr>
        <xdr:cNvPr id="2" name="_Item_Analysis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6DEC9854-61B8-4F95-A537-ADAF9F09386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9971" y="3494314"/>
          <a:ext cx="421620" cy="381887"/>
        </a:xfrm>
        <a:prstGeom prst="rect">
          <a:avLst/>
        </a:prstGeom>
      </xdr:spPr>
    </xdr:pic>
    <xdr:clientData/>
  </xdr:twoCellAnchor>
  <xdr:twoCellAnchor editAs="oneCell">
    <xdr:from>
      <xdr:col>1</xdr:col>
      <xdr:colOff>0</xdr:colOff>
      <xdr:row>6</xdr:row>
      <xdr:rowOff>0</xdr:rowOff>
    </xdr:from>
    <xdr:to>
      <xdr:col>6</xdr:col>
      <xdr:colOff>779690</xdr:colOff>
      <xdr:row>15</xdr:row>
      <xdr:rowOff>158374</xdr:rowOff>
    </xdr:to>
    <xdr:grpSp>
      <xdr:nvGrpSpPr>
        <xdr:cNvPr id="3" name="1_Pane">
          <a:extLst>
            <a:ext uri="{FF2B5EF4-FFF2-40B4-BE49-F238E27FC236}">
              <a16:creationId xmlns:a16="http://schemas.microsoft.com/office/drawing/2014/main" id="{CAFD515C-42A4-447B-8559-2FC985F1B88C}"/>
            </a:ext>
          </a:extLst>
        </xdr:cNvPr>
        <xdr:cNvGrpSpPr/>
      </xdr:nvGrpSpPr>
      <xdr:grpSpPr>
        <a:xfrm>
          <a:off x="217714" y="1273629"/>
          <a:ext cx="6059262" cy="1823888"/>
          <a:chOff x="609600" y="1027339"/>
          <a:chExt cx="5927273" cy="1930094"/>
        </a:xfrm>
      </xdr:grpSpPr>
      <xdr:grpSp>
        <xdr:nvGrpSpPr>
          <xdr:cNvPr id="4" name="_Flow_Pane">
            <a:extLst>
              <a:ext uri="{FF2B5EF4-FFF2-40B4-BE49-F238E27FC236}">
                <a16:creationId xmlns:a16="http://schemas.microsoft.com/office/drawing/2014/main" id="{1AD977CD-B968-47D3-96A0-4A00F4C6FB94}"/>
              </a:ext>
            </a:extLst>
          </xdr:cNvPr>
          <xdr:cNvGrpSpPr/>
        </xdr:nvGrpSpPr>
        <xdr:grpSpPr>
          <a:xfrm>
            <a:off x="609600" y="1688981"/>
            <a:ext cx="5927273" cy="1268452"/>
            <a:chOff x="609600" y="1688981"/>
            <a:chExt cx="5927273" cy="1268452"/>
          </a:xfrm>
        </xdr:grpSpPr>
        <xdr:sp macro="" textlink="">
          <xdr:nvSpPr>
            <xdr:cNvPr id="8" name="1_Button_Pane" hidden="1">
              <a:extLst>
                <a:ext uri="{FF2B5EF4-FFF2-40B4-BE49-F238E27FC236}">
                  <a16:creationId xmlns:a16="http://schemas.microsoft.com/office/drawing/2014/main" id="{B9F51564-64C5-4737-8DA3-9F55D3987BD6}"/>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endParaRPr lang="en-GB" sz="1300" b="1">
                <a:solidFill>
                  <a:srgbClr val="5D6A71"/>
                </a:solidFill>
                <a:latin typeface="+mn-lt"/>
              </a:endParaRPr>
            </a:p>
          </xdr:txBody>
        </xdr:sp>
        <xdr:sp macro="" textlink="">
          <xdr:nvSpPr>
            <xdr:cNvPr id="9" name="1_Chevron_Pane" hidden="1">
              <a:extLst>
                <a:ext uri="{FF2B5EF4-FFF2-40B4-BE49-F238E27FC236}">
                  <a16:creationId xmlns:a16="http://schemas.microsoft.com/office/drawing/2014/main" id="{3813C944-03B2-4685-A9B8-D4A1F72CAAB9}"/>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0" name="1_Instructions_Pane">
              <a:extLst>
                <a:ext uri="{FF2B5EF4-FFF2-40B4-BE49-F238E27FC236}">
                  <a16:creationId xmlns:a16="http://schemas.microsoft.com/office/drawing/2014/main" id="{2E6FF6D9-08C9-469D-81C2-E4276E3A6B3D}"/>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This table contains analysis for all the items for key prices only. It gives a high level view of the variance of bids.</a:t>
              </a:r>
            </a:p>
          </xdr:txBody>
        </xdr:sp>
      </xdr:grpSp>
      <xdr:grpSp>
        <xdr:nvGrpSpPr>
          <xdr:cNvPr id="5" name="_Head_Pane">
            <a:extLst>
              <a:ext uri="{FF2B5EF4-FFF2-40B4-BE49-F238E27FC236}">
                <a16:creationId xmlns:a16="http://schemas.microsoft.com/office/drawing/2014/main" id="{3AFD7AA8-7754-437F-BAA7-69348A6213C1}"/>
              </a:ext>
            </a:extLst>
          </xdr:cNvPr>
          <xdr:cNvGrpSpPr/>
        </xdr:nvGrpSpPr>
        <xdr:grpSpPr>
          <a:xfrm>
            <a:off x="632741" y="1027339"/>
            <a:ext cx="4069525" cy="613361"/>
            <a:chOff x="632741" y="1027339"/>
            <a:chExt cx="4069525" cy="613361"/>
          </a:xfrm>
        </xdr:grpSpPr>
        <xdr:sp macro="" textlink="">
          <xdr:nvSpPr>
            <xdr:cNvPr id="6" name="1_Button_Head_Pane" hidden="1">
              <a:extLst>
                <a:ext uri="{FF2B5EF4-FFF2-40B4-BE49-F238E27FC236}">
                  <a16:creationId xmlns:a16="http://schemas.microsoft.com/office/drawing/2014/main" id="{F48AF11C-220F-43D2-B4F5-66FF48E42D1E}"/>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7" name="1_Instructions_Head_Pane">
              <a:extLst>
                <a:ext uri="{FF2B5EF4-FFF2-40B4-BE49-F238E27FC236}">
                  <a16:creationId xmlns:a16="http://schemas.microsoft.com/office/drawing/2014/main" id="{5F9FC77F-FE20-4024-B031-98443D5E4C8F}"/>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14</xdr:col>
      <xdr:colOff>432163</xdr:colOff>
      <xdr:row>15</xdr:row>
      <xdr:rowOff>20683</xdr:rowOff>
    </xdr:to>
    <xdr:pic>
      <xdr:nvPicPr>
        <xdr:cNvPr id="11" name="_Legend">
          <a:extLst>
            <a:ext uri="{FF2B5EF4-FFF2-40B4-BE49-F238E27FC236}">
              <a16:creationId xmlns:a16="http://schemas.microsoft.com/office/drawing/2014/main" id="{FBC3E341-BAB8-4E29-A475-27FC6563B6A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874343"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19</xdr:row>
      <xdr:rowOff>196830</xdr:rowOff>
    </xdr:to>
    <xdr:pic>
      <xdr:nvPicPr>
        <xdr:cNvPr id="2" name="_Pricing_Data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7CB63012-51B4-4662-A34F-16D56BD969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9971" y="3494314"/>
          <a:ext cx="421620" cy="381887"/>
        </a:xfrm>
        <a:prstGeom prst="rect">
          <a:avLst/>
        </a:prstGeom>
      </xdr:spPr>
    </xdr:pic>
    <xdr:clientData/>
  </xdr:twoCellAnchor>
  <xdr:twoCellAnchor editAs="oneCell">
    <xdr:from>
      <xdr:col>1</xdr:col>
      <xdr:colOff>0</xdr:colOff>
      <xdr:row>6</xdr:row>
      <xdr:rowOff>0</xdr:rowOff>
    </xdr:from>
    <xdr:to>
      <xdr:col>5</xdr:col>
      <xdr:colOff>246290</xdr:colOff>
      <xdr:row>15</xdr:row>
      <xdr:rowOff>158374</xdr:rowOff>
    </xdr:to>
    <xdr:grpSp>
      <xdr:nvGrpSpPr>
        <xdr:cNvPr id="3" name="1_Pane">
          <a:extLst>
            <a:ext uri="{FF2B5EF4-FFF2-40B4-BE49-F238E27FC236}">
              <a16:creationId xmlns:a16="http://schemas.microsoft.com/office/drawing/2014/main" id="{9BC6F04A-A11D-47F7-9A3D-2B5DF94DBF8A}"/>
            </a:ext>
          </a:extLst>
        </xdr:cNvPr>
        <xdr:cNvGrpSpPr/>
      </xdr:nvGrpSpPr>
      <xdr:grpSpPr>
        <a:xfrm>
          <a:off x="217714" y="1273629"/>
          <a:ext cx="6059262" cy="1823888"/>
          <a:chOff x="609600" y="1027339"/>
          <a:chExt cx="5927273" cy="1930094"/>
        </a:xfrm>
      </xdr:grpSpPr>
      <xdr:grpSp>
        <xdr:nvGrpSpPr>
          <xdr:cNvPr id="4" name="_Flow_Pane">
            <a:extLst>
              <a:ext uri="{FF2B5EF4-FFF2-40B4-BE49-F238E27FC236}">
                <a16:creationId xmlns:a16="http://schemas.microsoft.com/office/drawing/2014/main" id="{CEB8B976-F2E6-4BE8-9E8B-DBE2A4090C45}"/>
              </a:ext>
            </a:extLst>
          </xdr:cNvPr>
          <xdr:cNvGrpSpPr/>
        </xdr:nvGrpSpPr>
        <xdr:grpSpPr>
          <a:xfrm>
            <a:off x="609600" y="1688981"/>
            <a:ext cx="5927273" cy="1268452"/>
            <a:chOff x="609600" y="1688981"/>
            <a:chExt cx="5927273" cy="1268452"/>
          </a:xfrm>
        </xdr:grpSpPr>
        <xdr:sp macro="[0]!ButtonDemo" textlink="">
          <xdr:nvSpPr>
            <xdr:cNvPr id="8" name="1_Button_Pane">
              <a:extLst>
                <a:ext uri="{FF2B5EF4-FFF2-40B4-BE49-F238E27FC236}">
                  <a16:creationId xmlns:a16="http://schemas.microsoft.com/office/drawing/2014/main" id="{B9AD9D46-BB00-42BA-8523-B7917B57945B}"/>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Update Outlier Analysis After Applying Overrides</a:t>
              </a:r>
            </a:p>
          </xdr:txBody>
        </xdr:sp>
        <xdr:sp macro="" textlink="">
          <xdr:nvSpPr>
            <xdr:cNvPr id="9" name="1_Chevron_Pane">
              <a:extLst>
                <a:ext uri="{FF2B5EF4-FFF2-40B4-BE49-F238E27FC236}">
                  <a16:creationId xmlns:a16="http://schemas.microsoft.com/office/drawing/2014/main" id="{7CA9D945-18F5-47B3-859A-F270943D27F0}"/>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0" name="1_Instructions_Pane">
              <a:extLst>
                <a:ext uri="{FF2B5EF4-FFF2-40B4-BE49-F238E27FC236}">
                  <a16:creationId xmlns:a16="http://schemas.microsoft.com/office/drawing/2014/main" id="{29076F68-DBF8-4D3B-992B-3B02083EE3AA}"/>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This table contains all the pricing for all items from all the sheets of the RFP, along with outlier flagging.</a:t>
              </a:r>
            </a:p>
            <a:p>
              <a:pPr algn="l"/>
              <a:r>
                <a:rPr lang="en-GB" sz="1300">
                  <a:solidFill>
                    <a:srgbClr val="5D6A71"/>
                  </a:solidFill>
                  <a:latin typeface="+mn-lt"/>
                </a:rPr>
                <a:t>Adjust the outlier override column if neccessary.</a:t>
              </a:r>
            </a:p>
            <a:p>
              <a:pPr algn="l"/>
              <a:endParaRPr lang="en-GB" sz="1300">
                <a:solidFill>
                  <a:srgbClr val="5D6A71"/>
                </a:solidFill>
                <a:latin typeface="+mn-lt"/>
              </a:endParaRPr>
            </a:p>
          </xdr:txBody>
        </xdr:sp>
      </xdr:grpSp>
      <xdr:grpSp>
        <xdr:nvGrpSpPr>
          <xdr:cNvPr id="5" name="_Head_Pane">
            <a:extLst>
              <a:ext uri="{FF2B5EF4-FFF2-40B4-BE49-F238E27FC236}">
                <a16:creationId xmlns:a16="http://schemas.microsoft.com/office/drawing/2014/main" id="{D16AD097-A8C4-46CD-B5DB-903F7DE759FD}"/>
              </a:ext>
            </a:extLst>
          </xdr:cNvPr>
          <xdr:cNvGrpSpPr/>
        </xdr:nvGrpSpPr>
        <xdr:grpSpPr>
          <a:xfrm>
            <a:off x="632741" y="1027339"/>
            <a:ext cx="4069525" cy="613361"/>
            <a:chOff x="632741" y="1027339"/>
            <a:chExt cx="4069525" cy="613361"/>
          </a:xfrm>
        </xdr:grpSpPr>
        <xdr:sp macro="" textlink="">
          <xdr:nvSpPr>
            <xdr:cNvPr id="6" name="1_Button_Head_Pane">
              <a:extLst>
                <a:ext uri="{FF2B5EF4-FFF2-40B4-BE49-F238E27FC236}">
                  <a16:creationId xmlns:a16="http://schemas.microsoft.com/office/drawing/2014/main" id="{77693287-9289-46D5-8C23-8358CBDFC9BA}"/>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7" name="1_Instructions_Head_Pane">
              <a:extLst>
                <a:ext uri="{FF2B5EF4-FFF2-40B4-BE49-F238E27FC236}">
                  <a16:creationId xmlns:a16="http://schemas.microsoft.com/office/drawing/2014/main" id="{BA9E41F0-7508-4FF3-8D64-6EB0D544CC36}"/>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14</xdr:col>
      <xdr:colOff>1694906</xdr:colOff>
      <xdr:row>15</xdr:row>
      <xdr:rowOff>20683</xdr:rowOff>
    </xdr:to>
    <xdr:pic>
      <xdr:nvPicPr>
        <xdr:cNvPr id="11" name="_Legend">
          <a:extLst>
            <a:ext uri="{FF2B5EF4-FFF2-40B4-BE49-F238E27FC236}">
              <a16:creationId xmlns:a16="http://schemas.microsoft.com/office/drawing/2014/main" id="{A3215650-3038-4949-883E-9E728D9EEA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483943"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5</xdr:row>
      <xdr:rowOff>182879</xdr:rowOff>
    </xdr:from>
    <xdr:to>
      <xdr:col>40</xdr:col>
      <xdr:colOff>172720</xdr:colOff>
      <xdr:row>46</xdr:row>
      <xdr:rowOff>50799</xdr:rowOff>
    </xdr:to>
    <xdr:sp macro="" textlink="">
      <xdr:nvSpPr>
        <xdr:cNvPr id="2" name="_CF_Summary">
          <a:extLst>
            <a:ext uri="{FF2B5EF4-FFF2-40B4-BE49-F238E27FC236}">
              <a16:creationId xmlns:a16="http://schemas.microsoft.com/office/drawing/2014/main" id="{57F34316-14F9-4904-98E7-C8108F7E49AB}"/>
            </a:ext>
          </a:extLst>
        </xdr:cNvPr>
        <xdr:cNvSpPr/>
      </xdr:nvSpPr>
      <xdr:spPr>
        <a:xfrm>
          <a:off x="213360" y="1272539"/>
          <a:ext cx="8890000" cy="7366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Commercial Feedback?</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Commercial Feedback allows you to set target prices per round in an attempt to drive down bidder prices over time.</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Target prices are very flexible to set and bespoke commercial feedback outputs can be generated per bidder.</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carry out Commercial Feedback?</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set targets in commercial feedback to give your bidders a target price to aspire towards.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helps drive down prices, ensuring that you are on track to achieve savings at the end of the sourcing process.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provides a competitive nature to the sourcing event, and can be used to highlight areas where an incumbent can lose business. Or areas where a new supplier can gain business.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carry out Commercial Feedback?</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should use commercial feedback after you have clarified prices with bidders for each round.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should be issued at the end of the round, with the updated prices used as part of the next round of negotation.</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apply discounts and randomisation to target prices?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apply these to make your target prices more competetive, especially to a bidder who is consistently a cherry pick bidder.</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randomisation can help to ensure that a cherry pick bidder doesn't realise they are the cherry pick for those particular items.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carry out Commercial Feedback?</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After bid responses have been validated using "Supplier Clarifications", adjust the target setting using the table "_Feedback Parameters_". If you would like to change bandings colours, adjust them too before clicking "Refresh Feedback Targets".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Sheet 3b. now has heatmapped data for each bidder in the chosen bidder shortlist (see the table "_Colour and Shortlist Toggle_". Expand the grouped columns to see more data including how the target price was calculated. If you would like to view a different shortilist, use the toggle box to adjust and click the button "Refresh Feedback Targets" to see the new data.</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Once you are happy with the heatmapped data, you can generate individual heatmaps per bidder.</a:t>
          </a:r>
        </a:p>
      </xdr:txBody>
    </xdr:sp>
    <xdr:clientData/>
  </xdr:twoCellAnchor>
  <xdr:twoCellAnchor editAs="oneCell">
    <xdr:from>
      <xdr:col>42</xdr:col>
      <xdr:colOff>0</xdr:colOff>
      <xdr:row>5</xdr:row>
      <xdr:rowOff>182879</xdr:rowOff>
    </xdr:from>
    <xdr:to>
      <xdr:col>63</xdr:col>
      <xdr:colOff>193040</xdr:colOff>
      <xdr:row>26</xdr:row>
      <xdr:rowOff>170159</xdr:rowOff>
    </xdr:to>
    <xdr:pic>
      <xdr:nvPicPr>
        <xdr:cNvPr id="3" name="_CF_1">
          <a:extLst>
            <a:ext uri="{FF2B5EF4-FFF2-40B4-BE49-F238E27FC236}">
              <a16:creationId xmlns:a16="http://schemas.microsoft.com/office/drawing/2014/main" id="{0453E463-1EB2-4AF0-BC12-3EFAFC16A9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57360" y="1272539"/>
          <a:ext cx="4673600" cy="3827760"/>
        </a:xfrm>
        <a:prstGeom prst="rect">
          <a:avLst/>
        </a:prstGeom>
        <a:ln>
          <a:noFill/>
        </a:ln>
        <a:effectLst>
          <a:outerShdw blurRad="190500" algn="tl" rotWithShape="0">
            <a:srgbClr val="000000">
              <a:alpha val="70000"/>
            </a:srgbClr>
          </a:outerShdw>
        </a:effectLst>
      </xdr:spPr>
    </xdr:pic>
    <xdr:clientData/>
  </xdr:twoCellAnchor>
  <xdr:twoCellAnchor editAs="oneCell">
    <xdr:from>
      <xdr:col>42</xdr:col>
      <xdr:colOff>0</xdr:colOff>
      <xdr:row>30</xdr:row>
      <xdr:rowOff>0</xdr:rowOff>
    </xdr:from>
    <xdr:to>
      <xdr:col>63</xdr:col>
      <xdr:colOff>193040</xdr:colOff>
      <xdr:row>48</xdr:row>
      <xdr:rowOff>155337</xdr:rowOff>
    </xdr:to>
    <xdr:pic>
      <xdr:nvPicPr>
        <xdr:cNvPr id="4" name="_CF_2">
          <a:extLst>
            <a:ext uri="{FF2B5EF4-FFF2-40B4-BE49-F238E27FC236}">
              <a16:creationId xmlns:a16="http://schemas.microsoft.com/office/drawing/2014/main" id="{C0477049-2C81-4DBE-968D-9BD09683F4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357360" y="5661660"/>
          <a:ext cx="4673600" cy="3447177"/>
        </a:xfrm>
        <a:prstGeom prst="rect">
          <a:avLst/>
        </a:prstGeom>
        <a:ln>
          <a:noFill/>
        </a:ln>
        <a:effectLst>
          <a:outerShdw blurRad="190500" algn="tl" rotWithShape="0">
            <a:srgbClr val="000000">
              <a:alpha val="7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Feedback_Parameters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88C77DF0-E2BF-45F3-B846-21F9648290A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editAs="oneCell">
    <xdr:from>
      <xdr:col>9</xdr:col>
      <xdr:colOff>0</xdr:colOff>
      <xdr:row>18</xdr:row>
      <xdr:rowOff>0</xdr:rowOff>
    </xdr:from>
    <xdr:to>
      <xdr:col>10</xdr:col>
      <xdr:colOff>29734</xdr:colOff>
      <xdr:row>20</xdr:row>
      <xdr:rowOff>11772</xdr:rowOff>
    </xdr:to>
    <xdr:pic>
      <xdr:nvPicPr>
        <xdr:cNvPr id="3" name="_Bandings_Info" descr="Information">
          <a:hlinkClick xmlns:r="http://schemas.openxmlformats.org/officeDocument/2006/relationships" r:id="rId4" tooltip="Click here to for more information. You will be navigated to another sheet."/>
          <a:extLst>
            <a:ext uri="{FF2B5EF4-FFF2-40B4-BE49-F238E27FC236}">
              <a16:creationId xmlns:a16="http://schemas.microsoft.com/office/drawing/2014/main" id="{CF9B58F5-2B27-40F4-9B66-55905C150E7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54886" y="3494314"/>
          <a:ext cx="421620" cy="381887"/>
        </a:xfrm>
        <a:prstGeom prst="rect">
          <a:avLst/>
        </a:prstGeom>
      </xdr:spPr>
    </xdr:pic>
    <xdr:clientData/>
  </xdr:twoCellAnchor>
  <xdr:twoCellAnchor editAs="oneCell">
    <xdr:from>
      <xdr:col>9</xdr:col>
      <xdr:colOff>0</xdr:colOff>
      <xdr:row>30</xdr:row>
      <xdr:rowOff>0</xdr:rowOff>
    </xdr:from>
    <xdr:to>
      <xdr:col>10</xdr:col>
      <xdr:colOff>29734</xdr:colOff>
      <xdr:row>32</xdr:row>
      <xdr:rowOff>11773</xdr:rowOff>
    </xdr:to>
    <xdr:pic>
      <xdr:nvPicPr>
        <xdr:cNvPr id="4" name="_Coverage_Bandings_Info" descr="Information">
          <a:hlinkClick xmlns:r="http://schemas.openxmlformats.org/officeDocument/2006/relationships" r:id="rId5" tooltip="Click here to for more information. You will be navigated to another sheet."/>
          <a:extLst>
            <a:ext uri="{FF2B5EF4-FFF2-40B4-BE49-F238E27FC236}">
              <a16:creationId xmlns:a16="http://schemas.microsoft.com/office/drawing/2014/main" id="{77A509AA-0FA7-4CF8-90A8-E213688E928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8029" y="6183086"/>
          <a:ext cx="421620" cy="381887"/>
        </a:xfrm>
        <a:prstGeom prst="rect">
          <a:avLst/>
        </a:prstGeom>
      </xdr:spPr>
    </xdr:pic>
    <xdr:clientData/>
  </xdr:twoCellAnchor>
  <xdr:twoCellAnchor editAs="oneCell">
    <xdr:from>
      <xdr:col>1</xdr:col>
      <xdr:colOff>0</xdr:colOff>
      <xdr:row>6</xdr:row>
      <xdr:rowOff>0</xdr:rowOff>
    </xdr:from>
    <xdr:to>
      <xdr:col>4</xdr:col>
      <xdr:colOff>942976</xdr:colOff>
      <xdr:row>15</xdr:row>
      <xdr:rowOff>158374</xdr:rowOff>
    </xdr:to>
    <xdr:grpSp>
      <xdr:nvGrpSpPr>
        <xdr:cNvPr id="5" name="1_Pane">
          <a:extLst>
            <a:ext uri="{FF2B5EF4-FFF2-40B4-BE49-F238E27FC236}">
              <a16:creationId xmlns:a16="http://schemas.microsoft.com/office/drawing/2014/main" id="{ECD3E2AA-2EE0-4B9A-975A-5AD65BEC1028}"/>
            </a:ext>
          </a:extLst>
        </xdr:cNvPr>
        <xdr:cNvGrpSpPr/>
      </xdr:nvGrpSpPr>
      <xdr:grpSpPr>
        <a:xfrm>
          <a:off x="217714" y="1273629"/>
          <a:ext cx="6059262" cy="1823888"/>
          <a:chOff x="609600" y="1027339"/>
          <a:chExt cx="5927273" cy="1930094"/>
        </a:xfrm>
      </xdr:grpSpPr>
      <xdr:grpSp>
        <xdr:nvGrpSpPr>
          <xdr:cNvPr id="6" name="_Flow_Pane">
            <a:extLst>
              <a:ext uri="{FF2B5EF4-FFF2-40B4-BE49-F238E27FC236}">
                <a16:creationId xmlns:a16="http://schemas.microsoft.com/office/drawing/2014/main" id="{FC7FD538-000C-45D4-A438-E58DCA1DBC78}"/>
              </a:ext>
            </a:extLst>
          </xdr:cNvPr>
          <xdr:cNvGrpSpPr/>
        </xdr:nvGrpSpPr>
        <xdr:grpSpPr>
          <a:xfrm>
            <a:off x="609600" y="1688981"/>
            <a:ext cx="5927273" cy="1268452"/>
            <a:chOff x="609600" y="1688981"/>
            <a:chExt cx="5927273" cy="1268452"/>
          </a:xfrm>
        </xdr:grpSpPr>
        <xdr:sp macro="[0]!ButtonDemo" textlink="">
          <xdr:nvSpPr>
            <xdr:cNvPr id="10" name="1_Button_Pane">
              <a:extLst>
                <a:ext uri="{FF2B5EF4-FFF2-40B4-BE49-F238E27FC236}">
                  <a16:creationId xmlns:a16="http://schemas.microsoft.com/office/drawing/2014/main" id="{A8113A04-72C3-4952-AE85-7BBD3E9D7326}"/>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Refresh Feedback Targets</a:t>
              </a:r>
            </a:p>
            <a:p>
              <a:pPr algn="ctr"/>
              <a:r>
                <a:rPr lang="en-GB" sz="1300" b="1">
                  <a:solidFill>
                    <a:srgbClr val="5D6A71"/>
                  </a:solidFill>
                  <a:latin typeface="+mn-lt"/>
                </a:rPr>
                <a:t>(view results in sheet 3b)</a:t>
              </a:r>
            </a:p>
          </xdr:txBody>
        </xdr:sp>
        <xdr:sp macro="" textlink="">
          <xdr:nvSpPr>
            <xdr:cNvPr id="11" name="1_Chevron_Pane">
              <a:extLst>
                <a:ext uri="{FF2B5EF4-FFF2-40B4-BE49-F238E27FC236}">
                  <a16:creationId xmlns:a16="http://schemas.microsoft.com/office/drawing/2014/main" id="{A56479F2-0243-4DF1-96B1-69437E06C9F6}"/>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2" name="1_Instructions_Pane">
              <a:extLst>
                <a:ext uri="{FF2B5EF4-FFF2-40B4-BE49-F238E27FC236}">
                  <a16:creationId xmlns:a16="http://schemas.microsoft.com/office/drawing/2014/main" id="{B8A3897C-339B-40C8-B419-63CC6B9771F0}"/>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Adjust _Feedback Parameters_ below, adjust the ranges, bandings colours, patterns and headers below.</a:t>
              </a:r>
            </a:p>
          </xdr:txBody>
        </xdr:sp>
      </xdr:grpSp>
      <xdr:grpSp>
        <xdr:nvGrpSpPr>
          <xdr:cNvPr id="7" name="_Head_Pane">
            <a:extLst>
              <a:ext uri="{FF2B5EF4-FFF2-40B4-BE49-F238E27FC236}">
                <a16:creationId xmlns:a16="http://schemas.microsoft.com/office/drawing/2014/main" id="{5EEB43E4-95C9-453E-8001-5433827E9A1E}"/>
              </a:ext>
            </a:extLst>
          </xdr:cNvPr>
          <xdr:cNvGrpSpPr/>
        </xdr:nvGrpSpPr>
        <xdr:grpSpPr>
          <a:xfrm>
            <a:off x="632741" y="1027339"/>
            <a:ext cx="4069525" cy="613361"/>
            <a:chOff x="632741" y="1027339"/>
            <a:chExt cx="4069525" cy="613361"/>
          </a:xfrm>
        </xdr:grpSpPr>
        <xdr:sp macro="" textlink="">
          <xdr:nvSpPr>
            <xdr:cNvPr id="8" name="1_Button_Head_Pane">
              <a:extLst>
                <a:ext uri="{FF2B5EF4-FFF2-40B4-BE49-F238E27FC236}">
                  <a16:creationId xmlns:a16="http://schemas.microsoft.com/office/drawing/2014/main" id="{32DABCC1-96E6-4885-8008-5FCF222E08C5}"/>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9" name="1_Instructions_Head_Pane">
              <a:extLst>
                <a:ext uri="{FF2B5EF4-FFF2-40B4-BE49-F238E27FC236}">
                  <a16:creationId xmlns:a16="http://schemas.microsoft.com/office/drawing/2014/main" id="{5957DF3F-E5E4-4CAF-849D-FA061E4E82A9}"/>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24</xdr:col>
      <xdr:colOff>0</xdr:colOff>
      <xdr:row>2</xdr:row>
      <xdr:rowOff>0</xdr:rowOff>
    </xdr:from>
    <xdr:to>
      <xdr:col>42</xdr:col>
      <xdr:colOff>51162</xdr:colOff>
      <xdr:row>15</xdr:row>
      <xdr:rowOff>20683</xdr:rowOff>
    </xdr:to>
    <xdr:pic>
      <xdr:nvPicPr>
        <xdr:cNvPr id="13" name="_Legend">
          <a:extLst>
            <a:ext uri="{FF2B5EF4-FFF2-40B4-BE49-F238E27FC236}">
              <a16:creationId xmlns:a16="http://schemas.microsoft.com/office/drawing/2014/main" id="{7410A2D2-2A69-4950-8935-6AB39217248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404771"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Colour_And_Shortlist_Toggle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07ED626B-5D12-44CF-87D5-4B0A0BD5B1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editAs="oneCell">
    <xdr:from>
      <xdr:col>2</xdr:col>
      <xdr:colOff>0</xdr:colOff>
      <xdr:row>24</xdr:row>
      <xdr:rowOff>0</xdr:rowOff>
    </xdr:from>
    <xdr:to>
      <xdr:col>2</xdr:col>
      <xdr:colOff>421620</xdr:colOff>
      <xdr:row>25</xdr:row>
      <xdr:rowOff>196830</xdr:rowOff>
    </xdr:to>
    <xdr:pic>
      <xdr:nvPicPr>
        <xdr:cNvPr id="3" name="_Feedback_Targets_Info" descr="Information">
          <a:hlinkClick xmlns:r="http://schemas.openxmlformats.org/officeDocument/2006/relationships" r:id="rId4" tooltip="Click here to for more information. You will be navigated to another sheet."/>
          <a:extLst>
            <a:ext uri="{FF2B5EF4-FFF2-40B4-BE49-F238E27FC236}">
              <a16:creationId xmlns:a16="http://schemas.microsoft.com/office/drawing/2014/main" id="{1E5629EA-C0D8-4326-92C6-EB192132F1B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18657" y="4876800"/>
          <a:ext cx="421620" cy="381887"/>
        </a:xfrm>
        <a:prstGeom prst="rect">
          <a:avLst/>
        </a:prstGeom>
      </xdr:spPr>
    </xdr:pic>
    <xdr:clientData/>
  </xdr:twoCellAnchor>
  <xdr:twoCellAnchor editAs="oneCell">
    <xdr:from>
      <xdr:col>1</xdr:col>
      <xdr:colOff>0</xdr:colOff>
      <xdr:row>6</xdr:row>
      <xdr:rowOff>0</xdr:rowOff>
    </xdr:from>
    <xdr:to>
      <xdr:col>5</xdr:col>
      <xdr:colOff>398690</xdr:colOff>
      <xdr:row>15</xdr:row>
      <xdr:rowOff>158374</xdr:rowOff>
    </xdr:to>
    <xdr:grpSp>
      <xdr:nvGrpSpPr>
        <xdr:cNvPr id="4" name="1_Pane">
          <a:extLst>
            <a:ext uri="{FF2B5EF4-FFF2-40B4-BE49-F238E27FC236}">
              <a16:creationId xmlns:a16="http://schemas.microsoft.com/office/drawing/2014/main" id="{87E71F80-64B0-476D-B1D6-8AAAC17CBA19}"/>
            </a:ext>
          </a:extLst>
        </xdr:cNvPr>
        <xdr:cNvGrpSpPr/>
      </xdr:nvGrpSpPr>
      <xdr:grpSpPr>
        <a:xfrm>
          <a:off x="217714" y="1273629"/>
          <a:ext cx="6059262" cy="1823888"/>
          <a:chOff x="609600" y="1027339"/>
          <a:chExt cx="5927273" cy="1930094"/>
        </a:xfrm>
      </xdr:grpSpPr>
      <xdr:grpSp>
        <xdr:nvGrpSpPr>
          <xdr:cNvPr id="5" name="_Flow_Pane">
            <a:extLst>
              <a:ext uri="{FF2B5EF4-FFF2-40B4-BE49-F238E27FC236}">
                <a16:creationId xmlns:a16="http://schemas.microsoft.com/office/drawing/2014/main" id="{05D93AF9-C545-4070-886A-50E5878988CF}"/>
              </a:ext>
            </a:extLst>
          </xdr:cNvPr>
          <xdr:cNvGrpSpPr/>
        </xdr:nvGrpSpPr>
        <xdr:grpSpPr>
          <a:xfrm>
            <a:off x="609600" y="1688981"/>
            <a:ext cx="5927273" cy="1268452"/>
            <a:chOff x="609600" y="1688981"/>
            <a:chExt cx="5927273" cy="1268452"/>
          </a:xfrm>
        </xdr:grpSpPr>
        <xdr:sp macro="[0]!ButtonDemo" textlink="">
          <xdr:nvSpPr>
            <xdr:cNvPr id="9" name="1_Button_Pane">
              <a:extLst>
                <a:ext uri="{FF2B5EF4-FFF2-40B4-BE49-F238E27FC236}">
                  <a16:creationId xmlns:a16="http://schemas.microsoft.com/office/drawing/2014/main" id="{8AAD5F03-FA62-4F1E-94C6-C0F1F645494F}"/>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Refresh Feedback Targets After Applying Overrides</a:t>
              </a:r>
            </a:p>
          </xdr:txBody>
        </xdr:sp>
        <xdr:sp macro="" textlink="">
          <xdr:nvSpPr>
            <xdr:cNvPr id="10" name="1_Chevron_Pane">
              <a:extLst>
                <a:ext uri="{FF2B5EF4-FFF2-40B4-BE49-F238E27FC236}">
                  <a16:creationId xmlns:a16="http://schemas.microsoft.com/office/drawing/2014/main" id="{D0D3CE89-2C22-4F26-ACCD-62EAC7EE0DCD}"/>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1" name="1_Instructions_Pane">
              <a:extLst>
                <a:ext uri="{FF2B5EF4-FFF2-40B4-BE49-F238E27FC236}">
                  <a16:creationId xmlns:a16="http://schemas.microsoft.com/office/drawing/2014/main" id="{35CB4933-E171-47E5-8D59-E3C9C348724F}"/>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Use the toggle to apply colouring and adjust which types of bidders are shown. Apply any target price overrides if required.</a:t>
              </a:r>
            </a:p>
          </xdr:txBody>
        </xdr:sp>
      </xdr:grpSp>
      <xdr:grpSp>
        <xdr:nvGrpSpPr>
          <xdr:cNvPr id="6" name="_Head_Pane">
            <a:extLst>
              <a:ext uri="{FF2B5EF4-FFF2-40B4-BE49-F238E27FC236}">
                <a16:creationId xmlns:a16="http://schemas.microsoft.com/office/drawing/2014/main" id="{D8D86582-7627-42F4-92C5-D870585209FB}"/>
              </a:ext>
            </a:extLst>
          </xdr:cNvPr>
          <xdr:cNvGrpSpPr/>
        </xdr:nvGrpSpPr>
        <xdr:grpSpPr>
          <a:xfrm>
            <a:off x="632741" y="1027339"/>
            <a:ext cx="4069525" cy="613361"/>
            <a:chOff x="632741" y="1027339"/>
            <a:chExt cx="4069525" cy="613361"/>
          </a:xfrm>
        </xdr:grpSpPr>
        <xdr:sp macro="" textlink="">
          <xdr:nvSpPr>
            <xdr:cNvPr id="7" name="1_Button_Head_Pane">
              <a:extLst>
                <a:ext uri="{FF2B5EF4-FFF2-40B4-BE49-F238E27FC236}">
                  <a16:creationId xmlns:a16="http://schemas.microsoft.com/office/drawing/2014/main" id="{75382183-325E-402E-8B86-2B104131FB63}"/>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8" name="1_Instructions_Head_Pane">
              <a:extLst>
                <a:ext uri="{FF2B5EF4-FFF2-40B4-BE49-F238E27FC236}">
                  <a16:creationId xmlns:a16="http://schemas.microsoft.com/office/drawing/2014/main" id="{7AC83578-EE91-4184-ACE3-9553FD10D7B3}"/>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15</xdr:col>
      <xdr:colOff>584562</xdr:colOff>
      <xdr:row>15</xdr:row>
      <xdr:rowOff>20683</xdr:rowOff>
    </xdr:to>
    <xdr:pic>
      <xdr:nvPicPr>
        <xdr:cNvPr id="12" name="_Legend">
          <a:extLst>
            <a:ext uri="{FF2B5EF4-FFF2-40B4-BE49-F238E27FC236}">
              <a16:creationId xmlns:a16="http://schemas.microsoft.com/office/drawing/2014/main" id="{FCB7C5ED-34FE-44D4-B531-6D7812629F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026743"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Heatmap_Output_Tab_Configuration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2DDE8715-FA7F-4019-AD4C-DF0ED051C9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editAs="oneCell">
    <xdr:from>
      <xdr:col>2</xdr:col>
      <xdr:colOff>0</xdr:colOff>
      <xdr:row>26</xdr:row>
      <xdr:rowOff>0</xdr:rowOff>
    </xdr:from>
    <xdr:to>
      <xdr:col>2</xdr:col>
      <xdr:colOff>421620</xdr:colOff>
      <xdr:row>28</xdr:row>
      <xdr:rowOff>11773</xdr:rowOff>
    </xdr:to>
    <xdr:pic>
      <xdr:nvPicPr>
        <xdr:cNvPr id="3" name="_Heatmap_Output_Price_Configuration_Info" descr="Information">
          <a:hlinkClick xmlns:r="http://schemas.openxmlformats.org/officeDocument/2006/relationships" r:id="rId4" tooltip="Click here to for more information. You will be navigated to another sheet."/>
          <a:extLst>
            <a:ext uri="{FF2B5EF4-FFF2-40B4-BE49-F238E27FC236}">
              <a16:creationId xmlns:a16="http://schemas.microsoft.com/office/drawing/2014/main" id="{01A4F4E7-72A5-4CCE-81DA-4290C5DFF5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66257" y="5246914"/>
          <a:ext cx="421620" cy="381887"/>
        </a:xfrm>
        <a:prstGeom prst="rect">
          <a:avLst/>
        </a:prstGeom>
      </xdr:spPr>
    </xdr:pic>
    <xdr:clientData/>
  </xdr:twoCellAnchor>
  <xdr:twoCellAnchor editAs="oneCell">
    <xdr:from>
      <xdr:col>12</xdr:col>
      <xdr:colOff>0</xdr:colOff>
      <xdr:row>18</xdr:row>
      <xdr:rowOff>0</xdr:rowOff>
    </xdr:from>
    <xdr:to>
      <xdr:col>12</xdr:col>
      <xdr:colOff>421620</xdr:colOff>
      <xdr:row>20</xdr:row>
      <xdr:rowOff>11772</xdr:rowOff>
    </xdr:to>
    <xdr:pic>
      <xdr:nvPicPr>
        <xdr:cNvPr id="4" name="_Heatmap_Output_Item_Fields_Info" descr="Information">
          <a:hlinkClick xmlns:r="http://schemas.openxmlformats.org/officeDocument/2006/relationships" r:id="rId5" tooltip="Click here to for more information. You will be navigated to another sheet."/>
          <a:extLst>
            <a:ext uri="{FF2B5EF4-FFF2-40B4-BE49-F238E27FC236}">
              <a16:creationId xmlns:a16="http://schemas.microsoft.com/office/drawing/2014/main" id="{091BE375-6521-4C8D-9350-D886E15F74C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687800" y="3494314"/>
          <a:ext cx="421620" cy="381887"/>
        </a:xfrm>
        <a:prstGeom prst="rect">
          <a:avLst/>
        </a:prstGeom>
      </xdr:spPr>
    </xdr:pic>
    <xdr:clientData/>
  </xdr:twoCellAnchor>
  <xdr:twoCellAnchor editAs="oneCell">
    <xdr:from>
      <xdr:col>1</xdr:col>
      <xdr:colOff>0</xdr:colOff>
      <xdr:row>6</xdr:row>
      <xdr:rowOff>0</xdr:rowOff>
    </xdr:from>
    <xdr:to>
      <xdr:col>4</xdr:col>
      <xdr:colOff>1683205</xdr:colOff>
      <xdr:row>15</xdr:row>
      <xdr:rowOff>158374</xdr:rowOff>
    </xdr:to>
    <xdr:grpSp>
      <xdr:nvGrpSpPr>
        <xdr:cNvPr id="5" name="1_Pane">
          <a:extLst>
            <a:ext uri="{FF2B5EF4-FFF2-40B4-BE49-F238E27FC236}">
              <a16:creationId xmlns:a16="http://schemas.microsoft.com/office/drawing/2014/main" id="{702BC091-E73A-4257-93B7-17F560D94C09}"/>
            </a:ext>
          </a:extLst>
        </xdr:cNvPr>
        <xdr:cNvGrpSpPr/>
      </xdr:nvGrpSpPr>
      <xdr:grpSpPr>
        <a:xfrm>
          <a:off x="217714" y="1273629"/>
          <a:ext cx="6059262" cy="1823888"/>
          <a:chOff x="609600" y="1027339"/>
          <a:chExt cx="5927273" cy="1930094"/>
        </a:xfrm>
      </xdr:grpSpPr>
      <xdr:grpSp>
        <xdr:nvGrpSpPr>
          <xdr:cNvPr id="6" name="_Flow_Pane">
            <a:extLst>
              <a:ext uri="{FF2B5EF4-FFF2-40B4-BE49-F238E27FC236}">
                <a16:creationId xmlns:a16="http://schemas.microsoft.com/office/drawing/2014/main" id="{ACF3DE38-B778-423C-9E71-2E8819E26CF0}"/>
              </a:ext>
            </a:extLst>
          </xdr:cNvPr>
          <xdr:cNvGrpSpPr/>
        </xdr:nvGrpSpPr>
        <xdr:grpSpPr>
          <a:xfrm>
            <a:off x="609600" y="1688981"/>
            <a:ext cx="5927273" cy="1268452"/>
            <a:chOff x="609600" y="1688981"/>
            <a:chExt cx="5927273" cy="1268452"/>
          </a:xfrm>
        </xdr:grpSpPr>
        <xdr:sp macro="[0]!ButtonDemo" textlink="">
          <xdr:nvSpPr>
            <xdr:cNvPr id="10" name="1_Button_Pane">
              <a:extLst>
                <a:ext uri="{FF2B5EF4-FFF2-40B4-BE49-F238E27FC236}">
                  <a16:creationId xmlns:a16="http://schemas.microsoft.com/office/drawing/2014/main" id="{0A7F730C-FB0C-4892-9289-C45286BA7BC5}"/>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Generate Heatmaps</a:t>
              </a:r>
            </a:p>
          </xdr:txBody>
        </xdr:sp>
        <xdr:sp macro="" textlink="">
          <xdr:nvSpPr>
            <xdr:cNvPr id="11" name="1_Chevron_Pane">
              <a:extLst>
                <a:ext uri="{FF2B5EF4-FFF2-40B4-BE49-F238E27FC236}">
                  <a16:creationId xmlns:a16="http://schemas.microsoft.com/office/drawing/2014/main" id="{16C5CBA5-4CD6-4084-9F17-405D8DB6AB51}"/>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2" name="1_Instructions_Pane">
              <a:extLst>
                <a:ext uri="{FF2B5EF4-FFF2-40B4-BE49-F238E27FC236}">
                  <a16:creationId xmlns:a16="http://schemas.microsoft.com/office/drawing/2014/main" id="{C9A831AA-39D3-424F-8930-C1CC69AEB3E6}"/>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Use the tables to configure columns shown in heatmap outputs.</a:t>
              </a:r>
            </a:p>
          </xdr:txBody>
        </xdr:sp>
      </xdr:grpSp>
      <xdr:grpSp>
        <xdr:nvGrpSpPr>
          <xdr:cNvPr id="7" name="_Head_Pane">
            <a:extLst>
              <a:ext uri="{FF2B5EF4-FFF2-40B4-BE49-F238E27FC236}">
                <a16:creationId xmlns:a16="http://schemas.microsoft.com/office/drawing/2014/main" id="{FB9E028A-F0F5-4758-B082-8EED414B28CD}"/>
              </a:ext>
            </a:extLst>
          </xdr:cNvPr>
          <xdr:cNvGrpSpPr/>
        </xdr:nvGrpSpPr>
        <xdr:grpSpPr>
          <a:xfrm>
            <a:off x="632741" y="1027339"/>
            <a:ext cx="4069525" cy="613361"/>
            <a:chOff x="632741" y="1027339"/>
            <a:chExt cx="4069525" cy="613361"/>
          </a:xfrm>
        </xdr:grpSpPr>
        <xdr:sp macro="" textlink="">
          <xdr:nvSpPr>
            <xdr:cNvPr id="8" name="1_Button_Head_Pane">
              <a:extLst>
                <a:ext uri="{FF2B5EF4-FFF2-40B4-BE49-F238E27FC236}">
                  <a16:creationId xmlns:a16="http://schemas.microsoft.com/office/drawing/2014/main" id="{3EED2C4D-D672-4F3A-91D2-F9734E457C40}"/>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9" name="1_Instructions_Head_Pane">
              <a:extLst>
                <a:ext uri="{FF2B5EF4-FFF2-40B4-BE49-F238E27FC236}">
                  <a16:creationId xmlns:a16="http://schemas.microsoft.com/office/drawing/2014/main" id="{489FBFAD-B3D8-4CC0-AF3A-268B579189A5}"/>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24</xdr:col>
      <xdr:colOff>0</xdr:colOff>
      <xdr:row>2</xdr:row>
      <xdr:rowOff>0</xdr:rowOff>
    </xdr:from>
    <xdr:to>
      <xdr:col>42</xdr:col>
      <xdr:colOff>51163</xdr:colOff>
      <xdr:row>15</xdr:row>
      <xdr:rowOff>20683</xdr:rowOff>
    </xdr:to>
    <xdr:pic>
      <xdr:nvPicPr>
        <xdr:cNvPr id="13" name="_Legend">
          <a:extLst>
            <a:ext uri="{FF2B5EF4-FFF2-40B4-BE49-F238E27FC236}">
              <a16:creationId xmlns:a16="http://schemas.microsoft.com/office/drawing/2014/main" id="{3889F03B-E65E-45A5-A4AE-8FD88314006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78657"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5</xdr:row>
      <xdr:rowOff>182879</xdr:rowOff>
    </xdr:from>
    <xdr:to>
      <xdr:col>40</xdr:col>
      <xdr:colOff>172720</xdr:colOff>
      <xdr:row>44</xdr:row>
      <xdr:rowOff>162559</xdr:rowOff>
    </xdr:to>
    <xdr:sp macro="" textlink="">
      <xdr:nvSpPr>
        <xdr:cNvPr id="2" name="_SM_Summary">
          <a:extLst>
            <a:ext uri="{FF2B5EF4-FFF2-40B4-BE49-F238E27FC236}">
              <a16:creationId xmlns:a16="http://schemas.microsoft.com/office/drawing/2014/main" id="{15D63E7A-7D20-4E6E-A0C0-891A4F31E139}"/>
            </a:ext>
          </a:extLst>
        </xdr:cNvPr>
        <xdr:cNvSpPr/>
      </xdr:nvSpPr>
      <xdr:spPr>
        <a:xfrm>
          <a:off x="213360" y="1272539"/>
          <a:ext cx="8890000" cy="71120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Savings Modelling?</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Savings modelling provides automated savings analysis for standard theoretical savings scenarios as well as more user defined savings scenarios.</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There is also an intuitve Supplier Selection tool that allows you to model a more real life selection including the ability to split volumes amongst more than one supplier.</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carry out Savings Modelling?</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automated savings scenarios allow you to see the best and worst case scenarios and allow you to set some more realstic savings targets.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"All Incumbents" and "Line Item Incumbents" scenarios allow you to view scenarios that are easier to award and may still deliver significant savings.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custom "Top N Suppliers Per Basket" and "Preferred Suppliers Per Basket" scenarios allow you to configure more real life, potentially stakeholder driven scenarios.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carry out Savings Modelling?</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can view Savings figures at any stage during RFP analysis, however it is often best practice to start fully investigating savings after the final round, once bidder prices have been clarified and final prices have been submitted.</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are there different types of savings scenarios?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The different scenarios allow you to explore the suitability of each and create scenario that is specific and suitable for your category / client.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See the FAQ section for the breakdown of the default scenarios: "All Suppliers", "All Incumbents", "Line Item Incumbents and "Best Supplier Per Basket".</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See the FAQ section for the breakdown of the custom scenarios "Top N Suppliers Per Basket" , "Preferred Suppliers Per Basket" and "Suppler Selection".</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carry out Savings Modelling?</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If required, adjust the table in the sheet "4a. SM Control Panel" if you would like to use the custom savings scenarios of "Top N Suppliers Per Basket" and "Preferred Suppliers Per Basket". This control panel won't affect the standard savings scenarios.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Click the button and explore the pivots in sheet "4b. SM High Level View" to view the figures at a high level. Use the sheets "4c. SM Granular Data" and "4d. Pre-Selection Data" to explore the data at a more granular level. The latter only explores data for the custom scenarios.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Use the sheet "4f. Supplier Selection" to create a supplier selection / manual savings scenario. The yellow cells can be used to choose suppliers and allocate percentages of the baseline volume.</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Savings_Parameters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F098562F-3C5F-41EB-A42F-DDF3BA8D26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editAs="oneCell">
    <xdr:from>
      <xdr:col>1</xdr:col>
      <xdr:colOff>0</xdr:colOff>
      <xdr:row>6</xdr:row>
      <xdr:rowOff>0</xdr:rowOff>
    </xdr:from>
    <xdr:to>
      <xdr:col>6</xdr:col>
      <xdr:colOff>83005</xdr:colOff>
      <xdr:row>15</xdr:row>
      <xdr:rowOff>158374</xdr:rowOff>
    </xdr:to>
    <xdr:grpSp>
      <xdr:nvGrpSpPr>
        <xdr:cNvPr id="3" name="1_Pane">
          <a:extLst>
            <a:ext uri="{FF2B5EF4-FFF2-40B4-BE49-F238E27FC236}">
              <a16:creationId xmlns:a16="http://schemas.microsoft.com/office/drawing/2014/main" id="{C9B27CE7-C9B3-4ABF-A035-47BC8C52178A}"/>
            </a:ext>
          </a:extLst>
        </xdr:cNvPr>
        <xdr:cNvGrpSpPr/>
      </xdr:nvGrpSpPr>
      <xdr:grpSpPr>
        <a:xfrm>
          <a:off x="217714" y="1273629"/>
          <a:ext cx="6059262" cy="1823888"/>
          <a:chOff x="609600" y="1027339"/>
          <a:chExt cx="5927273" cy="1930094"/>
        </a:xfrm>
      </xdr:grpSpPr>
      <xdr:grpSp>
        <xdr:nvGrpSpPr>
          <xdr:cNvPr id="4" name="_Flow_Pane">
            <a:extLst>
              <a:ext uri="{FF2B5EF4-FFF2-40B4-BE49-F238E27FC236}">
                <a16:creationId xmlns:a16="http://schemas.microsoft.com/office/drawing/2014/main" id="{B6C10F90-E171-46BF-8A10-1E9E9B5D8D50}"/>
              </a:ext>
            </a:extLst>
          </xdr:cNvPr>
          <xdr:cNvGrpSpPr/>
        </xdr:nvGrpSpPr>
        <xdr:grpSpPr>
          <a:xfrm>
            <a:off x="609600" y="1688981"/>
            <a:ext cx="5927273" cy="1268452"/>
            <a:chOff x="609600" y="1688981"/>
            <a:chExt cx="5927273" cy="1268452"/>
          </a:xfrm>
        </xdr:grpSpPr>
        <xdr:sp macro="[0]!ButtonDemo" textlink="">
          <xdr:nvSpPr>
            <xdr:cNvPr id="8" name="1_Button_Pane">
              <a:extLst>
                <a:ext uri="{FF2B5EF4-FFF2-40B4-BE49-F238E27FC236}">
                  <a16:creationId xmlns:a16="http://schemas.microsoft.com/office/drawing/2014/main" id="{FC4F9CA2-6FE1-4D33-8855-DD9826F2C4F8}"/>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Refresh Automated Savings Analysis</a:t>
              </a:r>
            </a:p>
          </xdr:txBody>
        </xdr:sp>
        <xdr:sp macro="" textlink="">
          <xdr:nvSpPr>
            <xdr:cNvPr id="9" name="1_Chevron_Pane">
              <a:extLst>
                <a:ext uri="{FF2B5EF4-FFF2-40B4-BE49-F238E27FC236}">
                  <a16:creationId xmlns:a16="http://schemas.microsoft.com/office/drawing/2014/main" id="{49015464-BCBF-4A6A-A95D-9BD3E98D8780}"/>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0" name="1_Instructions_Pane">
              <a:extLst>
                <a:ext uri="{FF2B5EF4-FFF2-40B4-BE49-F238E27FC236}">
                  <a16:creationId xmlns:a16="http://schemas.microsoft.com/office/drawing/2014/main" id="{C2B786EB-4948-495B-9B31-D5B3193DC060}"/>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Use the table to configure custom savings scenarios.</a:t>
              </a:r>
            </a:p>
          </xdr:txBody>
        </xdr:sp>
      </xdr:grpSp>
      <xdr:grpSp>
        <xdr:nvGrpSpPr>
          <xdr:cNvPr id="5" name="_Head_Pane">
            <a:extLst>
              <a:ext uri="{FF2B5EF4-FFF2-40B4-BE49-F238E27FC236}">
                <a16:creationId xmlns:a16="http://schemas.microsoft.com/office/drawing/2014/main" id="{846854AA-B4CF-46CB-BC80-B224D758A36A}"/>
              </a:ext>
            </a:extLst>
          </xdr:cNvPr>
          <xdr:cNvGrpSpPr/>
        </xdr:nvGrpSpPr>
        <xdr:grpSpPr>
          <a:xfrm>
            <a:off x="632741" y="1027339"/>
            <a:ext cx="4069525" cy="613361"/>
            <a:chOff x="632741" y="1027339"/>
            <a:chExt cx="4069525" cy="613361"/>
          </a:xfrm>
        </xdr:grpSpPr>
        <xdr:sp macro="" textlink="">
          <xdr:nvSpPr>
            <xdr:cNvPr id="6" name="1_Button_Head_Pane">
              <a:extLst>
                <a:ext uri="{FF2B5EF4-FFF2-40B4-BE49-F238E27FC236}">
                  <a16:creationId xmlns:a16="http://schemas.microsoft.com/office/drawing/2014/main" id="{E9B9E17B-D7AD-4154-A292-3FCDCA1FA5CB}"/>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7" name="1_Instructions_Head_Pane">
              <a:extLst>
                <a:ext uri="{FF2B5EF4-FFF2-40B4-BE49-F238E27FC236}">
                  <a16:creationId xmlns:a16="http://schemas.microsoft.com/office/drawing/2014/main" id="{4099F68F-EC9F-4304-9A70-3A38CCCC4A75}"/>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25</xdr:col>
      <xdr:colOff>0</xdr:colOff>
      <xdr:row>2</xdr:row>
      <xdr:rowOff>0</xdr:rowOff>
    </xdr:from>
    <xdr:to>
      <xdr:col>43</xdr:col>
      <xdr:colOff>51163</xdr:colOff>
      <xdr:row>15</xdr:row>
      <xdr:rowOff>20683</xdr:rowOff>
    </xdr:to>
    <xdr:pic>
      <xdr:nvPicPr>
        <xdr:cNvPr id="11" name="_Legend">
          <a:extLst>
            <a:ext uri="{FF2B5EF4-FFF2-40B4-BE49-F238E27FC236}">
              <a16:creationId xmlns:a16="http://schemas.microsoft.com/office/drawing/2014/main" id="{22A5C1AC-D9AE-42FE-9E8F-8488F9E65B3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611600"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4</xdr:col>
      <xdr:colOff>823233</xdr:colOff>
      <xdr:row>15</xdr:row>
      <xdr:rowOff>158374</xdr:rowOff>
    </xdr:to>
    <xdr:grpSp>
      <xdr:nvGrpSpPr>
        <xdr:cNvPr id="2" name="1_Pane">
          <a:extLst>
            <a:ext uri="{FF2B5EF4-FFF2-40B4-BE49-F238E27FC236}">
              <a16:creationId xmlns:a16="http://schemas.microsoft.com/office/drawing/2014/main" id="{FEC558DC-2B33-43BF-B868-234A74DB0978}"/>
            </a:ext>
          </a:extLst>
        </xdr:cNvPr>
        <xdr:cNvGrpSpPr/>
      </xdr:nvGrpSpPr>
      <xdr:grpSpPr>
        <a:xfrm>
          <a:off x="217714" y="1273629"/>
          <a:ext cx="6059262" cy="1823888"/>
          <a:chOff x="609600" y="1027339"/>
          <a:chExt cx="5927273" cy="1930094"/>
        </a:xfrm>
      </xdr:grpSpPr>
      <xdr:grpSp>
        <xdr:nvGrpSpPr>
          <xdr:cNvPr id="3" name="_Flow_Pane">
            <a:extLst>
              <a:ext uri="{FF2B5EF4-FFF2-40B4-BE49-F238E27FC236}">
                <a16:creationId xmlns:a16="http://schemas.microsoft.com/office/drawing/2014/main" id="{AAC7B238-7D72-41BD-8868-384A2F5C6123}"/>
              </a:ext>
            </a:extLst>
          </xdr:cNvPr>
          <xdr:cNvGrpSpPr/>
        </xdr:nvGrpSpPr>
        <xdr:grpSpPr>
          <a:xfrm>
            <a:off x="609600" y="1688981"/>
            <a:ext cx="5927273" cy="1268452"/>
            <a:chOff x="609600" y="1688981"/>
            <a:chExt cx="5927273" cy="1268452"/>
          </a:xfrm>
        </xdr:grpSpPr>
        <xdr:sp macro="" textlink="">
          <xdr:nvSpPr>
            <xdr:cNvPr id="7" name="1_Button_Pane" hidden="1">
              <a:extLst>
                <a:ext uri="{FF2B5EF4-FFF2-40B4-BE49-F238E27FC236}">
                  <a16:creationId xmlns:a16="http://schemas.microsoft.com/office/drawing/2014/main" id="{6A9C406B-925D-485D-AF80-0E2B4649AED9}"/>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endParaRPr lang="en-GB" sz="1300" b="1">
                <a:solidFill>
                  <a:srgbClr val="5D6A71"/>
                </a:solidFill>
                <a:latin typeface="+mn-lt"/>
              </a:endParaRPr>
            </a:p>
          </xdr:txBody>
        </xdr:sp>
        <xdr:sp macro="" textlink="">
          <xdr:nvSpPr>
            <xdr:cNvPr id="8" name="1_Chevron_Pane" hidden="1">
              <a:extLst>
                <a:ext uri="{FF2B5EF4-FFF2-40B4-BE49-F238E27FC236}">
                  <a16:creationId xmlns:a16="http://schemas.microsoft.com/office/drawing/2014/main" id="{200552C6-93A6-48D1-AB95-288AF762DAB9}"/>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9" name="1_Instructions_Pane">
              <a:extLst>
                <a:ext uri="{FF2B5EF4-FFF2-40B4-BE49-F238E27FC236}">
                  <a16:creationId xmlns:a16="http://schemas.microsoft.com/office/drawing/2014/main" id="{10ED08B1-063B-46BB-B857-75D02F2D00C9}"/>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Use the pivot table to explore the high level view of the automated scenarios.</a:t>
              </a:r>
            </a:p>
          </xdr:txBody>
        </xdr:sp>
      </xdr:grpSp>
      <xdr:grpSp>
        <xdr:nvGrpSpPr>
          <xdr:cNvPr id="4" name="_Head_Pane">
            <a:extLst>
              <a:ext uri="{FF2B5EF4-FFF2-40B4-BE49-F238E27FC236}">
                <a16:creationId xmlns:a16="http://schemas.microsoft.com/office/drawing/2014/main" id="{C943D23C-07B2-4FEF-BF1D-C7D262E1D324}"/>
              </a:ext>
            </a:extLst>
          </xdr:cNvPr>
          <xdr:cNvGrpSpPr/>
        </xdr:nvGrpSpPr>
        <xdr:grpSpPr>
          <a:xfrm>
            <a:off x="632741" y="1027339"/>
            <a:ext cx="4069525" cy="613361"/>
            <a:chOff x="632741" y="1027339"/>
            <a:chExt cx="4069525" cy="613361"/>
          </a:xfrm>
        </xdr:grpSpPr>
        <xdr:sp macro="" textlink="">
          <xdr:nvSpPr>
            <xdr:cNvPr id="5" name="1_Button_Head_Pane" hidden="1">
              <a:extLst>
                <a:ext uri="{FF2B5EF4-FFF2-40B4-BE49-F238E27FC236}">
                  <a16:creationId xmlns:a16="http://schemas.microsoft.com/office/drawing/2014/main" id="{CA3D6F66-45C3-45CA-BD8A-8FF866824D39}"/>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6" name="1_Instructions_Head_Pane">
              <a:extLst>
                <a:ext uri="{FF2B5EF4-FFF2-40B4-BE49-F238E27FC236}">
                  <a16:creationId xmlns:a16="http://schemas.microsoft.com/office/drawing/2014/main" id="{5BFE48F7-2D61-489C-9D48-0864708253F5}"/>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15</xdr:col>
      <xdr:colOff>584563</xdr:colOff>
      <xdr:row>15</xdr:row>
      <xdr:rowOff>20683</xdr:rowOff>
    </xdr:to>
    <xdr:pic>
      <xdr:nvPicPr>
        <xdr:cNvPr id="10" name="_Legend">
          <a:extLst>
            <a:ext uri="{FF2B5EF4-FFF2-40B4-BE49-F238E27FC236}">
              <a16:creationId xmlns:a16="http://schemas.microsoft.com/office/drawing/2014/main" id="{D74F5E88-8432-4A7E-B0F3-2D26C1403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74343"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19</xdr:row>
      <xdr:rowOff>196830</xdr:rowOff>
    </xdr:to>
    <xdr:pic>
      <xdr:nvPicPr>
        <xdr:cNvPr id="2" name="_Automated_Savings_Data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B663EBD0-8496-46B9-AA23-4C7B0CECFAF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9971" y="3494314"/>
          <a:ext cx="421620" cy="381887"/>
        </a:xfrm>
        <a:prstGeom prst="rect">
          <a:avLst/>
        </a:prstGeom>
      </xdr:spPr>
    </xdr:pic>
    <xdr:clientData/>
  </xdr:twoCellAnchor>
  <xdr:twoCellAnchor editAs="oneCell">
    <xdr:from>
      <xdr:col>1</xdr:col>
      <xdr:colOff>0</xdr:colOff>
      <xdr:row>6</xdr:row>
      <xdr:rowOff>0</xdr:rowOff>
    </xdr:from>
    <xdr:to>
      <xdr:col>5</xdr:col>
      <xdr:colOff>268062</xdr:colOff>
      <xdr:row>15</xdr:row>
      <xdr:rowOff>158374</xdr:rowOff>
    </xdr:to>
    <xdr:grpSp>
      <xdr:nvGrpSpPr>
        <xdr:cNvPr id="3" name="1_Pane">
          <a:extLst>
            <a:ext uri="{FF2B5EF4-FFF2-40B4-BE49-F238E27FC236}">
              <a16:creationId xmlns:a16="http://schemas.microsoft.com/office/drawing/2014/main" id="{E4DC3463-F80F-40E6-BADD-ED61CC17A7EA}"/>
            </a:ext>
          </a:extLst>
        </xdr:cNvPr>
        <xdr:cNvGrpSpPr/>
      </xdr:nvGrpSpPr>
      <xdr:grpSpPr>
        <a:xfrm>
          <a:off x="217714" y="1273629"/>
          <a:ext cx="6059262" cy="1823888"/>
          <a:chOff x="609600" y="1027339"/>
          <a:chExt cx="5927273" cy="1930094"/>
        </a:xfrm>
      </xdr:grpSpPr>
      <xdr:grpSp>
        <xdr:nvGrpSpPr>
          <xdr:cNvPr id="4" name="_Flow_Pane">
            <a:extLst>
              <a:ext uri="{FF2B5EF4-FFF2-40B4-BE49-F238E27FC236}">
                <a16:creationId xmlns:a16="http://schemas.microsoft.com/office/drawing/2014/main" id="{0F69BA00-E875-4406-8273-68A7C50DBF96}"/>
              </a:ext>
            </a:extLst>
          </xdr:cNvPr>
          <xdr:cNvGrpSpPr/>
        </xdr:nvGrpSpPr>
        <xdr:grpSpPr>
          <a:xfrm>
            <a:off x="609600" y="1688981"/>
            <a:ext cx="5927273" cy="1268452"/>
            <a:chOff x="609600" y="1688981"/>
            <a:chExt cx="5927273" cy="1268452"/>
          </a:xfrm>
        </xdr:grpSpPr>
        <xdr:sp macro="" textlink="">
          <xdr:nvSpPr>
            <xdr:cNvPr id="8" name="1_Button_Pane" hidden="1">
              <a:extLst>
                <a:ext uri="{FF2B5EF4-FFF2-40B4-BE49-F238E27FC236}">
                  <a16:creationId xmlns:a16="http://schemas.microsoft.com/office/drawing/2014/main" id="{406057B1-40D9-414E-9947-3A6DB279D8DA}"/>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endParaRPr lang="en-GB" sz="1300" b="1">
                <a:solidFill>
                  <a:srgbClr val="5D6A71"/>
                </a:solidFill>
                <a:latin typeface="+mn-lt"/>
              </a:endParaRPr>
            </a:p>
          </xdr:txBody>
        </xdr:sp>
        <xdr:sp macro="" textlink="">
          <xdr:nvSpPr>
            <xdr:cNvPr id="9" name="1_Chevron_Pane" hidden="1">
              <a:extLst>
                <a:ext uri="{FF2B5EF4-FFF2-40B4-BE49-F238E27FC236}">
                  <a16:creationId xmlns:a16="http://schemas.microsoft.com/office/drawing/2014/main" id="{E84112EE-B740-432F-8B95-EB210A460333}"/>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0" name="1_Instructions_Pane">
              <a:extLst>
                <a:ext uri="{FF2B5EF4-FFF2-40B4-BE49-F238E27FC236}">
                  <a16:creationId xmlns:a16="http://schemas.microsoft.com/office/drawing/2014/main" id="{F9CBE597-C25C-450F-A357-8443C2E4ACA4}"/>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Use the table to explore the granular automated savings data by scenario name.</a:t>
              </a:r>
            </a:p>
          </xdr:txBody>
        </xdr:sp>
      </xdr:grpSp>
      <xdr:grpSp>
        <xdr:nvGrpSpPr>
          <xdr:cNvPr id="5" name="_Head_Pane">
            <a:extLst>
              <a:ext uri="{FF2B5EF4-FFF2-40B4-BE49-F238E27FC236}">
                <a16:creationId xmlns:a16="http://schemas.microsoft.com/office/drawing/2014/main" id="{5920958D-7E1C-4E77-9E7D-EBB747E6FC57}"/>
              </a:ext>
            </a:extLst>
          </xdr:cNvPr>
          <xdr:cNvGrpSpPr/>
        </xdr:nvGrpSpPr>
        <xdr:grpSpPr>
          <a:xfrm>
            <a:off x="632741" y="1027339"/>
            <a:ext cx="4069525" cy="613361"/>
            <a:chOff x="632741" y="1027339"/>
            <a:chExt cx="4069525" cy="613361"/>
          </a:xfrm>
        </xdr:grpSpPr>
        <xdr:sp macro="" textlink="">
          <xdr:nvSpPr>
            <xdr:cNvPr id="6" name="1_Button_Head_Pane" hidden="1">
              <a:extLst>
                <a:ext uri="{FF2B5EF4-FFF2-40B4-BE49-F238E27FC236}">
                  <a16:creationId xmlns:a16="http://schemas.microsoft.com/office/drawing/2014/main" id="{095DE770-F188-4987-A8D6-59EF2A6C3780}"/>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7" name="1_Instructions_Head_Pane">
              <a:extLst>
                <a:ext uri="{FF2B5EF4-FFF2-40B4-BE49-F238E27FC236}">
                  <a16:creationId xmlns:a16="http://schemas.microsoft.com/office/drawing/2014/main" id="{8D8B3D28-68C8-4FF2-8AF1-A9C8C9A57B84}"/>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14</xdr:col>
      <xdr:colOff>432163</xdr:colOff>
      <xdr:row>15</xdr:row>
      <xdr:rowOff>20683</xdr:rowOff>
    </xdr:to>
    <xdr:pic>
      <xdr:nvPicPr>
        <xdr:cNvPr id="11" name="_Legend">
          <a:extLst>
            <a:ext uri="{FF2B5EF4-FFF2-40B4-BE49-F238E27FC236}">
              <a16:creationId xmlns:a16="http://schemas.microsoft.com/office/drawing/2014/main" id="{6850AA50-3D97-4184-8104-48F83BF83F5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460686"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19</xdr:row>
      <xdr:rowOff>196830</xdr:rowOff>
    </xdr:to>
    <xdr:pic>
      <xdr:nvPicPr>
        <xdr:cNvPr id="2" name="_Automated_Savings_Pre-Selection_Data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76AD9AC6-EE1C-47B4-AB63-B355984E8B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9971" y="3494314"/>
          <a:ext cx="421620" cy="381887"/>
        </a:xfrm>
        <a:prstGeom prst="rect">
          <a:avLst/>
        </a:prstGeom>
      </xdr:spPr>
    </xdr:pic>
    <xdr:clientData/>
  </xdr:twoCellAnchor>
  <xdr:twoCellAnchor editAs="oneCell">
    <xdr:from>
      <xdr:col>12</xdr:col>
      <xdr:colOff>0</xdr:colOff>
      <xdr:row>2</xdr:row>
      <xdr:rowOff>0</xdr:rowOff>
    </xdr:from>
    <xdr:to>
      <xdr:col>14</xdr:col>
      <xdr:colOff>1259477</xdr:colOff>
      <xdr:row>15</xdr:row>
      <xdr:rowOff>20683</xdr:rowOff>
    </xdr:to>
    <xdr:pic>
      <xdr:nvPicPr>
        <xdr:cNvPr id="3" name="_Legend">
          <a:extLst>
            <a:ext uri="{FF2B5EF4-FFF2-40B4-BE49-F238E27FC236}">
              <a16:creationId xmlns:a16="http://schemas.microsoft.com/office/drawing/2014/main" id="{5CE603A7-0F58-4BC9-99F7-99BA831AA82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36886"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30</xdr:col>
      <xdr:colOff>51163</xdr:colOff>
      <xdr:row>15</xdr:row>
      <xdr:rowOff>20683</xdr:rowOff>
    </xdr:to>
    <xdr:pic>
      <xdr:nvPicPr>
        <xdr:cNvPr id="2" name="_Legend">
          <a:extLst>
            <a:ext uri="{FF2B5EF4-FFF2-40B4-BE49-F238E27FC236}">
              <a16:creationId xmlns:a16="http://schemas.microsoft.com/office/drawing/2014/main" id="{742B7107-103C-4E93-BFD7-657C44428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21286"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19</xdr:row>
      <xdr:rowOff>196830</xdr:rowOff>
    </xdr:to>
    <xdr:pic>
      <xdr:nvPicPr>
        <xdr:cNvPr id="2" name="_Supplier_Selection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F96D24C9-5A98-49D0-964D-44EA2B4BB3F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9971" y="3494314"/>
          <a:ext cx="421620" cy="381887"/>
        </a:xfrm>
        <a:prstGeom prst="rect">
          <a:avLst/>
        </a:prstGeom>
      </xdr:spPr>
    </xdr:pic>
    <xdr:clientData/>
  </xdr:twoCellAnchor>
  <xdr:twoCellAnchor editAs="oneCell">
    <xdr:from>
      <xdr:col>12</xdr:col>
      <xdr:colOff>1523999</xdr:colOff>
      <xdr:row>16</xdr:row>
      <xdr:rowOff>0</xdr:rowOff>
    </xdr:from>
    <xdr:to>
      <xdr:col>20</xdr:col>
      <xdr:colOff>692331</xdr:colOff>
      <xdr:row>19</xdr:row>
      <xdr:rowOff>149860</xdr:rowOff>
    </xdr:to>
    <xdr:sp macro="" textlink="">
      <xdr:nvSpPr>
        <xdr:cNvPr id="3" name="_SS_1">
          <a:extLst>
            <a:ext uri="{FF2B5EF4-FFF2-40B4-BE49-F238E27FC236}">
              <a16:creationId xmlns:a16="http://schemas.microsoft.com/office/drawing/2014/main" id="{C6DE734F-36F0-4CDB-8B5B-852565DF2C7C}"/>
            </a:ext>
          </a:extLst>
        </xdr:cNvPr>
        <xdr:cNvSpPr/>
      </xdr:nvSpPr>
      <xdr:spPr>
        <a:xfrm>
          <a:off x="19514819" y="3101340"/>
          <a:ext cx="9677400" cy="6985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b="0">
              <a:solidFill>
                <a:srgbClr val="5D6A71"/>
              </a:solidFill>
              <a:latin typeface="+mn-lt"/>
            </a:rPr>
            <a:t>High level incument suppliers (as selected in the _Bidder List_ table in the General Settings sheet) are formatted </a:t>
          </a:r>
          <a:r>
            <a:rPr lang="en-GB" sz="1300" b="1">
              <a:solidFill>
                <a:srgbClr val="00B050"/>
              </a:solidFill>
              <a:latin typeface="+mn-lt"/>
            </a:rPr>
            <a:t>dark</a:t>
          </a:r>
          <a:r>
            <a:rPr lang="en-GB" sz="1300" b="1" baseline="0">
              <a:solidFill>
                <a:srgbClr val="00B050"/>
              </a:solidFill>
              <a:latin typeface="+mn-lt"/>
            </a:rPr>
            <a:t> green </a:t>
          </a:r>
          <a:r>
            <a:rPr lang="en-GB" sz="1300" b="0">
              <a:solidFill>
                <a:srgbClr val="5D6A71"/>
              </a:solidFill>
              <a:latin typeface="+mn-lt"/>
              <a:ea typeface="+mn-ea"/>
              <a:cs typeface="+mn-cs"/>
            </a:rPr>
            <a:t>and in </a:t>
          </a:r>
          <a:r>
            <a:rPr lang="en-GB" sz="1300" b="1">
              <a:solidFill>
                <a:srgbClr val="5D6A71"/>
              </a:solidFill>
              <a:latin typeface="+mn-lt"/>
              <a:ea typeface="+mn-ea"/>
              <a:cs typeface="+mn-cs"/>
            </a:rPr>
            <a:t>bold</a:t>
          </a:r>
          <a:r>
            <a:rPr lang="en-GB" sz="1300" b="0">
              <a:solidFill>
                <a:srgbClr val="5D6A71"/>
              </a:solidFill>
              <a:latin typeface="+mn-lt"/>
            </a:rPr>
            <a:t>.</a:t>
          </a:r>
        </a:p>
        <a:p>
          <a:pPr algn="l"/>
          <a:endParaRPr lang="en-GB" sz="1300" b="0">
            <a:solidFill>
              <a:srgbClr val="5D6A71"/>
            </a:solidFill>
            <a:latin typeface="+mn-lt"/>
          </a:endParaRPr>
        </a:p>
        <a:p>
          <a:pPr algn="l"/>
          <a:r>
            <a:rPr lang="en-GB" sz="1300" b="0">
              <a:solidFill>
                <a:srgbClr val="5D6A71"/>
              </a:solidFill>
              <a:latin typeface="+mn-lt"/>
            </a:rPr>
            <a:t>If you have the line item incumbent data, this is formatted in</a:t>
          </a:r>
          <a:r>
            <a:rPr lang="en-GB" sz="1300" b="0" baseline="0">
              <a:solidFill>
                <a:srgbClr val="5D6A71"/>
              </a:solidFill>
              <a:latin typeface="+mn-lt"/>
            </a:rPr>
            <a:t> the same style as the high level incumbent, </a:t>
          </a:r>
          <a:r>
            <a:rPr lang="en-GB" sz="1300" b="0" baseline="0">
              <a:solidFill>
                <a:srgbClr val="5D6A71"/>
              </a:solidFill>
              <a:latin typeface="+mn-lt"/>
              <a:ea typeface="+mn-ea"/>
              <a:cs typeface="+mn-cs"/>
            </a:rPr>
            <a:t>including a light green background</a:t>
          </a:r>
          <a:r>
            <a:rPr lang="en-GB" sz="1300" b="0">
              <a:solidFill>
                <a:srgbClr val="5D6A71"/>
              </a:solidFill>
              <a:latin typeface="+mn-lt"/>
            </a:rPr>
            <a:t>.</a:t>
          </a:r>
        </a:p>
      </xdr:txBody>
    </xdr:sp>
    <xdr:clientData/>
  </xdr:twoCellAnchor>
  <xdr:twoCellAnchor editAs="oneCell">
    <xdr:from>
      <xdr:col>1</xdr:col>
      <xdr:colOff>0</xdr:colOff>
      <xdr:row>6</xdr:row>
      <xdr:rowOff>0</xdr:rowOff>
    </xdr:from>
    <xdr:to>
      <xdr:col>6</xdr:col>
      <xdr:colOff>779690</xdr:colOff>
      <xdr:row>15</xdr:row>
      <xdr:rowOff>158374</xdr:rowOff>
    </xdr:to>
    <xdr:grpSp>
      <xdr:nvGrpSpPr>
        <xdr:cNvPr id="4" name="1_Pane">
          <a:extLst>
            <a:ext uri="{FF2B5EF4-FFF2-40B4-BE49-F238E27FC236}">
              <a16:creationId xmlns:a16="http://schemas.microsoft.com/office/drawing/2014/main" id="{986CCD9D-BB21-4899-B846-C1F721608A4C}"/>
            </a:ext>
          </a:extLst>
        </xdr:cNvPr>
        <xdr:cNvGrpSpPr/>
      </xdr:nvGrpSpPr>
      <xdr:grpSpPr>
        <a:xfrm>
          <a:off x="217714" y="1273629"/>
          <a:ext cx="6059262" cy="1823888"/>
          <a:chOff x="609600" y="1027339"/>
          <a:chExt cx="5927273" cy="1930094"/>
        </a:xfrm>
      </xdr:grpSpPr>
      <xdr:grpSp>
        <xdr:nvGrpSpPr>
          <xdr:cNvPr id="5" name="_Flow_Pane">
            <a:extLst>
              <a:ext uri="{FF2B5EF4-FFF2-40B4-BE49-F238E27FC236}">
                <a16:creationId xmlns:a16="http://schemas.microsoft.com/office/drawing/2014/main" id="{ECC374C5-2A75-4D64-84C9-329F2E41E96A}"/>
              </a:ext>
            </a:extLst>
          </xdr:cNvPr>
          <xdr:cNvGrpSpPr/>
        </xdr:nvGrpSpPr>
        <xdr:grpSpPr>
          <a:xfrm>
            <a:off x="609600" y="1688981"/>
            <a:ext cx="5927273" cy="1268452"/>
            <a:chOff x="609600" y="1688981"/>
            <a:chExt cx="5927273" cy="1268452"/>
          </a:xfrm>
        </xdr:grpSpPr>
        <xdr:sp macro="[0]!ButtonDemo" textlink="">
          <xdr:nvSpPr>
            <xdr:cNvPr id="9" name="1_Button_Pane">
              <a:extLst>
                <a:ext uri="{FF2B5EF4-FFF2-40B4-BE49-F238E27FC236}">
                  <a16:creationId xmlns:a16="http://schemas.microsoft.com/office/drawing/2014/main" id="{5C7FE9B9-EE29-439A-BEB5-0D16040D102A}"/>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Refresh and Save Supplier Selection</a:t>
              </a:r>
            </a:p>
          </xdr:txBody>
        </xdr:sp>
        <xdr:sp macro="" textlink="">
          <xdr:nvSpPr>
            <xdr:cNvPr id="10" name="1_Chevron_Pane">
              <a:extLst>
                <a:ext uri="{FF2B5EF4-FFF2-40B4-BE49-F238E27FC236}">
                  <a16:creationId xmlns:a16="http://schemas.microsoft.com/office/drawing/2014/main" id="{CD3349B3-0B44-475F-8477-01F2D76F2303}"/>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1" name="1_Instructions_Pane">
              <a:extLst>
                <a:ext uri="{FF2B5EF4-FFF2-40B4-BE49-F238E27FC236}">
                  <a16:creationId xmlns:a16="http://schemas.microsoft.com/office/drawing/2014/main" id="{1389ECAE-08DE-450C-9ACF-385D8B948C4D}"/>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Use the table to select suppliers and volume allocations.</a:t>
              </a:r>
            </a:p>
          </xdr:txBody>
        </xdr:sp>
      </xdr:grpSp>
      <xdr:grpSp>
        <xdr:nvGrpSpPr>
          <xdr:cNvPr id="6" name="_Head_Pane">
            <a:extLst>
              <a:ext uri="{FF2B5EF4-FFF2-40B4-BE49-F238E27FC236}">
                <a16:creationId xmlns:a16="http://schemas.microsoft.com/office/drawing/2014/main" id="{9A9D1CB7-97FC-4571-80C3-564382EFEAD0}"/>
              </a:ext>
            </a:extLst>
          </xdr:cNvPr>
          <xdr:cNvGrpSpPr/>
        </xdr:nvGrpSpPr>
        <xdr:grpSpPr>
          <a:xfrm>
            <a:off x="632741" y="1027339"/>
            <a:ext cx="4069525" cy="613361"/>
            <a:chOff x="632741" y="1027339"/>
            <a:chExt cx="4069525" cy="613361"/>
          </a:xfrm>
        </xdr:grpSpPr>
        <xdr:sp macro="" textlink="">
          <xdr:nvSpPr>
            <xdr:cNvPr id="7" name="1_Button_Head_Pane">
              <a:extLst>
                <a:ext uri="{FF2B5EF4-FFF2-40B4-BE49-F238E27FC236}">
                  <a16:creationId xmlns:a16="http://schemas.microsoft.com/office/drawing/2014/main" id="{5CA84E3F-8760-4A17-A656-56D05237ABE4}"/>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8" name="1_Instructions_Head_Pane">
              <a:extLst>
                <a:ext uri="{FF2B5EF4-FFF2-40B4-BE49-F238E27FC236}">
                  <a16:creationId xmlns:a16="http://schemas.microsoft.com/office/drawing/2014/main" id="{EF14D519-7DFA-4AA5-825A-4549BFBDF6EC}"/>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13</xdr:col>
      <xdr:colOff>1858192</xdr:colOff>
      <xdr:row>15</xdr:row>
      <xdr:rowOff>20683</xdr:rowOff>
    </xdr:to>
    <xdr:pic>
      <xdr:nvPicPr>
        <xdr:cNvPr id="12" name="_Legend">
          <a:extLst>
            <a:ext uri="{FF2B5EF4-FFF2-40B4-BE49-F238E27FC236}">
              <a16:creationId xmlns:a16="http://schemas.microsoft.com/office/drawing/2014/main" id="{934DDA4D-E7D4-478C-9D50-F554B3D238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004971"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5</xdr:row>
      <xdr:rowOff>182879</xdr:rowOff>
    </xdr:from>
    <xdr:to>
      <xdr:col>40</xdr:col>
      <xdr:colOff>172720</xdr:colOff>
      <xdr:row>34</xdr:row>
      <xdr:rowOff>162559</xdr:rowOff>
    </xdr:to>
    <xdr:sp macro="" textlink="">
      <xdr:nvSpPr>
        <xdr:cNvPr id="2" name="_AA_Summary">
          <a:extLst>
            <a:ext uri="{FF2B5EF4-FFF2-40B4-BE49-F238E27FC236}">
              <a16:creationId xmlns:a16="http://schemas.microsoft.com/office/drawing/2014/main" id="{6106ACB7-0D1D-414D-8895-A5B83BB31D53}"/>
            </a:ext>
          </a:extLst>
        </xdr:cNvPr>
        <xdr:cNvSpPr/>
      </xdr:nvSpPr>
      <xdr:spPr>
        <a:xfrm>
          <a:off x="213360" y="1272539"/>
          <a:ext cx="8890000" cy="5283200"/>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285750" marR="0" lvl="0" indent="-28575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none" strike="noStrike" kern="0" cap="none" spc="0" normalizeH="0" baseline="0" noProof="0">
              <a:ln>
                <a:noFill/>
              </a:ln>
              <a:solidFill>
                <a:srgbClr val="5D6A71"/>
              </a:solidFill>
              <a:effectLst/>
              <a:uLnTx/>
              <a:uFillTx/>
              <a:latin typeface="Calibri" panose="020F0502020204030204" pitchFamily="34" charset="0"/>
              <a:ea typeface="+mn-ea"/>
              <a:cs typeface="+mn-cs"/>
            </a:rPr>
            <a:t> </a:t>
          </a: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What is Aggregated Award?</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Aggregated Award shows you the awarded spend per supplier per savings scenario, including spend awarded back to incumbent suppliers</a:t>
          </a:r>
        </a:p>
        <a:p>
          <a:pPr marL="742950" marR="0" lvl="1" indent="-28575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shows you savings including additional factors such as rebates and payement terms.</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Why do I use Aggregated Award?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can use Aggregated Award to evaluate awarded spend per supplier and tweak it to allow extra rebate discounts of payment terms discounts to flow through.</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It allows you to compare awarded spend per supplier per scenario, including the "Supplier Selection" scenario.</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When do I carry out Aggregated Award?</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You should start to look at this section after you have a good idea of the award strategy you are aiming for (e.g. stick with certain incumbent suppliers, or go with a single new supplier).</a:t>
          </a:r>
        </a:p>
        <a:p>
          <a:pPr marL="342900" marR="0" lvl="0" indent="-342900" defTabSz="914400" rtl="0" eaLnBrk="1" fontAlgn="ctr" latinLnBrk="0" hangingPunct="1">
            <a:lnSpc>
              <a:spcPct val="100000"/>
            </a:lnSpc>
            <a:spcBef>
              <a:spcPts val="0"/>
            </a:spcBef>
            <a:spcAft>
              <a:spcPts val="0"/>
            </a:spcAft>
            <a:buClrTx/>
            <a:buSzTx/>
            <a:buFont typeface="+mj-lt"/>
            <a:buAutoNum type="arabicPeriod"/>
            <a:tabLst/>
            <a:defRPr/>
          </a:pPr>
          <a:r>
            <a:rPr kumimoji="0" lang="en-GB" sz="1400" b="1" i="0" u="sng" strike="noStrike" kern="0" cap="none" spc="0" normalizeH="0" baseline="0" noProof="0">
              <a:ln>
                <a:noFill/>
              </a:ln>
              <a:solidFill>
                <a:srgbClr val="5D6A71"/>
              </a:solidFill>
              <a:effectLst/>
              <a:uLnTx/>
              <a:uFillTx/>
              <a:latin typeface="Calibri" panose="020F0502020204030204" pitchFamily="34" charset="0"/>
              <a:ea typeface="+mn-ea"/>
              <a:cs typeface="+mn-cs"/>
            </a:rPr>
            <a:t>How do I use Aggregated Award?</a:t>
          </a:r>
          <a:endPar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endParaRP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In sheet "5a. AA Control Panel", review the _WACC Parameters_ and _Payment Terms_ tables. More info on these tables are in the Instructions and FAQ sheets.</a:t>
          </a:r>
        </a:p>
        <a:p>
          <a:pPr marL="800100" marR="0" lvl="1" indent="-342900" defTabSz="914400" rtl="0" eaLnBrk="1" fontAlgn="ctr" latinLnBrk="0" hangingPunct="1">
            <a:lnSpc>
              <a:spcPct val="100000"/>
            </a:lnSpc>
            <a:spcBef>
              <a:spcPts val="0"/>
            </a:spcBef>
            <a:spcAft>
              <a:spcPts val="0"/>
            </a:spcAft>
            <a:buClrTx/>
            <a:buSzTx/>
            <a:buFont typeface="Arial" panose="020B0604020202020204" pitchFamily="34" charset="0"/>
            <a:buChar char="•"/>
            <a:tabLst/>
            <a:defRPr/>
          </a:pPr>
          <a:r>
            <a:rPr kumimoji="0" lang="en-GB" sz="1400" b="0" i="0" u="none" strike="noStrike" kern="0" cap="none" spc="0" normalizeH="0" baseline="0" noProof="0">
              <a:ln>
                <a:noFill/>
              </a:ln>
              <a:solidFill>
                <a:srgbClr val="5D6A71"/>
              </a:solidFill>
              <a:effectLst/>
              <a:uLnTx/>
              <a:uFillTx/>
              <a:latin typeface="Calibri" panose="020F0502020204030204" pitchFamily="34" charset="0"/>
              <a:ea typeface="+mn-ea"/>
              <a:cs typeface="+mn-cs"/>
            </a:rPr>
            <a:t>Click the button to see the awarded spend by supplier per supplier for each savings scenario in sheets "5b. AA High Level View" and "5c. AA Granular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WACC_Parameters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64DF9A47-DE63-4C34-81FB-B037E0CA94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7314" y="3494314"/>
          <a:ext cx="421620" cy="381887"/>
        </a:xfrm>
        <a:prstGeom prst="rect">
          <a:avLst/>
        </a:prstGeom>
      </xdr:spPr>
    </xdr:pic>
    <xdr:clientData/>
  </xdr:twoCellAnchor>
  <xdr:twoCellAnchor editAs="oneCell">
    <xdr:from>
      <xdr:col>2</xdr:col>
      <xdr:colOff>0</xdr:colOff>
      <xdr:row>25</xdr:row>
      <xdr:rowOff>0</xdr:rowOff>
    </xdr:from>
    <xdr:to>
      <xdr:col>2</xdr:col>
      <xdr:colOff>421620</xdr:colOff>
      <xdr:row>27</xdr:row>
      <xdr:rowOff>11772</xdr:rowOff>
    </xdr:to>
    <xdr:pic>
      <xdr:nvPicPr>
        <xdr:cNvPr id="3" name="_Payment_Terms_Info" descr="Information">
          <a:hlinkClick xmlns:r="http://schemas.openxmlformats.org/officeDocument/2006/relationships" r:id="rId4" tooltip="Click here to for more information. You will be navigated to another sheet."/>
          <a:extLst>
            <a:ext uri="{FF2B5EF4-FFF2-40B4-BE49-F238E27FC236}">
              <a16:creationId xmlns:a16="http://schemas.microsoft.com/office/drawing/2014/main" id="{455DB32A-5EDC-4F03-B838-0F28AA4E48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86000" y="5932714"/>
          <a:ext cx="421620" cy="381887"/>
        </a:xfrm>
        <a:prstGeom prst="rect">
          <a:avLst/>
        </a:prstGeom>
      </xdr:spPr>
    </xdr:pic>
    <xdr:clientData/>
  </xdr:twoCellAnchor>
  <xdr:twoCellAnchor editAs="oneCell">
    <xdr:from>
      <xdr:col>1</xdr:col>
      <xdr:colOff>0</xdr:colOff>
      <xdr:row>6</xdr:row>
      <xdr:rowOff>0</xdr:rowOff>
    </xdr:from>
    <xdr:to>
      <xdr:col>3</xdr:col>
      <xdr:colOff>1835605</xdr:colOff>
      <xdr:row>15</xdr:row>
      <xdr:rowOff>158374</xdr:rowOff>
    </xdr:to>
    <xdr:grpSp>
      <xdr:nvGrpSpPr>
        <xdr:cNvPr id="4" name="1_Pane">
          <a:extLst>
            <a:ext uri="{FF2B5EF4-FFF2-40B4-BE49-F238E27FC236}">
              <a16:creationId xmlns:a16="http://schemas.microsoft.com/office/drawing/2014/main" id="{E63D2E27-8CAA-46FF-A8B7-3B0897C67497}"/>
            </a:ext>
          </a:extLst>
        </xdr:cNvPr>
        <xdr:cNvGrpSpPr/>
      </xdr:nvGrpSpPr>
      <xdr:grpSpPr>
        <a:xfrm>
          <a:off x="217714" y="1273629"/>
          <a:ext cx="6059262" cy="1823888"/>
          <a:chOff x="609600" y="1027339"/>
          <a:chExt cx="5927273" cy="1930094"/>
        </a:xfrm>
      </xdr:grpSpPr>
      <xdr:grpSp>
        <xdr:nvGrpSpPr>
          <xdr:cNvPr id="5" name="_Flow_Pane">
            <a:extLst>
              <a:ext uri="{FF2B5EF4-FFF2-40B4-BE49-F238E27FC236}">
                <a16:creationId xmlns:a16="http://schemas.microsoft.com/office/drawing/2014/main" id="{4020425D-9E14-4DED-9DC8-1BB38D5B3DA2}"/>
              </a:ext>
            </a:extLst>
          </xdr:cNvPr>
          <xdr:cNvGrpSpPr/>
        </xdr:nvGrpSpPr>
        <xdr:grpSpPr>
          <a:xfrm>
            <a:off x="609600" y="1688981"/>
            <a:ext cx="5927273" cy="1268452"/>
            <a:chOff x="609600" y="1688981"/>
            <a:chExt cx="5927273" cy="1268452"/>
          </a:xfrm>
        </xdr:grpSpPr>
        <xdr:sp macro="[0]!ButtonDemo" textlink="">
          <xdr:nvSpPr>
            <xdr:cNvPr id="9" name="1_Button_Pane">
              <a:extLst>
                <a:ext uri="{FF2B5EF4-FFF2-40B4-BE49-F238E27FC236}">
                  <a16:creationId xmlns:a16="http://schemas.microsoft.com/office/drawing/2014/main" id="{BDAC6760-733F-4545-9F52-F8A2C579262A}"/>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GB" sz="1300" b="1">
                  <a:solidFill>
                    <a:srgbClr val="5D6A71"/>
                  </a:solidFill>
                  <a:latin typeface="+mn-lt"/>
                </a:rPr>
                <a:t>Click To Refresh Aggregated Award Data</a:t>
              </a:r>
            </a:p>
          </xdr:txBody>
        </xdr:sp>
        <xdr:sp macro="" textlink="">
          <xdr:nvSpPr>
            <xdr:cNvPr id="10" name="1_Chevron_Pane">
              <a:extLst>
                <a:ext uri="{FF2B5EF4-FFF2-40B4-BE49-F238E27FC236}">
                  <a16:creationId xmlns:a16="http://schemas.microsoft.com/office/drawing/2014/main" id="{B8256486-1CBE-45CF-9654-F01C1C17580D}"/>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1" name="1_Instructions_Pane">
              <a:extLst>
                <a:ext uri="{FF2B5EF4-FFF2-40B4-BE49-F238E27FC236}">
                  <a16:creationId xmlns:a16="http://schemas.microsoft.com/office/drawing/2014/main" id="{7D01599E-1863-4A76-9DC4-E525CE548B8D}"/>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Use the tables to adjust payment terms discounts and WACC parameters.</a:t>
              </a:r>
            </a:p>
          </xdr:txBody>
        </xdr:sp>
      </xdr:grpSp>
      <xdr:grpSp>
        <xdr:nvGrpSpPr>
          <xdr:cNvPr id="6" name="_Head_Pane">
            <a:extLst>
              <a:ext uri="{FF2B5EF4-FFF2-40B4-BE49-F238E27FC236}">
                <a16:creationId xmlns:a16="http://schemas.microsoft.com/office/drawing/2014/main" id="{1950FB5D-2D20-4FD3-8803-008B84A10900}"/>
              </a:ext>
            </a:extLst>
          </xdr:cNvPr>
          <xdr:cNvGrpSpPr/>
        </xdr:nvGrpSpPr>
        <xdr:grpSpPr>
          <a:xfrm>
            <a:off x="632741" y="1027339"/>
            <a:ext cx="4069525" cy="613361"/>
            <a:chOff x="632741" y="1027339"/>
            <a:chExt cx="4069525" cy="613361"/>
          </a:xfrm>
        </xdr:grpSpPr>
        <xdr:sp macro="" textlink="">
          <xdr:nvSpPr>
            <xdr:cNvPr id="7" name="1_Button_Head_Pane">
              <a:extLst>
                <a:ext uri="{FF2B5EF4-FFF2-40B4-BE49-F238E27FC236}">
                  <a16:creationId xmlns:a16="http://schemas.microsoft.com/office/drawing/2014/main" id="{94AABF17-707E-4E24-927E-16DF5C2D6DBA}"/>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8" name="1_Instructions_Head_Pane">
              <a:extLst>
                <a:ext uri="{FF2B5EF4-FFF2-40B4-BE49-F238E27FC236}">
                  <a16:creationId xmlns:a16="http://schemas.microsoft.com/office/drawing/2014/main" id="{2AD71529-A61C-437B-A08A-08E5B6F97830}"/>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24</xdr:col>
      <xdr:colOff>0</xdr:colOff>
      <xdr:row>2</xdr:row>
      <xdr:rowOff>0</xdr:rowOff>
    </xdr:from>
    <xdr:to>
      <xdr:col>42</xdr:col>
      <xdr:colOff>51163</xdr:colOff>
      <xdr:row>15</xdr:row>
      <xdr:rowOff>20683</xdr:rowOff>
    </xdr:to>
    <xdr:pic>
      <xdr:nvPicPr>
        <xdr:cNvPr id="12" name="_Legend">
          <a:extLst>
            <a:ext uri="{FF2B5EF4-FFF2-40B4-BE49-F238E27FC236}">
              <a16:creationId xmlns:a16="http://schemas.microsoft.com/office/drawing/2014/main" id="{D3C0C7EB-B8A7-47FF-838F-FCEE7ECEBB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553714"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30</xdr:col>
      <xdr:colOff>51162</xdr:colOff>
      <xdr:row>15</xdr:row>
      <xdr:rowOff>20683</xdr:rowOff>
    </xdr:to>
    <xdr:pic>
      <xdr:nvPicPr>
        <xdr:cNvPr id="2" name="_Legend">
          <a:extLst>
            <a:ext uri="{FF2B5EF4-FFF2-40B4-BE49-F238E27FC236}">
              <a16:creationId xmlns:a16="http://schemas.microsoft.com/office/drawing/2014/main" id="{22651B5A-D6F6-4DFA-884F-171CE7D511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824371"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Aggregated_Award_Data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DED7C814-4D80-49BD-BF18-20088964A8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9971" y="3494314"/>
          <a:ext cx="421620" cy="381887"/>
        </a:xfrm>
        <a:prstGeom prst="rect">
          <a:avLst/>
        </a:prstGeom>
      </xdr:spPr>
    </xdr:pic>
    <xdr:clientData/>
  </xdr:twoCellAnchor>
  <xdr:twoCellAnchor editAs="oneCell">
    <xdr:from>
      <xdr:col>1</xdr:col>
      <xdr:colOff>0</xdr:colOff>
      <xdr:row>6</xdr:row>
      <xdr:rowOff>0</xdr:rowOff>
    </xdr:from>
    <xdr:to>
      <xdr:col>5</xdr:col>
      <xdr:colOff>311605</xdr:colOff>
      <xdr:row>15</xdr:row>
      <xdr:rowOff>158374</xdr:rowOff>
    </xdr:to>
    <xdr:grpSp>
      <xdr:nvGrpSpPr>
        <xdr:cNvPr id="3" name="1_Pane">
          <a:extLst>
            <a:ext uri="{FF2B5EF4-FFF2-40B4-BE49-F238E27FC236}">
              <a16:creationId xmlns:a16="http://schemas.microsoft.com/office/drawing/2014/main" id="{B7645B3E-C331-4251-B68A-EF3895F71B1D}"/>
            </a:ext>
          </a:extLst>
        </xdr:cNvPr>
        <xdr:cNvGrpSpPr/>
      </xdr:nvGrpSpPr>
      <xdr:grpSpPr>
        <a:xfrm>
          <a:off x="217714" y="1273629"/>
          <a:ext cx="6059262" cy="1823888"/>
          <a:chOff x="609600" y="1027339"/>
          <a:chExt cx="5927273" cy="1930094"/>
        </a:xfrm>
      </xdr:grpSpPr>
      <xdr:grpSp>
        <xdr:nvGrpSpPr>
          <xdr:cNvPr id="4" name="_Flow_Pane">
            <a:extLst>
              <a:ext uri="{FF2B5EF4-FFF2-40B4-BE49-F238E27FC236}">
                <a16:creationId xmlns:a16="http://schemas.microsoft.com/office/drawing/2014/main" id="{6E563075-4ACB-43AD-8DE5-20FD9133ED7C}"/>
              </a:ext>
            </a:extLst>
          </xdr:cNvPr>
          <xdr:cNvGrpSpPr/>
        </xdr:nvGrpSpPr>
        <xdr:grpSpPr>
          <a:xfrm>
            <a:off x="609600" y="1688981"/>
            <a:ext cx="5927273" cy="1268452"/>
            <a:chOff x="609600" y="1688981"/>
            <a:chExt cx="5927273" cy="1268452"/>
          </a:xfrm>
        </xdr:grpSpPr>
        <xdr:sp macro="" textlink="">
          <xdr:nvSpPr>
            <xdr:cNvPr id="8" name="1_Button_Pane" hidden="1">
              <a:extLst>
                <a:ext uri="{FF2B5EF4-FFF2-40B4-BE49-F238E27FC236}">
                  <a16:creationId xmlns:a16="http://schemas.microsoft.com/office/drawing/2014/main" id="{9E62F8E8-C598-4C0E-A77D-E47BF63E8EB2}"/>
                </a:ext>
              </a:extLst>
            </xdr:cNvPr>
            <xdr:cNvSpPr txBox="1">
              <a:spLocks/>
            </xdr:cNvSpPr>
          </xdr:nvSpPr>
          <xdr:spPr>
            <a:xfrm>
              <a:off x="4087589" y="1999837"/>
              <a:ext cx="2449284" cy="596532"/>
            </a:xfrm>
            <a:prstGeom prst="rect">
              <a:avLst/>
            </a:prstGeom>
            <a:solidFill>
              <a:srgbClr val="B2D8F3"/>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endParaRPr lang="en-GB" sz="1300" b="1">
                <a:solidFill>
                  <a:srgbClr val="5D6A71"/>
                </a:solidFill>
                <a:latin typeface="+mn-lt"/>
              </a:endParaRPr>
            </a:p>
          </xdr:txBody>
        </xdr:sp>
        <xdr:sp macro="" textlink="">
          <xdr:nvSpPr>
            <xdr:cNvPr id="9" name="1_Chevron_Pane" hidden="1">
              <a:extLst>
                <a:ext uri="{FF2B5EF4-FFF2-40B4-BE49-F238E27FC236}">
                  <a16:creationId xmlns:a16="http://schemas.microsoft.com/office/drawing/2014/main" id="{878F2999-70FC-4E43-90FD-9290DB164E22}"/>
                </a:ext>
              </a:extLst>
            </xdr:cNvPr>
            <xdr:cNvSpPr/>
          </xdr:nvSpPr>
          <xdr:spPr>
            <a:xfrm>
              <a:off x="3464381" y="2043913"/>
              <a:ext cx="468000" cy="540000"/>
            </a:xfrm>
            <a:prstGeom prst="chevron">
              <a:avLst/>
            </a:prstGeom>
            <a:solidFill>
              <a:srgbClr val="5D6A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0" name="1_Instructions_Pane">
              <a:extLst>
                <a:ext uri="{FF2B5EF4-FFF2-40B4-BE49-F238E27FC236}">
                  <a16:creationId xmlns:a16="http://schemas.microsoft.com/office/drawing/2014/main" id="{065395C2-98A0-43CD-8439-3DB8C6125D53}"/>
                </a:ext>
              </a:extLst>
            </xdr:cNvPr>
            <xdr:cNvSpPr/>
          </xdr:nvSpPr>
          <xdr:spPr>
            <a:xfrm>
              <a:off x="609600" y="1688981"/>
              <a:ext cx="2700000" cy="1268452"/>
            </a:xfrm>
            <a:prstGeom prst="rect">
              <a:avLst/>
            </a:prstGeom>
            <a:solidFill>
              <a:sysClr val="window" lastClr="FFFFFF"/>
            </a:solidFill>
            <a:ln w="12700">
              <a:solidFill>
                <a:srgbClr val="86B0E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300">
                  <a:solidFill>
                    <a:srgbClr val="5D6A71"/>
                  </a:solidFill>
                  <a:latin typeface="+mn-lt"/>
                </a:rPr>
                <a:t>Use this table to evaluate the awarded spend by supplier taking into account rebates and payment terms.</a:t>
              </a:r>
            </a:p>
          </xdr:txBody>
        </xdr:sp>
      </xdr:grpSp>
      <xdr:grpSp>
        <xdr:nvGrpSpPr>
          <xdr:cNvPr id="5" name="_Head_Pane">
            <a:extLst>
              <a:ext uri="{FF2B5EF4-FFF2-40B4-BE49-F238E27FC236}">
                <a16:creationId xmlns:a16="http://schemas.microsoft.com/office/drawing/2014/main" id="{AC55D88A-4007-4DCD-B488-40D56F8AED0D}"/>
              </a:ext>
            </a:extLst>
          </xdr:cNvPr>
          <xdr:cNvGrpSpPr/>
        </xdr:nvGrpSpPr>
        <xdr:grpSpPr>
          <a:xfrm>
            <a:off x="632741" y="1027339"/>
            <a:ext cx="4069525" cy="613361"/>
            <a:chOff x="632741" y="1027339"/>
            <a:chExt cx="4069525" cy="613361"/>
          </a:xfrm>
        </xdr:grpSpPr>
        <xdr:sp macro="" textlink="">
          <xdr:nvSpPr>
            <xdr:cNvPr id="6" name="1_Button_Head_Pane" hidden="1">
              <a:extLst>
                <a:ext uri="{FF2B5EF4-FFF2-40B4-BE49-F238E27FC236}">
                  <a16:creationId xmlns:a16="http://schemas.microsoft.com/office/drawing/2014/main" id="{2B01D58C-43D7-4B19-B9C4-FCBDD7E0D79F}"/>
                </a:ext>
              </a:extLst>
            </xdr:cNvPr>
            <xdr:cNvSpPr>
              <a:spLocks noChangeAspect="1"/>
            </xdr:cNvSpPr>
          </xdr:nvSpPr>
          <xdr:spPr>
            <a:xfrm>
              <a:off x="4088949" y="1028700"/>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2</a:t>
              </a:r>
            </a:p>
          </xdr:txBody>
        </xdr:sp>
        <xdr:sp macro="" textlink="">
          <xdr:nvSpPr>
            <xdr:cNvPr id="7" name="1_Instructions_Head_Pane">
              <a:extLst>
                <a:ext uri="{FF2B5EF4-FFF2-40B4-BE49-F238E27FC236}">
                  <a16:creationId xmlns:a16="http://schemas.microsoft.com/office/drawing/2014/main" id="{7110C6AE-034A-412B-9431-50E18C1D8D8F}"/>
                </a:ext>
              </a:extLst>
            </xdr:cNvPr>
            <xdr:cNvSpPr>
              <a:spLocks noChangeAspect="1"/>
            </xdr:cNvSpPr>
          </xdr:nvSpPr>
          <xdr:spPr>
            <a:xfrm>
              <a:off x="632741" y="1027339"/>
              <a:ext cx="613317" cy="612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500"/>
                <a:t>1</a:t>
              </a:r>
            </a:p>
          </xdr:txBody>
        </xdr:sp>
      </xdr:grpSp>
    </xdr:grpSp>
    <xdr:clientData/>
  </xdr:twoCellAnchor>
  <xdr:twoCellAnchor editAs="oneCell">
    <xdr:from>
      <xdr:col>12</xdr:col>
      <xdr:colOff>0</xdr:colOff>
      <xdr:row>2</xdr:row>
      <xdr:rowOff>0</xdr:rowOff>
    </xdr:from>
    <xdr:to>
      <xdr:col>13</xdr:col>
      <xdr:colOff>1858191</xdr:colOff>
      <xdr:row>15</xdr:row>
      <xdr:rowOff>20683</xdr:rowOff>
    </xdr:to>
    <xdr:pic>
      <xdr:nvPicPr>
        <xdr:cNvPr id="11" name="_Legend">
          <a:extLst>
            <a:ext uri="{FF2B5EF4-FFF2-40B4-BE49-F238E27FC236}">
              <a16:creationId xmlns:a16="http://schemas.microsoft.com/office/drawing/2014/main" id="{BFF2A22B-6D90-41F8-873B-471CB20ECDB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768457"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421620</xdr:colOff>
      <xdr:row>20</xdr:row>
      <xdr:rowOff>11772</xdr:rowOff>
    </xdr:to>
    <xdr:pic>
      <xdr:nvPicPr>
        <xdr:cNvPr id="2" name="_Rebates_Info" descr="Information">
          <a:hlinkClick xmlns:r="http://schemas.openxmlformats.org/officeDocument/2006/relationships" r:id="rId1" tooltip="Click here to for more information. You will be navigated to another sheet."/>
          <a:extLst>
            <a:ext uri="{FF2B5EF4-FFF2-40B4-BE49-F238E27FC236}">
              <a16:creationId xmlns:a16="http://schemas.microsoft.com/office/drawing/2014/main" id="{BB4FF9BF-41A4-4E98-BC8E-4ED805016F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9971" y="3494314"/>
          <a:ext cx="421620" cy="381887"/>
        </a:xfrm>
        <a:prstGeom prst="rect">
          <a:avLst/>
        </a:prstGeom>
      </xdr:spPr>
    </xdr:pic>
    <xdr:clientData/>
  </xdr:twoCellAnchor>
  <xdr:twoCellAnchor editAs="oneCell">
    <xdr:from>
      <xdr:col>12</xdr:col>
      <xdr:colOff>0</xdr:colOff>
      <xdr:row>2</xdr:row>
      <xdr:rowOff>0</xdr:rowOff>
    </xdr:from>
    <xdr:to>
      <xdr:col>30</xdr:col>
      <xdr:colOff>51163</xdr:colOff>
      <xdr:row>15</xdr:row>
      <xdr:rowOff>20683</xdr:rowOff>
    </xdr:to>
    <xdr:pic>
      <xdr:nvPicPr>
        <xdr:cNvPr id="3" name="_Legend">
          <a:extLst>
            <a:ext uri="{FF2B5EF4-FFF2-40B4-BE49-F238E27FC236}">
              <a16:creationId xmlns:a16="http://schemas.microsoft.com/office/drawing/2014/main" id="{824A4963-36EA-4136-A854-E1E8267A7CA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087600" y="500743"/>
          <a:ext cx="3970020" cy="2459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try, Anup" refreshedDate="44686.520456712962" createdVersion="6" refreshedVersion="7" minRefreshableVersion="3" recordCount="33" xr:uid="{81974EC3-EF75-4700-A6BB-0C0A4447DF38}">
  <cacheSource type="worksheet">
    <worksheetSource name="_Supplier_Selection_"/>
  </cacheSource>
  <cacheFields count="41">
    <cacheField name="Round" numFmtId="0">
      <sharedItems count="1">
        <s v="Round 1"/>
      </sharedItems>
    </cacheField>
    <cacheField name="Sheet Name" numFmtId="0">
      <sharedItems count="1">
        <s v="Pricing"/>
      </sharedItems>
    </cacheField>
    <cacheField name="Pricing Column" numFmtId="0">
      <sharedItems count="1">
        <s v="Total Unit Price"/>
      </sharedItems>
    </cacheField>
    <cacheField name="URN" numFmtId="0">
      <sharedItems/>
    </cacheField>
    <cacheField name="Item Field 1" numFmtId="0">
      <sharedItems/>
    </cacheField>
    <cacheField name="Item Field 2" numFmtId="0">
      <sharedItems/>
    </cacheField>
    <cacheField name="Item Field 3" numFmtId="0">
      <sharedItems/>
    </cacheField>
    <cacheField name="Quantity" numFmtId="0">
      <sharedItems containsSemiMixedTypes="0" containsString="0" containsNumber="1" containsInteger="1" minValue="13" maxValue="596"/>
    </cacheField>
    <cacheField name="Baseline Spend" numFmtId="165">
      <sharedItems containsSemiMixedTypes="0" containsString="0" containsNumber="1" minValue="17.315999999999999" maxValue="795528"/>
    </cacheField>
    <cacheField name="Line Item Incumbent" numFmtId="0">
      <sharedItems/>
    </cacheField>
    <cacheField name="Line Item Incumbent Bid Validity" numFmtId="0">
      <sharedItems/>
    </cacheField>
    <cacheField name="% Diff Line Item Incumbent Bid From Baseline" numFmtId="9">
      <sharedItems containsSemiMixedTypes="0" containsString="0" containsNumber="1" minValue="-0.5302" maxValue="0.70120000000000005"/>
    </cacheField>
    <cacheField name="Line Item Incumbent Savings" numFmtId="165">
      <sharedItems containsSemiMixedTypes="0" containsString="0" containsNumber="1" minValue="-200700.18" maxValue="107611.056"/>
    </cacheField>
    <cacheField name="Rank 1 Supplier" numFmtId="0">
      <sharedItems/>
    </cacheField>
    <cacheField name="Rank 2 Supplier" numFmtId="0">
      <sharedItems containsBlank="1"/>
    </cacheField>
    <cacheField name="Rank 3 Supplier" numFmtId="0">
      <sharedItems containsBlank="1"/>
    </cacheField>
    <cacheField name="Rank 4 Supplier" numFmtId="0">
      <sharedItems containsBlank="1"/>
    </cacheField>
    <cacheField name="Rank 5 Supplier" numFmtId="0">
      <sharedItems containsBlank="1"/>
    </cacheField>
    <cacheField name="Rank 1 Savings" numFmtId="167">
      <sharedItems containsSemiMixedTypes="0" containsString="0" containsNumber="1" minValue="-4008.3" maxValue="282461.29920000001"/>
    </cacheField>
    <cacheField name="Rank 2 Savings" numFmtId="167">
      <sharedItems containsSemiMixedTypes="0" containsString="0" containsNumber="1" minValue="-97185.767999999996" maxValue="281983.98239999998"/>
    </cacheField>
    <cacheField name="Rank 3 Savings" numFmtId="167">
      <sharedItems containsSemiMixedTypes="0" containsString="0" containsNumber="1" minValue="-159943.72320000001" maxValue="34120.199999999997"/>
    </cacheField>
    <cacheField name="Rank 4 Savings" numFmtId="167">
      <sharedItems containsSemiMixedTypes="0" containsString="0" containsNumber="1" minValue="-165995.37359999999" maxValue="13441.49"/>
    </cacheField>
    <cacheField name="Rank 5 Savings" numFmtId="167">
      <sharedItems containsSemiMixedTypes="0" containsString="0" containsNumber="1" minValue="-8466.8320000000003" maxValue="1120.3313000000001"/>
    </cacheField>
    <cacheField name="Selected Supplier 1" numFmtId="0">
      <sharedItems/>
    </cacheField>
    <cacheField name="Selected Supplier 1 Allocation" numFmtId="9">
      <sharedItems containsSemiMixedTypes="0" containsString="0" containsNumber="1" minValue="0.5" maxValue="0.5"/>
    </cacheField>
    <cacheField name="Selected Supplier 1 Type" numFmtId="0">
      <sharedItems/>
    </cacheField>
    <cacheField name="Selected Supplier 1 Savings" numFmtId="167">
      <sharedItems containsSemiMixedTypes="0" containsString="0" containsNumber="1" minValue="-4731.8544000000002" maxValue="19582.342000000001"/>
    </cacheField>
    <cacheField name="Selected Supplier 2" numFmtId="0">
      <sharedItems/>
    </cacheField>
    <cacheField name="Selected Supplier 2 Allocation" numFmtId="9">
      <sharedItems containsSemiMixedTypes="0" containsString="0" containsNumber="1" minValue="0.5" maxValue="0.5"/>
    </cacheField>
    <cacheField name="Selected Supplier 2 Type" numFmtId="0">
      <sharedItems/>
    </cacheField>
    <cacheField name="Selected Supplier 2 Savings" numFmtId="167">
      <sharedItems containsSemiMixedTypes="0" containsString="0" containsNumber="1" minValue="-5315.626400000001" maxValue="235621.2996"/>
    </cacheField>
    <cacheField name="Supplier Change" numFmtId="0">
      <sharedItems/>
    </cacheField>
    <cacheField name="Allocation Checksum" numFmtId="0">
      <sharedItems/>
    </cacheField>
    <cacheField name="Unallocated Spend" numFmtId="9">
      <sharedItems containsSemiMixedTypes="0" containsString="0" containsNumber="1" containsInteger="1" minValue="0" maxValue="0"/>
    </cacheField>
    <cacheField name="Selected Savings" numFmtId="165">
      <sharedItems containsSemiMixedTypes="0" containsString="0" containsNumber="1" minValue="-6237.499600000001" maxValue="235621.2996"/>
    </cacheField>
    <cacheField name="Comments" numFmtId="0">
      <sharedItems containsNonDate="0" containsString="0" containsBlank="1"/>
    </cacheField>
    <cacheField name="Sheet Position" numFmtId="0">
      <sharedItems containsSemiMixedTypes="0" containsString="0" containsNumber="1" containsInteger="1" minValue="1" maxValue="1"/>
    </cacheField>
    <cacheField name="Class ID" numFmtId="0">
      <sharedItems containsSemiMixedTypes="0" containsString="0" containsNumber="1" containsInteger="1" minValue="1" maxValue="1"/>
    </cacheField>
    <cacheField name="Pricing Column ID" numFmtId="0">
      <sharedItems containsSemiMixedTypes="0" containsString="0" containsNumber="1" containsInteger="1" minValue="4" maxValue="4"/>
    </cacheField>
    <cacheField name="URN ID" numFmtId="0">
      <sharedItems containsSemiMixedTypes="0" containsString="0" containsNumber="1" containsInteger="1" minValue="1" maxValue="33"/>
    </cacheField>
    <cacheField name="Placeholder Colum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try, Anup" refreshedDate="44686.521053472221" createdVersion="6" refreshedVersion="7" minRefreshableVersion="3" recordCount="55" xr:uid="{912A2BEE-2726-4BB3-8A64-C76A85E7A985}">
  <cacheSource type="worksheet">
    <worksheetSource name="_Aggregated_Award_Data_"/>
  </cacheSource>
  <cacheFields count="33">
    <cacheField name="Round" numFmtId="0">
      <sharedItems count="1">
        <s v="Round 1"/>
      </sharedItems>
    </cacheField>
    <cacheField name="Sheet Name" numFmtId="0">
      <sharedItems count="1">
        <s v="Pricing"/>
      </sharedItems>
    </cacheField>
    <cacheField name="Pricing Column" numFmtId="0">
      <sharedItems count="1">
        <s v="Total Unit Price"/>
      </sharedItems>
    </cacheField>
    <cacheField name="Scenario Name" numFmtId="0">
      <sharedItems/>
    </cacheField>
    <cacheField name="Level Of Cherrypick" numFmtId="0">
      <sharedItems/>
    </cacheField>
    <cacheField name="Full Scenario Name" numFmtId="0">
      <sharedItems count="13">
        <s v="All Incumbents: Item Level"/>
        <s v="All Suppliers: Item Level"/>
        <s v="Best Supplier Per Basket: All Items in Pricing Sheet"/>
        <s v="Best Supplier Per Basket: Office Equipment Type"/>
        <s v="Best Supplier Per Basket: Quality Grade"/>
        <s v="Line Item Incumbents: Item Level"/>
        <s v="Preferred Suppliers Per Basket: All Items in Pricing Sheet"/>
        <s v="Preferred Suppliers Per Basket: Quality Grade"/>
        <s v="Preferred Suppliers Per Basket: Office Equipment Type"/>
        <s v="Supplier Selection: Item Level"/>
        <s v="Top N Suppliers Per Basket: Office Equipment Type"/>
        <s v="Top N Suppliers Per Basket: Quality Grade"/>
        <s v="Top N Suppliers Per Basket: All Items in Pricing Sheet"/>
      </sharedItems>
    </cacheField>
    <cacheField name="Awarded Supplier" numFmtId="0">
      <sharedItems count="9">
        <s v="Supplier F"/>
        <s v="Supplier E"/>
        <s v="Supplier D"/>
        <s v="No Awarded Supplier"/>
        <s v="Supplier G"/>
        <s v="Supplier C"/>
        <s v="Supplier H"/>
        <s v="Supplier B"/>
        <s v="Supplier A"/>
      </sharedItems>
    </cacheField>
    <cacheField name="New Or Incumbent" numFmtId="0">
      <sharedItems count="2">
        <s v="Incumbent"/>
        <s v="New"/>
      </sharedItems>
    </cacheField>
    <cacheField name="Regional Or National" numFmtId="0">
      <sharedItems containsBlank="1"/>
    </cacheField>
    <cacheField name="Baseline Spend" numFmtId="165">
      <sharedItems containsSemiMixedTypes="0" containsString="0" containsNumber="1" minValue="3904.3215" maxValue="5102821.4400000004"/>
    </cacheField>
    <cacheField name="Awarded Spend Excl Rebates, Payment Terms and WACC Savings" numFmtId="165">
      <sharedItems containsSemiMixedTypes="0" containsString="0" containsNumber="1" minValue="0" maxValue="3867159.1505999998"/>
    </cacheField>
    <cacheField name="Awarded Savings Excl Rebates, Payment Terms and WACC Savings" numFmtId="165">
      <sharedItems containsSemiMixedTypes="0" containsString="0" containsNumber="1" minValue="-317275.83480000001" maxValue="901971.92550000001"/>
    </cacheField>
    <cacheField name="Awarded Savings % Excl Rebates, Payment Terms and WACC Savings" numFmtId="166">
      <sharedItems containsSemiMixedTypes="0" containsString="0" containsNumber="1" minValue="-0.09" maxValue="0.622"/>
    </cacheField>
    <cacheField name="Rebate Percentage Discount" numFmtId="10">
      <sharedItems containsSemiMixedTypes="0" containsString="0" containsNumber="1" minValue="0" maxValue="0.15179999999999999"/>
    </cacheField>
    <cacheField name="Rebate Amount" numFmtId="165">
      <sharedItems containsSemiMixedTypes="0" containsString="0" containsNumber="1" minValue="0" maxValue="335282.69839999999"/>
    </cacheField>
    <cacheField name="Awarded Spend Incl Rebate Discount" numFmtId="165">
      <sharedItems containsSemiMixedTypes="0" containsString="0" containsNumber="1" minValue="0" maxValue="3531876.4522000002"/>
    </cacheField>
    <cacheField name="Awarded Savings Incl Rebate Discount" numFmtId="165">
      <sharedItems containsSemiMixedTypes="0" containsString="0" containsNumber="1" minValue="-1943.951" maxValue="1111480.8244"/>
    </cacheField>
    <cacheField name="Current Payment Terms Days" numFmtId="0">
      <sharedItems containsSemiMixedTypes="0" containsString="0" containsNumber="1" containsInteger="1" minValue="0" maxValue="0"/>
    </cacheField>
    <cacheField name="Payment Terms Chosen Option" numFmtId="0">
      <sharedItems/>
    </cacheField>
    <cacheField name="Payment Terms Chosen Option Days" numFmtId="0">
      <sharedItems containsSemiMixedTypes="0" containsString="0" containsNumber="1" containsInteger="1" minValue="0" maxValue="0"/>
    </cacheField>
    <cacheField name="Payment Terms Chosen Option Modifier %" numFmtId="10">
      <sharedItems containsSemiMixedTypes="0" containsString="0" containsNumber="1" containsInteger="1" minValue="0" maxValue="0"/>
    </cacheField>
    <cacheField name="Payment Terms Savings" numFmtId="165">
      <sharedItems containsSemiMixedTypes="0" containsString="0" containsNumber="1" containsInteger="1" minValue="0" maxValue="0"/>
    </cacheField>
    <cacheField name="Awarded Spend Incl Payment Terms Savings" numFmtId="165">
      <sharedItems containsSemiMixedTypes="0" containsString="0" containsNumber="1" minValue="0" maxValue="3867159.1505999998"/>
    </cacheField>
    <cacheField name="Awarded Savings Incl Payment Terms Savings" numFmtId="165">
      <sharedItems containsSemiMixedTypes="0" containsString="0" containsNumber="1" minValue="-317275.83480000001" maxValue="901971.92550000001"/>
    </cacheField>
    <cacheField name="WACC Savings" numFmtId="165">
      <sharedItems containsSemiMixedTypes="0" containsString="0" containsNumber="1" containsInteger="1" minValue="0" maxValue="0"/>
    </cacheField>
    <cacheField name="Awarded Spend Incl WACC Savings" numFmtId="165">
      <sharedItems containsSemiMixedTypes="0" containsString="0" containsNumber="1" minValue="0" maxValue="3867159.1505999998"/>
    </cacheField>
    <cacheField name="Awarded Savings Incl WACC Savings" numFmtId="165">
      <sharedItems containsSemiMixedTypes="0" containsString="0" containsNumber="1" minValue="-317275.83480000001" maxValue="901971.92550000001"/>
    </cacheField>
    <cacheField name="Awarded Spend Incl Rebates, Payment Terms and WACC Savings" numFmtId="165">
      <sharedItems containsSemiMixedTypes="0" containsString="0" containsNumber="1" minValue="0" maxValue="3867159.1505999998"/>
    </cacheField>
    <cacheField name="Awarded Savings Incl Rebates, Payment Terms and WACC Savings" numFmtId="165">
      <sharedItems containsSemiMixedTypes="0" containsString="0" containsNumber="1" minValue="-317275.83480000001" maxValue="901971.92550000001"/>
    </cacheField>
    <cacheField name="Awarded Savings % Incl Rebates, Payment Terms and WACC Savings" numFmtId="166">
      <sharedItems containsSemiMixedTypes="0" containsString="0" containsNumber="1" minValue="-8.9966352142575104E-2" maxValue="0.6220133667502088"/>
    </cacheField>
    <cacheField name="Placeholder Column" numFmtId="0">
      <sharedItems/>
    </cacheField>
    <cacheField name="% Awarded Savings Excl Rebates, Payment Terms and WACC Savings" numFmtId="0" formula="'Awarded Savings Excl Rebates, Payment Terms and WACC Savings'/'Baseline Spend'" databaseField="0"/>
    <cacheField name="% Awarded Savings Incl Rebates, Payment Terms and WACC Savings" numFmtId="0" formula="'Awarded Savings Incl Rebates, Payment Terms and WACC Savings'/'Baseline Spend'"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try, Anup" refreshedDate="44686.521670833332" createdVersion="6" refreshedVersion="7" minRefreshableVersion="3" recordCount="396" xr:uid="{D447803D-77D3-4B0B-A741-F1FE7BB1A507}">
  <cacheSource type="worksheet">
    <worksheetSource name="_Automated_Savings_Data_"/>
  </cacheSource>
  <cacheFields count="34">
    <cacheField name="Round" numFmtId="0">
      <sharedItems count="1">
        <s v="Round 1"/>
      </sharedItems>
    </cacheField>
    <cacheField name="Sheet Name" numFmtId="0">
      <sharedItems count="1">
        <s v="Pricing"/>
      </sharedItems>
    </cacheField>
    <cacheField name="Pricing Column" numFmtId="0">
      <sharedItems count="1">
        <s v="Total Unit Price"/>
      </sharedItems>
    </cacheField>
    <cacheField name="Scenario Name" numFmtId="0">
      <sharedItems count="6">
        <s v="All Suppliers"/>
        <s v="All Incumbents"/>
        <s v="Line Item Incumbents"/>
        <s v="Best Supplier Per Basket"/>
        <s v="Top N Suppliers Per Basket"/>
        <s v="Preferred Suppliers Per Basket"/>
      </sharedItems>
    </cacheField>
    <cacheField name="Level Of Cherrypick" numFmtId="0">
      <sharedItems count="4">
        <s v="Item Level"/>
        <s v="Basket: All Items in Pricing Sheet"/>
        <s v="Basket: Office Equipment Type"/>
        <s v="Basket: Quality Grade"/>
      </sharedItems>
    </cacheField>
    <cacheField name="Full Scenario Name" numFmtId="0">
      <sharedItems count="12">
        <s v="All Suppliers: Item Level"/>
        <s v="All Incumbents: Item Level"/>
        <s v="Line Item Incumbents: Item Level"/>
        <s v="Best Supplier Per Basket: All Items in Pricing Sheet"/>
        <s v="Best Supplier Per Basket: Office Equipment Type"/>
        <s v="Best Supplier Per Basket: Quality Grade"/>
        <s v="Top N Suppliers Per Basket: All Items in Pricing Sheet"/>
        <s v="Top N Suppliers Per Basket: Office Equipment Type"/>
        <s v="Top N Suppliers Per Basket: Quality Grade"/>
        <s v="Preferred Suppliers Per Basket: All Items in Pricing Sheet"/>
        <s v="Preferred Suppliers Per Basket: Office Equipment Type"/>
        <s v="Preferred Suppliers Per Basket: Quality Grade"/>
      </sharedItems>
    </cacheField>
    <cacheField name="Basket URN" numFmtId="0">
      <sharedItems/>
    </cacheField>
    <cacheField name="Basket Level 1" numFmtId="0">
      <sharedItems count="8">
        <s v="N/A"/>
        <s v="Notepads"/>
        <s v="Pens"/>
        <s v="Office Chairs"/>
        <s v="Desks"/>
        <s v="Low"/>
        <s v="Medium"/>
        <s v="High"/>
      </sharedItems>
    </cacheField>
    <cacheField name="URN" numFmtId="0">
      <sharedItems/>
    </cacheField>
    <cacheField name="Item Field 1" numFmtId="0">
      <sharedItems/>
    </cacheField>
    <cacheField name="Item Field 2" numFmtId="0">
      <sharedItems/>
    </cacheField>
    <cacheField name="Item Field 3" numFmtId="0">
      <sharedItems/>
    </cacheField>
    <cacheField name="Line Item Incumbent" numFmtId="0">
      <sharedItems count="3">
        <s v="Supplier D"/>
        <s v="Supplier E"/>
        <s v="Supplier F"/>
      </sharedItems>
    </cacheField>
    <cacheField name="Quantity" numFmtId="0">
      <sharedItems containsSemiMixedTypes="0" containsString="0" containsNumber="1" containsInteger="1" minValue="13" maxValue="596"/>
    </cacheField>
    <cacheField name="Baseline Spend" numFmtId="165">
      <sharedItems containsSemiMixedTypes="0" containsString="0" containsNumber="1" minValue="17.315999999999999" maxValue="795528"/>
    </cacheField>
    <cacheField name="Savings Threshold" numFmtId="0">
      <sharedItems containsString="0" containsBlank="1" containsNumber="1" containsInteger="1" minValue="0" maxValue="0"/>
    </cacheField>
    <cacheField name="Award Candidate Supplier" numFmtId="0">
      <sharedItems containsBlank="1"/>
    </cacheField>
    <cacheField name="Award Candidate Supplier Type" numFmtId="0">
      <sharedItems containsBlank="1"/>
    </cacheField>
    <cacheField name="Savings Type" numFmtId="0">
      <sharedItems containsBlank="1"/>
    </cacheField>
    <cacheField name="Award Candidate Spend" numFmtId="165">
      <sharedItems containsSemiMixedTypes="0" containsString="0" containsNumber="1" minValue="0" maxValue="955471.72320000001"/>
    </cacheField>
    <cacheField name="Net Savings (Incl. Negative)" numFmtId="165">
      <sharedItems containsString="0" containsBlank="1" containsNumber="1" minValue="-159943.72320000001" maxValue="282461.29920000001"/>
    </cacheField>
    <cacheField name="Net Savings (Incl. Negative) %" numFmtId="166">
      <sharedItems containsString="0" containsBlank="1" containsNumber="1" minValue="-0.81407847" maxValue="0.71269841"/>
    </cacheField>
    <cacheField name="Positive Savings" numFmtId="165">
      <sharedItems containsSemiMixedTypes="0" containsString="0" containsNumber="1" minValue="0" maxValue="282461.29920000001"/>
    </cacheField>
    <cacheField name="Positive Savings %" numFmtId="166">
      <sharedItems containsSemiMixedTypes="0" containsString="0" containsNumber="1" minValue="0" maxValue="0.71269841"/>
    </cacheField>
    <cacheField name="Awarded Supplier" numFmtId="0">
      <sharedItems count="8">
        <s v="Supplier A"/>
        <s v="Supplier E"/>
        <s v="Supplier F"/>
        <s v="Supplier G"/>
        <s v="Supplier D"/>
        <s v="Supplier H"/>
        <s v="Supplier B"/>
        <s v="Supplier C"/>
      </sharedItems>
    </cacheField>
    <cacheField name="Awarded Supplier Type" numFmtId="0">
      <sharedItems count="3">
        <s v="New"/>
        <s v="Incumbent"/>
        <s v="Line Item Incumbent"/>
      </sharedItems>
    </cacheField>
    <cacheField name="Award Type" numFmtId="0">
      <sharedItems count="5">
        <s v="New Supplier Positive Savings"/>
        <s v="Incumbent Supplier Positive Savings"/>
        <s v="Line Item Incumbent Positive Savings"/>
        <s v="No Suitable Candidate Supplier And No Savings"/>
        <s v="Line Item Incumbent Negative Savings"/>
      </sharedItems>
    </cacheField>
    <cacheField name="Awarded Spend" numFmtId="165">
      <sharedItems containsSemiMixedTypes="0" containsString="0" containsNumber="1" minValue="6.0709999999999997" maxValue="955471.72320000001"/>
    </cacheField>
    <cacheField name="Awarded Savings" numFmtId="165">
      <sharedItems containsSemiMixedTypes="0" containsString="0" containsNumber="1" minValue="-159943.72320000001" maxValue="282461.29920000001"/>
    </cacheField>
    <cacheField name="Awarded Savings %" numFmtId="166">
      <sharedItems containsSemiMixedTypes="0" containsString="0" containsNumber="1" minValue="-0.45357425000000001" maxValue="0.71269841"/>
    </cacheField>
    <cacheField name="Placeholder Column" numFmtId="0">
      <sharedItems/>
    </cacheField>
    <cacheField name="% Net Savings (Incl. Negative)" numFmtId="0" formula="'Net Savings (Incl. Negative)'/'Baseline Spend'" databaseField="0"/>
    <cacheField name="% Awarded Savings" numFmtId="0" formula="'Awarded Savings'/'Baseline Spend'" databaseField="0"/>
    <cacheField name="% Positive Savings" numFmtId="0" formula="'Positive Savings'/'Baseline Spend'" databaseField="0"/>
  </cacheFields>
  <extLst>
    <ext xmlns:x14="http://schemas.microsoft.com/office/spreadsheetml/2009/9/main" uri="{725AE2AE-9491-48be-B2B4-4EB974FC3084}">
      <x14:pivotCacheDefinition pivotCacheId="208112903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try, Anup" refreshedDate="44686.52167465278" createdVersion="6" refreshedVersion="7" minRefreshableVersion="3" recordCount="165" xr:uid="{5812F998-626F-43F2-8BA1-265264613133}">
  <cacheSource type="worksheet">
    <worksheetSource name="_Feedback_Targets_"/>
  </cacheSource>
  <cacheFields count="53">
    <cacheField name="Round" numFmtId="0">
      <sharedItems count="1">
        <s v="Round 1"/>
      </sharedItems>
    </cacheField>
    <cacheField name="Sheet Name" numFmtId="0">
      <sharedItems count="1">
        <s v="Pricing"/>
      </sharedItems>
    </cacheField>
    <cacheField name="Pricing Column" numFmtId="0">
      <sharedItems count="5">
        <s v="Item Unit Price Excl. Overheads And Delivery"/>
        <s v="Overhead Costs"/>
        <s v="Delivery Costs"/>
        <s v="Total Unit Price"/>
        <s v="Total Price"/>
      </sharedItems>
    </cacheField>
    <cacheField name="URN" numFmtId="0">
      <sharedItems/>
    </cacheField>
    <cacheField name="Item Field 1" numFmtId="0">
      <sharedItems/>
    </cacheField>
    <cacheField name="Item Field 2" numFmtId="0">
      <sharedItems/>
    </cacheField>
    <cacheField name="Item Field 3" numFmtId="0">
      <sharedItems/>
    </cacheField>
    <cacheField name="Line Item Incumbent" numFmtId="0">
      <sharedItems/>
    </cacheField>
    <cacheField name="Target Source" numFmtId="0">
      <sharedItems/>
    </cacheField>
    <cacheField name="Baseline Price" numFmtId="167">
      <sharedItems containsSemiMixedTypes="0" containsString="0" containsNumber="1" minValue="3.0000000000000001E-3" maxValue="795528"/>
    </cacheField>
    <cacheField name="Target Price Override" numFmtId="165">
      <sharedItems containsString="0" containsBlank="1" containsNumber="1" minValue="0.8" maxValue="0.8"/>
    </cacheField>
    <cacheField name="Target Unit Price" numFmtId="167">
      <sharedItems containsSemiMixedTypes="0" containsString="0" containsNumber="1" minValue="2.7000000000000001E-3" maxValue="487413.36580000003"/>
    </cacheField>
    <cacheField name="Target Driver(s)" numFmtId="0">
      <sharedItems count="10">
        <s v="Target Price Override"/>
        <s v="Supplier A"/>
        <s v="Supplier E"/>
        <s v="Supplier C"/>
        <s v="Supplier G"/>
        <s v="Supplier D"/>
        <s v="Supplier F"/>
        <s v="Supplier B"/>
        <s v="Supplier H"/>
        <s v="Baseline"/>
      </sharedItems>
    </cacheField>
    <cacheField name="Supplier A %" numFmtId="9">
      <sharedItems containsString="0" containsBlank="1" containsNumber="1" minValue="-0.96789999999999998" maxValue="94.833299999999994"/>
    </cacheField>
    <cacheField name="Supplier B %" numFmtId="9">
      <sharedItems containsString="0" containsBlank="1" containsNumber="1" minValue="-0.96519999999999995" maxValue="63.6875"/>
    </cacheField>
    <cacheField name="Supplier C %" numFmtId="9">
      <sharedItems containsSemiMixedTypes="0" containsString="0" containsNumber="1" minValue="-0.97450000000000003" maxValue="100.2625"/>
    </cacheField>
    <cacheField name="Supplier D %" numFmtId="9">
      <sharedItems containsSemiMixedTypes="0" containsString="0" containsNumber="1" minValue="-0.90359999999999996" maxValue="256.9667"/>
    </cacheField>
    <cacheField name="Supplier E %" numFmtId="9">
      <sharedItems containsString="0" containsBlank="1" containsNumber="1" minValue="-0.9778" maxValue="81.927099999999996"/>
    </cacheField>
    <cacheField name="Supplier F %" numFmtId="9">
      <sharedItems containsString="0" containsBlank="1" containsNumber="1" minValue="-0.90439999999999998" maxValue="269.8519"/>
    </cacheField>
    <cacheField name="Supplier G %" numFmtId="9">
      <sharedItems containsSemiMixedTypes="0" containsString="0" containsNumber="1" minValue="-0.88260000000000005" maxValue="46.791699999999999"/>
    </cacheField>
    <cacheField name="Supplier H %" numFmtId="9">
      <sharedItems containsString="0" containsBlank="1" containsNumber="1" minValue="-0.99450000000000005" maxValue="233.96299999999999"/>
    </cacheField>
    <cacheField name="Supplier A Unit Price" numFmtId="167">
      <sharedItems containsString="0" containsBlank="1" containsNumber="1" minValue="7.7999999999999996E-3" maxValue="209635.39799999999"/>
    </cacheField>
    <cacheField name="Supplier B Unit Price" numFmtId="167">
      <sharedItems containsString="0" containsBlank="1" containsNumber="1" minValue="1.2800000000000001E-2" maxValue="383521.87199999997"/>
    </cacheField>
    <cacheField name="Supplier C Unit Price" numFmtId="167">
      <sharedItems containsSemiMixedTypes="0" containsString="0" containsNumber="1" minValue="6.1999999999999998E-3" maxValue="565294.17150000005"/>
    </cacheField>
    <cacheField name="Supplier D Unit Price" numFmtId="167">
      <sharedItems containsSemiMixedTypes="0" containsString="0" containsNumber="1" minValue="1.17E-2" maxValue="556445.26800000004"/>
    </cacheField>
    <cacheField name="Supplier E Unit Price" numFmtId="167">
      <sharedItems containsString="0" containsBlank="1" containsNumber="1" minValue="2.0999999999999999E-3" maxValue="5167.6814000000004"/>
    </cacheField>
    <cacheField name="Supplier F Unit Price" numFmtId="167">
      <sharedItems containsString="0" containsBlank="1" containsNumber="1" minValue="9.7000000000000003E-3" maxValue="955471.72320000001"/>
    </cacheField>
    <cacheField name="Supplier G Unit Price" numFmtId="167">
      <sharedItems containsSemiMixedTypes="0" containsString="0" containsNumber="1" minValue="2.7900000000000001E-2" maxValue="668445.1605"/>
    </cacheField>
    <cacheField name="Supplier H Unit Price" numFmtId="167">
      <sharedItems containsString="0" containsBlank="1" containsNumber="1" minValue="1.01E-2" maxValue="961523.37360000005"/>
    </cacheField>
    <cacheField name="Baseline Unit Price" numFmtId="165">
      <sharedItems containsSemiMixedTypes="0" containsString="0" containsNumber="1" minValue="3.0000000000000001E-3" maxValue="795528"/>
    </cacheField>
    <cacheField name="Baseline Proxy Price Used" numFmtId="0">
      <sharedItems containsSemiMixedTypes="0" containsString="0" containsNumber="1" containsInteger="1" minValue="0" maxValue="0"/>
    </cacheField>
    <cacheField name="Quantity" numFmtId="0">
      <sharedItems containsSemiMixedTypes="0" containsString="0" containsNumber="1" containsInteger="1" minValue="1" maxValue="596"/>
    </cacheField>
    <cacheField name="Baseline Spend" numFmtId="165">
      <sharedItems containsSemiMixedTypes="0" containsString="0" containsNumber="1" minValue="0.95399999999999996" maxValue="795528"/>
    </cacheField>
    <cacheField name="Cherrypick Bidder" numFmtId="0">
      <sharedItems containsBlank="1"/>
    </cacheField>
    <cacheField name="Cherrypick Unit Price" numFmtId="165">
      <sharedItems containsSemiMixedTypes="0" containsString="0" containsNumber="1" minValue="0" maxValue="513066.70079999999"/>
    </cacheField>
    <cacheField name="Top 3 Bidders" numFmtId="0">
      <sharedItems containsBlank="1"/>
    </cacheField>
    <cacheField name="Mean Unit Price of Top 3 Bidders" numFmtId="165">
      <sharedItems containsSemiMixedTypes="0" containsString="0" containsNumber="1" minValue="0" maxValue="660694.14720000001"/>
    </cacheField>
    <cacheField name="Initial Target Unit Price" numFmtId="165">
      <sharedItems containsSemiMixedTypes="0" containsString="0" containsNumber="1" minValue="3.0000000000000001E-3" maxValue="513066.70079999999"/>
    </cacheField>
    <cacheField name="Total Target Discount %" numFmtId="10">
      <sharedItems containsSemiMixedTypes="0" containsString="0" containsNumber="1" minValue="0" maxValue="0.1"/>
    </cacheField>
    <cacheField name="Final Target Unit Price" numFmtId="165">
      <sharedItems containsSemiMixedTypes="0" containsString="0" containsNumber="1" minValue="2.7000000000000001E-3" maxValue="487413.36580000003"/>
    </cacheField>
    <cacheField name="Target Spend" numFmtId="0">
      <sharedItems containsSemiMixedTypes="0" containsString="0" containsNumber="1" minValue="0.59" maxValue="487413.37"/>
    </cacheField>
    <cacheField name="Flat Discount Source" numFmtId="0">
      <sharedItems/>
    </cacheField>
    <cacheField name="Flat Discount %" numFmtId="9">
      <sharedItems containsSemiMixedTypes="0" containsString="0" containsNumber="1" minValue="0" maxValue="0.1"/>
    </cacheField>
    <cacheField name="Randomiser + %" numFmtId="9">
      <sharedItems containsSemiMixedTypes="0" containsString="0" containsNumber="1" containsInteger="1" minValue="0" maxValue="0"/>
    </cacheField>
    <cacheField name="Randomiser - %" numFmtId="9">
      <sharedItems containsSemiMixedTypes="0" containsString="0" containsNumber="1" containsInteger="1" minValue="0" maxValue="0"/>
    </cacheField>
    <cacheField name="Random Number for Randomisation Discount" numFmtId="168">
      <sharedItems containsSemiMixedTypes="0" containsString="0" containsNumber="1" containsInteger="1" minValue="0" maxValue="0"/>
    </cacheField>
    <cacheField name="Randomisation Discount %" numFmtId="10">
      <sharedItems containsSemiMixedTypes="0" containsString="0" containsNumber="1" containsInteger="1" minValue="0" maxValue="0"/>
    </cacheField>
    <cacheField name="Class ID" numFmtId="0">
      <sharedItems containsSemiMixedTypes="0" containsString="0" containsNumber="1" containsInteger="1" minValue="1" maxValue="1"/>
    </cacheField>
    <cacheField name="Feedback Parameters ID" numFmtId="0">
      <sharedItems containsSemiMixedTypes="0" containsString="0" containsNumber="1" containsInteger="1" minValue="1" maxValue="1"/>
    </cacheField>
    <cacheField name="Sheet Position" numFmtId="0">
      <sharedItems containsSemiMixedTypes="0" containsString="0" containsNumber="1" containsInteger="1" minValue="1" maxValue="1"/>
    </cacheField>
    <cacheField name="Pricing Column ID" numFmtId="0">
      <sharedItems containsSemiMixedTypes="0" containsString="0" containsNumber="1" containsInteger="1" minValue="1" maxValue="5"/>
    </cacheField>
    <cacheField name="URN ID" numFmtId="0">
      <sharedItems containsSemiMixedTypes="0" containsString="0" containsNumber="1" containsInteger="1" minValue="1" maxValue="33"/>
    </cacheField>
    <cacheField name="Placeholder Column" numFmtId="0">
      <sharedItems/>
    </cacheField>
  </cacheFields>
  <extLst>
    <ext xmlns:x14="http://schemas.microsoft.com/office/spreadsheetml/2009/9/main" uri="{725AE2AE-9491-48be-B2B4-4EB974FC3084}">
      <x14:pivotCacheDefinition pivotCacheId="171745509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try, Anup" refreshedDate="44686.521677546298" createdVersion="6" refreshedVersion="7" minRefreshableVersion="3" recordCount="33" xr:uid="{D08F034F-AF7C-430E-8646-3193371F859D}">
  <cacheSource type="worksheet">
    <worksheetSource name="_Item_Analysis_"/>
  </cacheSource>
  <cacheFields count="43">
    <cacheField name="Round" numFmtId="0">
      <sharedItems count="1">
        <s v="Round 1"/>
      </sharedItems>
    </cacheField>
    <cacheField name="Sheet Name" numFmtId="0">
      <sharedItems count="1">
        <s v="Pricing"/>
      </sharedItems>
    </cacheField>
    <cacheField name="Pricing Column" numFmtId="0">
      <sharedItems count="1">
        <s v="Total Unit Price"/>
      </sharedItems>
    </cacheField>
    <cacheField name="URN" numFmtId="0">
      <sharedItems count="33">
        <s v="OFF_001"/>
        <s v="OFF_002"/>
        <s v="OFF_003"/>
        <s v="OFF_004"/>
        <s v="OFF_005"/>
        <s v="OFF_006"/>
        <s v="OFF_007"/>
        <s v="OFF_008"/>
        <s v="OFF_009"/>
        <s v="OFF_010"/>
        <s v="OFF_011"/>
        <s v="OFF_012"/>
        <s v="OFF_013"/>
        <s v="OFF_014"/>
        <s v="OFF_015"/>
        <s v="OFF_016"/>
        <s v="OFF_017"/>
        <s v="OFF_018"/>
        <s v="OFF_019"/>
        <s v="OFF_020"/>
        <s v="OFF_021"/>
        <s v="OFF_022"/>
        <s v="OFF_023"/>
        <s v="OFF_024"/>
        <s v="OFF_025"/>
        <s v="OFF_026"/>
        <s v="OFF_027"/>
        <s v="OFF_028"/>
        <s v="OFF_029"/>
        <s v="OFF_030"/>
        <s v="OFF_031"/>
        <s v="OFF_032"/>
        <s v="OFF_033"/>
      </sharedItems>
    </cacheField>
    <cacheField name="Item Field 1" numFmtId="0">
      <sharedItems count="4">
        <s v="Notepads"/>
        <s v="Pens"/>
        <s v="Office Chairs"/>
        <s v="Desks"/>
      </sharedItems>
    </cacheField>
    <cacheField name="Item Field 2" numFmtId="0">
      <sharedItems/>
    </cacheField>
    <cacheField name="Item Field 3" numFmtId="0">
      <sharedItems/>
    </cacheField>
    <cacheField name="Baseline Unit Price" numFmtId="165">
      <sharedItems containsSemiMixedTypes="0" containsString="0" containsNumber="1" minValue="1.2909999999999999" maxValue="2005.5"/>
    </cacheField>
    <cacheField name="Baseline Proxy Used" numFmtId="0">
      <sharedItems containsSemiMixedTypes="0" containsString="0" containsNumber="1" containsInteger="1" minValue="0" maxValue="0"/>
    </cacheField>
    <cacheField name="Quantity" numFmtId="0">
      <sharedItems containsSemiMixedTypes="0" containsString="0" containsNumber="1" containsInteger="1" minValue="13" maxValue="596"/>
    </cacheField>
    <cacheField name="Baseline Spend" numFmtId="165">
      <sharedItems containsSemiMixedTypes="0" containsString="0" containsNumber="1" minValue="17.315999999999999" maxValue="795528"/>
    </cacheField>
    <cacheField name="Line Item Incumbent" numFmtId="0">
      <sharedItems/>
    </cacheField>
    <cacheField name="Line Item Incumbent Bid Unit Price" numFmtId="165">
      <sharedItems containsSemiMixedTypes="0" containsString="0" containsNumber="1" minValue="0.38579999999999998" maxValue="2881.92"/>
    </cacheField>
    <cacheField name="Line Item Incumbent Bid Validity" numFmtId="0">
      <sharedItems/>
    </cacheField>
    <cacheField name="% Diff Line Item Incumbent Bid From Baseline" numFmtId="9">
      <sharedItems containsSemiMixedTypes="0" containsString="0" containsNumber="1" minValue="-0.53021527000000002" maxValue="0.70116188999999995"/>
    </cacheField>
    <cacheField name="Line Item Incumbent Savings (Valid Bids)" numFmtId="165">
      <sharedItems containsSemiMixedTypes="0" containsString="0" containsNumber="1" minValue="-159943.72320000001" maxValue="57874.400000000001"/>
    </cacheField>
    <cacheField name="Total Bids" numFmtId="0">
      <sharedItems containsSemiMixedTypes="0" containsString="0" containsNumber="1" containsInteger="1" minValue="5" maxValue="8"/>
    </cacheField>
    <cacheField name="Valid Bids" numFmtId="0">
      <sharedItems containsSemiMixedTypes="0" containsString="0" containsNumber="1" containsInteger="1" minValue="1" maxValue="8"/>
    </cacheField>
    <cacheField name="Valid Bids %" numFmtId="9">
      <sharedItems containsSemiMixedTypes="0" containsString="0" containsNumber="1" minValue="0.1429" maxValue="1"/>
    </cacheField>
    <cacheField name="Outlier Bids %" numFmtId="9">
      <sharedItems containsSemiMixedTypes="0" containsString="0" containsNumber="1" minValue="0" maxValue="0.85709999999999997"/>
    </cacheField>
    <cacheField name="Valid Bids Below Baseline %" numFmtId="9">
      <sharedItems containsSemiMixedTypes="0" containsString="0" containsNumber="1" minValue="0" maxValue="1"/>
    </cacheField>
    <cacheField name="Valid Bids Above Baseline %" numFmtId="9">
      <sharedItems containsSemiMixedTypes="0" containsString="0" containsNumber="1" minValue="0" maxValue="0.85709999999999997"/>
    </cacheField>
    <cacheField name="Outlier Bids Below Baseline %" numFmtId="9">
      <sharedItems containsSemiMixedTypes="0" containsString="0" containsNumber="1" minValue="0" maxValue="0.85709999999999997"/>
    </cacheField>
    <cacheField name="Outlier Bids Above Baseline %" numFmtId="9">
      <sharedItems containsSemiMixedTypes="0" containsString="0" containsNumber="1" minValue="0" maxValue="0.42859999999999998"/>
    </cacheField>
    <cacheField name="% Diff Of Bid Range (Valid Bids) From Baseline" numFmtId="9">
      <sharedItems containsSemiMixedTypes="0" containsString="0" containsNumber="1" minValue="0" maxValue="1.51767227"/>
    </cacheField>
    <cacheField name="Cherrypick Bidder (Valid Bids)" numFmtId="0">
      <sharedItems/>
    </cacheField>
    <cacheField name="Cherrypick Unit Price (Valid Bids)" numFmtId="165">
      <sharedItems containsSemiMixedTypes="0" containsString="0" containsNumber="1" minValue="0.46700000000000003" maxValue="1674.768"/>
    </cacheField>
    <cacheField name="% Diff Of Cherrypick Unit Price (Valid Bids) From Baseline" numFmtId="9">
      <sharedItems containsSemiMixedTypes="0" containsString="0" containsNumber="1" minValue="-0.16106129" maxValue="0.71269841"/>
    </cacheField>
    <cacheField name="Cherrypick Savings (Valid Bids)" numFmtId="165">
      <sharedItems containsSemiMixedTypes="0" containsString="0" containsNumber="1" minValue="-4008.3" maxValue="282461.29920000001"/>
    </cacheField>
    <cacheField name="Max Bidder (Valid Bids)" numFmtId="0">
      <sharedItems/>
    </cacheField>
    <cacheField name="Max Unit Price (Valid Bids)" numFmtId="165">
      <sharedItems containsSemiMixedTypes="0" containsString="0" containsNumber="1" minValue="1.7421" maxValue="2468.5335"/>
    </cacheField>
    <cacheField name="% Diff Of Max Unit Price (Valid Bids) From Baseline" numFmtId="9">
      <sharedItems containsSemiMixedTypes="0" containsString="0" containsNumber="1" minValue="-0.94612594999999999" maxValue="0.15151076999999999"/>
    </cacheField>
    <cacheField name="Cherrypick Bidder (All Bids)" numFmtId="0">
      <sharedItems/>
    </cacheField>
    <cacheField name="Cherrypick Unit Price (All Bids)" numFmtId="165">
      <sharedItems containsSemiMixedTypes="0" containsString="0" containsNumber="1" minValue="0.33800000000000002" maxValue="1674.768"/>
    </cacheField>
    <cacheField name="% Diff Of Cherrypick Unit Price (All Bids) From Baseline" numFmtId="9">
      <sharedItems containsSemiMixedTypes="0" containsString="0" containsNumber="1" minValue="-3.0770519999999999E-2" maxValue="0.73818744999999997"/>
    </cacheField>
    <cacheField name="Max Bidder (All Bids)" numFmtId="0">
      <sharedItems/>
    </cacheField>
    <cacheField name="Max Unit Price (All Bids)" numFmtId="165">
      <sharedItems containsSemiMixedTypes="0" containsString="0" containsNumber="1" minValue="1.7421" maxValue="2918.9744999999998"/>
    </cacheField>
    <cacheField name="% Diff Of Max Unit Price (All Bids) From Baseline" numFmtId="9">
      <sharedItems containsSemiMixedTypes="0" containsString="0" containsNumber="1" minValue="-1.0405539100000001" maxValue="0.15151076999999999"/>
    </cacheField>
    <cacheField name="Average Unit Price (Valid Bids)" numFmtId="165">
      <sharedItems containsSemiMixedTypes="0" containsString="0" containsNumber="1" minValue="1.15145714" maxValue="2191.0645"/>
    </cacheField>
    <cacheField name="% Diff Of Average Unit Price (Valid Bids) From Baseline" numFmtId="9">
      <sharedItems containsSemiMixedTypes="0" containsString="0" containsNumber="1" minValue="-0.34690080681063129" maxValue="0.35993510181714938"/>
    </cacheField>
    <cacheField name="Average Unit Price (All Bids)" numFmtId="165">
      <sharedItems containsSemiMixedTypes="0" containsString="0" containsNumber="1" minValue="1.15145714" maxValue="2474.8175999999999"/>
    </cacheField>
    <cacheField name="% Diff Of Average Unit Price (All Bids) From Baseline" numFmtId="9">
      <sharedItems containsSemiMixedTypes="0" containsString="0" containsNumber="1" minValue="-0.34690080681063129" maxValue="0.46880269058295959"/>
    </cacheField>
    <cacheField name="Placeholder Column" numFmtId="0">
      <sharedItems/>
    </cacheField>
  </cacheFields>
  <extLst>
    <ext xmlns:x14="http://schemas.microsoft.com/office/spreadsheetml/2009/9/main" uri="{725AE2AE-9491-48be-B2B4-4EB974FC3084}">
      <x14:pivotCacheDefinition pivotCacheId="99486045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try, Anup" refreshedDate="44686.521683333332" createdVersion="6" refreshedVersion="7" minRefreshableVersion="3" recordCount="64" xr:uid="{3F12B2CD-9AAA-429D-BB94-919E141C3726}">
  <cacheSource type="worksheet">
    <worksheetSource name="_Baskets_"/>
  </cacheSource>
  <cacheFields count="40">
    <cacheField name="Round" numFmtId="0">
      <sharedItems count="1">
        <s v="Round 1"/>
      </sharedItems>
    </cacheField>
    <cacheField name="Sheet Name" numFmtId="0">
      <sharedItems count="1">
        <s v="Pricing"/>
      </sharedItems>
    </cacheField>
    <cacheField name="Pricing Column" numFmtId="0">
      <sharedItems count="1">
        <s v="Total Unit Price"/>
      </sharedItems>
    </cacheField>
    <cacheField name="Basket URN" numFmtId="0">
      <sharedItems/>
    </cacheField>
    <cacheField name="Basket Description" numFmtId="0">
      <sharedItems count="3">
        <s v="All Items in Pricing Sheet"/>
        <s v="Office Equipment Type"/>
        <s v="Quality Grade"/>
      </sharedItems>
    </cacheField>
    <cacheField name="Bidder Name" numFmtId="0">
      <sharedItems count="8">
        <s v="Supplier D"/>
        <s v="Supplier C"/>
        <s v="Supplier F"/>
        <s v="Supplier A"/>
        <s v="Supplier B"/>
        <s v="Supplier E"/>
        <s v="Supplier G"/>
        <s v="Supplier H"/>
      </sharedItems>
    </cacheField>
    <cacheField name="New Or Incumbent" numFmtId="0">
      <sharedItems count="2">
        <s v="Incumbent"/>
        <s v="New"/>
      </sharedItems>
    </cacheField>
    <cacheField name="Regional Or National" numFmtId="0">
      <sharedItems/>
    </cacheField>
    <cacheField name="Basket Level 1" numFmtId="0">
      <sharedItems count="8">
        <s v="N/A"/>
        <s v="Desks"/>
        <s v="Notepads"/>
        <s v="Office Chairs"/>
        <s v="Pens"/>
        <s v="High"/>
        <s v="Low"/>
        <s v="Medium"/>
      </sharedItems>
    </cacheField>
    <cacheField name="Total Baseline Items" numFmtId="0">
      <sharedItems containsSemiMixedTypes="0" containsString="0" containsNumber="1" containsInteger="1" minValue="3" maxValue="33"/>
    </cacheField>
    <cacheField name="Total Baseline Spend" numFmtId="165">
      <sharedItems containsSemiMixedTypes="0" containsString="0" containsNumber="1" minValue="13554.897000000001" maxValue="1956636.3075000001"/>
    </cacheField>
    <cacheField name="Flag For Baseline Spend Coverage % Valid Items" numFmtId="0">
      <sharedItems count="3">
        <s v="Good Coverage"/>
        <s v="Low Coverage"/>
        <s v="No Valid Bids"/>
      </sharedItems>
    </cacheField>
    <cacheField name="Baseline Spend Coverage % Of All Items" numFmtId="9">
      <sharedItems containsSemiMixedTypes="0" containsString="0" containsNumber="1" minValue="0" maxValue="1"/>
    </cacheField>
    <cacheField name="Baseline Spend Coverage % Of Valid Items" numFmtId="9">
      <sharedItems containsSemiMixedTypes="0" containsString="0" containsNumber="1" minValue="0" maxValue="1"/>
    </cacheField>
    <cacheField name="Baseline Spend Coverage % Of Outlier Items" numFmtId="9">
      <sharedItems containsSemiMixedTypes="0" containsString="0" containsNumber="1" minValue="0" maxValue="0.93641169000000002"/>
    </cacheField>
    <cacheField name="Item Bid Coverage % Of All Items" numFmtId="9">
      <sharedItems containsSemiMixedTypes="0" containsString="0" containsNumber="1" minValue="0" maxValue="1"/>
    </cacheField>
    <cacheField name="Item Bid Coverage % Of Valid Items" numFmtId="9">
      <sharedItems containsSemiMixedTypes="0" containsString="0" containsNumber="1" minValue="0" maxValue="1"/>
    </cacheField>
    <cacheField name="Item Bid Coverage % Of Outlier Items" numFmtId="9">
      <sharedItems containsSemiMixedTypes="0" containsString="0" containsNumber="1" minValue="0" maxValue="0.66669999999999996"/>
    </cacheField>
    <cacheField name="Rank" numFmtId="0">
      <sharedItems containsSemiMixedTypes="0" containsString="0" containsNumber="1" containsInteger="1" minValue="0" maxValue="8" count="9">
        <n v="1"/>
        <n v="2"/>
        <n v="3"/>
        <n v="0"/>
        <n v="4"/>
        <n v="5"/>
        <n v="6"/>
        <n v="7"/>
        <n v="8"/>
      </sharedItems>
    </cacheField>
    <cacheField name="Total Savings Valid Items" numFmtId="165">
      <sharedItems containsSemiMixedTypes="0" containsString="0" containsNumber="1" minValue="-170441.33059999999" maxValue="201736.20329999999"/>
    </cacheField>
    <cacheField name="Total Savings % Valid Items" numFmtId="166">
      <sharedItems containsSemiMixedTypes="0" containsString="0" containsNumber="1" minValue="-0.38264272999999999" maxValue="0.26589211000000001"/>
    </cacheField>
    <cacheField name="Total Positive Savings Valid Items" numFmtId="165">
      <sharedItems containsSemiMixedTypes="0" containsString="0" containsNumber="1" minValue="0" maxValue="308218.4644"/>
    </cacheField>
    <cacheField name="Total Positive Savings % Valid Items" numFmtId="166">
      <sharedItems containsSemiMixedTypes="0" containsString="0" containsNumber="1" minValue="0" maxValue="0.33149746000000002"/>
    </cacheField>
    <cacheField name="Total Items Bid On" numFmtId="0">
      <sharedItems containsSemiMixedTypes="0" containsString="0" containsNumber="1" containsInteger="1" minValue="0" maxValue="33"/>
    </cacheField>
    <cacheField name="Total Valid Items" numFmtId="0">
      <sharedItems containsSemiMixedTypes="0" containsString="0" containsNumber="1" containsInteger="1" minValue="0" maxValue="27"/>
    </cacheField>
    <cacheField name="Total Outlier Items" numFmtId="0">
      <sharedItems containsSemiMixedTypes="0" containsString="0" containsNumber="1" containsInteger="1" minValue="0" maxValue="9"/>
    </cacheField>
    <cacheField name="Total Items No Bid" numFmtId="0">
      <sharedItems containsSemiMixedTypes="0" containsString="0" containsNumber="1" containsInteger="1" minValue="0" maxValue="13"/>
    </cacheField>
    <cacheField name="Baseline Spend Covered All Items" numFmtId="165">
      <sharedItems containsSemiMixedTypes="0" containsString="0" containsNumber="1" minValue="0" maxValue="1956636.3075000001"/>
    </cacheField>
    <cacheField name="Baseline Spend Covered Valid Items" numFmtId="165">
      <sharedItems containsSemiMixedTypes="0" containsString="0" containsNumber="1" minValue="0" maxValue="1857894.1795000001"/>
    </cacheField>
    <cacheField name="Baseline Spend Covered Outlier Items" numFmtId="165">
      <sharedItems containsSemiMixedTypes="0" containsString="0" containsNumber="1" minValue="0" maxValue="1310317.1640000001"/>
    </cacheField>
    <cacheField name="Baseline Spend Not Covered" numFmtId="165">
      <sharedItems containsSemiMixedTypes="0" containsString="0" containsNumber="1" minValue="0" maxValue="1920969.416"/>
    </cacheField>
    <cacheField name="Baseline Spend Coverage % All Items" numFmtId="9">
      <sharedItems containsSemiMixedTypes="0" containsString="0" containsNumber="1" minValue="0" maxValue="1"/>
    </cacheField>
    <cacheField name="Baseline Spend Coverage % Valid Items" numFmtId="9">
      <sharedItems containsSemiMixedTypes="0" containsString="0" containsNumber="1" minValue="0" maxValue="1"/>
    </cacheField>
    <cacheField name="Baseline Spend Coverage % Outlier Items" numFmtId="9">
      <sharedItems containsSemiMixedTypes="0" containsString="0" containsNumber="1" minValue="0" maxValue="0.93641169000000002"/>
    </cacheField>
    <cacheField name="Baseline Spend Not Covered %" numFmtId="9">
      <sharedItems containsSemiMixedTypes="0" containsString="0" containsNumber="1" minValue="0" maxValue="1"/>
    </cacheField>
    <cacheField name="Total Spend All Items" numFmtId="165">
      <sharedItems containsSemiMixedTypes="0" containsString="0" containsNumber="1" minValue="0" maxValue="2146596.3248000001"/>
    </cacheField>
    <cacheField name="Total Spend Valid Items" numFmtId="165">
      <sharedItems containsSemiMixedTypes="0" containsString="0" containsNumber="1" minValue="0" maxValue="1747844.9010999999"/>
    </cacheField>
    <cacheField name="Total Spend Outlier Items" numFmtId="165">
      <sharedItems containsSemiMixedTypes="0" containsString="0" containsNumber="1" minValue="0" maxValue="1160444.2120999999"/>
    </cacheField>
    <cacheField name="Normalised Spend Valid Items" numFmtId="165">
      <sharedItems containsSemiMixedTypes="0" containsString="0" containsNumber="1" minValue="10607.2637" maxValue="2127077.6381000001"/>
    </cacheField>
    <cacheField name="Placeholder Column" numFmtId="0">
      <sharedItems/>
    </cacheField>
  </cacheFields>
  <extLst>
    <ext xmlns:x14="http://schemas.microsoft.com/office/spreadsheetml/2009/9/main" uri="{725AE2AE-9491-48be-B2B4-4EB974FC3084}">
      <x14:pivotCacheDefinition pivotCacheId="5976947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
  <r>
    <x v="0"/>
    <x v="0"/>
    <x v="0"/>
    <s v="OFF_001"/>
    <s v="Notepads"/>
    <s v="Low"/>
    <s v="A6 Economy Notepad"/>
    <n v="13"/>
    <n v="17.315999999999999"/>
    <s v="Supplier D"/>
    <s v="Valid Bid"/>
    <n v="-0.30790000000000001"/>
    <n v="-5.3312999999999997"/>
    <s v="Supplier A"/>
    <s v="Supplier C"/>
    <s v="Supplier G"/>
    <s v="Supplier F"/>
    <s v="Supplier E"/>
    <n v="11.244999999999999"/>
    <n v="6.6326000000000001"/>
    <n v="4.8879999999999999"/>
    <n v="1.0308999999999999"/>
    <n v="5.7200000000000001E-2"/>
    <s v="Supplier A"/>
    <n v="0.5"/>
    <s v="New"/>
    <n v="5.6224999999999987"/>
    <s v="Supplier B"/>
    <n v="0.5"/>
    <s v="New"/>
    <n v="-1.0465000000000018"/>
    <s v="Supplier Change"/>
    <s v="Fully allocated"/>
    <n v="0"/>
    <n v="4.575999999999997"/>
    <m/>
    <n v="1"/>
    <n v="1"/>
    <n v="4"/>
    <n v="1"/>
    <s v="Construct Formula To The Right Of This Column"/>
  </r>
  <r>
    <x v="0"/>
    <x v="0"/>
    <x v="0"/>
    <s v="OFF_002"/>
    <s v="Notepads"/>
    <s v="Low"/>
    <s v="A5 Economy Notepad"/>
    <n v="217"/>
    <n v="562.46400000000006"/>
    <s v="Supplier D"/>
    <s v="Valid Bid"/>
    <n v="-0.2054"/>
    <n v="-115.5091"/>
    <s v="Supplier A"/>
    <s v="Supplier E"/>
    <s v="Supplier F"/>
    <s v="Supplier C"/>
    <s v="Supplier G"/>
    <n v="361.84750000000003"/>
    <n v="337.76049999999998"/>
    <n v="205.99809999999999"/>
    <n v="100.0153"/>
    <n v="51.385599999999997"/>
    <s v="Supplier A"/>
    <n v="0.5"/>
    <s v="New"/>
    <n v="180.92375000000004"/>
    <s v="Supplier B"/>
    <n v="0.5"/>
    <s v="New"/>
    <n v="-7.0090999999999894"/>
    <s v="Supplier Change"/>
    <s v="Fully allocated"/>
    <n v="0"/>
    <n v="173.91465000000005"/>
    <m/>
    <n v="1"/>
    <n v="1"/>
    <n v="4"/>
    <n v="2"/>
    <s v="Construct Formula To The Right Of This Column"/>
  </r>
  <r>
    <x v="0"/>
    <x v="0"/>
    <x v="0"/>
    <s v="OFF_003"/>
    <s v="Notepads"/>
    <s v="Low"/>
    <s v="A4 Economy Notepad"/>
    <n v="318"/>
    <n v="964.49400000000003"/>
    <s v="Supplier D"/>
    <s v="Valid Bid"/>
    <n v="-0.13159999999999999"/>
    <n v="-126.9456"/>
    <s v="Supplier E"/>
    <s v="Supplier B"/>
    <s v="Supplier C"/>
    <s v="Supplier A"/>
    <s v="Supplier D"/>
    <n v="551.25300000000004"/>
    <n v="515.54160000000002"/>
    <n v="450.0018"/>
    <n v="424.81619999999998"/>
    <n v="-126.9456"/>
    <s v="Supplier A"/>
    <n v="0.5"/>
    <s v="New"/>
    <n v="212.40809999999999"/>
    <s v="Supplier B"/>
    <n v="0.5"/>
    <s v="New"/>
    <n v="257.77080000000001"/>
    <s v="Supplier Change"/>
    <s v="Fully allocated"/>
    <n v="0"/>
    <n v="470.1789"/>
    <m/>
    <n v="1"/>
    <n v="1"/>
    <n v="4"/>
    <n v="3"/>
    <s v="Construct Formula To The Right Of This Column"/>
  </r>
  <r>
    <x v="0"/>
    <x v="0"/>
    <x v="0"/>
    <s v="OFF_004"/>
    <s v="Notepads"/>
    <s v="Medium"/>
    <s v="A6 Standard Notepad"/>
    <n v="212"/>
    <n v="697.69200000000001"/>
    <s v="Supplier D"/>
    <s v="Valid Bid"/>
    <n v="-2.35E-2"/>
    <n v="-16.387599999999999"/>
    <s v="Supplier F"/>
    <s v="Supplier C"/>
    <s v="Supplier A"/>
    <s v="Supplier G"/>
    <s v="Supplier H"/>
    <n v="477.82679999999999"/>
    <n v="455.01560000000001"/>
    <n v="296.86360000000002"/>
    <n v="210.1344"/>
    <n v="207.018"/>
    <s v="Supplier A"/>
    <n v="0.5"/>
    <s v="New"/>
    <n v="148.43180000000001"/>
    <s v="Supplier B"/>
    <n v="0.5"/>
    <s v="New"/>
    <n v="-35.902199999999993"/>
    <s v="Supplier Change"/>
    <s v="Fully allocated"/>
    <n v="0"/>
    <n v="112.52960000000002"/>
    <m/>
    <n v="1"/>
    <n v="1"/>
    <n v="4"/>
    <n v="4"/>
    <s v="Construct Formula To The Right Of This Column"/>
  </r>
  <r>
    <x v="0"/>
    <x v="0"/>
    <x v="0"/>
    <s v="OFF_005"/>
    <s v="Notepads"/>
    <s v="Medium"/>
    <s v="A5 Standard Notepad"/>
    <n v="457"/>
    <n v="2314.248"/>
    <s v="Supplier D"/>
    <s v="Valid Bid"/>
    <n v="-0.4536"/>
    <n v="-1049.6832999999999"/>
    <s v="Supplier G"/>
    <s v="Supplier F"/>
    <s v="Supplier E"/>
    <s v="Supplier A"/>
    <s v="Supplier B"/>
    <n v="1513.8125"/>
    <n v="1201.4073000000001"/>
    <n v="916.01080000000002"/>
    <n v="-90.714500000000001"/>
    <n v="-709.90380000000005"/>
    <s v="Supplier A"/>
    <n v="0.5"/>
    <s v="New"/>
    <n v="-45.357250000000022"/>
    <s v="Supplier B"/>
    <n v="0.5"/>
    <s v="New"/>
    <n v="-354.95190000000002"/>
    <s v="Supplier Change"/>
    <s v="Fully allocated"/>
    <n v="0"/>
    <n v="-400.30915000000005"/>
    <m/>
    <n v="1"/>
    <n v="1"/>
    <n v="4"/>
    <n v="5"/>
    <s v="Construct Formula To The Right Of This Column"/>
  </r>
  <r>
    <x v="0"/>
    <x v="0"/>
    <x v="0"/>
    <s v="OFF_006"/>
    <s v="Notepads"/>
    <s v="Medium"/>
    <s v="A4 Standard Notepad"/>
    <n v="387"/>
    <n v="2329.7399999999998"/>
    <s v="Supplier D"/>
    <s v="Valid Bid"/>
    <n v="0.56020000000000003"/>
    <n v="1305.0800999999999"/>
    <s v="Supplier D"/>
    <s v="Supplier H"/>
    <s v="Supplier G"/>
    <s v="Supplier B"/>
    <s v="Supplier F"/>
    <n v="1305.0800999999999"/>
    <n v="-570.28319999999997"/>
    <n v="-690.87239999999997"/>
    <n v="-857.70809999999994"/>
    <n v="-1249.7778000000001"/>
    <s v="Supplier A"/>
    <n v="0.5"/>
    <s v=""/>
    <n v="0"/>
    <s v="Supplier B"/>
    <n v="0.5"/>
    <s v="New"/>
    <n v="-428.85405000000014"/>
    <s v="Supplier Change"/>
    <s v="Fully allocated"/>
    <n v="0"/>
    <n v="-428.85405000000014"/>
    <m/>
    <n v="1"/>
    <n v="1"/>
    <n v="4"/>
    <n v="6"/>
    <s v="Construct Formula To The Right Of This Column"/>
  </r>
  <r>
    <x v="0"/>
    <x v="0"/>
    <x v="0"/>
    <s v="OFF_007"/>
    <s v="Notepads"/>
    <s v="Medium"/>
    <s v="A3 Standard Notepad"/>
    <n v="49"/>
    <n v="437.32499999999999"/>
    <s v="Supplier D"/>
    <s v="Valid Bid"/>
    <n v="0.30559999999999998"/>
    <n v="133.6377"/>
    <s v="Supplier E"/>
    <s v="Supplier D"/>
    <s v="Supplier C"/>
    <s v="Supplier A"/>
    <s v="Supplier H"/>
    <n v="300.31119999999999"/>
    <n v="133.6377"/>
    <n v="126.1652"/>
    <n v="12.1569"/>
    <n v="-35.480899999999998"/>
    <s v="Supplier A"/>
    <n v="0.5"/>
    <s v="New"/>
    <n v="6.0784500000000037"/>
    <s v="Supplier B"/>
    <n v="0.5"/>
    <s v="New"/>
    <n v="-73.522050000000007"/>
    <s v="Supplier Change"/>
    <s v="Fully allocated"/>
    <n v="0"/>
    <n v="-67.443600000000004"/>
    <m/>
    <n v="1"/>
    <n v="1"/>
    <n v="4"/>
    <n v="7"/>
    <s v="Construct Formula To The Right Of This Column"/>
  </r>
  <r>
    <x v="0"/>
    <x v="0"/>
    <x v="0"/>
    <s v="OFF_008"/>
    <s v="Notepads"/>
    <s v="High"/>
    <s v="A6 Premium Notepad"/>
    <n v="255"/>
    <n v="2441.88"/>
    <s v="Supplier D"/>
    <s v="Valid Bid"/>
    <n v="-0.27289999999999998"/>
    <n v="-666.41700000000003"/>
    <s v="Supplier E"/>
    <s v="Supplier H"/>
    <s v="Supplier A"/>
    <s v="Supplier B"/>
    <s v="Supplier G"/>
    <n v="1740.3240000000001"/>
    <n v="1518.8820000000001"/>
    <n v="1288.2345"/>
    <n v="1075.1310000000001"/>
    <n v="553.35"/>
    <s v="Supplier A"/>
    <n v="0.5"/>
    <s v="New"/>
    <n v="644.11725000000013"/>
    <s v="Supplier B"/>
    <n v="0.5"/>
    <s v="New"/>
    <n v="537.56550000000004"/>
    <s v="Supplier Change"/>
    <s v="Fully allocated"/>
    <n v="0"/>
    <n v="1181.6827500000002"/>
    <m/>
    <n v="1"/>
    <n v="1"/>
    <n v="4"/>
    <n v="8"/>
    <s v="Construct Formula To The Right Of This Column"/>
  </r>
  <r>
    <x v="0"/>
    <x v="0"/>
    <x v="0"/>
    <s v="OFF_009"/>
    <s v="Notepads"/>
    <s v="High"/>
    <s v="A5 Premium Notepad"/>
    <n v="297"/>
    <n v="3250.3679999999999"/>
    <s v="Supplier D"/>
    <s v="Valid Bid"/>
    <n v="-0.19409999999999999"/>
    <n v="-631.03589999999997"/>
    <s v="Supplier G"/>
    <s v="Supplier B"/>
    <s v="Supplier E"/>
    <s v="Supplier A"/>
    <s v="Supplier F"/>
    <n v="2159.8434000000002"/>
    <n v="2015.442"/>
    <n v="436.3227"/>
    <n v="280.21949999999998"/>
    <n v="-349.27199999999999"/>
    <s v="Supplier A"/>
    <n v="0.5"/>
    <s v="New"/>
    <n v="140.10974999999985"/>
    <s v="Supplier B"/>
    <n v="0.5"/>
    <s v="New"/>
    <n v="1007.7209999999999"/>
    <s v="Supplier Change"/>
    <s v="Fully allocated"/>
    <n v="0"/>
    <n v="1147.8307499999996"/>
    <m/>
    <n v="1"/>
    <n v="1"/>
    <n v="4"/>
    <n v="9"/>
    <s v="Construct Formula To The Right Of This Column"/>
  </r>
  <r>
    <x v="0"/>
    <x v="0"/>
    <x v="0"/>
    <s v="OFF_010"/>
    <s v="Notepads"/>
    <s v="High"/>
    <s v="A4 Premium Notepad"/>
    <n v="39"/>
    <n v="539.37"/>
    <s v="Supplier D"/>
    <s v="Valid Bid"/>
    <n v="0.67979999999999996"/>
    <n v="366.63900000000001"/>
    <s v="Supplier F"/>
    <s v="Supplier D"/>
    <s v="Supplier A"/>
    <s v="Supplier B"/>
    <s v="Supplier G"/>
    <n v="368.84249999999997"/>
    <n v="366.63900000000001"/>
    <n v="319.14089999999999"/>
    <n v="43.329000000000001"/>
    <n v="-1.0412999999999999"/>
    <s v="Supplier A"/>
    <n v="0.5"/>
    <s v="New"/>
    <n v="159.57044999999999"/>
    <s v="Supplier B"/>
    <n v="0.5"/>
    <s v="New"/>
    <n v="21.664500000000004"/>
    <s v="Supplier Change"/>
    <s v="Fully allocated"/>
    <n v="0"/>
    <n v="181.23495"/>
    <m/>
    <n v="1"/>
    <n v="1"/>
    <n v="4"/>
    <n v="10"/>
    <s v="Construct Formula To The Right Of This Column"/>
  </r>
  <r>
    <x v="0"/>
    <x v="0"/>
    <x v="0"/>
    <s v="OFF_011"/>
    <s v="Pens"/>
    <s v="Low"/>
    <s v="Fine Economy Fountain Pen"/>
    <n v="204"/>
    <n v="263.36399999999998"/>
    <s v="Supplier E"/>
    <s v="Outlier Bid"/>
    <n v="0.70120000000000005"/>
    <n v="184.66079999999999"/>
    <s v="Supplier A"/>
    <s v="Supplier C"/>
    <s v="Supplier G"/>
    <s v="Supplier D"/>
    <s v="Supplier F"/>
    <n v="72.154799999999994"/>
    <n v="27.825600000000001"/>
    <n v="-34.904400000000003"/>
    <n v="-105.7332"/>
    <n v="-116.32080000000001"/>
    <s v="Supplier A"/>
    <n v="0.5"/>
    <s v="New"/>
    <n v="36.077399999999983"/>
    <s v="Supplier B"/>
    <n v="0.5"/>
    <s v="New"/>
    <n v="97.205999999999989"/>
    <s v="Supplier Change"/>
    <s v="Fully allocated"/>
    <n v="0"/>
    <n v="133.28339999999997"/>
    <m/>
    <n v="1"/>
    <n v="1"/>
    <n v="4"/>
    <n v="11"/>
    <s v="Construct Formula To The Right Of This Column"/>
  </r>
  <r>
    <x v="0"/>
    <x v="0"/>
    <x v="0"/>
    <s v="OFF_012"/>
    <s v="Pens"/>
    <s v="Low"/>
    <s v="Medium Economy Fountain Pen"/>
    <n v="309"/>
    <n v="598.37850000000003"/>
    <s v="Supplier E"/>
    <s v="Valid Bid"/>
    <n v="0.12509999999999999"/>
    <n v="74.870699999999999"/>
    <s v="Supplier H"/>
    <s v="Supplier A"/>
    <s v="Supplier E"/>
    <s v="Supplier B"/>
    <s v="Supplier F"/>
    <n v="260.20890000000003"/>
    <n v="173.34899999999999"/>
    <n v="74.870699999999999"/>
    <n v="-60.533099999999997"/>
    <n v="-91.556700000000006"/>
    <s v="Supplier A"/>
    <n v="0.5"/>
    <s v="New"/>
    <n v="86.674500000000023"/>
    <s v="Supplier B"/>
    <n v="0.5"/>
    <s v="New"/>
    <n v="-30.266549999999995"/>
    <s v="Supplier Change"/>
    <s v="Fully allocated"/>
    <n v="0"/>
    <n v="56.407950000000028"/>
    <m/>
    <n v="1"/>
    <n v="1"/>
    <n v="4"/>
    <n v="12"/>
    <s v="Construct Formula To The Right Of This Column"/>
  </r>
  <r>
    <x v="0"/>
    <x v="0"/>
    <x v="0"/>
    <s v="OFF_013"/>
    <s v="Pens"/>
    <s v="Low"/>
    <s v="Thick Economy Fountain Pen"/>
    <n v="281"/>
    <n v="703.06200000000001"/>
    <s v="Supplier E"/>
    <s v="Valid Bid"/>
    <n v="0.42009999999999997"/>
    <n v="295.38720000000001"/>
    <s v="Supplier H"/>
    <s v="Supplier B"/>
    <s v="Supplier G"/>
    <s v="Supplier E"/>
    <s v="Supplier A"/>
    <n v="413.77249999999998"/>
    <n v="317.13659999999999"/>
    <n v="300.16419999999999"/>
    <n v="295.38720000000001"/>
    <n v="49.7089"/>
    <s v="Supplier A"/>
    <n v="0.5"/>
    <s v="New"/>
    <n v="24.854449999999986"/>
    <s v="Supplier B"/>
    <n v="0.5"/>
    <s v="New"/>
    <n v="158.56830000000002"/>
    <s v="Supplier Change"/>
    <s v="Fully allocated"/>
    <n v="0"/>
    <n v="183.42275000000001"/>
    <m/>
    <n v="1"/>
    <n v="1"/>
    <n v="4"/>
    <n v="13"/>
    <s v="Construct Formula To The Right Of This Column"/>
  </r>
  <r>
    <x v="0"/>
    <x v="0"/>
    <x v="0"/>
    <s v="OFF_014"/>
    <s v="Pens"/>
    <s v="Medium"/>
    <s v="Fine Standard Fountain Pen"/>
    <n v="318"/>
    <n v="1249.74"/>
    <s v="Supplier E"/>
    <s v="Valid Bid"/>
    <n v="-0.39340000000000003"/>
    <n v="-491.69159999999999"/>
    <s v="Supplier B"/>
    <s v="Supplier G"/>
    <s v="Supplier F"/>
    <s v="Supplier D"/>
    <s v="Supplier H"/>
    <n v="569.34720000000004"/>
    <n v="493.63139999999999"/>
    <n v="-30.050999999999998"/>
    <n v="-309.9864"/>
    <n v="-330.33839999999998"/>
    <s v="Supplier A"/>
    <n v="0.5"/>
    <s v="New"/>
    <n v="-248.51700000000005"/>
    <s v="Supplier B"/>
    <n v="0.5"/>
    <s v="New"/>
    <n v="284.67359999999996"/>
    <s v="Supplier Change"/>
    <s v="Fully allocated"/>
    <n v="0"/>
    <n v="36.156599999999912"/>
    <m/>
    <n v="1"/>
    <n v="1"/>
    <n v="4"/>
    <n v="14"/>
    <s v="Construct Formula To The Right Of This Column"/>
  </r>
  <r>
    <x v="0"/>
    <x v="0"/>
    <x v="0"/>
    <s v="OFF_015"/>
    <s v="Pens"/>
    <s v="Medium"/>
    <s v="Medium Standard Fountain Pen"/>
    <n v="36"/>
    <n v="149.68799999999999"/>
    <s v="Supplier E"/>
    <s v="Valid Bid"/>
    <n v="-0.2354"/>
    <n v="-35.233199999999997"/>
    <s v="Supplier D"/>
    <s v="Supplier H"/>
    <s v="Supplier F"/>
    <s v="Supplier B"/>
    <s v="Supplier E"/>
    <n v="102.5352"/>
    <n v="76.085999999999999"/>
    <n v="31.903199999999998"/>
    <n v="12.999599999999999"/>
    <n v="-35.233199999999997"/>
    <s v="Supplier A"/>
    <n v="0.5"/>
    <s v="New"/>
    <n v="-61.354800000000012"/>
    <s v="Supplier B"/>
    <n v="0.5"/>
    <s v="New"/>
    <n v="6.4997999999999934"/>
    <s v="Supplier Change"/>
    <s v="Fully allocated"/>
    <n v="0"/>
    <n v="-54.855000000000018"/>
    <m/>
    <n v="1"/>
    <n v="1"/>
    <n v="4"/>
    <n v="15"/>
    <s v="Construct Formula To The Right Of This Column"/>
  </r>
  <r>
    <x v="0"/>
    <x v="0"/>
    <x v="0"/>
    <s v="OFF_016"/>
    <s v="Pens"/>
    <s v="Medium"/>
    <s v="Thick Standard Fountain Pen"/>
    <n v="87"/>
    <n v="410.29199999999997"/>
    <s v="Supplier E"/>
    <s v="Valid Bid"/>
    <n v="-0.39050000000000001"/>
    <n v="-160.2192"/>
    <s v="Supplier D"/>
    <s v="Supplier A"/>
    <s v="Supplier F"/>
    <s v="Supplier G"/>
    <s v="Supplier H"/>
    <n v="262.85309999999998"/>
    <n v="161.3937"/>
    <n v="68.547300000000007"/>
    <n v="6.9947999999999997"/>
    <n v="-30.641400000000001"/>
    <s v="Supplier A"/>
    <n v="0.5"/>
    <s v="New"/>
    <n v="80.696849999999984"/>
    <s v="Supplier B"/>
    <n v="0.5"/>
    <s v="New"/>
    <n v="-68.15145000000004"/>
    <s v="Supplier Change"/>
    <s v="Fully allocated"/>
    <n v="0"/>
    <n v="12.545399999999944"/>
    <m/>
    <n v="1"/>
    <n v="1"/>
    <n v="4"/>
    <n v="16"/>
    <s v="Construct Formula To The Right Of This Column"/>
  </r>
  <r>
    <x v="0"/>
    <x v="0"/>
    <x v="0"/>
    <s v="OFF_017"/>
    <s v="Pens"/>
    <s v="Medium"/>
    <s v="A3 Standard Fountain Pen"/>
    <n v="596"/>
    <n v="3558.12"/>
    <s v="Supplier E"/>
    <s v="Valid Bid"/>
    <n v="-4.0800000000000003E-2"/>
    <n v="-145.0068"/>
    <s v="Supplier B"/>
    <s v="Supplier F"/>
    <s v="Supplier E"/>
    <s v="Supplier G"/>
    <s v="Supplier D"/>
    <n v="-109.48520000000001"/>
    <n v="-124.32559999999999"/>
    <n v="-145.0068"/>
    <n v="-1371.9323999999999"/>
    <n v="-1695.9775999999999"/>
    <s v="Supplier A"/>
    <n v="0.5"/>
    <s v="New"/>
    <n v="-1141.2505999999998"/>
    <s v="Supplier B"/>
    <n v="0.5"/>
    <s v="New"/>
    <n v="-54.742600000000039"/>
    <s v="Supplier Change"/>
    <s v="Fully allocated"/>
    <n v="0"/>
    <n v="-1195.9931999999999"/>
    <m/>
    <n v="1"/>
    <n v="1"/>
    <n v="4"/>
    <n v="17"/>
    <s v="Construct Formula To The Right Of This Column"/>
  </r>
  <r>
    <x v="0"/>
    <x v="0"/>
    <x v="0"/>
    <s v="OFF_018"/>
    <s v="Pens"/>
    <s v="High"/>
    <s v="Fine Premium Fountain Pen"/>
    <n v="137"/>
    <n v="1764.56"/>
    <s v="Supplier E"/>
    <s v="Outlier Bid"/>
    <n v="-0.50609999999999999"/>
    <n v="-893.13040000000001"/>
    <s v="Supplier C"/>
    <s v="Supplier G"/>
    <s v="Supplier D"/>
    <s v="Supplier B"/>
    <s v="Supplier F"/>
    <n v="911.32399999999996"/>
    <n v="533.68349999999998"/>
    <n v="422.39839999999998"/>
    <n v="-647.87300000000005"/>
    <n v="-705.96100000000001"/>
    <s v="Supplier A"/>
    <n v="0.5"/>
    <s v=""/>
    <n v="0"/>
    <s v="Supplier B"/>
    <n v="0.5"/>
    <s v="New"/>
    <n v="-323.93650000000025"/>
    <s v="Supplier Change"/>
    <s v="Fully allocated"/>
    <n v="0"/>
    <n v="-323.93650000000025"/>
    <m/>
    <n v="1"/>
    <n v="1"/>
    <n v="4"/>
    <n v="18"/>
    <s v="Construct Formula To The Right Of This Column"/>
  </r>
  <r>
    <x v="0"/>
    <x v="0"/>
    <x v="0"/>
    <s v="OFF_019"/>
    <s v="Pens"/>
    <s v="High"/>
    <s v="Medium Premium Fountain Pen"/>
    <n v="359"/>
    <n v="6321.99"/>
    <s v="Supplier E"/>
    <s v="Valid Bid"/>
    <n v="0.69850000000000001"/>
    <n v="4416.1666999999998"/>
    <s v="Supplier E"/>
    <s v="Supplier D"/>
    <s v="Supplier B"/>
    <s v="Supplier F"/>
    <s v="Supplier G"/>
    <n v="4416.1666999999998"/>
    <n v="3950.2923999999998"/>
    <n v="3031.1806000000001"/>
    <n v="2789.1428000000001"/>
    <n v="1120.3313000000001"/>
    <s v="Supplier A"/>
    <n v="0.5"/>
    <s v=""/>
    <n v="0"/>
    <s v="Supplier B"/>
    <n v="0.5"/>
    <s v="New"/>
    <n v="1515.5902999999998"/>
    <s v="Supplier Change"/>
    <s v="Fully allocated"/>
    <n v="0"/>
    <n v="1515.5902999999998"/>
    <m/>
    <n v="1"/>
    <n v="1"/>
    <n v="4"/>
    <n v="19"/>
    <s v="Construct Formula To The Right Of This Column"/>
  </r>
  <r>
    <x v="0"/>
    <x v="0"/>
    <x v="0"/>
    <s v="OFF_020"/>
    <s v="Pens"/>
    <s v="High"/>
    <s v="Thick Premium Fountain Pen"/>
    <n v="310"/>
    <n v="7092.8"/>
    <s v="Supplier E"/>
    <s v="Valid Bid"/>
    <n v="0.27139999999999997"/>
    <n v="1925.1310000000001"/>
    <s v="Supplier E"/>
    <s v="Supplier H"/>
    <s v="Supplier D"/>
    <s v="Supplier C"/>
    <m/>
    <n v="1925.1310000000001"/>
    <n v="1476.096"/>
    <n v="54.622"/>
    <n v="-1084.9380000000001"/>
    <n v="0"/>
    <s v="Supplier A"/>
    <n v="0.5"/>
    <s v=""/>
    <n v="0"/>
    <s v="Supplier B"/>
    <n v="0.5"/>
    <s v="New"/>
    <n v="-2326.4879999999998"/>
    <s v="Supplier Change"/>
    <s v="Fully allocated"/>
    <n v="0"/>
    <n v="-2326.4879999999998"/>
    <m/>
    <n v="1"/>
    <n v="1"/>
    <n v="4"/>
    <n v="20"/>
    <s v="Construct Formula To The Right Of This Column"/>
  </r>
  <r>
    <x v="0"/>
    <x v="0"/>
    <x v="0"/>
    <s v="OFF_021"/>
    <s v="Office Chairs"/>
    <s v="Low"/>
    <s v="Plastic Simple Chair"/>
    <n v="152"/>
    <n v="3508.16"/>
    <s v="Supplier F"/>
    <s v="Outlier Bid"/>
    <n v="0.40179999999999999"/>
    <n v="1409.5719999999999"/>
    <s v="Supplier G"/>
    <s v="Supplier B"/>
    <s v="Supplier H"/>
    <s v="Supplier D"/>
    <m/>
    <n v="1107.8216"/>
    <n v="886.54"/>
    <n v="132.696"/>
    <n v="-628.18560000000002"/>
    <n v="0"/>
    <s v="Supplier A"/>
    <n v="0.5"/>
    <s v="New"/>
    <n v="826.88"/>
    <s v="Supplier B"/>
    <n v="0.5"/>
    <s v="New"/>
    <n v="443.27"/>
    <s v="Supplier Change"/>
    <s v="Fully allocated"/>
    <n v="0"/>
    <n v="1270.1500000000001"/>
    <m/>
    <n v="1"/>
    <n v="1"/>
    <n v="4"/>
    <n v="21"/>
    <s v="Construct Formula To The Right Of This Column"/>
  </r>
  <r>
    <x v="0"/>
    <x v="0"/>
    <x v="0"/>
    <s v="OFF_022"/>
    <s v="Office Chairs"/>
    <s v="Low"/>
    <s v="Metal Simple Chair"/>
    <n v="416"/>
    <n v="11856"/>
    <s v="Supplier F"/>
    <s v="Outlier Bid"/>
    <n v="0.68240000000000001"/>
    <n v="8090.3680000000004"/>
    <s v="Supplier G"/>
    <s v="Supplier C"/>
    <s v="Supplier H"/>
    <m/>
    <m/>
    <n v="3773.0783999999999"/>
    <n v="-1137.8432"/>
    <n v="-2408.0576000000001"/>
    <n v="0"/>
    <n v="0"/>
    <s v="Supplier A"/>
    <n v="0.5"/>
    <s v="New"/>
    <n v="-4731.8544000000002"/>
    <s v="Supplier B"/>
    <n v="0.5"/>
    <s v="New"/>
    <n v="2927.4752000000003"/>
    <s v="Supplier Change"/>
    <s v="Fully allocated"/>
    <n v="0"/>
    <n v="-1804.3791999999999"/>
    <m/>
    <n v="1"/>
    <n v="1"/>
    <n v="4"/>
    <n v="22"/>
    <s v="Construct Formula To The Right Of This Column"/>
  </r>
  <r>
    <x v="0"/>
    <x v="0"/>
    <x v="0"/>
    <s v="OFF_023"/>
    <s v="Office Chairs"/>
    <s v="Low"/>
    <s v="Wooden Simple Chair"/>
    <n v="584"/>
    <n v="17826.016"/>
    <s v="Supplier F"/>
    <s v="Valid Bid"/>
    <n v="0.35880000000000001"/>
    <n v="6395.7344000000003"/>
    <s v="Supplier F"/>
    <s v="Supplier C"/>
    <s v="Supplier A"/>
    <s v="Supplier D"/>
    <m/>
    <n v="6395.7344000000003"/>
    <n v="197.50880000000001"/>
    <n v="-1843.7464"/>
    <n v="-3447.7024000000001"/>
    <n v="0"/>
    <s v="Supplier A"/>
    <n v="0.5"/>
    <s v="New"/>
    <n v="-921.8732"/>
    <s v="Supplier B"/>
    <n v="0.5"/>
    <s v="New"/>
    <n v="-5315.626400000001"/>
    <s v="Supplier Change"/>
    <s v="Fully allocated"/>
    <n v="0"/>
    <n v="-6237.499600000001"/>
    <m/>
    <n v="1"/>
    <n v="1"/>
    <n v="4"/>
    <n v="23"/>
    <s v="Construct Formula To The Right Of This Column"/>
  </r>
  <r>
    <x v="0"/>
    <x v="0"/>
    <x v="0"/>
    <s v="OFF_024"/>
    <s v="Office Chairs"/>
    <s v="Medium"/>
    <s v="Standard Office Chair"/>
    <n v="562"/>
    <n v="27672.880000000001"/>
    <s v="Supplier F"/>
    <s v="Outlier Bid"/>
    <n v="-0.5302"/>
    <n v="-14672.5836"/>
    <s v="Supplier G"/>
    <s v="Supplier C"/>
    <s v="Supplier A"/>
    <s v="Supplier B"/>
    <m/>
    <n v="9625.4863999999998"/>
    <n v="6080.2780000000002"/>
    <n v="-3828.0630000000001"/>
    <n v="-5840.866"/>
    <n v="0"/>
    <s v="Supplier A"/>
    <n v="0.5"/>
    <s v="New"/>
    <n v="-1914.0314999999991"/>
    <s v="Supplier B"/>
    <n v="0.5"/>
    <s v="New"/>
    <n v="-2920.4329999999991"/>
    <s v="Supplier Change"/>
    <s v="Fully allocated"/>
    <n v="0"/>
    <n v="-4834.4644999999982"/>
    <m/>
    <n v="1"/>
    <n v="1"/>
    <n v="4"/>
    <n v="24"/>
    <s v="Construct Formula To The Right Of This Column"/>
  </r>
  <r>
    <x v="0"/>
    <x v="0"/>
    <x v="0"/>
    <s v="OFF_025"/>
    <s v="Office Chairs"/>
    <s v="Medium"/>
    <s v="Standard Office Recliner"/>
    <n v="372"/>
    <n v="24886.799999999999"/>
    <s v="Supplier F"/>
    <s v="Outlier Bid"/>
    <n v="0.69010000000000005"/>
    <n v="17173.38"/>
    <s v="Supplier B"/>
    <m/>
    <m/>
    <m/>
    <m/>
    <n v="-4008.3"/>
    <n v="0"/>
    <n v="0"/>
    <n v="0"/>
    <n v="0"/>
    <s v="Supplier A"/>
    <n v="0.5"/>
    <s v="New"/>
    <n v="6415.1772000000001"/>
    <s v="Supplier B"/>
    <n v="0.5"/>
    <s v="New"/>
    <n v="-2004.1499999999996"/>
    <s v="Supplier Change"/>
    <s v="Fully allocated"/>
    <n v="0"/>
    <n v="4411.0272000000004"/>
    <m/>
    <n v="1"/>
    <n v="1"/>
    <n v="4"/>
    <n v="25"/>
    <s v="Construct Formula To The Right Of This Column"/>
  </r>
  <r>
    <x v="0"/>
    <x v="0"/>
    <x v="0"/>
    <s v="OFF_026"/>
    <s v="Office Chairs"/>
    <s v="Medium"/>
    <s v="Soft Office Chair"/>
    <n v="82"/>
    <n v="5574.36"/>
    <s v="Supplier F"/>
    <s v="Valid Bid"/>
    <n v="-0.1454"/>
    <n v="-810.35680000000002"/>
    <s v="Supplier D"/>
    <s v="Supplier F"/>
    <s v="Supplier A"/>
    <m/>
    <m/>
    <n v="1245.088"/>
    <n v="-810.35680000000002"/>
    <n v="-1088.0744"/>
    <n v="0"/>
    <n v="0"/>
    <s v="Supplier A"/>
    <n v="0.5"/>
    <s v="New"/>
    <n v="-544.03720000000021"/>
    <s v="Supplier B"/>
    <n v="0.5"/>
    <s v="New"/>
    <n v="1854.9834999999998"/>
    <s v="Supplier Change"/>
    <s v="Fully allocated"/>
    <n v="0"/>
    <n v="1310.9462999999996"/>
    <m/>
    <n v="1"/>
    <n v="1"/>
    <n v="4"/>
    <n v="26"/>
    <s v="Construct Formula To The Right Of This Column"/>
  </r>
  <r>
    <x v="0"/>
    <x v="0"/>
    <x v="0"/>
    <s v="OFF_027"/>
    <s v="Office Chairs"/>
    <s v="Medium"/>
    <s v="Leather Office Chair"/>
    <n v="345"/>
    <n v="61065"/>
    <s v="Supplier F"/>
    <s v="Valid Bid"/>
    <n v="-0.23980000000000001"/>
    <n v="-14646.078"/>
    <s v="Supplier A"/>
    <s v="Supplier G"/>
    <s v="Supplier H"/>
    <s v="Supplier F"/>
    <m/>
    <n v="23810.174999999999"/>
    <n v="5661.45"/>
    <n v="-1763.64"/>
    <n v="-14646.078"/>
    <n v="0"/>
    <s v="Supplier A"/>
    <n v="0.5"/>
    <s v="New"/>
    <n v="11905.087500000001"/>
    <s v="Supplier B"/>
    <n v="0.5"/>
    <s v="New"/>
    <n v="16282.309499999999"/>
    <s v="Supplier Change"/>
    <s v="Fully allocated"/>
    <n v="0"/>
    <n v="28187.397000000001"/>
    <m/>
    <n v="1"/>
    <n v="1"/>
    <n v="4"/>
    <n v="27"/>
    <s v="Construct Formula To The Right Of This Column"/>
  </r>
  <r>
    <x v="0"/>
    <x v="0"/>
    <x v="0"/>
    <s v="OFF_028"/>
    <s v="Office Chairs"/>
    <s v="High"/>
    <s v="Luxury CEO Chair"/>
    <n v="522"/>
    <n v="795528"/>
    <s v="Supplier F"/>
    <s v="Valid Bid"/>
    <n v="-0.2011"/>
    <n v="-159943.72320000001"/>
    <s v="Supplier C"/>
    <s v="Supplier D"/>
    <s v="Supplier F"/>
    <s v="Supplier H"/>
    <m/>
    <n v="282461.29920000001"/>
    <n v="281983.98239999998"/>
    <n v="-159943.72320000001"/>
    <n v="-165995.37359999999"/>
    <n v="0"/>
    <s v="Supplier A"/>
    <n v="0.5"/>
    <s v=""/>
    <n v="0"/>
    <s v="Supplier B"/>
    <n v="0.5"/>
    <s v="New"/>
    <n v="235621.2996"/>
    <s v="Supplier Change"/>
    <s v="Fully allocated"/>
    <n v="0"/>
    <n v="235621.2996"/>
    <m/>
    <n v="1"/>
    <n v="1"/>
    <n v="4"/>
    <n v="28"/>
    <s v="Construct Formula To The Right Of This Column"/>
  </r>
  <r>
    <x v="0"/>
    <x v="0"/>
    <x v="0"/>
    <s v="OFF_029"/>
    <s v="Office Chairs"/>
    <s v="High"/>
    <s v="Luxury CEO Guest Chair"/>
    <n v="303"/>
    <n v="218250.9"/>
    <s v="Supplier F"/>
    <s v="Outlier Bid"/>
    <n v="0.49309999999999998"/>
    <n v="107611.056"/>
    <s v="Supplier G"/>
    <s v="Supplier B"/>
    <s v="Supplier A"/>
    <s v="Supplier C"/>
    <m/>
    <n v="42745.9977"/>
    <n v="10658.025"/>
    <n v="8615.5020000000004"/>
    <n v="-65150.120699999999"/>
    <n v="0"/>
    <s v="Supplier A"/>
    <n v="0.5"/>
    <s v="New"/>
    <n v="4307.7510000000038"/>
    <s v="Supplier B"/>
    <n v="0.5"/>
    <s v="New"/>
    <n v="5329.0124999999971"/>
    <s v="Supplier Change"/>
    <s v="Fully allocated"/>
    <n v="0"/>
    <n v="9636.7635000000009"/>
    <m/>
    <n v="1"/>
    <n v="1"/>
    <n v="4"/>
    <n v="29"/>
    <s v="Construct Formula To The Right Of This Column"/>
  </r>
  <r>
    <x v="0"/>
    <x v="0"/>
    <x v="0"/>
    <s v="OFF_030"/>
    <s v="Office Chairs"/>
    <s v="High"/>
    <s v="Luxury CEO Guest Sofa"/>
    <n v="229"/>
    <n v="459259.5"/>
    <s v="Supplier F"/>
    <s v="Outlier Bid"/>
    <n v="-0.437"/>
    <n v="-200700.18"/>
    <s v="Supplier B"/>
    <s v="Supplier D"/>
    <s v="Supplier C"/>
    <m/>
    <m/>
    <n v="75737.627999999997"/>
    <n v="-97185.767999999996"/>
    <n v="-106034.6715"/>
    <n v="0"/>
    <n v="0"/>
    <s v="Supplier A"/>
    <n v="0.5"/>
    <s v=""/>
    <n v="0"/>
    <s v="Supplier B"/>
    <n v="0.5"/>
    <s v="New"/>
    <n v="37868.813999999984"/>
    <s v="Supplier Change"/>
    <s v="Fully allocated"/>
    <n v="0"/>
    <n v="37868.813999999984"/>
    <m/>
    <n v="1"/>
    <n v="1"/>
    <n v="4"/>
    <n v="30"/>
    <s v="Construct Formula To The Right Of This Column"/>
  </r>
  <r>
    <x v="0"/>
    <x v="0"/>
    <x v="0"/>
    <s v="OFF_031"/>
    <s v="Desks"/>
    <s v="Low"/>
    <s v="Plastic Desk"/>
    <n v="548"/>
    <n v="63622.8"/>
    <s v="Supplier F"/>
    <s v="Valid Bid"/>
    <n v="0.31480000000000002"/>
    <n v="20025.563999999998"/>
    <s v="Supplier A"/>
    <s v="Supplier F"/>
    <s v="Supplier C"/>
    <s v="Supplier G"/>
    <m/>
    <n v="26318.1384"/>
    <n v="20025.563999999998"/>
    <n v="16996.5488"/>
    <n v="9639.5391999999993"/>
    <n v="0"/>
    <s v="Supplier A"/>
    <n v="0.5"/>
    <s v="New"/>
    <n v="13159.069200000002"/>
    <s v="Supplier B"/>
    <n v="0.5"/>
    <s v="New"/>
    <n v="17410.398400000002"/>
    <s v="Supplier Change"/>
    <s v="Fully allocated"/>
    <n v="0"/>
    <n v="30569.467600000004"/>
    <m/>
    <n v="1"/>
    <n v="1"/>
    <n v="4"/>
    <n v="31"/>
    <s v="Construct Formula To The Right Of This Column"/>
  </r>
  <r>
    <x v="0"/>
    <x v="0"/>
    <x v="0"/>
    <s v="OFF_032"/>
    <s v="Desks"/>
    <s v="Medium"/>
    <s v="Wooden Desk"/>
    <n v="305"/>
    <n v="74969"/>
    <s v="Supplier F"/>
    <s v="Valid Bid"/>
    <n v="-0.19550000000000001"/>
    <n v="-14654.152"/>
    <s v="Supplier B"/>
    <s v="Supplier C"/>
    <s v="Supplier F"/>
    <s v="Supplier G"/>
    <m/>
    <n v="21056.101999999999"/>
    <n v="-8874.0360000000001"/>
    <n v="-14654.152"/>
    <n v="-23641.16"/>
    <n v="0"/>
    <s v="Supplier A"/>
    <n v="0.5"/>
    <s v="New"/>
    <n v="19582.342000000001"/>
    <s v="Supplier B"/>
    <n v="0.5"/>
    <s v="New"/>
    <n v="10528.050999999999"/>
    <s v="Supplier Change"/>
    <s v="Fully allocated"/>
    <n v="0"/>
    <n v="30110.393"/>
    <m/>
    <n v="1"/>
    <n v="1"/>
    <n v="4"/>
    <n v="32"/>
    <s v="Construct Formula To The Right Of This Column"/>
  </r>
  <r>
    <x v="0"/>
    <x v="0"/>
    <x v="0"/>
    <s v="OFF_033"/>
    <s v="Desks"/>
    <s v="High"/>
    <s v="Adjustable Metal and Plastic Desk"/>
    <n v="292"/>
    <n v="156950"/>
    <s v="Supplier F"/>
    <s v="Valid Bid"/>
    <n v="0.36870000000000003"/>
    <n v="57874.400000000001"/>
    <s v="Supplier F"/>
    <s v="Supplier B"/>
    <s v="Supplier A"/>
    <s v="Supplier D"/>
    <s v="Supplier C"/>
    <n v="57874.400000000001"/>
    <n v="57313.760000000002"/>
    <n v="34120.199999999997"/>
    <n v="13441.49"/>
    <n v="-8466.8320000000003"/>
    <s v="Supplier A"/>
    <n v="0.5"/>
    <s v="New"/>
    <n v="17060.100000000006"/>
    <s v="Supplier B"/>
    <n v="0.5"/>
    <s v="New"/>
    <n v="28656.879999999997"/>
    <s v="Supplier Change"/>
    <s v="Fully allocated"/>
    <n v="0"/>
    <n v="45716.98"/>
    <m/>
    <n v="1"/>
    <n v="1"/>
    <n v="4"/>
    <n v="33"/>
    <s v="Construct Formula To The Right Of This Colum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
  <r>
    <x v="0"/>
    <x v="0"/>
    <x v="0"/>
    <s v="All Incumbents"/>
    <s v="Item Level"/>
    <x v="0"/>
    <x v="0"/>
    <x v="0"/>
    <s v="Regional"/>
    <n v="943814.63399999996"/>
    <n v="732349.98690000002"/>
    <n v="211464.6471"/>
    <n v="0.22409999999999999"/>
    <n v="5.8999999999999997E-2"/>
    <n v="43208.6492"/>
    <n v="689141.33770000003"/>
    <n v="254673.29629999999"/>
    <n v="0"/>
    <s v=""/>
    <n v="0"/>
    <n v="0"/>
    <n v="0"/>
    <n v="732349.98690000002"/>
    <n v="211464.6471"/>
    <n v="0"/>
    <n v="732349.98690000002"/>
    <n v="211464.6471"/>
    <n v="732349.98690000002"/>
    <n v="211464.6471"/>
    <n v="0.22405315565386752"/>
    <s v="Construct Formula To The Right Of This Column"/>
  </r>
  <r>
    <x v="0"/>
    <x v="0"/>
    <x v="0"/>
    <s v="All Incumbents"/>
    <s v="Item Level"/>
    <x v="0"/>
    <x v="1"/>
    <x v="0"/>
    <s v="National"/>
    <n v="55257.994500000001"/>
    <n v="27220.5432"/>
    <n v="28037.451300000001"/>
    <n v="0.50739999999999996"/>
    <n v="6.7000000000000002E-3"/>
    <n v="182.3776"/>
    <n v="27038.1656"/>
    <n v="28219.8289"/>
    <n v="0"/>
    <s v=""/>
    <n v="0"/>
    <n v="0"/>
    <n v="0"/>
    <n v="27220.5432"/>
    <n v="28037.451300000001"/>
    <n v="0"/>
    <n v="27220.5432"/>
    <n v="28037.451300000001"/>
    <n v="27220.5432"/>
    <n v="28037.451300000001"/>
    <n v="0.5073917639193366"/>
    <s v="Construct Formula To The Right Of This Column"/>
  </r>
  <r>
    <x v="0"/>
    <x v="0"/>
    <x v="0"/>
    <s v="All Incumbents"/>
    <s v="Item Level"/>
    <x v="0"/>
    <x v="2"/>
    <x v="0"/>
    <s v="Regional"/>
    <n v="2411976.2400000002"/>
    <n v="1557277.6236"/>
    <n v="854698.61640000006"/>
    <n v="0.35439999999999999"/>
    <n v="0.1017"/>
    <n v="158375.13430000001"/>
    <n v="1398902.4893"/>
    <n v="1013073.7507"/>
    <n v="0"/>
    <s v=""/>
    <n v="0"/>
    <n v="0"/>
    <n v="0"/>
    <n v="1557277.6236"/>
    <n v="854698.61640000006"/>
    <n v="0"/>
    <n v="1557277.6236"/>
    <n v="854698.61640000006"/>
    <n v="1557277.6236"/>
    <n v="854698.61640000006"/>
    <n v="0.35435615087153594"/>
    <s v="Construct Formula To The Right Of This Column"/>
  </r>
  <r>
    <x v="0"/>
    <x v="0"/>
    <x v="0"/>
    <s v="All Incumbents"/>
    <s v="Item Level"/>
    <x v="0"/>
    <x v="3"/>
    <x v="0"/>
    <m/>
    <n v="1463903.352"/>
    <n v="0"/>
    <n v="0"/>
    <n v="0"/>
    <n v="0"/>
    <n v="0"/>
    <n v="0"/>
    <n v="0"/>
    <n v="0"/>
    <s v=""/>
    <n v="0"/>
    <n v="0"/>
    <n v="0"/>
    <n v="0"/>
    <n v="0"/>
    <n v="0"/>
    <n v="0"/>
    <n v="0"/>
    <n v="0"/>
    <n v="0"/>
    <n v="0"/>
    <s v="Construct Formula To The Right Of This Column"/>
  </r>
  <r>
    <x v="0"/>
    <x v="0"/>
    <x v="0"/>
    <s v="All Incumbents"/>
    <s v="Item Level"/>
    <x v="0"/>
    <x v="4"/>
    <x v="0"/>
    <s v="National"/>
    <n v="994956.70200000005"/>
    <n v="791197.13069999998"/>
    <n v="203759.57130000001"/>
    <n v="0.20480000000000001"/>
    <n v="6.2E-2"/>
    <n v="49054.222099999999"/>
    <n v="742142.90859999997"/>
    <n v="252813.7934"/>
    <n v="0"/>
    <s v=""/>
    <n v="0"/>
    <n v="0"/>
    <n v="0"/>
    <n v="791197.13069999998"/>
    <n v="203759.57130000001"/>
    <n v="0"/>
    <n v="791197.13069999998"/>
    <n v="203759.57130000001"/>
    <n v="791197.13069999998"/>
    <n v="203759.57130000001"/>
    <n v="0.20479240040336952"/>
    <s v="Construct Formula To The Right Of This Column"/>
  </r>
  <r>
    <x v="0"/>
    <x v="0"/>
    <x v="0"/>
    <s v="All Suppliers"/>
    <s v="Item Level"/>
    <x v="1"/>
    <x v="2"/>
    <x v="0"/>
    <s v="Regional"/>
    <n v="25392.240000000002"/>
    <n v="16645.570800000001"/>
    <n v="8746.6692000000003"/>
    <n v="0.34449999999999997"/>
    <n v="1.0999999999999999E-2"/>
    <n v="183.10130000000001"/>
    <n v="16462.469499999999"/>
    <n v="8929.7705000000005"/>
    <n v="0"/>
    <s v=""/>
    <n v="0"/>
    <n v="0"/>
    <n v="0"/>
    <n v="16645.570800000001"/>
    <n v="8746.6692000000003"/>
    <n v="0"/>
    <n v="16645.570800000001"/>
    <n v="8746.6692000000003"/>
    <n v="16645.570800000001"/>
    <n v="8746.6692000000003"/>
    <n v="0.34446229241689585"/>
    <s v="Construct Formula To The Right Of This Column"/>
  </r>
  <r>
    <x v="0"/>
    <x v="0"/>
    <x v="0"/>
    <s v="All Suppliers"/>
    <s v="Item Level"/>
    <x v="1"/>
    <x v="5"/>
    <x v="1"/>
    <s v="National"/>
    <n v="2391877.6800000002"/>
    <n v="1541759.8104000001"/>
    <n v="850117.86959999998"/>
    <n v="0.35539999999999999"/>
    <n v="4.7699999999999999E-2"/>
    <n v="73541.942999999999"/>
    <n v="1468217.8674000001"/>
    <n v="923659.81259999995"/>
    <n v="0"/>
    <s v=""/>
    <n v="0"/>
    <n v="0"/>
    <n v="0"/>
    <n v="1541759.8104000001"/>
    <n v="850117.86959999998"/>
    <n v="0"/>
    <n v="1541759.8104000001"/>
    <n v="850117.86959999998"/>
    <n v="1541759.8104000001"/>
    <n v="850117.86959999998"/>
    <n v="0.35541862224325782"/>
    <s v="Construct Formula To The Right Of This Column"/>
  </r>
  <r>
    <x v="0"/>
    <x v="0"/>
    <x v="0"/>
    <s v="All Suppliers"/>
    <s v="Item Level"/>
    <x v="1"/>
    <x v="6"/>
    <x v="1"/>
    <s v="Regional"/>
    <n v="3904.3215"/>
    <n v="1882.3773000000001"/>
    <n v="2021.9441999999999"/>
    <n v="0.51790000000000003"/>
    <n v="1.1599999999999999E-2"/>
    <n v="21.835599999999999"/>
    <n v="1860.5417"/>
    <n v="2043.7798"/>
    <n v="0"/>
    <s v=""/>
    <n v="0"/>
    <n v="0"/>
    <n v="0"/>
    <n v="1882.3773000000001"/>
    <n v="2021.9441999999999"/>
    <n v="0"/>
    <n v="1882.3773000000001"/>
    <n v="2021.9441999999999"/>
    <n v="1882.3773000000001"/>
    <n v="2021.9441999999999"/>
    <n v="0.51787338721977683"/>
    <s v="Construct Formula To The Right Of This Column"/>
  </r>
  <r>
    <x v="0"/>
    <x v="0"/>
    <x v="0"/>
    <s v="All Suppliers"/>
    <s v="Item Level"/>
    <x v="1"/>
    <x v="7"/>
    <x v="1"/>
    <s v="Regional"/>
    <n v="1606434.72"/>
    <n v="1314345.4883999999"/>
    <n v="292089.2316"/>
    <n v="0.18179999999999999"/>
    <n v="0.10639999999999999"/>
    <n v="139846.35999999999"/>
    <n v="1174499.1284"/>
    <n v="431935.59159999999"/>
    <n v="0"/>
    <s v=""/>
    <n v="0"/>
    <n v="0"/>
    <n v="0"/>
    <n v="1314345.4883999999"/>
    <n v="292089.2316"/>
    <n v="0"/>
    <n v="1314345.4883999999"/>
    <n v="292089.2316"/>
    <n v="1314345.4883999999"/>
    <n v="292089.2316"/>
    <n v="0.18182452605357036"/>
    <s v="Construct Formula To The Right Of This Column"/>
  </r>
  <r>
    <x v="0"/>
    <x v="0"/>
    <x v="0"/>
    <s v="All Suppliers"/>
    <s v="Item Level"/>
    <x v="1"/>
    <x v="4"/>
    <x v="0"/>
    <s v="National"/>
    <n v="800557.66799999995"/>
    <n v="617779.54799999995"/>
    <n v="182778.12"/>
    <n v="0.2283"/>
    <n v="6.2E-2"/>
    <n v="38302.332000000002"/>
    <n v="579477.21600000001"/>
    <n v="221080.45199999999"/>
    <n v="0"/>
    <s v=""/>
    <n v="0"/>
    <n v="0"/>
    <n v="0"/>
    <n v="617779.54799999995"/>
    <n v="182778.12"/>
    <n v="0"/>
    <n v="617779.54799999995"/>
    <n v="182778.12"/>
    <n v="617779.54799999995"/>
    <n v="182778.12"/>
    <n v="0.2283134960865805"/>
    <s v="Construct Formula To The Right Of This Column"/>
  </r>
  <r>
    <x v="0"/>
    <x v="0"/>
    <x v="0"/>
    <s v="All Suppliers"/>
    <s v="Item Level"/>
    <x v="1"/>
    <x v="8"/>
    <x v="1"/>
    <s v="National"/>
    <n v="376592.83199999999"/>
    <n v="224872.14989999999"/>
    <n v="151720.68210000001"/>
    <n v="0.40289999999999998"/>
    <n v="7.7000000000000002E-3"/>
    <n v="1731.5155999999999"/>
    <n v="223140.63430000001"/>
    <n v="153452.19769999999"/>
    <n v="0"/>
    <s v=""/>
    <n v="0"/>
    <n v="0"/>
    <n v="0"/>
    <n v="224872.14989999999"/>
    <n v="151720.68210000001"/>
    <n v="0"/>
    <n v="224872.14989999999"/>
    <n v="151720.68210000001"/>
    <n v="224872.14989999999"/>
    <n v="151720.68210000001"/>
    <n v="0.40287724355836918"/>
    <s v="Construct Formula To The Right Of This Column"/>
  </r>
  <r>
    <x v="0"/>
    <x v="0"/>
    <x v="0"/>
    <s v="All Suppliers"/>
    <s v="Item Level"/>
    <x v="1"/>
    <x v="0"/>
    <x v="0"/>
    <s v="Regional"/>
    <n v="528039.23400000005"/>
    <n v="332688.82290000003"/>
    <n v="195350.4111"/>
    <n v="0.37"/>
    <n v="1.1599999999999999E-2"/>
    <n v="3859.1903000000002"/>
    <n v="328829.63260000001"/>
    <n v="199209.60140000001"/>
    <n v="0"/>
    <s v=""/>
    <n v="0"/>
    <n v="0"/>
    <n v="0"/>
    <n v="332688.82290000003"/>
    <n v="195350.4111"/>
    <n v="0"/>
    <n v="332688.82290000003"/>
    <n v="195350.4111"/>
    <n v="332688.82290000003"/>
    <n v="195350.4111"/>
    <n v="0.36995434907399322"/>
    <s v="Construct Formula To The Right Of This Column"/>
  </r>
  <r>
    <x v="0"/>
    <x v="0"/>
    <x v="0"/>
    <s v="All Suppliers"/>
    <s v="Item Level"/>
    <x v="1"/>
    <x v="3"/>
    <x v="0"/>
    <m/>
    <n v="85334.76"/>
    <n v="0"/>
    <n v="0"/>
    <n v="0"/>
    <n v="0"/>
    <n v="0"/>
    <n v="0"/>
    <n v="0"/>
    <n v="0"/>
    <s v=""/>
    <n v="0"/>
    <n v="0"/>
    <n v="0"/>
    <n v="0"/>
    <n v="0"/>
    <n v="0"/>
    <n v="0"/>
    <n v="0"/>
    <n v="0"/>
    <n v="0"/>
    <n v="0"/>
    <s v="Construct Formula To The Right Of This Column"/>
  </r>
  <r>
    <x v="0"/>
    <x v="0"/>
    <x v="0"/>
    <s v="All Suppliers"/>
    <s v="Item Level"/>
    <x v="1"/>
    <x v="1"/>
    <x v="0"/>
    <s v="National"/>
    <n v="51775.466999999997"/>
    <n v="24975.909299999999"/>
    <n v="26799.557700000001"/>
    <n v="0.51759999999999995"/>
    <n v="6.7000000000000002E-3"/>
    <n v="167.33860000000001"/>
    <n v="24808.5707"/>
    <n v="26966.8963"/>
    <n v="0"/>
    <s v=""/>
    <n v="0"/>
    <n v="0"/>
    <n v="0"/>
    <n v="24975.909299999999"/>
    <n v="26799.557700000001"/>
    <n v="0"/>
    <n v="24975.909299999999"/>
    <n v="26799.557700000001"/>
    <n v="24975.909299999999"/>
    <n v="26799.557700000001"/>
    <n v="0.51761112458918046"/>
    <s v="Construct Formula To The Right Of This Column"/>
  </r>
  <r>
    <x v="0"/>
    <x v="0"/>
    <x v="0"/>
    <s v="Best Supplier Per Basket"/>
    <s v="Basket: All Items in Pricing Sheet"/>
    <x v="2"/>
    <x v="3"/>
    <x v="0"/>
    <m/>
    <n v="2907869.1614999999"/>
    <n v="0"/>
    <n v="0"/>
    <n v="0"/>
    <n v="0"/>
    <n v="0"/>
    <n v="0"/>
    <n v="0"/>
    <n v="0"/>
    <s v=""/>
    <n v="0"/>
    <n v="0"/>
    <n v="0"/>
    <n v="0"/>
    <n v="0"/>
    <n v="0"/>
    <n v="0"/>
    <n v="0"/>
    <n v="0"/>
    <n v="0"/>
    <n v="0"/>
    <s v="Construct Formula To The Right Of This Column"/>
  </r>
  <r>
    <x v="0"/>
    <x v="0"/>
    <x v="0"/>
    <s v="Best Supplier Per Basket"/>
    <s v="Basket: Office Equipment Type"/>
    <x v="3"/>
    <x v="1"/>
    <x v="0"/>
    <s v="National"/>
    <n v="60252.211499999998"/>
    <n v="42613.997100000001"/>
    <n v="17638.214400000001"/>
    <n v="0.29270000000000002"/>
    <n v="6.7000000000000002E-3"/>
    <n v="285.5138"/>
    <n v="42328.4833"/>
    <n v="17923.728200000001"/>
    <n v="0"/>
    <s v=""/>
    <n v="0"/>
    <n v="0"/>
    <n v="0"/>
    <n v="42613.997100000001"/>
    <n v="17638.214400000001"/>
    <n v="0"/>
    <n v="42613.997100000001"/>
    <n v="17638.214400000001"/>
    <n v="42613.997100000001"/>
    <n v="17638.214400000001"/>
    <n v="0.29273970134689581"/>
    <s v="Construct Formula To The Right Of This Column"/>
  </r>
  <r>
    <x v="0"/>
    <x v="0"/>
    <x v="0"/>
    <s v="Best Supplier Per Basket"/>
    <s v="Basket: Quality Grade"/>
    <x v="4"/>
    <x v="4"/>
    <x v="0"/>
    <s v="National"/>
    <n v="280229.55599999998"/>
    <n v="227695.0275"/>
    <n v="52534.5285"/>
    <n v="0.1875"/>
    <n v="1.37E-2"/>
    <n v="3119.4218999999998"/>
    <n v="224575.60560000001"/>
    <n v="55653.950400000002"/>
    <n v="0"/>
    <s v=""/>
    <n v="0"/>
    <n v="0"/>
    <n v="0"/>
    <n v="227695.0275"/>
    <n v="52534.5285"/>
    <n v="0"/>
    <n v="227695.0275"/>
    <n v="52534.5285"/>
    <n v="227695.0275"/>
    <n v="52534.5285"/>
    <n v="0.18746962044217777"/>
    <s v="Construct Formula To The Right Of This Column"/>
  </r>
  <r>
    <x v="0"/>
    <x v="0"/>
    <x v="0"/>
    <s v="Best Supplier Per Basket"/>
    <s v="Basket: Office Equipment Type"/>
    <x v="3"/>
    <x v="2"/>
    <x v="0"/>
    <s v="Regional"/>
    <n v="2403307.08"/>
    <n v="1553619.8688000001"/>
    <n v="849687.21120000002"/>
    <n v="0.35349999999999998"/>
    <n v="0.1017"/>
    <n v="158003.14069999999"/>
    <n v="1395616.7280999999"/>
    <n v="1007690.3519"/>
    <n v="0"/>
    <s v=""/>
    <n v="0"/>
    <n v="0"/>
    <n v="0"/>
    <n v="1553619.8688000001"/>
    <n v="849687.21120000002"/>
    <n v="0"/>
    <n v="1553619.8688000001"/>
    <n v="849687.21120000002"/>
    <n v="1553619.8688000001"/>
    <n v="849687.21120000002"/>
    <n v="0.35354916492818722"/>
    <s v="Construct Formula To The Right Of This Column"/>
  </r>
  <r>
    <x v="0"/>
    <x v="0"/>
    <x v="0"/>
    <s v="Best Supplier Per Basket"/>
    <s v="Basket: Quality Grade"/>
    <x v="4"/>
    <x v="0"/>
    <x v="0"/>
    <s v="Regional"/>
    <n v="246085.788"/>
    <n v="166200.8058"/>
    <n v="79884.982199999999"/>
    <n v="0.3246"/>
    <n v="1.1599999999999999E-2"/>
    <n v="1927.9293"/>
    <n v="164272.87650000001"/>
    <n v="81812.911500000002"/>
    <n v="0"/>
    <s v=""/>
    <n v="0"/>
    <n v="0"/>
    <n v="0"/>
    <n v="166200.8058"/>
    <n v="79884.982199999999"/>
    <n v="0"/>
    <n v="166200.8058"/>
    <n v="79884.982199999999"/>
    <n v="166200.8058"/>
    <n v="79884.982199999999"/>
    <n v="0.3246224938434884"/>
    <s v="Construct Formula To The Right Of This Column"/>
  </r>
  <r>
    <x v="0"/>
    <x v="0"/>
    <x v="0"/>
    <s v="Best Supplier Per Basket"/>
    <s v="Basket: Office Equipment Type"/>
    <x v="3"/>
    <x v="7"/>
    <x v="1"/>
    <s v="Regional"/>
    <n v="695757"/>
    <n v="460647.41399999999"/>
    <n v="235109.58600000001"/>
    <n v="0.33789999999999998"/>
    <n v="4.1999999999999997E-3"/>
    <n v="1934.7191"/>
    <n v="458712.6949"/>
    <n v="237044.3051"/>
    <n v="0"/>
    <s v=""/>
    <n v="0"/>
    <n v="0"/>
    <n v="0"/>
    <n v="460647.41399999999"/>
    <n v="235109.58600000001"/>
    <n v="0"/>
    <n v="460647.41399999999"/>
    <n v="235109.58600000001"/>
    <n v="460647.41399999999"/>
    <n v="235109.58600000001"/>
    <n v="0.33791910968915873"/>
    <s v="Construct Formula To The Right Of This Column"/>
  </r>
  <r>
    <x v="0"/>
    <x v="0"/>
    <x v="0"/>
    <s v="Best Supplier Per Basket"/>
    <s v="Basket: Quality Grade"/>
    <x v="4"/>
    <x v="2"/>
    <x v="0"/>
    <s v="Regional"/>
    <n v="2921666.9040000001"/>
    <n v="2024900.9901000001"/>
    <n v="896765.91390000004"/>
    <n v="0.30690000000000001"/>
    <n v="0.1017"/>
    <n v="205932.4307"/>
    <n v="1818968.5593999999"/>
    <n v="1102698.3446"/>
    <n v="0"/>
    <s v=""/>
    <n v="0"/>
    <n v="0"/>
    <n v="0"/>
    <n v="2024900.9901000001"/>
    <n v="896765.91390000004"/>
    <n v="0"/>
    <n v="2024900.9901000001"/>
    <n v="896765.91390000004"/>
    <n v="2024900.9901000001"/>
    <n v="896765.91390000004"/>
    <n v="0.30693639739432804"/>
    <s v="Construct Formula To The Right Of This Column"/>
  </r>
  <r>
    <x v="0"/>
    <x v="0"/>
    <x v="0"/>
    <s v="Best Supplier Per Basket"/>
    <s v="Basket: Office Equipment Type"/>
    <x v="3"/>
    <x v="3"/>
    <x v="0"/>
    <m/>
    <n v="2682740.727"/>
    <n v="0"/>
    <n v="0"/>
    <n v="0"/>
    <n v="0"/>
    <n v="0"/>
    <n v="0"/>
    <n v="0"/>
    <n v="0"/>
    <s v=""/>
    <n v="0"/>
    <n v="0"/>
    <n v="0"/>
    <n v="0"/>
    <n v="0"/>
    <n v="0"/>
    <n v="0"/>
    <n v="0"/>
    <n v="0"/>
    <n v="0"/>
    <n v="0"/>
    <s v="Construct Formula To The Right Of This Column"/>
  </r>
  <r>
    <x v="0"/>
    <x v="0"/>
    <x v="0"/>
    <s v="Best Supplier Per Basket"/>
    <s v="Basket: Quality Grade"/>
    <x v="4"/>
    <x v="3"/>
    <x v="0"/>
    <m/>
    <n v="2421926.6745000002"/>
    <n v="0"/>
    <n v="0"/>
    <n v="0"/>
    <n v="0"/>
    <n v="0"/>
    <n v="0"/>
    <n v="0"/>
    <n v="0"/>
    <s v=""/>
    <n v="0"/>
    <n v="0"/>
    <n v="0"/>
    <n v="0"/>
    <n v="0"/>
    <n v="0"/>
    <n v="0"/>
    <n v="0"/>
    <n v="0"/>
    <n v="0"/>
    <n v="0"/>
    <s v="Construct Formula To The Right Of This Column"/>
  </r>
  <r>
    <x v="0"/>
    <x v="0"/>
    <x v="0"/>
    <s v="Best Supplier Per Basket"/>
    <s v="Basket: All Items in Pricing Sheet"/>
    <x v="2"/>
    <x v="2"/>
    <x v="0"/>
    <s v="Regional"/>
    <n v="2962039.7609999999"/>
    <n v="2060067.8355"/>
    <n v="901971.92550000001"/>
    <n v="0.30449999999999999"/>
    <n v="0.1017"/>
    <n v="209508.8989"/>
    <n v="1850558.9365999999"/>
    <n v="1111480.8244"/>
    <n v="0"/>
    <s v=""/>
    <n v="0"/>
    <n v="0"/>
    <n v="0"/>
    <n v="2060067.8355"/>
    <n v="901971.92550000001"/>
    <n v="0"/>
    <n v="2060067.8355"/>
    <n v="901971.92550000001"/>
    <n v="2060067.8355"/>
    <n v="901971.92550000001"/>
    <n v="0.30451040440979416"/>
    <s v="Construct Formula To The Right Of This Column"/>
  </r>
  <r>
    <x v="0"/>
    <x v="0"/>
    <x v="0"/>
    <s v="Best Supplier Per Basket"/>
    <s v="Basket: Office Equipment Type"/>
    <x v="3"/>
    <x v="4"/>
    <x v="0"/>
    <s v="National"/>
    <n v="27851.903999999999"/>
    <n v="14371.6623"/>
    <n v="13480.2417"/>
    <n v="0.48399999999999999"/>
    <n v="1.37E-2"/>
    <n v="196.89179999999999"/>
    <n v="14174.770500000001"/>
    <n v="13677.1335"/>
    <n v="0"/>
    <s v=""/>
    <n v="0"/>
    <n v="0"/>
    <n v="0"/>
    <n v="14371.6623"/>
    <n v="13480.2417"/>
    <n v="0"/>
    <n v="14371.6623"/>
    <n v="13480.2417"/>
    <n v="14371.6623"/>
    <n v="13480.2417"/>
    <n v="0.48399713355323937"/>
    <s v="Construct Formula To The Right Of This Column"/>
  </r>
  <r>
    <x v="0"/>
    <x v="0"/>
    <x v="0"/>
    <s v="Line Item Incumbents"/>
    <s v="Item Level"/>
    <x v="5"/>
    <x v="3"/>
    <x v="0"/>
    <m/>
    <n v="2242386.4920000001"/>
    <n v="0"/>
    <n v="0"/>
    <n v="0"/>
    <n v="0"/>
    <n v="0"/>
    <n v="0"/>
    <n v="0"/>
    <n v="0"/>
    <s v=""/>
    <n v="0"/>
    <n v="0"/>
    <n v="0"/>
    <n v="0"/>
    <n v="0"/>
    <n v="0"/>
    <n v="0"/>
    <n v="0"/>
    <n v="0"/>
    <n v="0"/>
    <n v="0"/>
    <s v="Construct Formula To The Right Of This Column"/>
  </r>
  <r>
    <x v="0"/>
    <x v="0"/>
    <x v="0"/>
    <s v="Line Item Incumbents"/>
    <s v="Item Level"/>
    <x v="5"/>
    <x v="0"/>
    <x v="0"/>
    <s v="Regional"/>
    <n v="3526605.5279999999"/>
    <n v="3843881.3627999998"/>
    <n v="-317275.83480000001"/>
    <n v="-0.09"/>
    <n v="8.6699999999999999E-2"/>
    <n v="333264.51419999998"/>
    <n v="3510616.8486000001"/>
    <n v="15988.679400000001"/>
    <n v="0"/>
    <s v=""/>
    <n v="0"/>
    <n v="0"/>
    <n v="0"/>
    <n v="3843881.3627999998"/>
    <n v="-317275.83480000001"/>
    <n v="0"/>
    <n v="3843881.3627999998"/>
    <n v="-317275.83480000001"/>
    <n v="3843881.3627999998"/>
    <n v="-317275.83480000001"/>
    <n v="-8.9966352142575104E-2"/>
    <s v="Construct Formula To The Right Of This Column"/>
  </r>
  <r>
    <x v="0"/>
    <x v="0"/>
    <x v="0"/>
    <s v="Line Item Incumbents"/>
    <s v="Item Level"/>
    <x v="5"/>
    <x v="1"/>
    <x v="0"/>
    <s v="National"/>
    <n v="60252.211499999998"/>
    <n v="42613.997100000001"/>
    <n v="17638.214400000001"/>
    <n v="0.29270000000000002"/>
    <n v="6.7000000000000002E-3"/>
    <n v="285.5138"/>
    <n v="42328.4833"/>
    <n v="17923.728200000001"/>
    <n v="0"/>
    <s v=""/>
    <n v="0"/>
    <n v="0"/>
    <n v="0"/>
    <n v="42613.997100000001"/>
    <n v="17638.214400000001"/>
    <n v="0"/>
    <n v="42613.997100000001"/>
    <n v="17638.214400000001"/>
    <n v="42613.997100000001"/>
    <n v="17638.214400000001"/>
    <n v="0.29273970134689581"/>
    <s v="Construct Formula To The Right Of This Column"/>
  </r>
  <r>
    <x v="0"/>
    <x v="0"/>
    <x v="0"/>
    <s v="Line Item Incumbents"/>
    <s v="Item Level"/>
    <x v="5"/>
    <x v="2"/>
    <x v="0"/>
    <s v="Regional"/>
    <n v="40664.690999999999"/>
    <n v="43082.55"/>
    <n v="-2417.8589999999999"/>
    <n v="-5.9499999999999997E-2"/>
    <n v="1.0999999999999999E-2"/>
    <n v="473.90809999999999"/>
    <n v="42608.642"/>
    <n v="-1943.951"/>
    <n v="0"/>
    <s v=""/>
    <n v="0"/>
    <n v="0"/>
    <n v="0"/>
    <n v="43082.55"/>
    <n v="-2417.8589999999999"/>
    <n v="0"/>
    <n v="43082.55"/>
    <n v="-2417.8589999999999"/>
    <n v="43082.55"/>
    <n v="-2417.8589999999999"/>
    <n v="-5.945843778820304E-2"/>
    <s v="Construct Formula To The Right Of This Column"/>
  </r>
  <r>
    <x v="0"/>
    <x v="0"/>
    <x v="0"/>
    <s v="Preferred Suppliers Per Basket"/>
    <s v="Basket: All Items in Pricing Sheet"/>
    <x v="6"/>
    <x v="2"/>
    <x v="0"/>
    <s v="Regional"/>
    <n v="2962039.7609999999"/>
    <n v="2060067.8355"/>
    <n v="901971.92550000001"/>
    <n v="0.30449999999999999"/>
    <n v="0.1017"/>
    <n v="209508.8989"/>
    <n v="1850558.9365999999"/>
    <n v="1111480.8244"/>
    <n v="0"/>
    <s v=""/>
    <n v="0"/>
    <n v="0"/>
    <n v="0"/>
    <n v="2060067.8355"/>
    <n v="901971.92550000001"/>
    <n v="0"/>
    <n v="2060067.8355"/>
    <n v="901971.92550000001"/>
    <n v="2060067.8355"/>
    <n v="901971.92550000001"/>
    <n v="0.30451040440979416"/>
    <s v="Construct Formula To The Right Of This Column"/>
  </r>
  <r>
    <x v="0"/>
    <x v="0"/>
    <x v="0"/>
    <s v="Preferred Suppliers Per Basket"/>
    <s v="Basket: Quality Grade"/>
    <x v="7"/>
    <x v="3"/>
    <x v="0"/>
    <m/>
    <n v="2302938.5745000001"/>
    <n v="0"/>
    <n v="0"/>
    <n v="0"/>
    <n v="0"/>
    <n v="0"/>
    <n v="0"/>
    <n v="0"/>
    <n v="0"/>
    <s v=""/>
    <n v="0"/>
    <n v="0"/>
    <n v="0"/>
    <n v="0"/>
    <n v="0"/>
    <n v="0"/>
    <n v="0"/>
    <n v="0"/>
    <n v="0"/>
    <n v="0"/>
    <n v="0"/>
    <s v="Construct Formula To The Right Of This Column"/>
  </r>
  <r>
    <x v="0"/>
    <x v="0"/>
    <x v="0"/>
    <s v="Preferred Suppliers Per Basket"/>
    <s v="Basket: All Items in Pricing Sheet"/>
    <x v="6"/>
    <x v="3"/>
    <x v="0"/>
    <m/>
    <n v="2907869.1614999999"/>
    <n v="0"/>
    <n v="0"/>
    <n v="0"/>
    <n v="0"/>
    <n v="0"/>
    <n v="0"/>
    <n v="0"/>
    <n v="0"/>
    <s v=""/>
    <n v="0"/>
    <n v="0"/>
    <n v="0"/>
    <n v="0"/>
    <n v="0"/>
    <n v="0"/>
    <n v="0"/>
    <n v="0"/>
    <n v="0"/>
    <n v="0"/>
    <n v="0"/>
    <s v="Construct Formula To The Right Of This Column"/>
  </r>
  <r>
    <x v="0"/>
    <x v="0"/>
    <x v="0"/>
    <s v="Preferred Suppliers Per Basket"/>
    <s v="Basket: Office Equipment Type"/>
    <x v="8"/>
    <x v="6"/>
    <x v="1"/>
    <s v="Regional"/>
    <n v="51923.395499999999"/>
    <n v="40041.520799999998"/>
    <n v="11881.8747"/>
    <n v="0.2288"/>
    <n v="1.1599999999999999E-2"/>
    <n v="464.48160000000001"/>
    <n v="39577.039199999999"/>
    <n v="12346.356299999999"/>
    <n v="0"/>
    <s v=""/>
    <n v="0"/>
    <n v="0"/>
    <n v="0"/>
    <n v="40041.520799999998"/>
    <n v="11881.8747"/>
    <n v="0"/>
    <n v="40041.520799999998"/>
    <n v="11881.8747"/>
    <n v="40041.520799999998"/>
    <n v="11881.8747"/>
    <n v="0.22883470130531045"/>
    <s v="Construct Formula To The Right Of This Column"/>
  </r>
  <r>
    <x v="0"/>
    <x v="0"/>
    <x v="0"/>
    <s v="Preferred Suppliers Per Basket"/>
    <s v="Basket: Office Equipment Type"/>
    <x v="8"/>
    <x v="7"/>
    <x v="1"/>
    <s v="Regional"/>
    <n v="708401.58600000001"/>
    <n v="465699.04920000001"/>
    <n v="242702.5368"/>
    <n v="0.34260000000000002"/>
    <n v="4.1999999999999997E-3"/>
    <n v="1955.9359999999999"/>
    <n v="463743.11320000002"/>
    <n v="244658.47279999999"/>
    <n v="0"/>
    <s v=""/>
    <n v="0"/>
    <n v="0"/>
    <n v="0"/>
    <n v="465699.04920000001"/>
    <n v="242702.5368"/>
    <n v="0"/>
    <n v="465699.04920000001"/>
    <n v="242702.5368"/>
    <n v="465699.04920000001"/>
    <n v="242702.5368"/>
    <n v="0.34260586310996766"/>
    <s v="Construct Formula To The Right Of This Column"/>
  </r>
  <r>
    <x v="0"/>
    <x v="0"/>
    <x v="0"/>
    <s v="Preferred Suppliers Per Basket"/>
    <s v="Basket: Office Equipment Type"/>
    <x v="8"/>
    <x v="8"/>
    <x v="1"/>
    <s v="National"/>
    <n v="6762.5010000000002"/>
    <n v="3758.7393000000002"/>
    <n v="3003.7617"/>
    <n v="0.44419999999999998"/>
    <n v="7.7000000000000002E-3"/>
    <n v="28.942299999999999"/>
    <n v="3729.797"/>
    <n v="3032.7040000000002"/>
    <n v="0"/>
    <s v=""/>
    <n v="0"/>
    <n v="0"/>
    <n v="0"/>
    <n v="3758.7393000000002"/>
    <n v="3003.7617"/>
    <n v="0"/>
    <n v="3758.7393000000002"/>
    <n v="3003.7617"/>
    <n v="3758.7393000000002"/>
    <n v="3003.7617"/>
    <n v="0.44417911361491852"/>
    <s v="Construct Formula To The Right Of This Column"/>
  </r>
  <r>
    <x v="0"/>
    <x v="0"/>
    <x v="0"/>
    <s v="Preferred Suppliers Per Basket"/>
    <s v="Basket: Office Equipment Type"/>
    <x v="8"/>
    <x v="3"/>
    <x v="0"/>
    <m/>
    <n v="5102821.4400000004"/>
    <n v="0"/>
    <n v="0"/>
    <n v="0"/>
    <n v="0"/>
    <n v="0"/>
    <n v="0"/>
    <n v="0"/>
    <n v="0"/>
    <s v=""/>
    <n v="0"/>
    <n v="0"/>
    <n v="0"/>
    <n v="0"/>
    <n v="0"/>
    <n v="0"/>
    <n v="0"/>
    <n v="0"/>
    <n v="0"/>
    <n v="0"/>
    <n v="0"/>
    <s v="Construct Formula To The Right Of This Column"/>
  </r>
  <r>
    <x v="0"/>
    <x v="0"/>
    <x v="0"/>
    <s v="Preferred Suppliers Per Basket"/>
    <s v="Basket: Quality Grade"/>
    <x v="7"/>
    <x v="0"/>
    <x v="0"/>
    <s v="Regional"/>
    <n v="3566970.3480000002"/>
    <n v="3867159.1505999998"/>
    <n v="-300188.8026"/>
    <n v="-8.4199999999999997E-2"/>
    <n v="8.6699999999999999E-2"/>
    <n v="335282.69839999999"/>
    <n v="3531876.4522000002"/>
    <n v="35093.895799999998"/>
    <n v="0"/>
    <s v=""/>
    <n v="0"/>
    <n v="0"/>
    <n v="0"/>
    <n v="3867159.1505999998"/>
    <n v="-300188.8026"/>
    <n v="0"/>
    <n v="3867159.1505999998"/>
    <n v="-300188.8026"/>
    <n v="3867159.1505999998"/>
    <n v="-300188.8026"/>
    <n v="-8.4157919274074094E-2"/>
    <s v="Construct Formula To The Right Of This Column"/>
  </r>
  <r>
    <x v="0"/>
    <x v="0"/>
    <x v="0"/>
    <s v="Supplier Selection"/>
    <s v="Item Level"/>
    <x v="9"/>
    <x v="3"/>
    <x v="0"/>
    <m/>
    <n v="978318.15379999997"/>
    <n v="978318.15379999997"/>
    <n v="0"/>
    <n v="0"/>
    <n v="0"/>
    <n v="0"/>
    <n v="978318.15379999997"/>
    <n v="0"/>
    <n v="0"/>
    <s v=""/>
    <n v="0"/>
    <n v="0"/>
    <n v="0"/>
    <n v="978318.15379999997"/>
    <n v="0"/>
    <n v="0"/>
    <n v="978318.15379999997"/>
    <n v="0"/>
    <n v="978318.15379999997"/>
    <n v="0"/>
    <n v="0"/>
    <s v="Construct Formula To The Right Of This Column"/>
  </r>
  <r>
    <x v="0"/>
    <x v="0"/>
    <x v="0"/>
    <s v="Top N Suppliers Per Basket"/>
    <s v="Basket: Office Equipment Type"/>
    <x v="10"/>
    <x v="8"/>
    <x v="1"/>
    <s v="National"/>
    <n v="6762.5010000000002"/>
    <n v="3758.7393000000002"/>
    <n v="3003.7617"/>
    <n v="0.44419999999999998"/>
    <n v="7.7000000000000002E-3"/>
    <n v="28.942299999999999"/>
    <n v="3729.797"/>
    <n v="3032.7040000000002"/>
    <n v="0"/>
    <s v=""/>
    <n v="0"/>
    <n v="0"/>
    <n v="0"/>
    <n v="3758.7393000000002"/>
    <n v="3003.7617"/>
    <n v="0"/>
    <n v="3758.7393000000002"/>
    <n v="3003.7617"/>
    <n v="3758.7393000000002"/>
    <n v="3003.7617"/>
    <n v="0.44417911361491852"/>
    <s v="Construct Formula To The Right Of This Column"/>
  </r>
  <r>
    <x v="0"/>
    <x v="0"/>
    <x v="0"/>
    <s v="Top N Suppliers Per Basket"/>
    <s v="Basket: Office Equipment Type"/>
    <x v="10"/>
    <x v="6"/>
    <x v="1"/>
    <s v="Regional"/>
    <n v="7325.64"/>
    <n v="2768.9940000000001"/>
    <n v="4556.6459999999997"/>
    <n v="0.622"/>
    <n v="1.1599999999999999E-2"/>
    <n v="32.1203"/>
    <n v="2736.8737000000001"/>
    <n v="4588.7663000000002"/>
    <n v="0"/>
    <s v=""/>
    <n v="0"/>
    <n v="0"/>
    <n v="0"/>
    <n v="2768.9940000000001"/>
    <n v="4556.6459999999997"/>
    <n v="0"/>
    <n v="2768.9940000000001"/>
    <n v="4556.6459999999997"/>
    <n v="2768.9940000000001"/>
    <n v="4556.6459999999997"/>
    <n v="0.6220133667502088"/>
    <s v="Construct Formula To The Right Of This Column"/>
  </r>
  <r>
    <x v="0"/>
    <x v="0"/>
    <x v="0"/>
    <s v="Top N Suppliers Per Basket"/>
    <s v="Basket: Quality Grade"/>
    <x v="11"/>
    <x v="2"/>
    <x v="0"/>
    <s v="Regional"/>
    <n v="40244.370000000003"/>
    <n v="28229.626799999998"/>
    <n v="12014.743200000001"/>
    <n v="0.29849999999999999"/>
    <n v="1.0999999999999999E-2"/>
    <n v="310.52589999999998"/>
    <n v="27919.100900000001"/>
    <n v="12325.2691"/>
    <n v="0"/>
    <s v=""/>
    <n v="0"/>
    <n v="0"/>
    <n v="0"/>
    <n v="28229.626799999998"/>
    <n v="12014.743200000001"/>
    <n v="0"/>
    <n v="28229.626799999998"/>
    <n v="12014.743200000001"/>
    <n v="28229.626799999998"/>
    <n v="12014.743200000001"/>
    <n v="0.29854469581707949"/>
    <s v="Construct Formula To The Right Of This Column"/>
  </r>
  <r>
    <x v="0"/>
    <x v="0"/>
    <x v="0"/>
    <s v="Top N Suppliers Per Basket"/>
    <s v="Basket: Office Equipment Type"/>
    <x v="10"/>
    <x v="3"/>
    <x v="0"/>
    <m/>
    <n v="2491447.0440000002"/>
    <n v="0"/>
    <n v="0"/>
    <n v="0"/>
    <n v="0"/>
    <n v="0"/>
    <n v="0"/>
    <n v="0"/>
    <n v="0"/>
    <s v=""/>
    <n v="0"/>
    <n v="0"/>
    <n v="0"/>
    <n v="0"/>
    <n v="0"/>
    <n v="0"/>
    <n v="0"/>
    <n v="0"/>
    <n v="0"/>
    <n v="0"/>
    <n v="0"/>
    <s v="Construct Formula To The Right Of This Column"/>
  </r>
  <r>
    <x v="0"/>
    <x v="0"/>
    <x v="0"/>
    <s v="Top N Suppliers Per Basket"/>
    <s v="Basket: Office Equipment Type"/>
    <x v="10"/>
    <x v="1"/>
    <x v="0"/>
    <s v="National"/>
    <n v="54823.051500000001"/>
    <n v="35123.405100000004"/>
    <n v="19699.646400000001"/>
    <n v="0.35930000000000001"/>
    <n v="6.7000000000000002E-3"/>
    <n v="235.32679999999999"/>
    <n v="34888.078300000001"/>
    <n v="19934.9732"/>
    <n v="0"/>
    <s v=""/>
    <n v="0"/>
    <n v="0"/>
    <n v="0"/>
    <n v="35123.405100000004"/>
    <n v="19699.646400000001"/>
    <n v="0"/>
    <n v="35123.405100000004"/>
    <n v="19699.646400000001"/>
    <n v="35123.405100000004"/>
    <n v="19699.646400000001"/>
    <n v="0.35933144655401023"/>
    <s v="Construct Formula To The Right Of This Column"/>
  </r>
  <r>
    <x v="0"/>
    <x v="0"/>
    <x v="0"/>
    <s v="Top N Suppliers Per Basket"/>
    <s v="Basket: Quality Grade"/>
    <x v="11"/>
    <x v="5"/>
    <x v="1"/>
    <s v="National"/>
    <n v="2394771.162"/>
    <n v="1543303.287"/>
    <n v="851467.875"/>
    <n v="0.35560000000000003"/>
    <n v="4.7699999999999999E-2"/>
    <n v="73615.566800000001"/>
    <n v="1469687.7202000001"/>
    <n v="925083.44180000003"/>
    <n v="0"/>
    <s v=""/>
    <n v="0"/>
    <n v="0"/>
    <n v="0"/>
    <n v="1543303.287"/>
    <n v="851467.875"/>
    <n v="0"/>
    <n v="1543303.287"/>
    <n v="851467.875"/>
    <n v="1543303.287"/>
    <n v="851467.875"/>
    <n v="0.35555291817064233"/>
    <s v="Construct Formula To The Right Of This Column"/>
  </r>
  <r>
    <x v="0"/>
    <x v="0"/>
    <x v="0"/>
    <s v="Top N Suppliers Per Basket"/>
    <s v="Basket: All Items in Pricing Sheet"/>
    <x v="12"/>
    <x v="0"/>
    <x v="0"/>
    <s v="Regional"/>
    <n v="1143017.358"/>
    <n v="969612.70050000004"/>
    <n v="173404.6575"/>
    <n v="0.1517"/>
    <n v="5.8999999999999997E-2"/>
    <n v="57207.149299999997"/>
    <n v="912405.55119999999"/>
    <n v="230611.80679999999"/>
    <n v="0"/>
    <s v=""/>
    <n v="0"/>
    <n v="0"/>
    <n v="0"/>
    <n v="969612.70050000004"/>
    <n v="173404.6575"/>
    <n v="0"/>
    <n v="969612.70050000004"/>
    <n v="173404.6575"/>
    <n v="969612.70050000004"/>
    <n v="173404.6575"/>
    <n v="0.15170780766043274"/>
    <s v="Construct Formula To The Right Of This Column"/>
  </r>
  <r>
    <x v="0"/>
    <x v="0"/>
    <x v="0"/>
    <s v="Top N Suppliers Per Basket"/>
    <s v="Basket: Office Equipment Type"/>
    <x v="10"/>
    <x v="2"/>
    <x v="0"/>
    <s v="Regional"/>
    <n v="2410280.7000000002"/>
    <n v="1558230.1287"/>
    <n v="852050.57129999995"/>
    <n v="0.35349999999999998"/>
    <n v="0.1017"/>
    <n v="158472.00409999999"/>
    <n v="1399758.1246"/>
    <n v="1010522.5754"/>
    <n v="0"/>
    <s v=""/>
    <n v="0"/>
    <n v="0"/>
    <n v="0"/>
    <n v="1558230.1287"/>
    <n v="852050.57129999995"/>
    <n v="0"/>
    <n v="1558230.1287"/>
    <n v="852050.57129999995"/>
    <n v="1558230.1287"/>
    <n v="852050.57129999995"/>
    <n v="0.35350678089070697"/>
    <s v="Construct Formula To The Right Of This Column"/>
  </r>
  <r>
    <x v="0"/>
    <x v="0"/>
    <x v="0"/>
    <s v="Top N Suppliers Per Basket"/>
    <s v="Basket: Quality Grade"/>
    <x v="11"/>
    <x v="7"/>
    <x v="1"/>
    <s v="Regional"/>
    <n v="2049607.9439999999"/>
    <n v="1781149.2660000001"/>
    <n v="268458.67800000001"/>
    <n v="0.13100000000000001"/>
    <n v="0.15179999999999999"/>
    <n v="270378.45860000001"/>
    <n v="1510770.8074"/>
    <n v="538837.13659999997"/>
    <n v="0"/>
    <s v=""/>
    <n v="0"/>
    <n v="0"/>
    <n v="0"/>
    <n v="1781149.2660000001"/>
    <n v="268458.67800000001"/>
    <n v="0"/>
    <n v="1781149.2660000001"/>
    <n v="268458.67800000001"/>
    <n v="1781149.2660000001"/>
    <n v="268458.67800000001"/>
    <n v="0.13098050228868552"/>
    <s v="Construct Formula To The Right Of This Column"/>
  </r>
  <r>
    <x v="0"/>
    <x v="0"/>
    <x v="0"/>
    <s v="Top N Suppliers Per Basket"/>
    <s v="Basket: All Items in Pricing Sheet"/>
    <x v="12"/>
    <x v="2"/>
    <x v="0"/>
    <s v="Regional"/>
    <n v="2461719.747"/>
    <n v="1593719.1159000001"/>
    <n v="868000.6311"/>
    <n v="0.35260000000000002"/>
    <n v="0.1017"/>
    <n v="162081.2341"/>
    <n v="1431637.8818000001"/>
    <n v="1030081.8652"/>
    <n v="0"/>
    <s v=""/>
    <n v="0"/>
    <n v="0"/>
    <n v="0"/>
    <n v="1593719.1159000001"/>
    <n v="868000.6311"/>
    <n v="0"/>
    <n v="1593719.1159000001"/>
    <n v="868000.6311"/>
    <n v="1593719.1159000001"/>
    <n v="868000.6311"/>
    <n v="0.35259928842744909"/>
    <s v="Construct Formula To The Right Of This Column"/>
  </r>
  <r>
    <x v="0"/>
    <x v="0"/>
    <x v="0"/>
    <s v="Top N Suppliers Per Basket"/>
    <s v="Basket: Office Equipment Type"/>
    <x v="10"/>
    <x v="5"/>
    <x v="1"/>
    <s v="National"/>
    <n v="190868.4"/>
    <n v="139878.7536"/>
    <n v="50989.646399999998"/>
    <n v="0.2671"/>
    <n v="1.01E-2"/>
    <n v="1412.7754"/>
    <n v="138465.97820000001"/>
    <n v="52402.421799999996"/>
    <n v="0"/>
    <s v=""/>
    <n v="0"/>
    <n v="0"/>
    <n v="0"/>
    <n v="139878.7536"/>
    <n v="50989.646399999998"/>
    <n v="0"/>
    <n v="139878.7536"/>
    <n v="50989.646399999998"/>
    <n v="139878.7536"/>
    <n v="50989.646399999998"/>
    <n v="0.26714556416881996"/>
    <s v="Construct Formula To The Right Of This Column"/>
  </r>
  <r>
    <x v="0"/>
    <x v="0"/>
    <x v="0"/>
    <s v="Top N Suppliers Per Basket"/>
    <s v="Basket: Quality Grade"/>
    <x v="11"/>
    <x v="8"/>
    <x v="1"/>
    <s v="National"/>
    <n v="195192.9675"/>
    <n v="114382.7634"/>
    <n v="80810.204100000003"/>
    <n v="0.41399999999999998"/>
    <n v="7.7000000000000002E-3"/>
    <n v="880.7473"/>
    <n v="113502.01609999999"/>
    <n v="81690.951400000005"/>
    <n v="0"/>
    <s v=""/>
    <n v="0"/>
    <n v="0"/>
    <n v="0"/>
    <n v="114382.7634"/>
    <n v="80810.204100000003"/>
    <n v="0"/>
    <n v="114382.7634"/>
    <n v="80810.204100000003"/>
    <n v="114382.7634"/>
    <n v="80810.204100000003"/>
    <n v="0.4140016166309885"/>
    <s v="Construct Formula To The Right Of This Column"/>
  </r>
  <r>
    <x v="0"/>
    <x v="0"/>
    <x v="0"/>
    <s v="Top N Suppliers Per Basket"/>
    <s v="Basket: Quality Grade"/>
    <x v="11"/>
    <x v="4"/>
    <x v="0"/>
    <s v="National"/>
    <n v="325107.27"/>
    <n v="257680.93650000001"/>
    <n v="67426.333499999993"/>
    <n v="0.2074"/>
    <n v="1.37E-2"/>
    <n v="3530.2287999999999"/>
    <n v="254150.7077"/>
    <n v="70956.562300000005"/>
    <n v="0"/>
    <s v=""/>
    <n v="0"/>
    <n v="0"/>
    <n v="0"/>
    <n v="257680.93650000001"/>
    <n v="67426.333499999993"/>
    <n v="0"/>
    <n v="257680.93650000001"/>
    <n v="67426.333499999993"/>
    <n v="257680.93650000001"/>
    <n v="67426.333499999993"/>
    <n v="0.20739718770361545"/>
    <s v="Construct Formula To The Right Of This Column"/>
  </r>
  <r>
    <x v="0"/>
    <x v="0"/>
    <x v="0"/>
    <s v="Top N Suppliers Per Basket"/>
    <s v="Basket: All Items in Pricing Sheet"/>
    <x v="12"/>
    <x v="3"/>
    <x v="0"/>
    <m/>
    <n v="2265171.8174999999"/>
    <n v="0"/>
    <n v="0"/>
    <n v="0"/>
    <n v="0"/>
    <n v="0"/>
    <n v="0"/>
    <n v="0"/>
    <n v="0"/>
    <s v=""/>
    <n v="0"/>
    <n v="0"/>
    <n v="0"/>
    <n v="0"/>
    <n v="0"/>
    <n v="0"/>
    <n v="0"/>
    <n v="0"/>
    <n v="0"/>
    <n v="0"/>
    <n v="0"/>
    <s v="Construct Formula To The Right Of This Column"/>
  </r>
  <r>
    <x v="0"/>
    <x v="0"/>
    <x v="0"/>
    <s v="Top N Suppliers Per Basket"/>
    <s v="Basket: Office Equipment Type"/>
    <x v="10"/>
    <x v="7"/>
    <x v="1"/>
    <s v="Regional"/>
    <n v="708401.58600000001"/>
    <n v="465699.04920000001"/>
    <n v="242702.5368"/>
    <n v="0.34260000000000002"/>
    <n v="4.1999999999999997E-3"/>
    <n v="1955.9359999999999"/>
    <n v="463743.11320000002"/>
    <n v="244658.47279999999"/>
    <n v="0"/>
    <s v=""/>
    <n v="0"/>
    <n v="0"/>
    <n v="0"/>
    <n v="465699.04920000001"/>
    <n v="242702.5368"/>
    <n v="0"/>
    <n v="465699.04920000001"/>
    <n v="242702.5368"/>
    <n v="465699.04920000001"/>
    <n v="242702.5368"/>
    <n v="0.34260586310996766"/>
    <s v="Construct Formula To The Right Of This Column"/>
  </r>
  <r>
    <x v="0"/>
    <x v="0"/>
    <x v="0"/>
    <s v="Top N Suppliers Per Basket"/>
    <s v="Basket: Quality Grade"/>
    <x v="11"/>
    <x v="3"/>
    <x v="0"/>
    <m/>
    <n v="93635.955000000002"/>
    <n v="0"/>
    <n v="0"/>
    <n v="0"/>
    <n v="0"/>
    <n v="0"/>
    <n v="0"/>
    <n v="0"/>
    <n v="0"/>
    <s v=""/>
    <n v="0"/>
    <n v="0"/>
    <n v="0"/>
    <n v="0"/>
    <n v="0"/>
    <n v="0"/>
    <n v="0"/>
    <n v="0"/>
    <n v="0"/>
    <n v="0"/>
    <n v="0"/>
    <s v="Construct Formula To The Right Of This Column"/>
  </r>
  <r>
    <x v="0"/>
    <x v="0"/>
    <x v="0"/>
    <s v="Top N Suppliers Per Basket"/>
    <s v="Basket: Quality Grade"/>
    <x v="11"/>
    <x v="0"/>
    <x v="0"/>
    <s v="Regional"/>
    <n v="771349.25399999996"/>
    <n v="622091.01780000003"/>
    <n v="149258.23620000001"/>
    <n v="0.19350000000000001"/>
    <n v="5.8999999999999997E-2"/>
    <n v="36703.3701"/>
    <n v="585387.64769999997"/>
    <n v="185961.60630000001"/>
    <n v="0"/>
    <s v=""/>
    <n v="0"/>
    <n v="0"/>
    <n v="0"/>
    <n v="622091.01780000003"/>
    <n v="149258.23620000001"/>
    <n v="0"/>
    <n v="622091.01780000003"/>
    <n v="149258.23620000001"/>
    <n v="622091.01780000003"/>
    <n v="149258.23620000001"/>
    <n v="0.19350279452010727"/>
    <s v="Construct Formula To The Right Of This Colum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6">
  <r>
    <x v="0"/>
    <x v="0"/>
    <x v="0"/>
    <x v="0"/>
    <x v="0"/>
    <x v="0"/>
    <s v="N/A"/>
    <x v="0"/>
    <s v="OFF_001"/>
    <s v="Notepads"/>
    <s v="Low"/>
    <s v="A6 Economy Notepad"/>
    <x v="0"/>
    <n v="13"/>
    <n v="17.315999999999999"/>
    <n v="0"/>
    <s v="Supplier A"/>
    <s v="New"/>
    <s v="Positive Savings"/>
    <n v="6.0709999999999997"/>
    <n v="11.244999999999999"/>
    <n v="0.64939939999999996"/>
    <n v="11.244999999999999"/>
    <n v="0.64939939999999996"/>
    <x v="0"/>
    <x v="0"/>
    <x v="0"/>
    <n v="6.0709999999999997"/>
    <n v="11.244999999999999"/>
    <n v="0.64939939999999996"/>
    <s v="Construct Formula To The Right Of This Column"/>
  </r>
  <r>
    <x v="0"/>
    <x v="0"/>
    <x v="0"/>
    <x v="0"/>
    <x v="0"/>
    <x v="0"/>
    <s v="N/A"/>
    <x v="0"/>
    <s v="OFF_002"/>
    <s v="Notepads"/>
    <s v="Low"/>
    <s v="A5 Economy Notepad"/>
    <x v="0"/>
    <n v="217"/>
    <n v="562.46400000000006"/>
    <n v="0"/>
    <s v="Supplier A"/>
    <s v="New"/>
    <s v="Positive Savings"/>
    <n v="200.6165"/>
    <n v="361.84750000000003"/>
    <n v="0.64332562000000004"/>
    <n v="361.84750000000003"/>
    <n v="0.64332562000000004"/>
    <x v="0"/>
    <x v="0"/>
    <x v="0"/>
    <n v="200.6165"/>
    <n v="361.84750000000003"/>
    <n v="0.64332562000000004"/>
    <s v="Construct Formula To The Right Of This Column"/>
  </r>
  <r>
    <x v="0"/>
    <x v="0"/>
    <x v="0"/>
    <x v="0"/>
    <x v="0"/>
    <x v="0"/>
    <s v="N/A"/>
    <x v="0"/>
    <s v="OFF_003"/>
    <s v="Notepads"/>
    <s v="Low"/>
    <s v="A4 Economy Notepad"/>
    <x v="0"/>
    <n v="318"/>
    <n v="964.49400000000003"/>
    <n v="0"/>
    <s v="Supplier E"/>
    <s v="Incumbent"/>
    <s v="Positive Savings"/>
    <n v="413.24099999999999"/>
    <n v="551.25300000000004"/>
    <n v="0.57154632000000005"/>
    <n v="551.25300000000004"/>
    <n v="0.57154632000000005"/>
    <x v="1"/>
    <x v="1"/>
    <x v="1"/>
    <n v="413.24099999999999"/>
    <n v="551.25300000000004"/>
    <n v="0.57154632000000005"/>
    <s v="Construct Formula To The Right Of This Column"/>
  </r>
  <r>
    <x v="0"/>
    <x v="0"/>
    <x v="0"/>
    <x v="0"/>
    <x v="0"/>
    <x v="0"/>
    <s v="N/A"/>
    <x v="0"/>
    <s v="OFF_004"/>
    <s v="Notepads"/>
    <s v="Medium"/>
    <s v="A6 Standard Notepad"/>
    <x v="0"/>
    <n v="212"/>
    <n v="697.69200000000001"/>
    <n v="0"/>
    <s v="Supplier F"/>
    <s v="Incumbent"/>
    <s v="Positive Savings"/>
    <n v="219.86519999999999"/>
    <n v="477.82679999999999"/>
    <n v="0.68486782000000002"/>
    <n v="477.82679999999999"/>
    <n v="0.68486782000000002"/>
    <x v="2"/>
    <x v="1"/>
    <x v="1"/>
    <n v="219.86519999999999"/>
    <n v="477.82679999999999"/>
    <n v="0.68486782000000002"/>
    <s v="Construct Formula To The Right Of This Column"/>
  </r>
  <r>
    <x v="0"/>
    <x v="0"/>
    <x v="0"/>
    <x v="0"/>
    <x v="0"/>
    <x v="0"/>
    <s v="N/A"/>
    <x v="0"/>
    <s v="OFF_005"/>
    <s v="Notepads"/>
    <s v="Medium"/>
    <s v="A5 Standard Notepad"/>
    <x v="0"/>
    <n v="457"/>
    <n v="2314.248"/>
    <n v="0"/>
    <s v="Supplier G"/>
    <s v="Incumbent"/>
    <s v="Positive Savings"/>
    <n v="800.43550000000005"/>
    <n v="1513.8125"/>
    <n v="0.65412716999999998"/>
    <n v="1513.8125"/>
    <n v="0.65412716999999998"/>
    <x v="3"/>
    <x v="1"/>
    <x v="1"/>
    <n v="800.43550000000005"/>
    <n v="1513.8125"/>
    <n v="0.65412716999999998"/>
    <s v="Construct Formula To The Right Of This Column"/>
  </r>
  <r>
    <x v="0"/>
    <x v="0"/>
    <x v="0"/>
    <x v="0"/>
    <x v="0"/>
    <x v="0"/>
    <s v="N/A"/>
    <x v="0"/>
    <s v="OFF_006"/>
    <s v="Notepads"/>
    <s v="Medium"/>
    <s v="A4 Standard Notepad"/>
    <x v="0"/>
    <n v="387"/>
    <n v="2329.7399999999998"/>
    <n v="0"/>
    <s v="Supplier D"/>
    <s v="Line Item Incumbent"/>
    <s v="Positive Savings"/>
    <n v="1024.6599000000001"/>
    <n v="1305.0800999999999"/>
    <n v="0.56018272000000002"/>
    <n v="1305.0800999999999"/>
    <n v="0.56018272000000002"/>
    <x v="4"/>
    <x v="2"/>
    <x v="2"/>
    <n v="1024.6599000000001"/>
    <n v="1305.0800999999999"/>
    <n v="0.56018272000000002"/>
    <s v="Construct Formula To The Right Of This Column"/>
  </r>
  <r>
    <x v="0"/>
    <x v="0"/>
    <x v="0"/>
    <x v="0"/>
    <x v="0"/>
    <x v="0"/>
    <s v="N/A"/>
    <x v="0"/>
    <s v="OFF_007"/>
    <s v="Notepads"/>
    <s v="Medium"/>
    <s v="A3 Standard Notepad"/>
    <x v="0"/>
    <n v="49"/>
    <n v="437.32499999999999"/>
    <n v="0"/>
    <s v="Supplier E"/>
    <s v="Incumbent"/>
    <s v="Positive Savings"/>
    <n v="137.0138"/>
    <n v="300.31119999999999"/>
    <n v="0.68670028000000005"/>
    <n v="300.31119999999999"/>
    <n v="0.68670028000000005"/>
    <x v="1"/>
    <x v="1"/>
    <x v="1"/>
    <n v="137.0138"/>
    <n v="300.31119999999999"/>
    <n v="0.68670028000000005"/>
    <s v="Construct Formula To The Right Of This Column"/>
  </r>
  <r>
    <x v="0"/>
    <x v="0"/>
    <x v="0"/>
    <x v="0"/>
    <x v="0"/>
    <x v="0"/>
    <s v="N/A"/>
    <x v="0"/>
    <s v="OFF_008"/>
    <s v="Notepads"/>
    <s v="High"/>
    <s v="A6 Premium Notepad"/>
    <x v="0"/>
    <n v="255"/>
    <n v="2441.88"/>
    <n v="0"/>
    <s v="Supplier E"/>
    <s v="Incumbent"/>
    <s v="Positive Savings"/>
    <n v="701.55600000000004"/>
    <n v="1740.3240000000001"/>
    <n v="0.71269841"/>
    <n v="1740.3240000000001"/>
    <n v="0.71269841"/>
    <x v="1"/>
    <x v="1"/>
    <x v="1"/>
    <n v="701.55600000000004"/>
    <n v="1740.3240000000001"/>
    <n v="0.71269841"/>
    <s v="Construct Formula To The Right Of This Column"/>
  </r>
  <r>
    <x v="0"/>
    <x v="0"/>
    <x v="0"/>
    <x v="0"/>
    <x v="0"/>
    <x v="0"/>
    <s v="N/A"/>
    <x v="0"/>
    <s v="OFF_009"/>
    <s v="Notepads"/>
    <s v="High"/>
    <s v="A5 Premium Notepad"/>
    <x v="0"/>
    <n v="297"/>
    <n v="3250.3679999999999"/>
    <n v="0"/>
    <s v="Supplier G"/>
    <s v="Incumbent"/>
    <s v="Positive Savings"/>
    <n v="1090.5246"/>
    <n v="2159.8434000000002"/>
    <n v="0.66449195999999999"/>
    <n v="2159.8434000000002"/>
    <n v="0.66449195999999999"/>
    <x v="3"/>
    <x v="1"/>
    <x v="1"/>
    <n v="1090.5246"/>
    <n v="2159.8434000000002"/>
    <n v="0.66449195999999999"/>
    <s v="Construct Formula To The Right Of This Column"/>
  </r>
  <r>
    <x v="0"/>
    <x v="0"/>
    <x v="0"/>
    <x v="0"/>
    <x v="0"/>
    <x v="0"/>
    <s v="N/A"/>
    <x v="0"/>
    <s v="OFF_010"/>
    <s v="Notepads"/>
    <s v="High"/>
    <s v="A4 Premium Notepad"/>
    <x v="0"/>
    <n v="39"/>
    <n v="539.37"/>
    <n v="0"/>
    <s v="Supplier F"/>
    <s v="Incumbent"/>
    <s v="Positive Savings"/>
    <n v="170.5275"/>
    <n v="368.84249999999997"/>
    <n v="0.68383948000000006"/>
    <n v="368.84249999999997"/>
    <n v="0.68383948000000006"/>
    <x v="2"/>
    <x v="1"/>
    <x v="1"/>
    <n v="170.5275"/>
    <n v="368.84249999999997"/>
    <n v="0.68383948000000006"/>
    <s v="Construct Formula To The Right Of This Column"/>
  </r>
  <r>
    <x v="0"/>
    <x v="0"/>
    <x v="0"/>
    <x v="0"/>
    <x v="0"/>
    <x v="0"/>
    <s v="N/A"/>
    <x v="0"/>
    <s v="OFF_011"/>
    <s v="Pens"/>
    <s v="Low"/>
    <s v="Fine Economy Fountain Pen"/>
    <x v="1"/>
    <n v="204"/>
    <n v="263.36399999999998"/>
    <n v="0"/>
    <s v="Supplier A"/>
    <s v="New"/>
    <s v="Positive Savings"/>
    <n v="191.20920000000001"/>
    <n v="72.154799999999994"/>
    <n v="0.27397366000000001"/>
    <n v="72.154799999999994"/>
    <n v="0.27397366000000001"/>
    <x v="0"/>
    <x v="0"/>
    <x v="0"/>
    <n v="191.20920000000001"/>
    <n v="72.154799999999994"/>
    <n v="0.27397366000000001"/>
    <s v="Construct Formula To The Right Of This Column"/>
  </r>
  <r>
    <x v="0"/>
    <x v="0"/>
    <x v="0"/>
    <x v="0"/>
    <x v="0"/>
    <x v="0"/>
    <s v="N/A"/>
    <x v="0"/>
    <s v="OFF_012"/>
    <s v="Pens"/>
    <s v="Low"/>
    <s v="Medium Economy Fountain Pen"/>
    <x v="1"/>
    <n v="309"/>
    <n v="598.37850000000003"/>
    <n v="0"/>
    <s v="Supplier H"/>
    <s v="New"/>
    <s v="Positive Savings"/>
    <n v="338.1696"/>
    <n v="260.20890000000003"/>
    <n v="0.43485669999999998"/>
    <n v="260.20890000000003"/>
    <n v="0.43485669999999998"/>
    <x v="5"/>
    <x v="0"/>
    <x v="0"/>
    <n v="338.1696"/>
    <n v="260.20890000000003"/>
    <n v="0.43485669999999998"/>
    <s v="Construct Formula To The Right Of This Column"/>
  </r>
  <r>
    <x v="0"/>
    <x v="0"/>
    <x v="0"/>
    <x v="0"/>
    <x v="0"/>
    <x v="0"/>
    <s v="N/A"/>
    <x v="0"/>
    <s v="OFF_013"/>
    <s v="Pens"/>
    <s v="Low"/>
    <s v="Thick Economy Fountain Pen"/>
    <x v="1"/>
    <n v="281"/>
    <n v="703.06200000000001"/>
    <n v="0"/>
    <s v="Supplier H"/>
    <s v="New"/>
    <s v="Positive Savings"/>
    <n v="289.28949999999998"/>
    <n v="413.77249999999998"/>
    <n v="0.58852917999999999"/>
    <n v="413.77249999999998"/>
    <n v="0.58852917999999999"/>
    <x v="5"/>
    <x v="0"/>
    <x v="0"/>
    <n v="289.28949999999998"/>
    <n v="413.77249999999998"/>
    <n v="0.58852917999999999"/>
    <s v="Construct Formula To The Right Of This Column"/>
  </r>
  <r>
    <x v="0"/>
    <x v="0"/>
    <x v="0"/>
    <x v="0"/>
    <x v="0"/>
    <x v="0"/>
    <s v="N/A"/>
    <x v="0"/>
    <s v="OFF_014"/>
    <s v="Pens"/>
    <s v="Medium"/>
    <s v="Fine Standard Fountain Pen"/>
    <x v="1"/>
    <n v="318"/>
    <n v="1249.74"/>
    <n v="0"/>
    <s v="Supplier B"/>
    <s v="New"/>
    <s v="Positive Savings"/>
    <n v="680.39279999999997"/>
    <n v="569.34720000000004"/>
    <n v="0.45557251999999998"/>
    <n v="569.34720000000004"/>
    <n v="0.45557251999999998"/>
    <x v="6"/>
    <x v="0"/>
    <x v="0"/>
    <n v="680.39279999999997"/>
    <n v="569.34720000000004"/>
    <n v="0.45557251999999998"/>
    <s v="Construct Formula To The Right Of This Column"/>
  </r>
  <r>
    <x v="0"/>
    <x v="0"/>
    <x v="0"/>
    <x v="0"/>
    <x v="0"/>
    <x v="0"/>
    <s v="N/A"/>
    <x v="0"/>
    <s v="OFF_015"/>
    <s v="Pens"/>
    <s v="Medium"/>
    <s v="Medium Standard Fountain Pen"/>
    <x v="1"/>
    <n v="36"/>
    <n v="149.68799999999999"/>
    <n v="0"/>
    <s v="Supplier D"/>
    <s v="Incumbent"/>
    <s v="Positive Savings"/>
    <n v="47.152799999999999"/>
    <n v="102.5352"/>
    <n v="0.68499277999999997"/>
    <n v="102.5352"/>
    <n v="0.68499277999999997"/>
    <x v="4"/>
    <x v="1"/>
    <x v="1"/>
    <n v="47.152799999999999"/>
    <n v="102.5352"/>
    <n v="0.68499277999999997"/>
    <s v="Construct Formula To The Right Of This Column"/>
  </r>
  <r>
    <x v="0"/>
    <x v="0"/>
    <x v="0"/>
    <x v="0"/>
    <x v="0"/>
    <x v="0"/>
    <s v="N/A"/>
    <x v="0"/>
    <s v="OFF_016"/>
    <s v="Pens"/>
    <s v="Medium"/>
    <s v="Thick Standard Fountain Pen"/>
    <x v="1"/>
    <n v="87"/>
    <n v="410.29199999999997"/>
    <n v="0"/>
    <s v="Supplier D"/>
    <s v="Incumbent"/>
    <s v="Positive Savings"/>
    <n v="147.43889999999999"/>
    <n v="262.85309999999998"/>
    <n v="0.64064885000000005"/>
    <n v="262.85309999999998"/>
    <n v="0.64064885000000005"/>
    <x v="4"/>
    <x v="1"/>
    <x v="1"/>
    <n v="147.43889999999999"/>
    <n v="262.85309999999998"/>
    <n v="0.64064885000000005"/>
    <s v="Construct Formula To The Right Of This Column"/>
  </r>
  <r>
    <x v="0"/>
    <x v="0"/>
    <x v="0"/>
    <x v="0"/>
    <x v="0"/>
    <x v="0"/>
    <s v="N/A"/>
    <x v="0"/>
    <s v="OFF_017"/>
    <s v="Pens"/>
    <s v="Medium"/>
    <s v="A3 Standard Fountain Pen"/>
    <x v="1"/>
    <n v="596"/>
    <n v="3558.12"/>
    <n v="0"/>
    <s v="Supplier B"/>
    <s v="New"/>
    <s v="Negative Savings"/>
    <n v="3667.6052"/>
    <n v="-109.48520000000001"/>
    <n v="-3.0770519999999999E-2"/>
    <n v="0"/>
    <n v="0"/>
    <x v="1"/>
    <x v="2"/>
    <x v="3"/>
    <n v="3558.12"/>
    <n v="0"/>
    <n v="0"/>
    <s v="Construct Formula To The Right Of This Column"/>
  </r>
  <r>
    <x v="0"/>
    <x v="0"/>
    <x v="0"/>
    <x v="0"/>
    <x v="0"/>
    <x v="0"/>
    <s v="N/A"/>
    <x v="0"/>
    <s v="OFF_018"/>
    <s v="Pens"/>
    <s v="High"/>
    <s v="Fine Premium Fountain Pen"/>
    <x v="1"/>
    <n v="137"/>
    <n v="1764.56"/>
    <n v="0"/>
    <s v="Supplier C"/>
    <s v="New"/>
    <s v="Positive Savings"/>
    <n v="853.23599999999999"/>
    <n v="911.32399999999996"/>
    <n v="0.51645962999999995"/>
    <n v="911.32399999999996"/>
    <n v="0.51645962999999995"/>
    <x v="7"/>
    <x v="0"/>
    <x v="0"/>
    <n v="853.23599999999999"/>
    <n v="911.32399999999996"/>
    <n v="0.51645962999999995"/>
    <s v="Construct Formula To The Right Of This Column"/>
  </r>
  <r>
    <x v="0"/>
    <x v="0"/>
    <x v="0"/>
    <x v="0"/>
    <x v="0"/>
    <x v="0"/>
    <s v="N/A"/>
    <x v="0"/>
    <s v="OFF_019"/>
    <s v="Pens"/>
    <s v="High"/>
    <s v="Medium Premium Fountain Pen"/>
    <x v="1"/>
    <n v="359"/>
    <n v="6321.99"/>
    <n v="0"/>
    <s v="Supplier E"/>
    <s v="Line Item Incumbent"/>
    <s v="Positive Savings"/>
    <n v="1905.8233"/>
    <n v="4416.1666999999998"/>
    <n v="0.69854059999999996"/>
    <n v="4416.1666999999998"/>
    <n v="0.69854059999999996"/>
    <x v="1"/>
    <x v="2"/>
    <x v="2"/>
    <n v="1905.8233"/>
    <n v="4416.1666999999998"/>
    <n v="0.69854059999999996"/>
    <s v="Construct Formula To The Right Of This Column"/>
  </r>
  <r>
    <x v="0"/>
    <x v="0"/>
    <x v="0"/>
    <x v="0"/>
    <x v="0"/>
    <x v="0"/>
    <s v="N/A"/>
    <x v="0"/>
    <s v="OFF_020"/>
    <s v="Pens"/>
    <s v="High"/>
    <s v="Thick Premium Fountain Pen"/>
    <x v="1"/>
    <n v="310"/>
    <n v="7092.8"/>
    <n v="0"/>
    <s v="Supplier E"/>
    <s v="Line Item Incumbent"/>
    <s v="Positive Savings"/>
    <n v="5167.6689999999999"/>
    <n v="1925.1310000000001"/>
    <n v="0.27142044999999998"/>
    <n v="1925.1310000000001"/>
    <n v="0.27142044999999998"/>
    <x v="1"/>
    <x v="2"/>
    <x v="2"/>
    <n v="5167.6689999999999"/>
    <n v="1925.1310000000001"/>
    <n v="0.27142044999999998"/>
    <s v="Construct Formula To The Right Of This Column"/>
  </r>
  <r>
    <x v="0"/>
    <x v="0"/>
    <x v="0"/>
    <x v="0"/>
    <x v="0"/>
    <x v="0"/>
    <s v="N/A"/>
    <x v="0"/>
    <s v="OFF_021"/>
    <s v="Office Chairs"/>
    <s v="Low"/>
    <s v="Plastic Simple Chair"/>
    <x v="2"/>
    <n v="152"/>
    <n v="3508.16"/>
    <n v="0"/>
    <s v="Supplier G"/>
    <s v="Incumbent"/>
    <s v="Positive Savings"/>
    <n v="2400.3384000000001"/>
    <n v="1107.8216"/>
    <n v="0.31578423"/>
    <n v="1107.8216"/>
    <n v="0.31578423"/>
    <x v="3"/>
    <x v="1"/>
    <x v="1"/>
    <n v="2400.3384000000001"/>
    <n v="1107.8216"/>
    <n v="0.31578423"/>
    <s v="Construct Formula To The Right Of This Column"/>
  </r>
  <r>
    <x v="0"/>
    <x v="0"/>
    <x v="0"/>
    <x v="0"/>
    <x v="0"/>
    <x v="0"/>
    <s v="N/A"/>
    <x v="0"/>
    <s v="OFF_022"/>
    <s v="Office Chairs"/>
    <s v="Low"/>
    <s v="Metal Simple Chair"/>
    <x v="2"/>
    <n v="416"/>
    <n v="11856"/>
    <n v="0"/>
    <s v="Supplier G"/>
    <s v="Incumbent"/>
    <s v="Positive Savings"/>
    <n v="8082.9215999999997"/>
    <n v="3773.0783999999999"/>
    <n v="0.31824211000000002"/>
    <n v="3773.0783999999999"/>
    <n v="0.31824211000000002"/>
    <x v="3"/>
    <x v="1"/>
    <x v="1"/>
    <n v="8082.9215999999997"/>
    <n v="3773.0783999999999"/>
    <n v="0.31824211000000002"/>
    <s v="Construct Formula To The Right Of This Column"/>
  </r>
  <r>
    <x v="0"/>
    <x v="0"/>
    <x v="0"/>
    <x v="0"/>
    <x v="0"/>
    <x v="0"/>
    <s v="N/A"/>
    <x v="0"/>
    <s v="OFF_023"/>
    <s v="Office Chairs"/>
    <s v="Low"/>
    <s v="Wooden Simple Chair"/>
    <x v="2"/>
    <n v="584"/>
    <n v="17826.016"/>
    <n v="0"/>
    <s v="Supplier F"/>
    <s v="Line Item Incumbent"/>
    <s v="Positive Savings"/>
    <n v="11430.2816"/>
    <n v="6395.7344000000003"/>
    <n v="0.35878652999999999"/>
    <n v="6395.7344000000003"/>
    <n v="0.35878652999999999"/>
    <x v="2"/>
    <x v="2"/>
    <x v="2"/>
    <n v="11430.2816"/>
    <n v="6395.7344000000003"/>
    <n v="0.35878652999999999"/>
    <s v="Construct Formula To The Right Of This Column"/>
  </r>
  <r>
    <x v="0"/>
    <x v="0"/>
    <x v="0"/>
    <x v="0"/>
    <x v="0"/>
    <x v="0"/>
    <s v="N/A"/>
    <x v="0"/>
    <s v="OFF_024"/>
    <s v="Office Chairs"/>
    <s v="Medium"/>
    <s v="Standard Office Chair"/>
    <x v="2"/>
    <n v="562"/>
    <n v="27672.880000000001"/>
    <n v="0"/>
    <s v="Supplier G"/>
    <s v="Incumbent"/>
    <s v="Positive Savings"/>
    <n v="18047.393599999999"/>
    <n v="9625.4863999999998"/>
    <n v="0.34783102999999999"/>
    <n v="9625.4863999999998"/>
    <n v="0.34783102999999999"/>
    <x v="3"/>
    <x v="1"/>
    <x v="1"/>
    <n v="18047.393599999999"/>
    <n v="9625.4863999999998"/>
    <n v="0.34783102999999999"/>
    <s v="Construct Formula To The Right Of This Column"/>
  </r>
  <r>
    <x v="0"/>
    <x v="0"/>
    <x v="0"/>
    <x v="0"/>
    <x v="0"/>
    <x v="0"/>
    <s v="N/A"/>
    <x v="0"/>
    <s v="OFF_025"/>
    <s v="Office Chairs"/>
    <s v="Medium"/>
    <s v="Standard Office Recliner"/>
    <x v="2"/>
    <n v="372"/>
    <n v="24886.799999999999"/>
    <n v="0"/>
    <s v="Supplier B"/>
    <s v="New"/>
    <s v="Negative Savings"/>
    <n v="28895.1"/>
    <n v="-4008.3"/>
    <n v="-0.16106129"/>
    <n v="0"/>
    <n v="0"/>
    <x v="2"/>
    <x v="2"/>
    <x v="3"/>
    <n v="24886.799999999999"/>
    <n v="0"/>
    <n v="0"/>
    <s v="Construct Formula To The Right Of This Column"/>
  </r>
  <r>
    <x v="0"/>
    <x v="0"/>
    <x v="0"/>
    <x v="0"/>
    <x v="0"/>
    <x v="0"/>
    <s v="N/A"/>
    <x v="0"/>
    <s v="OFF_026"/>
    <s v="Office Chairs"/>
    <s v="Medium"/>
    <s v="Soft Office Chair"/>
    <x v="2"/>
    <n v="82"/>
    <n v="5574.36"/>
    <n v="0"/>
    <s v="Supplier D"/>
    <s v="Incumbent"/>
    <s v="Positive Savings"/>
    <n v="4329.2719999999999"/>
    <n v="1245.088"/>
    <n v="0.22335980999999999"/>
    <n v="1245.088"/>
    <n v="0.22335980999999999"/>
    <x v="4"/>
    <x v="1"/>
    <x v="1"/>
    <n v="4329.2719999999999"/>
    <n v="1245.088"/>
    <n v="0.22335980999999999"/>
    <s v="Construct Formula To The Right Of This Column"/>
  </r>
  <r>
    <x v="0"/>
    <x v="0"/>
    <x v="0"/>
    <x v="0"/>
    <x v="0"/>
    <x v="0"/>
    <s v="N/A"/>
    <x v="0"/>
    <s v="OFF_027"/>
    <s v="Office Chairs"/>
    <s v="Medium"/>
    <s v="Leather Office Chair"/>
    <x v="2"/>
    <n v="345"/>
    <n v="61065"/>
    <n v="0"/>
    <s v="Supplier A"/>
    <s v="New"/>
    <s v="Positive Savings"/>
    <n v="37254.824999999997"/>
    <n v="23810.174999999999"/>
    <n v="0.38991524999999999"/>
    <n v="23810.174999999999"/>
    <n v="0.38991524999999999"/>
    <x v="0"/>
    <x v="0"/>
    <x v="0"/>
    <n v="37254.824999999997"/>
    <n v="23810.174999999999"/>
    <n v="0.38991524999999999"/>
    <s v="Construct Formula To The Right Of This Column"/>
  </r>
  <r>
    <x v="0"/>
    <x v="0"/>
    <x v="0"/>
    <x v="0"/>
    <x v="0"/>
    <x v="0"/>
    <s v="N/A"/>
    <x v="0"/>
    <s v="OFF_028"/>
    <s v="Office Chairs"/>
    <s v="High"/>
    <s v="Luxury CEO Chair"/>
    <x v="2"/>
    <n v="522"/>
    <n v="795528"/>
    <n v="0"/>
    <s v="Supplier C"/>
    <s v="New"/>
    <s v="Positive Savings"/>
    <n v="513066.70079999999"/>
    <n v="282461.29920000001"/>
    <n v="0.35506142000000002"/>
    <n v="282461.29920000001"/>
    <n v="0.35506142000000002"/>
    <x v="7"/>
    <x v="0"/>
    <x v="0"/>
    <n v="513066.70079999999"/>
    <n v="282461.29920000001"/>
    <n v="0.35506142000000002"/>
    <s v="Construct Formula To The Right Of This Column"/>
  </r>
  <r>
    <x v="0"/>
    <x v="0"/>
    <x v="0"/>
    <x v="0"/>
    <x v="0"/>
    <x v="0"/>
    <s v="N/A"/>
    <x v="0"/>
    <s v="OFF_029"/>
    <s v="Office Chairs"/>
    <s v="High"/>
    <s v="Luxury CEO Guest Chair"/>
    <x v="2"/>
    <n v="303"/>
    <n v="218250.9"/>
    <n v="0"/>
    <s v="Supplier G"/>
    <s v="Incumbent"/>
    <s v="Positive Savings"/>
    <n v="175504.90229999999"/>
    <n v="42745.9977"/>
    <n v="0.19585714000000001"/>
    <n v="42745.9977"/>
    <n v="0.19585714000000001"/>
    <x v="3"/>
    <x v="1"/>
    <x v="1"/>
    <n v="175504.90229999999"/>
    <n v="42745.9977"/>
    <n v="0.19585714000000001"/>
    <s v="Construct Formula To The Right Of This Column"/>
  </r>
  <r>
    <x v="0"/>
    <x v="0"/>
    <x v="0"/>
    <x v="0"/>
    <x v="0"/>
    <x v="0"/>
    <s v="N/A"/>
    <x v="0"/>
    <s v="OFF_030"/>
    <s v="Office Chairs"/>
    <s v="High"/>
    <s v="Luxury CEO Guest Sofa"/>
    <x v="2"/>
    <n v="229"/>
    <n v="459259.5"/>
    <n v="0"/>
    <s v="Supplier B"/>
    <s v="New"/>
    <s v="Positive Savings"/>
    <n v="383521.87199999997"/>
    <n v="75737.627999999997"/>
    <n v="0.16491248999999999"/>
    <n v="75737.627999999997"/>
    <n v="0.16491248999999999"/>
    <x v="6"/>
    <x v="0"/>
    <x v="0"/>
    <n v="383521.87199999997"/>
    <n v="75737.627999999997"/>
    <n v="0.16491248999999999"/>
    <s v="Construct Formula To The Right Of This Column"/>
  </r>
  <r>
    <x v="0"/>
    <x v="0"/>
    <x v="0"/>
    <x v="0"/>
    <x v="0"/>
    <x v="0"/>
    <s v="N/A"/>
    <x v="0"/>
    <s v="OFF_031"/>
    <s v="Desks"/>
    <s v="Low"/>
    <s v="Plastic Desk"/>
    <x v="2"/>
    <n v="548"/>
    <n v="63622.8"/>
    <n v="0"/>
    <s v="Supplier A"/>
    <s v="New"/>
    <s v="Positive Savings"/>
    <n v="37304.661599999999"/>
    <n v="26318.1384"/>
    <n v="0.41365890999999999"/>
    <n v="26318.1384"/>
    <n v="0.41365890999999999"/>
    <x v="0"/>
    <x v="0"/>
    <x v="0"/>
    <n v="37304.661599999999"/>
    <n v="26318.1384"/>
    <n v="0.41365890999999999"/>
    <s v="Construct Formula To The Right Of This Column"/>
  </r>
  <r>
    <x v="0"/>
    <x v="0"/>
    <x v="0"/>
    <x v="0"/>
    <x v="0"/>
    <x v="0"/>
    <s v="N/A"/>
    <x v="0"/>
    <s v="OFF_032"/>
    <s v="Desks"/>
    <s v="Medium"/>
    <s v="Wooden Desk"/>
    <x v="2"/>
    <n v="305"/>
    <n v="74969"/>
    <n v="0"/>
    <s v="Supplier B"/>
    <s v="New"/>
    <s v="Positive Savings"/>
    <n v="53912.898000000001"/>
    <n v="21056.101999999999"/>
    <n v="0.28086411999999999"/>
    <n v="21056.101999999999"/>
    <n v="0.28086411999999999"/>
    <x v="6"/>
    <x v="0"/>
    <x v="0"/>
    <n v="53912.898000000001"/>
    <n v="21056.101999999999"/>
    <n v="0.28086411999999999"/>
    <s v="Construct Formula To The Right Of This Column"/>
  </r>
  <r>
    <x v="0"/>
    <x v="0"/>
    <x v="0"/>
    <x v="0"/>
    <x v="0"/>
    <x v="0"/>
    <s v="N/A"/>
    <x v="0"/>
    <s v="OFF_033"/>
    <s v="Desks"/>
    <s v="High"/>
    <s v="Adjustable Metal and Plastic Desk"/>
    <x v="2"/>
    <n v="292"/>
    <n v="156950"/>
    <n v="0"/>
    <s v="Supplier F"/>
    <s v="Line Item Incumbent"/>
    <s v="Positive Savings"/>
    <n v="99075.6"/>
    <n v="57874.400000000001"/>
    <n v="0.36874419000000003"/>
    <n v="57874.400000000001"/>
    <n v="0.36874419000000003"/>
    <x v="2"/>
    <x v="2"/>
    <x v="2"/>
    <n v="99075.6"/>
    <n v="57874.400000000001"/>
    <n v="0.36874419000000003"/>
    <s v="Construct Formula To The Right Of This Column"/>
  </r>
  <r>
    <x v="0"/>
    <x v="0"/>
    <x v="0"/>
    <x v="1"/>
    <x v="0"/>
    <x v="1"/>
    <s v="N/A"/>
    <x v="0"/>
    <s v="OFF_001"/>
    <s v="Notepads"/>
    <s v="Low"/>
    <s v="A6 Economy Notepad"/>
    <x v="0"/>
    <n v="13"/>
    <n v="17.315999999999999"/>
    <n v="0"/>
    <s v="Supplier G"/>
    <s v="Incumbent"/>
    <s v="Positive Savings"/>
    <n v="12.428000000000001"/>
    <n v="4.8879999999999999"/>
    <n v="0.28228228"/>
    <n v="4.8879999999999999"/>
    <n v="0.28228228"/>
    <x v="3"/>
    <x v="1"/>
    <x v="1"/>
    <n v="12.428000000000001"/>
    <n v="4.8879999999999999"/>
    <n v="0.28228228"/>
    <s v="Construct Formula To The Right Of This Column"/>
  </r>
  <r>
    <x v="0"/>
    <x v="0"/>
    <x v="0"/>
    <x v="1"/>
    <x v="0"/>
    <x v="1"/>
    <s v="N/A"/>
    <x v="0"/>
    <s v="OFF_002"/>
    <s v="Notepads"/>
    <s v="Low"/>
    <s v="A5 Economy Notepad"/>
    <x v="0"/>
    <n v="217"/>
    <n v="562.46400000000006"/>
    <n v="0"/>
    <s v="Supplier E"/>
    <s v="Incumbent"/>
    <s v="Positive Savings"/>
    <n v="224.70349999999999"/>
    <n v="337.76049999999998"/>
    <n v="0.60050154"/>
    <n v="337.76049999999998"/>
    <n v="0.60050154"/>
    <x v="1"/>
    <x v="1"/>
    <x v="1"/>
    <n v="224.70349999999999"/>
    <n v="337.76049999999998"/>
    <n v="0.60050154"/>
    <s v="Construct Formula To The Right Of This Column"/>
  </r>
  <r>
    <x v="0"/>
    <x v="0"/>
    <x v="0"/>
    <x v="1"/>
    <x v="0"/>
    <x v="1"/>
    <s v="N/A"/>
    <x v="0"/>
    <s v="OFF_003"/>
    <s v="Notepads"/>
    <s v="Low"/>
    <s v="A4 Economy Notepad"/>
    <x v="0"/>
    <n v="318"/>
    <n v="964.49400000000003"/>
    <n v="0"/>
    <s v="Supplier E"/>
    <s v="Incumbent"/>
    <s v="Positive Savings"/>
    <n v="413.24099999999999"/>
    <n v="551.25300000000004"/>
    <n v="0.57154632000000005"/>
    <n v="551.25300000000004"/>
    <n v="0.57154632000000005"/>
    <x v="1"/>
    <x v="1"/>
    <x v="1"/>
    <n v="413.24099999999999"/>
    <n v="551.25300000000004"/>
    <n v="0.57154632000000005"/>
    <s v="Construct Formula To The Right Of This Column"/>
  </r>
  <r>
    <x v="0"/>
    <x v="0"/>
    <x v="0"/>
    <x v="1"/>
    <x v="0"/>
    <x v="1"/>
    <s v="N/A"/>
    <x v="0"/>
    <s v="OFF_004"/>
    <s v="Notepads"/>
    <s v="Medium"/>
    <s v="A6 Standard Notepad"/>
    <x v="0"/>
    <n v="212"/>
    <n v="697.69200000000001"/>
    <n v="0"/>
    <s v="Supplier F"/>
    <s v="Incumbent"/>
    <s v="Positive Savings"/>
    <n v="219.86519999999999"/>
    <n v="477.82679999999999"/>
    <n v="0.68486782000000002"/>
    <n v="477.82679999999999"/>
    <n v="0.68486782000000002"/>
    <x v="2"/>
    <x v="1"/>
    <x v="1"/>
    <n v="219.86519999999999"/>
    <n v="477.82679999999999"/>
    <n v="0.68486782000000002"/>
    <s v="Construct Formula To The Right Of This Column"/>
  </r>
  <r>
    <x v="0"/>
    <x v="0"/>
    <x v="0"/>
    <x v="1"/>
    <x v="0"/>
    <x v="1"/>
    <s v="N/A"/>
    <x v="0"/>
    <s v="OFF_005"/>
    <s v="Notepads"/>
    <s v="Medium"/>
    <s v="A5 Standard Notepad"/>
    <x v="0"/>
    <n v="457"/>
    <n v="2314.248"/>
    <n v="0"/>
    <s v="Supplier G"/>
    <s v="Incumbent"/>
    <s v="Positive Savings"/>
    <n v="800.43550000000005"/>
    <n v="1513.8125"/>
    <n v="0.65412716999999998"/>
    <n v="1513.8125"/>
    <n v="0.65412716999999998"/>
    <x v="3"/>
    <x v="1"/>
    <x v="1"/>
    <n v="800.43550000000005"/>
    <n v="1513.8125"/>
    <n v="0.65412716999999998"/>
    <s v="Construct Formula To The Right Of This Column"/>
  </r>
  <r>
    <x v="0"/>
    <x v="0"/>
    <x v="0"/>
    <x v="1"/>
    <x v="0"/>
    <x v="1"/>
    <s v="N/A"/>
    <x v="0"/>
    <s v="OFF_006"/>
    <s v="Notepads"/>
    <s v="Medium"/>
    <s v="A4 Standard Notepad"/>
    <x v="0"/>
    <n v="387"/>
    <n v="2329.7399999999998"/>
    <n v="0"/>
    <s v="Supplier D"/>
    <s v="Line Item Incumbent"/>
    <s v="Positive Savings"/>
    <n v="1024.6599000000001"/>
    <n v="1305.0800999999999"/>
    <n v="0.56018272000000002"/>
    <n v="1305.0800999999999"/>
    <n v="0.56018272000000002"/>
    <x v="4"/>
    <x v="2"/>
    <x v="2"/>
    <n v="1024.6599000000001"/>
    <n v="1305.0800999999999"/>
    <n v="0.56018272000000002"/>
    <s v="Construct Formula To The Right Of This Column"/>
  </r>
  <r>
    <x v="0"/>
    <x v="0"/>
    <x v="0"/>
    <x v="1"/>
    <x v="0"/>
    <x v="1"/>
    <s v="N/A"/>
    <x v="0"/>
    <s v="OFF_007"/>
    <s v="Notepads"/>
    <s v="Medium"/>
    <s v="A3 Standard Notepad"/>
    <x v="0"/>
    <n v="49"/>
    <n v="437.32499999999999"/>
    <n v="0"/>
    <s v="Supplier E"/>
    <s v="Incumbent"/>
    <s v="Positive Savings"/>
    <n v="137.0138"/>
    <n v="300.31119999999999"/>
    <n v="0.68670028000000005"/>
    <n v="300.31119999999999"/>
    <n v="0.68670028000000005"/>
    <x v="1"/>
    <x v="1"/>
    <x v="1"/>
    <n v="137.0138"/>
    <n v="300.31119999999999"/>
    <n v="0.68670028000000005"/>
    <s v="Construct Formula To The Right Of This Column"/>
  </r>
  <r>
    <x v="0"/>
    <x v="0"/>
    <x v="0"/>
    <x v="1"/>
    <x v="0"/>
    <x v="1"/>
    <s v="N/A"/>
    <x v="0"/>
    <s v="OFF_008"/>
    <s v="Notepads"/>
    <s v="High"/>
    <s v="A6 Premium Notepad"/>
    <x v="0"/>
    <n v="255"/>
    <n v="2441.88"/>
    <n v="0"/>
    <s v="Supplier E"/>
    <s v="Incumbent"/>
    <s v="Positive Savings"/>
    <n v="701.55600000000004"/>
    <n v="1740.3240000000001"/>
    <n v="0.71269841"/>
    <n v="1740.3240000000001"/>
    <n v="0.71269841"/>
    <x v="1"/>
    <x v="1"/>
    <x v="1"/>
    <n v="701.55600000000004"/>
    <n v="1740.3240000000001"/>
    <n v="0.71269841"/>
    <s v="Construct Formula To The Right Of This Column"/>
  </r>
  <r>
    <x v="0"/>
    <x v="0"/>
    <x v="0"/>
    <x v="1"/>
    <x v="0"/>
    <x v="1"/>
    <s v="N/A"/>
    <x v="0"/>
    <s v="OFF_009"/>
    <s v="Notepads"/>
    <s v="High"/>
    <s v="A5 Premium Notepad"/>
    <x v="0"/>
    <n v="297"/>
    <n v="3250.3679999999999"/>
    <n v="0"/>
    <s v="Supplier G"/>
    <s v="Incumbent"/>
    <s v="Positive Savings"/>
    <n v="1090.5246"/>
    <n v="2159.8434000000002"/>
    <n v="0.66449195999999999"/>
    <n v="2159.8434000000002"/>
    <n v="0.66449195999999999"/>
    <x v="3"/>
    <x v="1"/>
    <x v="1"/>
    <n v="1090.5246"/>
    <n v="2159.8434000000002"/>
    <n v="0.66449195999999999"/>
    <s v="Construct Formula To The Right Of This Column"/>
  </r>
  <r>
    <x v="0"/>
    <x v="0"/>
    <x v="0"/>
    <x v="1"/>
    <x v="0"/>
    <x v="1"/>
    <s v="N/A"/>
    <x v="0"/>
    <s v="OFF_010"/>
    <s v="Notepads"/>
    <s v="High"/>
    <s v="A4 Premium Notepad"/>
    <x v="0"/>
    <n v="39"/>
    <n v="539.37"/>
    <n v="0"/>
    <s v="Supplier F"/>
    <s v="Incumbent"/>
    <s v="Positive Savings"/>
    <n v="170.5275"/>
    <n v="368.84249999999997"/>
    <n v="0.68383948000000006"/>
    <n v="368.84249999999997"/>
    <n v="0.68383948000000006"/>
    <x v="2"/>
    <x v="1"/>
    <x v="1"/>
    <n v="170.5275"/>
    <n v="368.84249999999997"/>
    <n v="0.68383948000000006"/>
    <s v="Construct Formula To The Right Of This Column"/>
  </r>
  <r>
    <x v="0"/>
    <x v="0"/>
    <x v="0"/>
    <x v="1"/>
    <x v="0"/>
    <x v="1"/>
    <s v="N/A"/>
    <x v="0"/>
    <s v="OFF_011"/>
    <s v="Pens"/>
    <s v="Low"/>
    <s v="Fine Economy Fountain Pen"/>
    <x v="1"/>
    <n v="204"/>
    <n v="263.36399999999998"/>
    <n v="0"/>
    <s v="Supplier G"/>
    <s v="Incumbent"/>
    <s v="Negative Savings"/>
    <n v="298.26839999999999"/>
    <n v="-34.904400000000003"/>
    <n v="-0.13253292"/>
    <n v="0"/>
    <n v="0"/>
    <x v="1"/>
    <x v="2"/>
    <x v="3"/>
    <n v="263.36399999999998"/>
    <n v="0"/>
    <n v="0"/>
    <s v="Construct Formula To The Right Of This Column"/>
  </r>
  <r>
    <x v="0"/>
    <x v="0"/>
    <x v="0"/>
    <x v="1"/>
    <x v="0"/>
    <x v="1"/>
    <s v="N/A"/>
    <x v="0"/>
    <s v="OFF_012"/>
    <s v="Pens"/>
    <s v="Low"/>
    <s v="Medium Economy Fountain Pen"/>
    <x v="1"/>
    <n v="309"/>
    <n v="598.37850000000003"/>
    <n v="0"/>
    <s v="Supplier E"/>
    <s v="Line Item Incumbent"/>
    <s v="Positive Savings"/>
    <n v="523.50779999999997"/>
    <n v="74.870699999999999"/>
    <n v="0.12512264000000001"/>
    <n v="74.870699999999999"/>
    <n v="0.12512264000000001"/>
    <x v="1"/>
    <x v="2"/>
    <x v="2"/>
    <n v="523.50779999999997"/>
    <n v="74.870699999999999"/>
    <n v="0.12512264000000001"/>
    <s v="Construct Formula To The Right Of This Column"/>
  </r>
  <r>
    <x v="0"/>
    <x v="0"/>
    <x v="0"/>
    <x v="1"/>
    <x v="0"/>
    <x v="1"/>
    <s v="N/A"/>
    <x v="0"/>
    <s v="OFF_013"/>
    <s v="Pens"/>
    <s v="Low"/>
    <s v="Thick Economy Fountain Pen"/>
    <x v="1"/>
    <n v="281"/>
    <n v="703.06200000000001"/>
    <n v="0"/>
    <s v="Supplier G"/>
    <s v="Incumbent"/>
    <s v="Positive Savings"/>
    <n v="402.89780000000002"/>
    <n v="300.16419999999999"/>
    <n v="0.42693845000000002"/>
    <n v="300.16419999999999"/>
    <n v="0.42693845000000002"/>
    <x v="3"/>
    <x v="1"/>
    <x v="1"/>
    <n v="402.89780000000002"/>
    <n v="300.16419999999999"/>
    <n v="0.42693845000000002"/>
    <s v="Construct Formula To The Right Of This Column"/>
  </r>
  <r>
    <x v="0"/>
    <x v="0"/>
    <x v="0"/>
    <x v="1"/>
    <x v="0"/>
    <x v="1"/>
    <s v="N/A"/>
    <x v="0"/>
    <s v="OFF_014"/>
    <s v="Pens"/>
    <s v="Medium"/>
    <s v="Fine Standard Fountain Pen"/>
    <x v="1"/>
    <n v="318"/>
    <n v="1249.74"/>
    <n v="0"/>
    <s v="Supplier G"/>
    <s v="Incumbent"/>
    <s v="Positive Savings"/>
    <n v="756.10860000000002"/>
    <n v="493.63139999999999"/>
    <n v="0.39498728"/>
    <n v="493.63139999999999"/>
    <n v="0.39498728"/>
    <x v="3"/>
    <x v="1"/>
    <x v="1"/>
    <n v="756.10860000000002"/>
    <n v="493.63139999999999"/>
    <n v="0.39498728"/>
    <s v="Construct Formula To The Right Of This Column"/>
  </r>
  <r>
    <x v="0"/>
    <x v="0"/>
    <x v="0"/>
    <x v="1"/>
    <x v="0"/>
    <x v="1"/>
    <s v="N/A"/>
    <x v="0"/>
    <s v="OFF_015"/>
    <s v="Pens"/>
    <s v="Medium"/>
    <s v="Medium Standard Fountain Pen"/>
    <x v="1"/>
    <n v="36"/>
    <n v="149.68799999999999"/>
    <n v="0"/>
    <s v="Supplier D"/>
    <s v="Incumbent"/>
    <s v="Positive Savings"/>
    <n v="47.152799999999999"/>
    <n v="102.5352"/>
    <n v="0.68499277999999997"/>
    <n v="102.5352"/>
    <n v="0.68499277999999997"/>
    <x v="4"/>
    <x v="1"/>
    <x v="1"/>
    <n v="47.152799999999999"/>
    <n v="102.5352"/>
    <n v="0.68499277999999997"/>
    <s v="Construct Formula To The Right Of This Column"/>
  </r>
  <r>
    <x v="0"/>
    <x v="0"/>
    <x v="0"/>
    <x v="1"/>
    <x v="0"/>
    <x v="1"/>
    <s v="N/A"/>
    <x v="0"/>
    <s v="OFF_016"/>
    <s v="Pens"/>
    <s v="Medium"/>
    <s v="Thick Standard Fountain Pen"/>
    <x v="1"/>
    <n v="87"/>
    <n v="410.29199999999997"/>
    <n v="0"/>
    <s v="Supplier D"/>
    <s v="Incumbent"/>
    <s v="Positive Savings"/>
    <n v="147.43889999999999"/>
    <n v="262.85309999999998"/>
    <n v="0.64064885000000005"/>
    <n v="262.85309999999998"/>
    <n v="0.64064885000000005"/>
    <x v="4"/>
    <x v="1"/>
    <x v="1"/>
    <n v="147.43889999999999"/>
    <n v="262.85309999999998"/>
    <n v="0.64064885000000005"/>
    <s v="Construct Formula To The Right Of This Column"/>
  </r>
  <r>
    <x v="0"/>
    <x v="0"/>
    <x v="0"/>
    <x v="1"/>
    <x v="0"/>
    <x v="1"/>
    <s v="N/A"/>
    <x v="0"/>
    <s v="OFF_017"/>
    <s v="Pens"/>
    <s v="Medium"/>
    <s v="A3 Standard Fountain Pen"/>
    <x v="1"/>
    <n v="596"/>
    <n v="3558.12"/>
    <n v="0"/>
    <s v="Supplier F"/>
    <s v="Incumbent"/>
    <s v="Negative Savings"/>
    <n v="3682.4456"/>
    <n v="-124.32559999999999"/>
    <n v="-3.4941369999999999E-2"/>
    <n v="0"/>
    <n v="0"/>
    <x v="1"/>
    <x v="2"/>
    <x v="3"/>
    <n v="3558.12"/>
    <n v="0"/>
    <n v="0"/>
    <s v="Construct Formula To The Right Of This Column"/>
  </r>
  <r>
    <x v="0"/>
    <x v="0"/>
    <x v="0"/>
    <x v="1"/>
    <x v="0"/>
    <x v="1"/>
    <s v="N/A"/>
    <x v="0"/>
    <s v="OFF_018"/>
    <s v="Pens"/>
    <s v="High"/>
    <s v="Fine Premium Fountain Pen"/>
    <x v="1"/>
    <n v="137"/>
    <n v="1764.56"/>
    <n v="0"/>
    <s v="Supplier G"/>
    <s v="Incumbent"/>
    <s v="Positive Savings"/>
    <n v="1230.8765000000001"/>
    <n v="533.68349999999998"/>
    <n v="0.30244565000000001"/>
    <n v="533.68349999999998"/>
    <n v="0.30244565000000001"/>
    <x v="3"/>
    <x v="1"/>
    <x v="1"/>
    <n v="1230.8765000000001"/>
    <n v="533.68349999999998"/>
    <n v="0.30244565000000001"/>
    <s v="Construct Formula To The Right Of This Column"/>
  </r>
  <r>
    <x v="0"/>
    <x v="0"/>
    <x v="0"/>
    <x v="1"/>
    <x v="0"/>
    <x v="1"/>
    <s v="N/A"/>
    <x v="0"/>
    <s v="OFF_019"/>
    <s v="Pens"/>
    <s v="High"/>
    <s v="Medium Premium Fountain Pen"/>
    <x v="1"/>
    <n v="359"/>
    <n v="6321.99"/>
    <n v="0"/>
    <s v="Supplier E"/>
    <s v="Line Item Incumbent"/>
    <s v="Positive Savings"/>
    <n v="1905.8233"/>
    <n v="4416.1666999999998"/>
    <n v="0.69854059999999996"/>
    <n v="4416.1666999999998"/>
    <n v="0.69854059999999996"/>
    <x v="1"/>
    <x v="2"/>
    <x v="2"/>
    <n v="1905.8233"/>
    <n v="4416.1666999999998"/>
    <n v="0.69854059999999996"/>
    <s v="Construct Formula To The Right Of This Column"/>
  </r>
  <r>
    <x v="0"/>
    <x v="0"/>
    <x v="0"/>
    <x v="1"/>
    <x v="0"/>
    <x v="1"/>
    <s v="N/A"/>
    <x v="0"/>
    <s v="OFF_020"/>
    <s v="Pens"/>
    <s v="High"/>
    <s v="Thick Premium Fountain Pen"/>
    <x v="1"/>
    <n v="310"/>
    <n v="7092.8"/>
    <n v="0"/>
    <s v="Supplier E"/>
    <s v="Line Item Incumbent"/>
    <s v="Positive Savings"/>
    <n v="5167.6689999999999"/>
    <n v="1925.1310000000001"/>
    <n v="0.27142044999999998"/>
    <n v="1925.1310000000001"/>
    <n v="0.27142044999999998"/>
    <x v="1"/>
    <x v="2"/>
    <x v="2"/>
    <n v="5167.6689999999999"/>
    <n v="1925.1310000000001"/>
    <n v="0.27142044999999998"/>
    <s v="Construct Formula To The Right Of This Column"/>
  </r>
  <r>
    <x v="0"/>
    <x v="0"/>
    <x v="0"/>
    <x v="1"/>
    <x v="0"/>
    <x v="1"/>
    <s v="N/A"/>
    <x v="0"/>
    <s v="OFF_021"/>
    <s v="Office Chairs"/>
    <s v="Low"/>
    <s v="Plastic Simple Chair"/>
    <x v="2"/>
    <n v="152"/>
    <n v="3508.16"/>
    <n v="0"/>
    <s v="Supplier G"/>
    <s v="Incumbent"/>
    <s v="Positive Savings"/>
    <n v="2400.3384000000001"/>
    <n v="1107.8216"/>
    <n v="0.31578423"/>
    <n v="1107.8216"/>
    <n v="0.31578423"/>
    <x v="3"/>
    <x v="1"/>
    <x v="1"/>
    <n v="2400.3384000000001"/>
    <n v="1107.8216"/>
    <n v="0.31578423"/>
    <s v="Construct Formula To The Right Of This Column"/>
  </r>
  <r>
    <x v="0"/>
    <x v="0"/>
    <x v="0"/>
    <x v="1"/>
    <x v="0"/>
    <x v="1"/>
    <s v="N/A"/>
    <x v="0"/>
    <s v="OFF_022"/>
    <s v="Office Chairs"/>
    <s v="Low"/>
    <s v="Metal Simple Chair"/>
    <x v="2"/>
    <n v="416"/>
    <n v="11856"/>
    <n v="0"/>
    <s v="Supplier G"/>
    <s v="Incumbent"/>
    <s v="Positive Savings"/>
    <n v="8082.9215999999997"/>
    <n v="3773.0783999999999"/>
    <n v="0.31824211000000002"/>
    <n v="3773.0783999999999"/>
    <n v="0.31824211000000002"/>
    <x v="3"/>
    <x v="1"/>
    <x v="1"/>
    <n v="8082.9215999999997"/>
    <n v="3773.0783999999999"/>
    <n v="0.31824211000000002"/>
    <s v="Construct Formula To The Right Of This Column"/>
  </r>
  <r>
    <x v="0"/>
    <x v="0"/>
    <x v="0"/>
    <x v="1"/>
    <x v="0"/>
    <x v="1"/>
    <s v="N/A"/>
    <x v="0"/>
    <s v="OFF_023"/>
    <s v="Office Chairs"/>
    <s v="Low"/>
    <s v="Wooden Simple Chair"/>
    <x v="2"/>
    <n v="584"/>
    <n v="17826.016"/>
    <n v="0"/>
    <s v="Supplier F"/>
    <s v="Line Item Incumbent"/>
    <s v="Positive Savings"/>
    <n v="11430.2816"/>
    <n v="6395.7344000000003"/>
    <n v="0.35878652999999999"/>
    <n v="6395.7344000000003"/>
    <n v="0.35878652999999999"/>
    <x v="2"/>
    <x v="2"/>
    <x v="2"/>
    <n v="11430.2816"/>
    <n v="6395.7344000000003"/>
    <n v="0.35878652999999999"/>
    <s v="Construct Formula To The Right Of This Column"/>
  </r>
  <r>
    <x v="0"/>
    <x v="0"/>
    <x v="0"/>
    <x v="1"/>
    <x v="0"/>
    <x v="1"/>
    <s v="N/A"/>
    <x v="0"/>
    <s v="OFF_024"/>
    <s v="Office Chairs"/>
    <s v="Medium"/>
    <s v="Standard Office Chair"/>
    <x v="2"/>
    <n v="562"/>
    <n v="27672.880000000001"/>
    <n v="0"/>
    <s v="Supplier G"/>
    <s v="Incumbent"/>
    <s v="Positive Savings"/>
    <n v="18047.393599999999"/>
    <n v="9625.4863999999998"/>
    <n v="0.34783102999999999"/>
    <n v="9625.4863999999998"/>
    <n v="0.34783102999999999"/>
    <x v="3"/>
    <x v="1"/>
    <x v="1"/>
    <n v="18047.393599999999"/>
    <n v="9625.4863999999998"/>
    <n v="0.34783102999999999"/>
    <s v="Construct Formula To The Right Of This Column"/>
  </r>
  <r>
    <x v="0"/>
    <x v="0"/>
    <x v="0"/>
    <x v="1"/>
    <x v="0"/>
    <x v="1"/>
    <s v="N/A"/>
    <x v="0"/>
    <s v="OFF_025"/>
    <s v="Office Chairs"/>
    <s v="Medium"/>
    <s v="Standard Office Recliner"/>
    <x v="2"/>
    <n v="372"/>
    <n v="24886.799999999999"/>
    <m/>
    <m/>
    <m/>
    <m/>
    <n v="0"/>
    <m/>
    <m/>
    <n v="0"/>
    <n v="0"/>
    <x v="2"/>
    <x v="2"/>
    <x v="3"/>
    <n v="24886.799999999999"/>
    <n v="0"/>
    <n v="0"/>
    <s v="Construct Formula To The Right Of This Column"/>
  </r>
  <r>
    <x v="0"/>
    <x v="0"/>
    <x v="0"/>
    <x v="1"/>
    <x v="0"/>
    <x v="1"/>
    <s v="N/A"/>
    <x v="0"/>
    <s v="OFF_026"/>
    <s v="Office Chairs"/>
    <s v="Medium"/>
    <s v="Soft Office Chair"/>
    <x v="2"/>
    <n v="82"/>
    <n v="5574.36"/>
    <n v="0"/>
    <s v="Supplier D"/>
    <s v="Incumbent"/>
    <s v="Positive Savings"/>
    <n v="4329.2719999999999"/>
    <n v="1245.088"/>
    <n v="0.22335980999999999"/>
    <n v="1245.088"/>
    <n v="0.22335980999999999"/>
    <x v="4"/>
    <x v="1"/>
    <x v="1"/>
    <n v="4329.2719999999999"/>
    <n v="1245.088"/>
    <n v="0.22335980999999999"/>
    <s v="Construct Formula To The Right Of This Column"/>
  </r>
  <r>
    <x v="0"/>
    <x v="0"/>
    <x v="0"/>
    <x v="1"/>
    <x v="0"/>
    <x v="1"/>
    <s v="N/A"/>
    <x v="0"/>
    <s v="OFF_027"/>
    <s v="Office Chairs"/>
    <s v="Medium"/>
    <s v="Leather Office Chair"/>
    <x v="2"/>
    <n v="345"/>
    <n v="61065"/>
    <n v="0"/>
    <s v="Supplier G"/>
    <s v="Incumbent"/>
    <s v="Positive Savings"/>
    <n v="55403.55"/>
    <n v="5661.45"/>
    <n v="9.2711859999999993E-2"/>
    <n v="5661.45"/>
    <n v="9.2711859999999993E-2"/>
    <x v="3"/>
    <x v="1"/>
    <x v="1"/>
    <n v="55403.55"/>
    <n v="5661.45"/>
    <n v="9.2711859999999993E-2"/>
    <s v="Construct Formula To The Right Of This Column"/>
  </r>
  <r>
    <x v="0"/>
    <x v="0"/>
    <x v="0"/>
    <x v="1"/>
    <x v="0"/>
    <x v="1"/>
    <s v="N/A"/>
    <x v="0"/>
    <s v="OFF_028"/>
    <s v="Office Chairs"/>
    <s v="High"/>
    <s v="Luxury CEO Chair"/>
    <x v="2"/>
    <n v="522"/>
    <n v="795528"/>
    <n v="0"/>
    <s v="Supplier D"/>
    <s v="Incumbent"/>
    <s v="Positive Savings"/>
    <n v="513544.01760000002"/>
    <n v="281983.98239999998"/>
    <n v="0.35446142000000003"/>
    <n v="281983.98239999998"/>
    <n v="0.35446142000000003"/>
    <x v="4"/>
    <x v="1"/>
    <x v="1"/>
    <n v="513544.01760000002"/>
    <n v="281983.98239999998"/>
    <n v="0.35446142000000003"/>
    <s v="Construct Formula To The Right Of This Column"/>
  </r>
  <r>
    <x v="0"/>
    <x v="0"/>
    <x v="0"/>
    <x v="1"/>
    <x v="0"/>
    <x v="1"/>
    <s v="N/A"/>
    <x v="0"/>
    <s v="OFF_029"/>
    <s v="Office Chairs"/>
    <s v="High"/>
    <s v="Luxury CEO Guest Chair"/>
    <x v="2"/>
    <n v="303"/>
    <n v="218250.9"/>
    <n v="0"/>
    <s v="Supplier G"/>
    <s v="Incumbent"/>
    <s v="Positive Savings"/>
    <n v="175504.90229999999"/>
    <n v="42745.9977"/>
    <n v="0.19585714000000001"/>
    <n v="42745.9977"/>
    <n v="0.19585714000000001"/>
    <x v="3"/>
    <x v="1"/>
    <x v="1"/>
    <n v="175504.90229999999"/>
    <n v="42745.9977"/>
    <n v="0.19585714000000001"/>
    <s v="Construct Formula To The Right Of This Column"/>
  </r>
  <r>
    <x v="0"/>
    <x v="0"/>
    <x v="0"/>
    <x v="1"/>
    <x v="0"/>
    <x v="1"/>
    <s v="N/A"/>
    <x v="0"/>
    <s v="OFF_030"/>
    <s v="Office Chairs"/>
    <s v="High"/>
    <s v="Luxury CEO Guest Sofa"/>
    <x v="2"/>
    <n v="229"/>
    <n v="459259.5"/>
    <n v="0"/>
    <s v="Supplier D"/>
    <s v="Incumbent"/>
    <s v="Negative Savings"/>
    <n v="556445.26800000004"/>
    <n v="-97185.767999999996"/>
    <n v="-0.21161405999999999"/>
    <n v="0"/>
    <n v="0"/>
    <x v="2"/>
    <x v="2"/>
    <x v="3"/>
    <n v="459259.5"/>
    <n v="0"/>
    <n v="0"/>
    <s v="Construct Formula To The Right Of This Column"/>
  </r>
  <r>
    <x v="0"/>
    <x v="0"/>
    <x v="0"/>
    <x v="1"/>
    <x v="0"/>
    <x v="1"/>
    <s v="N/A"/>
    <x v="0"/>
    <s v="OFF_031"/>
    <s v="Desks"/>
    <s v="Low"/>
    <s v="Plastic Desk"/>
    <x v="2"/>
    <n v="548"/>
    <n v="63622.8"/>
    <n v="0"/>
    <s v="Supplier F"/>
    <s v="Line Item Incumbent"/>
    <s v="Positive Savings"/>
    <n v="43597.235999999997"/>
    <n v="20025.563999999998"/>
    <n v="0.31475451999999998"/>
    <n v="20025.563999999998"/>
    <n v="0.31475451999999998"/>
    <x v="2"/>
    <x v="2"/>
    <x v="2"/>
    <n v="43597.235999999997"/>
    <n v="20025.563999999998"/>
    <n v="0.31475451999999998"/>
    <s v="Construct Formula To The Right Of This Column"/>
  </r>
  <r>
    <x v="0"/>
    <x v="0"/>
    <x v="0"/>
    <x v="1"/>
    <x v="0"/>
    <x v="1"/>
    <s v="N/A"/>
    <x v="0"/>
    <s v="OFF_032"/>
    <s v="Desks"/>
    <s v="Medium"/>
    <s v="Wooden Desk"/>
    <x v="2"/>
    <n v="305"/>
    <n v="74969"/>
    <n v="0"/>
    <s v="Supplier F"/>
    <s v="Line Item Incumbent"/>
    <s v="Negative Savings"/>
    <n v="89623.152000000002"/>
    <n v="-14654.152"/>
    <n v="-0.19546949"/>
    <n v="0"/>
    <n v="0"/>
    <x v="2"/>
    <x v="2"/>
    <x v="4"/>
    <n v="89623.152000000002"/>
    <n v="-14654.152"/>
    <n v="-0.19546949"/>
    <s v="Construct Formula To The Right Of This Column"/>
  </r>
  <r>
    <x v="0"/>
    <x v="0"/>
    <x v="0"/>
    <x v="1"/>
    <x v="0"/>
    <x v="1"/>
    <s v="N/A"/>
    <x v="0"/>
    <s v="OFF_033"/>
    <s v="Desks"/>
    <s v="High"/>
    <s v="Adjustable Metal and Plastic Desk"/>
    <x v="2"/>
    <n v="292"/>
    <n v="156950"/>
    <n v="0"/>
    <s v="Supplier F"/>
    <s v="Line Item Incumbent"/>
    <s v="Positive Savings"/>
    <n v="99075.6"/>
    <n v="57874.400000000001"/>
    <n v="0.36874419000000003"/>
    <n v="57874.400000000001"/>
    <n v="0.36874419000000003"/>
    <x v="2"/>
    <x v="2"/>
    <x v="2"/>
    <n v="99075.6"/>
    <n v="57874.400000000001"/>
    <n v="0.36874419000000003"/>
    <s v="Construct Formula To The Right Of This Column"/>
  </r>
  <r>
    <x v="0"/>
    <x v="0"/>
    <x v="0"/>
    <x v="2"/>
    <x v="0"/>
    <x v="2"/>
    <s v="N/A"/>
    <x v="0"/>
    <s v="OFF_001"/>
    <s v="Notepads"/>
    <s v="Low"/>
    <s v="A6 Economy Notepad"/>
    <x v="0"/>
    <n v="13"/>
    <n v="17.315999999999999"/>
    <n v="0"/>
    <s v="Supplier D"/>
    <s v="Line Item Incumbent"/>
    <s v="Negative Savings"/>
    <n v="22.647300000000001"/>
    <n v="-5.3312999999999997"/>
    <n v="-0.30788288000000003"/>
    <n v="0"/>
    <n v="0"/>
    <x v="4"/>
    <x v="2"/>
    <x v="4"/>
    <n v="22.647300000000001"/>
    <n v="-5.3312999999999997"/>
    <n v="-0.30788288000000003"/>
    <s v="Construct Formula To The Right Of This Column"/>
  </r>
  <r>
    <x v="0"/>
    <x v="0"/>
    <x v="0"/>
    <x v="2"/>
    <x v="0"/>
    <x v="2"/>
    <s v="N/A"/>
    <x v="0"/>
    <s v="OFF_002"/>
    <s v="Notepads"/>
    <s v="Low"/>
    <s v="A5 Economy Notepad"/>
    <x v="0"/>
    <n v="217"/>
    <n v="562.46400000000006"/>
    <n v="0"/>
    <s v="Supplier D"/>
    <s v="Line Item Incumbent"/>
    <s v="Negative Savings"/>
    <n v="677.97310000000004"/>
    <n v="-115.5091"/>
    <n v="-0.20536265000000001"/>
    <n v="0"/>
    <n v="0"/>
    <x v="4"/>
    <x v="2"/>
    <x v="4"/>
    <n v="677.97310000000004"/>
    <n v="-115.5091"/>
    <n v="-0.20536265000000001"/>
    <s v="Construct Formula To The Right Of This Column"/>
  </r>
  <r>
    <x v="0"/>
    <x v="0"/>
    <x v="0"/>
    <x v="2"/>
    <x v="0"/>
    <x v="2"/>
    <s v="N/A"/>
    <x v="0"/>
    <s v="OFF_003"/>
    <s v="Notepads"/>
    <s v="Low"/>
    <s v="A4 Economy Notepad"/>
    <x v="0"/>
    <n v="318"/>
    <n v="964.49400000000003"/>
    <n v="0"/>
    <s v="Supplier D"/>
    <s v="Line Item Incumbent"/>
    <s v="Negative Savings"/>
    <n v="1091.4395999999999"/>
    <n v="-126.9456"/>
    <n v="-0.13161886"/>
    <n v="0"/>
    <n v="0"/>
    <x v="4"/>
    <x v="2"/>
    <x v="4"/>
    <n v="1091.4395999999999"/>
    <n v="-126.9456"/>
    <n v="-0.13161886"/>
    <s v="Construct Formula To The Right Of This Column"/>
  </r>
  <r>
    <x v="0"/>
    <x v="0"/>
    <x v="0"/>
    <x v="2"/>
    <x v="0"/>
    <x v="2"/>
    <s v="N/A"/>
    <x v="0"/>
    <s v="OFF_004"/>
    <s v="Notepads"/>
    <s v="Medium"/>
    <s v="A6 Standard Notepad"/>
    <x v="0"/>
    <n v="212"/>
    <n v="697.69200000000001"/>
    <n v="0"/>
    <s v="Supplier D"/>
    <s v="Line Item Incumbent"/>
    <s v="Negative Savings"/>
    <n v="714.07960000000003"/>
    <n v="-16.387599999999999"/>
    <n v="-2.34883E-2"/>
    <n v="0"/>
    <n v="0"/>
    <x v="4"/>
    <x v="2"/>
    <x v="4"/>
    <n v="714.07960000000003"/>
    <n v="-16.387599999999999"/>
    <n v="-2.34883E-2"/>
    <s v="Construct Formula To The Right Of This Column"/>
  </r>
  <r>
    <x v="0"/>
    <x v="0"/>
    <x v="0"/>
    <x v="2"/>
    <x v="0"/>
    <x v="2"/>
    <s v="N/A"/>
    <x v="0"/>
    <s v="OFF_005"/>
    <s v="Notepads"/>
    <s v="Medium"/>
    <s v="A5 Standard Notepad"/>
    <x v="0"/>
    <n v="457"/>
    <n v="2314.248"/>
    <n v="0"/>
    <s v="Supplier D"/>
    <s v="Line Item Incumbent"/>
    <s v="Negative Savings"/>
    <n v="3363.9313000000002"/>
    <n v="-1049.6832999999999"/>
    <n v="-0.45357425000000001"/>
    <n v="0"/>
    <n v="0"/>
    <x v="4"/>
    <x v="2"/>
    <x v="4"/>
    <n v="3363.9313000000002"/>
    <n v="-1049.6832999999999"/>
    <n v="-0.45357425000000001"/>
    <s v="Construct Formula To The Right Of This Column"/>
  </r>
  <r>
    <x v="0"/>
    <x v="0"/>
    <x v="0"/>
    <x v="2"/>
    <x v="0"/>
    <x v="2"/>
    <s v="N/A"/>
    <x v="0"/>
    <s v="OFF_006"/>
    <s v="Notepads"/>
    <s v="Medium"/>
    <s v="A4 Standard Notepad"/>
    <x v="0"/>
    <n v="387"/>
    <n v="2329.7399999999998"/>
    <n v="0"/>
    <s v="Supplier D"/>
    <s v="Line Item Incumbent"/>
    <s v="Positive Savings"/>
    <n v="1024.6599000000001"/>
    <n v="1305.0800999999999"/>
    <n v="0.56018272000000002"/>
    <n v="1305.0800999999999"/>
    <n v="0.56018272000000002"/>
    <x v="4"/>
    <x v="2"/>
    <x v="2"/>
    <n v="1024.6599000000001"/>
    <n v="1305.0800999999999"/>
    <n v="0.56018272000000002"/>
    <s v="Construct Formula To The Right Of This Column"/>
  </r>
  <r>
    <x v="0"/>
    <x v="0"/>
    <x v="0"/>
    <x v="2"/>
    <x v="0"/>
    <x v="2"/>
    <s v="N/A"/>
    <x v="0"/>
    <s v="OFF_007"/>
    <s v="Notepads"/>
    <s v="Medium"/>
    <s v="A3 Standard Notepad"/>
    <x v="0"/>
    <n v="49"/>
    <n v="437.32499999999999"/>
    <n v="0"/>
    <s v="Supplier D"/>
    <s v="Line Item Incumbent"/>
    <s v="Positive Savings"/>
    <n v="303.68729999999999"/>
    <n v="133.6377"/>
    <n v="0.30557983"/>
    <n v="133.6377"/>
    <n v="0.30557983"/>
    <x v="4"/>
    <x v="2"/>
    <x v="2"/>
    <n v="303.68729999999999"/>
    <n v="133.6377"/>
    <n v="0.30557983"/>
    <s v="Construct Formula To The Right Of This Column"/>
  </r>
  <r>
    <x v="0"/>
    <x v="0"/>
    <x v="0"/>
    <x v="2"/>
    <x v="0"/>
    <x v="2"/>
    <s v="N/A"/>
    <x v="0"/>
    <s v="OFF_008"/>
    <s v="Notepads"/>
    <s v="High"/>
    <s v="A6 Premium Notepad"/>
    <x v="0"/>
    <n v="255"/>
    <n v="2441.88"/>
    <n v="0"/>
    <s v="Supplier D"/>
    <s v="Line Item Incumbent"/>
    <s v="Negative Savings"/>
    <n v="3108.297"/>
    <n v="-666.41700000000003"/>
    <n v="-0.27291145"/>
    <n v="0"/>
    <n v="0"/>
    <x v="4"/>
    <x v="2"/>
    <x v="4"/>
    <n v="3108.297"/>
    <n v="-666.41700000000003"/>
    <n v="-0.27291145"/>
    <s v="Construct Formula To The Right Of This Column"/>
  </r>
  <r>
    <x v="0"/>
    <x v="0"/>
    <x v="0"/>
    <x v="2"/>
    <x v="0"/>
    <x v="2"/>
    <s v="N/A"/>
    <x v="0"/>
    <s v="OFF_009"/>
    <s v="Notepads"/>
    <s v="High"/>
    <s v="A5 Premium Notepad"/>
    <x v="0"/>
    <n v="297"/>
    <n v="3250.3679999999999"/>
    <n v="0"/>
    <s v="Supplier D"/>
    <s v="Line Item Incumbent"/>
    <s v="Negative Savings"/>
    <n v="3881.4038999999998"/>
    <n v="-631.03589999999997"/>
    <n v="-0.19414291"/>
    <n v="0"/>
    <n v="0"/>
    <x v="4"/>
    <x v="2"/>
    <x v="4"/>
    <n v="3881.4038999999998"/>
    <n v="-631.03589999999997"/>
    <n v="-0.19414291"/>
    <s v="Construct Formula To The Right Of This Column"/>
  </r>
  <r>
    <x v="0"/>
    <x v="0"/>
    <x v="0"/>
    <x v="2"/>
    <x v="0"/>
    <x v="2"/>
    <s v="N/A"/>
    <x v="0"/>
    <s v="OFF_010"/>
    <s v="Notepads"/>
    <s v="High"/>
    <s v="A4 Premium Notepad"/>
    <x v="0"/>
    <n v="39"/>
    <n v="539.37"/>
    <n v="0"/>
    <s v="Supplier D"/>
    <s v="Line Item Incumbent"/>
    <s v="Positive Savings"/>
    <n v="172.73099999999999"/>
    <n v="366.63900000000001"/>
    <n v="0.67975416"/>
    <n v="366.63900000000001"/>
    <n v="0.67975416"/>
    <x v="4"/>
    <x v="2"/>
    <x v="2"/>
    <n v="172.73099999999999"/>
    <n v="366.63900000000001"/>
    <n v="0.67975416"/>
    <s v="Construct Formula To The Right Of This Column"/>
  </r>
  <r>
    <x v="0"/>
    <x v="0"/>
    <x v="0"/>
    <x v="2"/>
    <x v="0"/>
    <x v="2"/>
    <s v="N/A"/>
    <x v="0"/>
    <s v="OFF_011"/>
    <s v="Pens"/>
    <s v="Low"/>
    <s v="Fine Economy Fountain Pen"/>
    <x v="1"/>
    <n v="204"/>
    <n v="263.36399999999998"/>
    <m/>
    <m/>
    <m/>
    <m/>
    <n v="0"/>
    <m/>
    <m/>
    <n v="0"/>
    <n v="0"/>
    <x v="1"/>
    <x v="2"/>
    <x v="3"/>
    <n v="263.36399999999998"/>
    <n v="0"/>
    <n v="0"/>
    <s v="Construct Formula To The Right Of This Column"/>
  </r>
  <r>
    <x v="0"/>
    <x v="0"/>
    <x v="0"/>
    <x v="2"/>
    <x v="0"/>
    <x v="2"/>
    <s v="N/A"/>
    <x v="0"/>
    <s v="OFF_012"/>
    <s v="Pens"/>
    <s v="Low"/>
    <s v="Medium Economy Fountain Pen"/>
    <x v="1"/>
    <n v="309"/>
    <n v="598.37850000000003"/>
    <n v="0"/>
    <s v="Supplier E"/>
    <s v="Line Item Incumbent"/>
    <s v="Positive Savings"/>
    <n v="523.50779999999997"/>
    <n v="74.870699999999999"/>
    <n v="0.12512264000000001"/>
    <n v="74.870699999999999"/>
    <n v="0.12512264000000001"/>
    <x v="1"/>
    <x v="2"/>
    <x v="2"/>
    <n v="523.50779999999997"/>
    <n v="74.870699999999999"/>
    <n v="0.12512264000000001"/>
    <s v="Construct Formula To The Right Of This Column"/>
  </r>
  <r>
    <x v="0"/>
    <x v="0"/>
    <x v="0"/>
    <x v="2"/>
    <x v="0"/>
    <x v="2"/>
    <s v="N/A"/>
    <x v="0"/>
    <s v="OFF_013"/>
    <s v="Pens"/>
    <s v="Low"/>
    <s v="Thick Economy Fountain Pen"/>
    <x v="1"/>
    <n v="281"/>
    <n v="703.06200000000001"/>
    <n v="0"/>
    <s v="Supplier E"/>
    <s v="Line Item Incumbent"/>
    <s v="Positive Savings"/>
    <n v="407.6748"/>
    <n v="295.38720000000001"/>
    <n v="0.42014388000000003"/>
    <n v="295.38720000000001"/>
    <n v="0.42014388000000003"/>
    <x v="1"/>
    <x v="2"/>
    <x v="2"/>
    <n v="407.6748"/>
    <n v="295.38720000000001"/>
    <n v="0.42014388000000003"/>
    <s v="Construct Formula To The Right Of This Column"/>
  </r>
  <r>
    <x v="0"/>
    <x v="0"/>
    <x v="0"/>
    <x v="2"/>
    <x v="0"/>
    <x v="2"/>
    <s v="N/A"/>
    <x v="0"/>
    <s v="OFF_014"/>
    <s v="Pens"/>
    <s v="Medium"/>
    <s v="Fine Standard Fountain Pen"/>
    <x v="1"/>
    <n v="318"/>
    <n v="1249.74"/>
    <n v="0"/>
    <s v="Supplier E"/>
    <s v="Line Item Incumbent"/>
    <s v="Negative Savings"/>
    <n v="1741.4315999999999"/>
    <n v="-491.69159999999999"/>
    <n v="-0.39343510999999998"/>
    <n v="0"/>
    <n v="0"/>
    <x v="1"/>
    <x v="2"/>
    <x v="4"/>
    <n v="1741.4315999999999"/>
    <n v="-491.69159999999999"/>
    <n v="-0.39343510999999998"/>
    <s v="Construct Formula To The Right Of This Column"/>
  </r>
  <r>
    <x v="0"/>
    <x v="0"/>
    <x v="0"/>
    <x v="2"/>
    <x v="0"/>
    <x v="2"/>
    <s v="N/A"/>
    <x v="0"/>
    <s v="OFF_015"/>
    <s v="Pens"/>
    <s v="Medium"/>
    <s v="Medium Standard Fountain Pen"/>
    <x v="1"/>
    <n v="36"/>
    <n v="149.68799999999999"/>
    <n v="0"/>
    <s v="Supplier E"/>
    <s v="Line Item Incumbent"/>
    <s v="Negative Savings"/>
    <n v="184.9212"/>
    <n v="-35.233199999999997"/>
    <n v="-0.23537759"/>
    <n v="0"/>
    <n v="0"/>
    <x v="1"/>
    <x v="2"/>
    <x v="4"/>
    <n v="184.9212"/>
    <n v="-35.233199999999997"/>
    <n v="-0.23537759"/>
    <s v="Construct Formula To The Right Of This Column"/>
  </r>
  <r>
    <x v="0"/>
    <x v="0"/>
    <x v="0"/>
    <x v="2"/>
    <x v="0"/>
    <x v="2"/>
    <s v="N/A"/>
    <x v="0"/>
    <s v="OFF_016"/>
    <s v="Pens"/>
    <s v="Medium"/>
    <s v="Thick Standard Fountain Pen"/>
    <x v="1"/>
    <n v="87"/>
    <n v="410.29199999999997"/>
    <n v="0"/>
    <s v="Supplier E"/>
    <s v="Line Item Incumbent"/>
    <s v="Negative Savings"/>
    <n v="570.51120000000003"/>
    <n v="-160.2192"/>
    <n v="-0.39050042000000001"/>
    <n v="0"/>
    <n v="0"/>
    <x v="1"/>
    <x v="2"/>
    <x v="4"/>
    <n v="570.51120000000003"/>
    <n v="-160.2192"/>
    <n v="-0.39050042000000001"/>
    <s v="Construct Formula To The Right Of This Column"/>
  </r>
  <r>
    <x v="0"/>
    <x v="0"/>
    <x v="0"/>
    <x v="2"/>
    <x v="0"/>
    <x v="2"/>
    <s v="N/A"/>
    <x v="0"/>
    <s v="OFF_017"/>
    <s v="Pens"/>
    <s v="Medium"/>
    <s v="A3 Standard Fountain Pen"/>
    <x v="1"/>
    <n v="596"/>
    <n v="3558.12"/>
    <n v="0"/>
    <s v="Supplier E"/>
    <s v="Line Item Incumbent"/>
    <s v="Negative Savings"/>
    <n v="3703.1268"/>
    <n v="-145.0068"/>
    <n v="-4.0753770000000002E-2"/>
    <n v="0"/>
    <n v="0"/>
    <x v="1"/>
    <x v="2"/>
    <x v="4"/>
    <n v="3703.1268"/>
    <n v="-145.0068"/>
    <n v="-4.0753770000000002E-2"/>
    <s v="Construct Formula To The Right Of This Column"/>
  </r>
  <r>
    <x v="0"/>
    <x v="0"/>
    <x v="0"/>
    <x v="2"/>
    <x v="0"/>
    <x v="2"/>
    <s v="N/A"/>
    <x v="0"/>
    <s v="OFF_018"/>
    <s v="Pens"/>
    <s v="High"/>
    <s v="Fine Premium Fountain Pen"/>
    <x v="1"/>
    <n v="137"/>
    <n v="1764.56"/>
    <m/>
    <m/>
    <m/>
    <m/>
    <n v="0"/>
    <m/>
    <m/>
    <n v="0"/>
    <n v="0"/>
    <x v="1"/>
    <x v="2"/>
    <x v="3"/>
    <n v="1764.56"/>
    <n v="0"/>
    <n v="0"/>
    <s v="Construct Formula To The Right Of This Column"/>
  </r>
  <r>
    <x v="0"/>
    <x v="0"/>
    <x v="0"/>
    <x v="2"/>
    <x v="0"/>
    <x v="2"/>
    <s v="N/A"/>
    <x v="0"/>
    <s v="OFF_019"/>
    <s v="Pens"/>
    <s v="High"/>
    <s v="Medium Premium Fountain Pen"/>
    <x v="1"/>
    <n v="359"/>
    <n v="6321.99"/>
    <n v="0"/>
    <s v="Supplier E"/>
    <s v="Line Item Incumbent"/>
    <s v="Positive Savings"/>
    <n v="1905.8233"/>
    <n v="4416.1666999999998"/>
    <n v="0.69854059999999996"/>
    <n v="4416.1666999999998"/>
    <n v="0.69854059999999996"/>
    <x v="1"/>
    <x v="2"/>
    <x v="2"/>
    <n v="1905.8233"/>
    <n v="4416.1666999999998"/>
    <n v="0.69854059999999996"/>
    <s v="Construct Formula To The Right Of This Column"/>
  </r>
  <r>
    <x v="0"/>
    <x v="0"/>
    <x v="0"/>
    <x v="2"/>
    <x v="0"/>
    <x v="2"/>
    <s v="N/A"/>
    <x v="0"/>
    <s v="OFF_020"/>
    <s v="Pens"/>
    <s v="High"/>
    <s v="Thick Premium Fountain Pen"/>
    <x v="1"/>
    <n v="310"/>
    <n v="7092.8"/>
    <n v="0"/>
    <s v="Supplier E"/>
    <s v="Line Item Incumbent"/>
    <s v="Positive Savings"/>
    <n v="5167.6689999999999"/>
    <n v="1925.1310000000001"/>
    <n v="0.27142044999999998"/>
    <n v="1925.1310000000001"/>
    <n v="0.27142044999999998"/>
    <x v="1"/>
    <x v="2"/>
    <x v="2"/>
    <n v="5167.6689999999999"/>
    <n v="1925.1310000000001"/>
    <n v="0.27142044999999998"/>
    <s v="Construct Formula To The Right Of This Column"/>
  </r>
  <r>
    <x v="0"/>
    <x v="0"/>
    <x v="0"/>
    <x v="2"/>
    <x v="0"/>
    <x v="2"/>
    <s v="N/A"/>
    <x v="0"/>
    <s v="OFF_021"/>
    <s v="Office Chairs"/>
    <s v="Low"/>
    <s v="Plastic Simple Chair"/>
    <x v="2"/>
    <n v="152"/>
    <n v="3508.16"/>
    <m/>
    <m/>
    <m/>
    <m/>
    <n v="0"/>
    <m/>
    <m/>
    <n v="0"/>
    <n v="0"/>
    <x v="2"/>
    <x v="2"/>
    <x v="3"/>
    <n v="3508.16"/>
    <n v="0"/>
    <n v="0"/>
    <s v="Construct Formula To The Right Of This Column"/>
  </r>
  <r>
    <x v="0"/>
    <x v="0"/>
    <x v="0"/>
    <x v="2"/>
    <x v="0"/>
    <x v="2"/>
    <s v="N/A"/>
    <x v="0"/>
    <s v="OFF_022"/>
    <s v="Office Chairs"/>
    <s v="Low"/>
    <s v="Metal Simple Chair"/>
    <x v="2"/>
    <n v="416"/>
    <n v="11856"/>
    <m/>
    <m/>
    <m/>
    <m/>
    <n v="0"/>
    <m/>
    <m/>
    <n v="0"/>
    <n v="0"/>
    <x v="2"/>
    <x v="2"/>
    <x v="3"/>
    <n v="11856"/>
    <n v="0"/>
    <n v="0"/>
    <s v="Construct Formula To The Right Of This Column"/>
  </r>
  <r>
    <x v="0"/>
    <x v="0"/>
    <x v="0"/>
    <x v="2"/>
    <x v="0"/>
    <x v="2"/>
    <s v="N/A"/>
    <x v="0"/>
    <s v="OFF_023"/>
    <s v="Office Chairs"/>
    <s v="Low"/>
    <s v="Wooden Simple Chair"/>
    <x v="2"/>
    <n v="584"/>
    <n v="17826.016"/>
    <n v="0"/>
    <s v="Supplier F"/>
    <s v="Line Item Incumbent"/>
    <s v="Positive Savings"/>
    <n v="11430.2816"/>
    <n v="6395.7344000000003"/>
    <n v="0.35878652999999999"/>
    <n v="6395.7344000000003"/>
    <n v="0.35878652999999999"/>
    <x v="2"/>
    <x v="2"/>
    <x v="2"/>
    <n v="11430.2816"/>
    <n v="6395.7344000000003"/>
    <n v="0.35878652999999999"/>
    <s v="Construct Formula To The Right Of This Column"/>
  </r>
  <r>
    <x v="0"/>
    <x v="0"/>
    <x v="0"/>
    <x v="2"/>
    <x v="0"/>
    <x v="2"/>
    <s v="N/A"/>
    <x v="0"/>
    <s v="OFF_024"/>
    <s v="Office Chairs"/>
    <s v="Medium"/>
    <s v="Standard Office Chair"/>
    <x v="2"/>
    <n v="562"/>
    <n v="27672.880000000001"/>
    <m/>
    <m/>
    <m/>
    <m/>
    <n v="0"/>
    <m/>
    <m/>
    <n v="0"/>
    <n v="0"/>
    <x v="2"/>
    <x v="2"/>
    <x v="3"/>
    <n v="27672.880000000001"/>
    <n v="0"/>
    <n v="0"/>
    <s v="Construct Formula To The Right Of This Column"/>
  </r>
  <r>
    <x v="0"/>
    <x v="0"/>
    <x v="0"/>
    <x v="2"/>
    <x v="0"/>
    <x v="2"/>
    <s v="N/A"/>
    <x v="0"/>
    <s v="OFF_025"/>
    <s v="Office Chairs"/>
    <s v="Medium"/>
    <s v="Standard Office Recliner"/>
    <x v="2"/>
    <n v="372"/>
    <n v="24886.799999999999"/>
    <m/>
    <m/>
    <m/>
    <m/>
    <n v="0"/>
    <m/>
    <m/>
    <n v="0"/>
    <n v="0"/>
    <x v="2"/>
    <x v="2"/>
    <x v="3"/>
    <n v="24886.799999999999"/>
    <n v="0"/>
    <n v="0"/>
    <s v="Construct Formula To The Right Of This Column"/>
  </r>
  <r>
    <x v="0"/>
    <x v="0"/>
    <x v="0"/>
    <x v="2"/>
    <x v="0"/>
    <x v="2"/>
    <s v="N/A"/>
    <x v="0"/>
    <s v="OFF_026"/>
    <s v="Office Chairs"/>
    <s v="Medium"/>
    <s v="Soft Office Chair"/>
    <x v="2"/>
    <n v="82"/>
    <n v="5574.36"/>
    <n v="0"/>
    <s v="Supplier F"/>
    <s v="Line Item Incumbent"/>
    <s v="Negative Savings"/>
    <n v="6384.7168000000001"/>
    <n v="-810.35680000000002"/>
    <n v="-0.14537217"/>
    <n v="0"/>
    <n v="0"/>
    <x v="2"/>
    <x v="2"/>
    <x v="4"/>
    <n v="6384.7168000000001"/>
    <n v="-810.35680000000002"/>
    <n v="-0.14537217"/>
    <s v="Construct Formula To The Right Of This Column"/>
  </r>
  <r>
    <x v="0"/>
    <x v="0"/>
    <x v="0"/>
    <x v="2"/>
    <x v="0"/>
    <x v="2"/>
    <s v="N/A"/>
    <x v="0"/>
    <s v="OFF_027"/>
    <s v="Office Chairs"/>
    <s v="Medium"/>
    <s v="Leather Office Chair"/>
    <x v="2"/>
    <n v="345"/>
    <n v="61065"/>
    <n v="0"/>
    <s v="Supplier F"/>
    <s v="Line Item Incumbent"/>
    <s v="Negative Savings"/>
    <n v="75711.077999999994"/>
    <n v="-14646.078"/>
    <n v="-0.23984406999999999"/>
    <n v="0"/>
    <n v="0"/>
    <x v="2"/>
    <x v="2"/>
    <x v="4"/>
    <n v="75711.077999999994"/>
    <n v="-14646.078"/>
    <n v="-0.23984406999999999"/>
    <s v="Construct Formula To The Right Of This Column"/>
  </r>
  <r>
    <x v="0"/>
    <x v="0"/>
    <x v="0"/>
    <x v="2"/>
    <x v="0"/>
    <x v="2"/>
    <s v="N/A"/>
    <x v="0"/>
    <s v="OFF_028"/>
    <s v="Office Chairs"/>
    <s v="High"/>
    <s v="Luxury CEO Chair"/>
    <x v="2"/>
    <n v="522"/>
    <n v="795528"/>
    <n v="0"/>
    <s v="Supplier F"/>
    <s v="Line Item Incumbent"/>
    <s v="Negative Savings"/>
    <n v="955471.72320000001"/>
    <n v="-159943.72320000001"/>
    <n v="-0.20105354"/>
    <n v="0"/>
    <n v="0"/>
    <x v="2"/>
    <x v="2"/>
    <x v="4"/>
    <n v="955471.72320000001"/>
    <n v="-159943.72320000001"/>
    <n v="-0.20105354"/>
    <s v="Construct Formula To The Right Of This Column"/>
  </r>
  <r>
    <x v="0"/>
    <x v="0"/>
    <x v="0"/>
    <x v="2"/>
    <x v="0"/>
    <x v="2"/>
    <s v="N/A"/>
    <x v="0"/>
    <s v="OFF_029"/>
    <s v="Office Chairs"/>
    <s v="High"/>
    <s v="Luxury CEO Guest Chair"/>
    <x v="2"/>
    <n v="303"/>
    <n v="218250.9"/>
    <m/>
    <m/>
    <m/>
    <m/>
    <n v="0"/>
    <m/>
    <m/>
    <n v="0"/>
    <n v="0"/>
    <x v="2"/>
    <x v="2"/>
    <x v="3"/>
    <n v="218250.9"/>
    <n v="0"/>
    <n v="0"/>
    <s v="Construct Formula To The Right Of This Column"/>
  </r>
  <r>
    <x v="0"/>
    <x v="0"/>
    <x v="0"/>
    <x v="2"/>
    <x v="0"/>
    <x v="2"/>
    <s v="N/A"/>
    <x v="0"/>
    <s v="OFF_030"/>
    <s v="Office Chairs"/>
    <s v="High"/>
    <s v="Luxury CEO Guest Sofa"/>
    <x v="2"/>
    <n v="229"/>
    <n v="459259.5"/>
    <m/>
    <m/>
    <m/>
    <m/>
    <n v="0"/>
    <m/>
    <m/>
    <n v="0"/>
    <n v="0"/>
    <x v="2"/>
    <x v="2"/>
    <x v="3"/>
    <n v="459259.5"/>
    <n v="0"/>
    <n v="0"/>
    <s v="Construct Formula To The Right Of This Column"/>
  </r>
  <r>
    <x v="0"/>
    <x v="0"/>
    <x v="0"/>
    <x v="2"/>
    <x v="0"/>
    <x v="2"/>
    <s v="N/A"/>
    <x v="0"/>
    <s v="OFF_031"/>
    <s v="Desks"/>
    <s v="Low"/>
    <s v="Plastic Desk"/>
    <x v="2"/>
    <n v="548"/>
    <n v="63622.8"/>
    <n v="0"/>
    <s v="Supplier F"/>
    <s v="Line Item Incumbent"/>
    <s v="Positive Savings"/>
    <n v="43597.235999999997"/>
    <n v="20025.563999999998"/>
    <n v="0.31475451999999998"/>
    <n v="20025.563999999998"/>
    <n v="0.31475451999999998"/>
    <x v="2"/>
    <x v="2"/>
    <x v="2"/>
    <n v="43597.235999999997"/>
    <n v="20025.563999999998"/>
    <n v="0.31475451999999998"/>
    <s v="Construct Formula To The Right Of This Column"/>
  </r>
  <r>
    <x v="0"/>
    <x v="0"/>
    <x v="0"/>
    <x v="2"/>
    <x v="0"/>
    <x v="2"/>
    <s v="N/A"/>
    <x v="0"/>
    <s v="OFF_032"/>
    <s v="Desks"/>
    <s v="Medium"/>
    <s v="Wooden Desk"/>
    <x v="2"/>
    <n v="305"/>
    <n v="74969"/>
    <n v="0"/>
    <s v="Supplier F"/>
    <s v="Line Item Incumbent"/>
    <s v="Negative Savings"/>
    <n v="89623.152000000002"/>
    <n v="-14654.152"/>
    <n v="-0.19546949"/>
    <n v="0"/>
    <n v="0"/>
    <x v="2"/>
    <x v="2"/>
    <x v="4"/>
    <n v="89623.152000000002"/>
    <n v="-14654.152"/>
    <n v="-0.19546949"/>
    <s v="Construct Formula To The Right Of This Column"/>
  </r>
  <r>
    <x v="0"/>
    <x v="0"/>
    <x v="0"/>
    <x v="2"/>
    <x v="0"/>
    <x v="2"/>
    <s v="N/A"/>
    <x v="0"/>
    <s v="OFF_033"/>
    <s v="Desks"/>
    <s v="High"/>
    <s v="Adjustable Metal and Plastic Desk"/>
    <x v="2"/>
    <n v="292"/>
    <n v="156950"/>
    <n v="0"/>
    <s v="Supplier F"/>
    <s v="Line Item Incumbent"/>
    <s v="Positive Savings"/>
    <n v="99075.6"/>
    <n v="57874.400000000001"/>
    <n v="0.36874419000000003"/>
    <n v="57874.400000000001"/>
    <n v="0.36874419000000003"/>
    <x v="2"/>
    <x v="2"/>
    <x v="2"/>
    <n v="99075.6"/>
    <n v="57874.400000000001"/>
    <n v="0.36874419000000003"/>
    <s v="Construct Formula To The Right Of This Column"/>
  </r>
  <r>
    <x v="0"/>
    <x v="0"/>
    <x v="0"/>
    <x v="3"/>
    <x v="1"/>
    <x v="3"/>
    <s v="BASK_1.0"/>
    <x v="0"/>
    <s v="OFF_001"/>
    <s v="Notepads"/>
    <s v="Low"/>
    <s v="A6 Economy Notepad"/>
    <x v="0"/>
    <n v="13"/>
    <n v="17.315999999999999"/>
    <n v="0"/>
    <s v="Supplier D"/>
    <s v="Line Item Incumbent"/>
    <s v="Negative Savings"/>
    <n v="22.647300000000001"/>
    <n v="-5.3312999999999997"/>
    <n v="-0.30788288000000003"/>
    <n v="0"/>
    <n v="0"/>
    <x v="4"/>
    <x v="2"/>
    <x v="4"/>
    <n v="22.647300000000001"/>
    <n v="-5.3312999999999997"/>
    <n v="-0.30788288000000003"/>
    <s v="Construct Formula To The Right Of This Column"/>
  </r>
  <r>
    <x v="0"/>
    <x v="0"/>
    <x v="0"/>
    <x v="3"/>
    <x v="1"/>
    <x v="3"/>
    <s v="BASK_1.0"/>
    <x v="0"/>
    <s v="OFF_002"/>
    <s v="Notepads"/>
    <s v="Low"/>
    <s v="A5 Economy Notepad"/>
    <x v="0"/>
    <n v="217"/>
    <n v="562.46400000000006"/>
    <n v="0"/>
    <s v="Supplier D"/>
    <s v="Line Item Incumbent"/>
    <s v="Negative Savings"/>
    <n v="677.97310000000004"/>
    <n v="-115.5091"/>
    <n v="-0.20536265000000001"/>
    <n v="0"/>
    <n v="0"/>
    <x v="4"/>
    <x v="2"/>
    <x v="4"/>
    <n v="677.97310000000004"/>
    <n v="-115.5091"/>
    <n v="-0.20536265000000001"/>
    <s v="Construct Formula To The Right Of This Column"/>
  </r>
  <r>
    <x v="0"/>
    <x v="0"/>
    <x v="0"/>
    <x v="3"/>
    <x v="1"/>
    <x v="3"/>
    <s v="BASK_1.0"/>
    <x v="0"/>
    <s v="OFF_003"/>
    <s v="Notepads"/>
    <s v="Low"/>
    <s v="A4 Economy Notepad"/>
    <x v="0"/>
    <n v="318"/>
    <n v="964.49400000000003"/>
    <n v="0"/>
    <s v="Supplier D"/>
    <s v="Line Item Incumbent"/>
    <s v="Negative Savings"/>
    <n v="1091.4395999999999"/>
    <n v="-126.9456"/>
    <n v="-0.13161886"/>
    <n v="0"/>
    <n v="0"/>
    <x v="4"/>
    <x v="2"/>
    <x v="4"/>
    <n v="1091.4395999999999"/>
    <n v="-126.9456"/>
    <n v="-0.13161886"/>
    <s v="Construct Formula To The Right Of This Column"/>
  </r>
  <r>
    <x v="0"/>
    <x v="0"/>
    <x v="0"/>
    <x v="3"/>
    <x v="1"/>
    <x v="3"/>
    <s v="BASK_1.0"/>
    <x v="0"/>
    <s v="OFF_004"/>
    <s v="Notepads"/>
    <s v="Medium"/>
    <s v="A6 Standard Notepad"/>
    <x v="0"/>
    <n v="212"/>
    <n v="697.69200000000001"/>
    <n v="0"/>
    <s v="Supplier D"/>
    <s v="Line Item Incumbent"/>
    <s v="Negative Savings"/>
    <n v="714.07960000000003"/>
    <n v="-16.387599999999999"/>
    <n v="-2.34883E-2"/>
    <n v="0"/>
    <n v="0"/>
    <x v="4"/>
    <x v="2"/>
    <x v="4"/>
    <n v="714.07960000000003"/>
    <n v="-16.387599999999999"/>
    <n v="-2.34883E-2"/>
    <s v="Construct Formula To The Right Of This Column"/>
  </r>
  <r>
    <x v="0"/>
    <x v="0"/>
    <x v="0"/>
    <x v="3"/>
    <x v="1"/>
    <x v="3"/>
    <s v="BASK_1.0"/>
    <x v="0"/>
    <s v="OFF_005"/>
    <s v="Notepads"/>
    <s v="Medium"/>
    <s v="A5 Standard Notepad"/>
    <x v="0"/>
    <n v="457"/>
    <n v="2314.248"/>
    <n v="0"/>
    <s v="Supplier D"/>
    <s v="Line Item Incumbent"/>
    <s v="Negative Savings"/>
    <n v="3363.9313000000002"/>
    <n v="-1049.6832999999999"/>
    <n v="-0.45357425000000001"/>
    <n v="0"/>
    <n v="0"/>
    <x v="4"/>
    <x v="2"/>
    <x v="4"/>
    <n v="3363.9313000000002"/>
    <n v="-1049.6832999999999"/>
    <n v="-0.45357425000000001"/>
    <s v="Construct Formula To The Right Of This Column"/>
  </r>
  <r>
    <x v="0"/>
    <x v="0"/>
    <x v="0"/>
    <x v="3"/>
    <x v="1"/>
    <x v="3"/>
    <s v="BASK_1.0"/>
    <x v="0"/>
    <s v="OFF_006"/>
    <s v="Notepads"/>
    <s v="Medium"/>
    <s v="A4 Standard Notepad"/>
    <x v="0"/>
    <n v="387"/>
    <n v="2329.7399999999998"/>
    <n v="0"/>
    <s v="Supplier D"/>
    <s v="Line Item Incumbent"/>
    <s v="Positive Savings"/>
    <n v="1024.6599000000001"/>
    <n v="1305.0800999999999"/>
    <n v="0.56018272000000002"/>
    <n v="1305.0800999999999"/>
    <n v="0.56018272000000002"/>
    <x v="4"/>
    <x v="2"/>
    <x v="2"/>
    <n v="1024.6599000000001"/>
    <n v="1305.0800999999999"/>
    <n v="0.56018272000000002"/>
    <s v="Construct Formula To The Right Of This Column"/>
  </r>
  <r>
    <x v="0"/>
    <x v="0"/>
    <x v="0"/>
    <x v="3"/>
    <x v="1"/>
    <x v="3"/>
    <s v="BASK_1.0"/>
    <x v="0"/>
    <s v="OFF_007"/>
    <s v="Notepads"/>
    <s v="Medium"/>
    <s v="A3 Standard Notepad"/>
    <x v="0"/>
    <n v="49"/>
    <n v="437.32499999999999"/>
    <n v="0"/>
    <s v="Supplier D"/>
    <s v="Line Item Incumbent"/>
    <s v="Positive Savings"/>
    <n v="303.68729999999999"/>
    <n v="133.6377"/>
    <n v="0.30557983"/>
    <n v="133.6377"/>
    <n v="0.30557983"/>
    <x v="4"/>
    <x v="2"/>
    <x v="2"/>
    <n v="303.68729999999999"/>
    <n v="133.6377"/>
    <n v="0.30557983"/>
    <s v="Construct Formula To The Right Of This Column"/>
  </r>
  <r>
    <x v="0"/>
    <x v="0"/>
    <x v="0"/>
    <x v="3"/>
    <x v="1"/>
    <x v="3"/>
    <s v="BASK_1.0"/>
    <x v="0"/>
    <s v="OFF_008"/>
    <s v="Notepads"/>
    <s v="High"/>
    <s v="A6 Premium Notepad"/>
    <x v="0"/>
    <n v="255"/>
    <n v="2441.88"/>
    <n v="0"/>
    <s v="Supplier D"/>
    <s v="Line Item Incumbent"/>
    <s v="Negative Savings"/>
    <n v="3108.297"/>
    <n v="-666.41700000000003"/>
    <n v="-0.27291145"/>
    <n v="0"/>
    <n v="0"/>
    <x v="4"/>
    <x v="2"/>
    <x v="4"/>
    <n v="3108.297"/>
    <n v="-666.41700000000003"/>
    <n v="-0.27291145"/>
    <s v="Construct Formula To The Right Of This Column"/>
  </r>
  <r>
    <x v="0"/>
    <x v="0"/>
    <x v="0"/>
    <x v="3"/>
    <x v="1"/>
    <x v="3"/>
    <s v="BASK_1.0"/>
    <x v="0"/>
    <s v="OFF_009"/>
    <s v="Notepads"/>
    <s v="High"/>
    <s v="A5 Premium Notepad"/>
    <x v="0"/>
    <n v="297"/>
    <n v="3250.3679999999999"/>
    <n v="0"/>
    <s v="Supplier D"/>
    <s v="Line Item Incumbent"/>
    <s v="Negative Savings"/>
    <n v="3881.4038999999998"/>
    <n v="-631.03589999999997"/>
    <n v="-0.19414291"/>
    <n v="0"/>
    <n v="0"/>
    <x v="4"/>
    <x v="2"/>
    <x v="4"/>
    <n v="3881.4038999999998"/>
    <n v="-631.03589999999997"/>
    <n v="-0.19414291"/>
    <s v="Construct Formula To The Right Of This Column"/>
  </r>
  <r>
    <x v="0"/>
    <x v="0"/>
    <x v="0"/>
    <x v="3"/>
    <x v="1"/>
    <x v="3"/>
    <s v="BASK_1.0"/>
    <x v="0"/>
    <s v="OFF_010"/>
    <s v="Notepads"/>
    <s v="High"/>
    <s v="A4 Premium Notepad"/>
    <x v="0"/>
    <n v="39"/>
    <n v="539.37"/>
    <n v="0"/>
    <s v="Supplier D"/>
    <s v="Line Item Incumbent"/>
    <s v="Positive Savings"/>
    <n v="172.73099999999999"/>
    <n v="366.63900000000001"/>
    <n v="0.67975416"/>
    <n v="366.63900000000001"/>
    <n v="0.67975416"/>
    <x v="4"/>
    <x v="2"/>
    <x v="2"/>
    <n v="172.73099999999999"/>
    <n v="366.63900000000001"/>
    <n v="0.67975416"/>
    <s v="Construct Formula To The Right Of This Column"/>
  </r>
  <r>
    <x v="0"/>
    <x v="0"/>
    <x v="0"/>
    <x v="3"/>
    <x v="1"/>
    <x v="3"/>
    <s v="BASK_1.0"/>
    <x v="0"/>
    <s v="OFF_011"/>
    <s v="Pens"/>
    <s v="Low"/>
    <s v="Fine Economy Fountain Pen"/>
    <x v="1"/>
    <n v="204"/>
    <n v="263.36399999999998"/>
    <n v="0"/>
    <s v="Supplier D"/>
    <s v="Incumbent"/>
    <s v="Negative Savings"/>
    <n v="369.09719999999999"/>
    <n v="-105.7332"/>
    <n v="-0.40147173000000003"/>
    <n v="0"/>
    <n v="0"/>
    <x v="1"/>
    <x v="2"/>
    <x v="3"/>
    <n v="263.36399999999998"/>
    <n v="0"/>
    <n v="0"/>
    <s v="Construct Formula To The Right Of This Column"/>
  </r>
  <r>
    <x v="0"/>
    <x v="0"/>
    <x v="0"/>
    <x v="3"/>
    <x v="1"/>
    <x v="3"/>
    <s v="BASK_1.0"/>
    <x v="0"/>
    <s v="OFF_012"/>
    <s v="Pens"/>
    <s v="Low"/>
    <s v="Medium Economy Fountain Pen"/>
    <x v="1"/>
    <n v="309"/>
    <n v="598.37850000000003"/>
    <n v="0"/>
    <s v="Supplier D"/>
    <s v="Incumbent"/>
    <s v="Negative Savings"/>
    <n v="768.45209999999997"/>
    <n v="-170.0736"/>
    <n v="-0.28422412000000002"/>
    <n v="0"/>
    <n v="0"/>
    <x v="1"/>
    <x v="2"/>
    <x v="3"/>
    <n v="598.37850000000003"/>
    <n v="0"/>
    <n v="0"/>
    <s v="Construct Formula To The Right Of This Column"/>
  </r>
  <r>
    <x v="0"/>
    <x v="0"/>
    <x v="0"/>
    <x v="3"/>
    <x v="1"/>
    <x v="3"/>
    <s v="BASK_1.0"/>
    <x v="0"/>
    <s v="OFF_013"/>
    <s v="Pens"/>
    <s v="Low"/>
    <s v="Thick Economy Fountain Pen"/>
    <x v="1"/>
    <n v="281"/>
    <n v="703.06200000000001"/>
    <n v="0"/>
    <s v="Supplier D"/>
    <s v="Incumbent"/>
    <s v="Negative Savings"/>
    <n v="756.28340000000003"/>
    <n v="-53.221400000000003"/>
    <n v="-7.5699440000000007E-2"/>
    <n v="0"/>
    <n v="0"/>
    <x v="1"/>
    <x v="2"/>
    <x v="3"/>
    <n v="703.06200000000001"/>
    <n v="0"/>
    <n v="0"/>
    <s v="Construct Formula To The Right Of This Column"/>
  </r>
  <r>
    <x v="0"/>
    <x v="0"/>
    <x v="0"/>
    <x v="3"/>
    <x v="1"/>
    <x v="3"/>
    <s v="BASK_1.0"/>
    <x v="0"/>
    <s v="OFF_014"/>
    <s v="Pens"/>
    <s v="Medium"/>
    <s v="Fine Standard Fountain Pen"/>
    <x v="1"/>
    <n v="318"/>
    <n v="1249.74"/>
    <n v="0"/>
    <s v="Supplier D"/>
    <s v="Incumbent"/>
    <s v="Negative Savings"/>
    <n v="1559.7264"/>
    <n v="-309.9864"/>
    <n v="-0.24804071"/>
    <n v="0"/>
    <n v="0"/>
    <x v="1"/>
    <x v="2"/>
    <x v="3"/>
    <n v="1249.74"/>
    <n v="0"/>
    <n v="0"/>
    <s v="Construct Formula To The Right Of This Column"/>
  </r>
  <r>
    <x v="0"/>
    <x v="0"/>
    <x v="0"/>
    <x v="3"/>
    <x v="1"/>
    <x v="3"/>
    <s v="BASK_1.0"/>
    <x v="0"/>
    <s v="OFF_015"/>
    <s v="Pens"/>
    <s v="Medium"/>
    <s v="Medium Standard Fountain Pen"/>
    <x v="1"/>
    <n v="36"/>
    <n v="149.68799999999999"/>
    <n v="0"/>
    <s v="Supplier D"/>
    <s v="Incumbent"/>
    <s v="Positive Savings"/>
    <n v="47.152799999999999"/>
    <n v="102.5352"/>
    <n v="0.68499277999999997"/>
    <n v="102.5352"/>
    <n v="0.68499277999999997"/>
    <x v="4"/>
    <x v="1"/>
    <x v="1"/>
    <n v="47.152799999999999"/>
    <n v="102.5352"/>
    <n v="0.68499277999999997"/>
    <s v="Construct Formula To The Right Of This Column"/>
  </r>
  <r>
    <x v="0"/>
    <x v="0"/>
    <x v="0"/>
    <x v="3"/>
    <x v="1"/>
    <x v="3"/>
    <s v="BASK_1.0"/>
    <x v="0"/>
    <s v="OFF_016"/>
    <s v="Pens"/>
    <s v="Medium"/>
    <s v="Thick Standard Fountain Pen"/>
    <x v="1"/>
    <n v="87"/>
    <n v="410.29199999999997"/>
    <n v="0"/>
    <s v="Supplier D"/>
    <s v="Incumbent"/>
    <s v="Positive Savings"/>
    <n v="147.43889999999999"/>
    <n v="262.85309999999998"/>
    <n v="0.64064885000000005"/>
    <n v="262.85309999999998"/>
    <n v="0.64064885000000005"/>
    <x v="4"/>
    <x v="1"/>
    <x v="1"/>
    <n v="147.43889999999999"/>
    <n v="262.85309999999998"/>
    <n v="0.64064885000000005"/>
    <s v="Construct Formula To The Right Of This Column"/>
  </r>
  <r>
    <x v="0"/>
    <x v="0"/>
    <x v="0"/>
    <x v="3"/>
    <x v="1"/>
    <x v="3"/>
    <s v="BASK_1.0"/>
    <x v="0"/>
    <s v="OFF_017"/>
    <s v="Pens"/>
    <s v="Medium"/>
    <s v="A3 Standard Fountain Pen"/>
    <x v="1"/>
    <n v="596"/>
    <n v="3558.12"/>
    <n v="0"/>
    <s v="Supplier D"/>
    <s v="Incumbent"/>
    <s v="Negative Savings"/>
    <n v="5254.0976000000001"/>
    <n v="-1695.9775999999999"/>
    <n v="-0.47664992"/>
    <n v="0"/>
    <n v="0"/>
    <x v="1"/>
    <x v="2"/>
    <x v="3"/>
    <n v="3558.12"/>
    <n v="0"/>
    <n v="0"/>
    <s v="Construct Formula To The Right Of This Column"/>
  </r>
  <r>
    <x v="0"/>
    <x v="0"/>
    <x v="0"/>
    <x v="3"/>
    <x v="1"/>
    <x v="3"/>
    <s v="BASK_1.0"/>
    <x v="0"/>
    <s v="OFF_018"/>
    <s v="Pens"/>
    <s v="High"/>
    <s v="Fine Premium Fountain Pen"/>
    <x v="1"/>
    <n v="137"/>
    <n v="1764.56"/>
    <n v="0"/>
    <s v="Supplier D"/>
    <s v="Incumbent"/>
    <s v="Positive Savings"/>
    <n v="1342.1615999999999"/>
    <n v="422.39839999999998"/>
    <n v="0.23937887999999999"/>
    <n v="422.39839999999998"/>
    <n v="0.23937887999999999"/>
    <x v="4"/>
    <x v="1"/>
    <x v="1"/>
    <n v="1342.1615999999999"/>
    <n v="422.39839999999998"/>
    <n v="0.23937887999999999"/>
    <s v="Construct Formula To The Right Of This Column"/>
  </r>
  <r>
    <x v="0"/>
    <x v="0"/>
    <x v="0"/>
    <x v="3"/>
    <x v="1"/>
    <x v="3"/>
    <s v="BASK_1.0"/>
    <x v="0"/>
    <s v="OFF_019"/>
    <s v="Pens"/>
    <s v="High"/>
    <s v="Medium Premium Fountain Pen"/>
    <x v="1"/>
    <n v="359"/>
    <n v="6321.99"/>
    <n v="0"/>
    <s v="Supplier D"/>
    <s v="Incumbent"/>
    <s v="Positive Savings"/>
    <n v="2371.6976"/>
    <n v="3950.2923999999998"/>
    <n v="0.62484952000000005"/>
    <n v="3950.2923999999998"/>
    <n v="0.62484952000000005"/>
    <x v="4"/>
    <x v="1"/>
    <x v="1"/>
    <n v="2371.6976"/>
    <n v="3950.2923999999998"/>
    <n v="0.62484952000000005"/>
    <s v="Construct Formula To The Right Of This Column"/>
  </r>
  <r>
    <x v="0"/>
    <x v="0"/>
    <x v="0"/>
    <x v="3"/>
    <x v="1"/>
    <x v="3"/>
    <s v="BASK_1.0"/>
    <x v="0"/>
    <s v="OFF_020"/>
    <s v="Pens"/>
    <s v="High"/>
    <s v="Thick Premium Fountain Pen"/>
    <x v="1"/>
    <n v="310"/>
    <n v="7092.8"/>
    <n v="0"/>
    <s v="Supplier D"/>
    <s v="Incumbent"/>
    <s v="Positive Savings"/>
    <n v="7038.1779999999999"/>
    <n v="54.622"/>
    <n v="7.7010500000000001E-3"/>
    <n v="54.622"/>
    <n v="7.7010500000000001E-3"/>
    <x v="4"/>
    <x v="1"/>
    <x v="1"/>
    <n v="7038.1779999999999"/>
    <n v="54.622"/>
    <n v="7.7010500000000001E-3"/>
    <s v="Construct Formula To The Right Of This Column"/>
  </r>
  <r>
    <x v="0"/>
    <x v="0"/>
    <x v="0"/>
    <x v="3"/>
    <x v="1"/>
    <x v="3"/>
    <s v="BASK_1.0"/>
    <x v="0"/>
    <s v="OFF_021"/>
    <s v="Office Chairs"/>
    <s v="Low"/>
    <s v="Plastic Simple Chair"/>
    <x v="2"/>
    <n v="152"/>
    <n v="3508.16"/>
    <n v="0"/>
    <s v="Supplier D"/>
    <s v="Incumbent"/>
    <s v="Negative Savings"/>
    <n v="4136.3455999999996"/>
    <n v="-628.18560000000002"/>
    <n v="-0.17906411999999999"/>
    <n v="0"/>
    <n v="0"/>
    <x v="2"/>
    <x v="2"/>
    <x v="3"/>
    <n v="3508.16"/>
    <n v="0"/>
    <n v="0"/>
    <s v="Construct Formula To The Right Of This Column"/>
  </r>
  <r>
    <x v="0"/>
    <x v="0"/>
    <x v="0"/>
    <x v="3"/>
    <x v="1"/>
    <x v="3"/>
    <s v="BASK_1.0"/>
    <x v="0"/>
    <s v="OFF_022"/>
    <s v="Office Chairs"/>
    <s v="Low"/>
    <s v="Metal Simple Chair"/>
    <x v="2"/>
    <n v="416"/>
    <n v="11856"/>
    <n v="0"/>
    <m/>
    <m/>
    <m/>
    <n v="0"/>
    <m/>
    <m/>
    <n v="0"/>
    <n v="0"/>
    <x v="2"/>
    <x v="2"/>
    <x v="3"/>
    <n v="11856"/>
    <n v="0"/>
    <n v="0"/>
    <s v="Construct Formula To The Right Of This Column"/>
  </r>
  <r>
    <x v="0"/>
    <x v="0"/>
    <x v="0"/>
    <x v="3"/>
    <x v="1"/>
    <x v="3"/>
    <s v="BASK_1.0"/>
    <x v="0"/>
    <s v="OFF_023"/>
    <s v="Office Chairs"/>
    <s v="Low"/>
    <s v="Wooden Simple Chair"/>
    <x v="2"/>
    <n v="584"/>
    <n v="17826.016"/>
    <n v="0"/>
    <s v="Supplier D"/>
    <s v="Incumbent"/>
    <s v="Negative Savings"/>
    <n v="21273.718400000002"/>
    <n v="-3447.7024000000001"/>
    <n v="-0.19340847"/>
    <n v="0"/>
    <n v="0"/>
    <x v="2"/>
    <x v="2"/>
    <x v="3"/>
    <n v="17826.016"/>
    <n v="0"/>
    <n v="0"/>
    <s v="Construct Formula To The Right Of This Column"/>
  </r>
  <r>
    <x v="0"/>
    <x v="0"/>
    <x v="0"/>
    <x v="3"/>
    <x v="1"/>
    <x v="3"/>
    <s v="BASK_1.0"/>
    <x v="0"/>
    <s v="OFF_024"/>
    <s v="Office Chairs"/>
    <s v="Medium"/>
    <s v="Standard Office Chair"/>
    <x v="2"/>
    <n v="562"/>
    <n v="27672.880000000001"/>
    <n v="0"/>
    <m/>
    <m/>
    <m/>
    <n v="0"/>
    <m/>
    <m/>
    <n v="0"/>
    <n v="0"/>
    <x v="2"/>
    <x v="2"/>
    <x v="3"/>
    <n v="27672.880000000001"/>
    <n v="0"/>
    <n v="0"/>
    <s v="Construct Formula To The Right Of This Column"/>
  </r>
  <r>
    <x v="0"/>
    <x v="0"/>
    <x v="0"/>
    <x v="3"/>
    <x v="1"/>
    <x v="3"/>
    <s v="BASK_1.0"/>
    <x v="0"/>
    <s v="OFF_025"/>
    <s v="Office Chairs"/>
    <s v="Medium"/>
    <s v="Standard Office Recliner"/>
    <x v="2"/>
    <n v="372"/>
    <n v="24886.799999999999"/>
    <n v="0"/>
    <m/>
    <m/>
    <m/>
    <n v="0"/>
    <m/>
    <m/>
    <n v="0"/>
    <n v="0"/>
    <x v="2"/>
    <x v="2"/>
    <x v="3"/>
    <n v="24886.799999999999"/>
    <n v="0"/>
    <n v="0"/>
    <s v="Construct Formula To The Right Of This Column"/>
  </r>
  <r>
    <x v="0"/>
    <x v="0"/>
    <x v="0"/>
    <x v="3"/>
    <x v="1"/>
    <x v="3"/>
    <s v="BASK_1.0"/>
    <x v="0"/>
    <s v="OFF_026"/>
    <s v="Office Chairs"/>
    <s v="Medium"/>
    <s v="Soft Office Chair"/>
    <x v="2"/>
    <n v="82"/>
    <n v="5574.36"/>
    <n v="0"/>
    <s v="Supplier D"/>
    <s v="Incumbent"/>
    <s v="Positive Savings"/>
    <n v="4329.2719999999999"/>
    <n v="1245.088"/>
    <n v="0.22335980999999999"/>
    <n v="1245.088"/>
    <n v="0.22335980999999999"/>
    <x v="4"/>
    <x v="1"/>
    <x v="1"/>
    <n v="4329.2719999999999"/>
    <n v="1245.088"/>
    <n v="0.22335980999999999"/>
    <s v="Construct Formula To The Right Of This Column"/>
  </r>
  <r>
    <x v="0"/>
    <x v="0"/>
    <x v="0"/>
    <x v="3"/>
    <x v="1"/>
    <x v="3"/>
    <s v="BASK_1.0"/>
    <x v="0"/>
    <s v="OFF_027"/>
    <s v="Office Chairs"/>
    <s v="Medium"/>
    <s v="Leather Office Chair"/>
    <x v="2"/>
    <n v="345"/>
    <n v="61065"/>
    <n v="0"/>
    <m/>
    <m/>
    <m/>
    <n v="0"/>
    <m/>
    <m/>
    <n v="0"/>
    <n v="0"/>
    <x v="2"/>
    <x v="2"/>
    <x v="3"/>
    <n v="61065"/>
    <n v="0"/>
    <n v="0"/>
    <s v="Construct Formula To The Right Of This Column"/>
  </r>
  <r>
    <x v="0"/>
    <x v="0"/>
    <x v="0"/>
    <x v="3"/>
    <x v="1"/>
    <x v="3"/>
    <s v="BASK_1.0"/>
    <x v="0"/>
    <s v="OFF_028"/>
    <s v="Office Chairs"/>
    <s v="High"/>
    <s v="Luxury CEO Chair"/>
    <x v="2"/>
    <n v="522"/>
    <n v="795528"/>
    <n v="0"/>
    <s v="Supplier D"/>
    <s v="Incumbent"/>
    <s v="Positive Savings"/>
    <n v="513544.01760000002"/>
    <n v="281983.98239999998"/>
    <n v="0.35446142000000003"/>
    <n v="281983.98239999998"/>
    <n v="0.35446142000000003"/>
    <x v="4"/>
    <x v="1"/>
    <x v="1"/>
    <n v="513544.01760000002"/>
    <n v="281983.98239999998"/>
    <n v="0.35446142000000003"/>
    <s v="Construct Formula To The Right Of This Column"/>
  </r>
  <r>
    <x v="0"/>
    <x v="0"/>
    <x v="0"/>
    <x v="3"/>
    <x v="1"/>
    <x v="3"/>
    <s v="BASK_1.0"/>
    <x v="0"/>
    <s v="OFF_029"/>
    <s v="Office Chairs"/>
    <s v="High"/>
    <s v="Luxury CEO Guest Chair"/>
    <x v="2"/>
    <n v="303"/>
    <n v="218250.9"/>
    <n v="0"/>
    <m/>
    <m/>
    <m/>
    <n v="0"/>
    <m/>
    <m/>
    <n v="0"/>
    <n v="0"/>
    <x v="2"/>
    <x v="2"/>
    <x v="3"/>
    <n v="218250.9"/>
    <n v="0"/>
    <n v="0"/>
    <s v="Construct Formula To The Right Of This Column"/>
  </r>
  <r>
    <x v="0"/>
    <x v="0"/>
    <x v="0"/>
    <x v="3"/>
    <x v="1"/>
    <x v="3"/>
    <s v="BASK_1.0"/>
    <x v="0"/>
    <s v="OFF_030"/>
    <s v="Office Chairs"/>
    <s v="High"/>
    <s v="Luxury CEO Guest Sofa"/>
    <x v="2"/>
    <n v="229"/>
    <n v="459259.5"/>
    <n v="0"/>
    <s v="Supplier D"/>
    <s v="Incumbent"/>
    <s v="Negative Savings"/>
    <n v="556445.26800000004"/>
    <n v="-97185.767999999996"/>
    <n v="-0.21161405999999999"/>
    <n v="0"/>
    <n v="0"/>
    <x v="2"/>
    <x v="2"/>
    <x v="3"/>
    <n v="459259.5"/>
    <n v="0"/>
    <n v="0"/>
    <s v="Construct Formula To The Right Of This Column"/>
  </r>
  <r>
    <x v="0"/>
    <x v="0"/>
    <x v="0"/>
    <x v="3"/>
    <x v="1"/>
    <x v="3"/>
    <s v="BASK_1.0"/>
    <x v="0"/>
    <s v="OFF_031"/>
    <s v="Desks"/>
    <s v="Low"/>
    <s v="Plastic Desk"/>
    <x v="2"/>
    <n v="548"/>
    <n v="63622.8"/>
    <n v="0"/>
    <m/>
    <m/>
    <m/>
    <n v="0"/>
    <m/>
    <m/>
    <n v="0"/>
    <n v="0"/>
    <x v="2"/>
    <x v="2"/>
    <x v="3"/>
    <n v="63622.8"/>
    <n v="0"/>
    <n v="0"/>
    <s v="Construct Formula To The Right Of This Column"/>
  </r>
  <r>
    <x v="0"/>
    <x v="0"/>
    <x v="0"/>
    <x v="3"/>
    <x v="1"/>
    <x v="3"/>
    <s v="BASK_1.0"/>
    <x v="0"/>
    <s v="OFF_032"/>
    <s v="Desks"/>
    <s v="Medium"/>
    <s v="Wooden Desk"/>
    <x v="2"/>
    <n v="305"/>
    <n v="74969"/>
    <n v="0"/>
    <m/>
    <m/>
    <m/>
    <n v="0"/>
    <m/>
    <m/>
    <n v="0"/>
    <n v="0"/>
    <x v="2"/>
    <x v="2"/>
    <x v="3"/>
    <n v="74969"/>
    <n v="0"/>
    <n v="0"/>
    <s v="Construct Formula To The Right Of This Column"/>
  </r>
  <r>
    <x v="0"/>
    <x v="0"/>
    <x v="0"/>
    <x v="3"/>
    <x v="1"/>
    <x v="3"/>
    <s v="BASK_1.0"/>
    <x v="0"/>
    <s v="OFF_033"/>
    <s v="Desks"/>
    <s v="High"/>
    <s v="Adjustable Metal and Plastic Desk"/>
    <x v="2"/>
    <n v="292"/>
    <n v="156950"/>
    <n v="0"/>
    <s v="Supplier D"/>
    <s v="Incumbent"/>
    <s v="Positive Savings"/>
    <n v="143508.51"/>
    <n v="13441.49"/>
    <n v="8.564186E-2"/>
    <n v="13441.49"/>
    <n v="8.564186E-2"/>
    <x v="4"/>
    <x v="1"/>
    <x v="1"/>
    <n v="143508.51"/>
    <n v="13441.49"/>
    <n v="8.564186E-2"/>
    <s v="Construct Formula To The Right Of This Column"/>
  </r>
  <r>
    <x v="0"/>
    <x v="0"/>
    <x v="0"/>
    <x v="3"/>
    <x v="2"/>
    <x v="4"/>
    <s v="BASK_1.1"/>
    <x v="1"/>
    <s v="OFF_001"/>
    <s v="Notepads"/>
    <s v="Low"/>
    <s v="A6 Economy Notepad"/>
    <x v="0"/>
    <n v="13"/>
    <n v="17.315999999999999"/>
    <n v="0"/>
    <s v="Supplier G"/>
    <s v="Incumbent"/>
    <s v="Positive Savings"/>
    <n v="12.428000000000001"/>
    <n v="4.8879999999999999"/>
    <n v="0.28228228"/>
    <n v="4.8879999999999999"/>
    <n v="0.28228228"/>
    <x v="3"/>
    <x v="1"/>
    <x v="1"/>
    <n v="12.428000000000001"/>
    <n v="4.8879999999999999"/>
    <n v="0.28228228"/>
    <s v="Construct Formula To The Right Of This Column"/>
  </r>
  <r>
    <x v="0"/>
    <x v="0"/>
    <x v="0"/>
    <x v="3"/>
    <x v="2"/>
    <x v="4"/>
    <s v="BASK_1.1"/>
    <x v="1"/>
    <s v="OFF_002"/>
    <s v="Notepads"/>
    <s v="Low"/>
    <s v="A5 Economy Notepad"/>
    <x v="0"/>
    <n v="217"/>
    <n v="562.46400000000006"/>
    <n v="0"/>
    <s v="Supplier G"/>
    <s v="Incumbent"/>
    <s v="Positive Savings"/>
    <n v="511.07839999999999"/>
    <n v="51.385599999999997"/>
    <n v="9.1358019999999998E-2"/>
    <n v="51.385599999999997"/>
    <n v="9.1358019999999998E-2"/>
    <x v="3"/>
    <x v="1"/>
    <x v="1"/>
    <n v="511.07839999999999"/>
    <n v="51.385599999999997"/>
    <n v="9.1358019999999998E-2"/>
    <s v="Construct Formula To The Right Of This Column"/>
  </r>
  <r>
    <x v="0"/>
    <x v="0"/>
    <x v="0"/>
    <x v="3"/>
    <x v="2"/>
    <x v="4"/>
    <s v="BASK_1.1"/>
    <x v="1"/>
    <s v="OFF_003"/>
    <s v="Notepads"/>
    <s v="Low"/>
    <s v="A4 Economy Notepad"/>
    <x v="0"/>
    <n v="318"/>
    <n v="964.49400000000003"/>
    <n v="0"/>
    <s v="Supplier G"/>
    <s v="Incumbent"/>
    <s v="Negative Savings"/>
    <n v="1749.6677999999999"/>
    <n v="-785.17380000000003"/>
    <n v="-0.81407847"/>
    <n v="0"/>
    <n v="0"/>
    <x v="4"/>
    <x v="2"/>
    <x v="3"/>
    <n v="964.49400000000003"/>
    <n v="0"/>
    <n v="0"/>
    <s v="Construct Formula To The Right Of This Column"/>
  </r>
  <r>
    <x v="0"/>
    <x v="0"/>
    <x v="0"/>
    <x v="3"/>
    <x v="2"/>
    <x v="4"/>
    <s v="BASK_1.1"/>
    <x v="1"/>
    <s v="OFF_004"/>
    <s v="Notepads"/>
    <s v="Medium"/>
    <s v="A6 Standard Notepad"/>
    <x v="0"/>
    <n v="212"/>
    <n v="697.69200000000001"/>
    <n v="0"/>
    <s v="Supplier G"/>
    <s v="Incumbent"/>
    <s v="Positive Savings"/>
    <n v="487.55759999999998"/>
    <n v="210.1344"/>
    <n v="0.30118505000000001"/>
    <n v="210.1344"/>
    <n v="0.30118505000000001"/>
    <x v="3"/>
    <x v="1"/>
    <x v="1"/>
    <n v="487.55759999999998"/>
    <n v="210.1344"/>
    <n v="0.30118505000000001"/>
    <s v="Construct Formula To The Right Of This Column"/>
  </r>
  <r>
    <x v="0"/>
    <x v="0"/>
    <x v="0"/>
    <x v="3"/>
    <x v="2"/>
    <x v="4"/>
    <s v="BASK_1.1"/>
    <x v="1"/>
    <s v="OFF_005"/>
    <s v="Notepads"/>
    <s v="Medium"/>
    <s v="A5 Standard Notepad"/>
    <x v="0"/>
    <n v="457"/>
    <n v="2314.248"/>
    <n v="0"/>
    <s v="Supplier G"/>
    <s v="Incumbent"/>
    <s v="Positive Savings"/>
    <n v="800.43550000000005"/>
    <n v="1513.8125"/>
    <n v="0.65412716999999998"/>
    <n v="1513.8125"/>
    <n v="0.65412716999999998"/>
    <x v="3"/>
    <x v="1"/>
    <x v="1"/>
    <n v="800.43550000000005"/>
    <n v="1513.8125"/>
    <n v="0.65412716999999998"/>
    <s v="Construct Formula To The Right Of This Column"/>
  </r>
  <r>
    <x v="0"/>
    <x v="0"/>
    <x v="0"/>
    <x v="3"/>
    <x v="2"/>
    <x v="4"/>
    <s v="BASK_1.1"/>
    <x v="1"/>
    <s v="OFF_006"/>
    <s v="Notepads"/>
    <s v="Medium"/>
    <s v="A4 Standard Notepad"/>
    <x v="0"/>
    <n v="387"/>
    <n v="2329.7399999999998"/>
    <n v="0"/>
    <s v="Supplier G"/>
    <s v="Incumbent"/>
    <s v="Negative Savings"/>
    <n v="3020.6124"/>
    <n v="-690.87239999999997"/>
    <n v="-0.29654485000000003"/>
    <n v="0"/>
    <n v="0"/>
    <x v="4"/>
    <x v="2"/>
    <x v="3"/>
    <n v="2329.7399999999998"/>
    <n v="0"/>
    <n v="0"/>
    <s v="Construct Formula To The Right Of This Column"/>
  </r>
  <r>
    <x v="0"/>
    <x v="0"/>
    <x v="0"/>
    <x v="3"/>
    <x v="2"/>
    <x v="4"/>
    <s v="BASK_1.1"/>
    <x v="1"/>
    <s v="OFF_007"/>
    <s v="Notepads"/>
    <s v="Medium"/>
    <s v="A3 Standard Notepad"/>
    <x v="0"/>
    <n v="49"/>
    <n v="437.32499999999999"/>
    <n v="0"/>
    <s v="Supplier G"/>
    <s v="Incumbent"/>
    <s v="Negative Savings"/>
    <n v="506.0181"/>
    <n v="-68.693100000000001"/>
    <n v="-0.15707562999999999"/>
    <n v="0"/>
    <n v="0"/>
    <x v="4"/>
    <x v="2"/>
    <x v="3"/>
    <n v="437.32499999999999"/>
    <n v="0"/>
    <n v="0"/>
    <s v="Construct Formula To The Right Of This Column"/>
  </r>
  <r>
    <x v="0"/>
    <x v="0"/>
    <x v="0"/>
    <x v="3"/>
    <x v="2"/>
    <x v="4"/>
    <s v="BASK_1.1"/>
    <x v="1"/>
    <s v="OFF_008"/>
    <s v="Notepads"/>
    <s v="High"/>
    <s v="A6 Premium Notepad"/>
    <x v="0"/>
    <n v="255"/>
    <n v="2441.88"/>
    <n v="0"/>
    <s v="Supplier G"/>
    <s v="Incumbent"/>
    <s v="Positive Savings"/>
    <n v="1888.53"/>
    <n v="553.35"/>
    <n v="0.22660818999999999"/>
    <n v="553.35"/>
    <n v="0.22660818999999999"/>
    <x v="3"/>
    <x v="1"/>
    <x v="1"/>
    <n v="1888.53"/>
    <n v="553.35"/>
    <n v="0.22660818999999999"/>
    <s v="Construct Formula To The Right Of This Column"/>
  </r>
  <r>
    <x v="0"/>
    <x v="0"/>
    <x v="0"/>
    <x v="3"/>
    <x v="2"/>
    <x v="4"/>
    <s v="BASK_1.1"/>
    <x v="1"/>
    <s v="OFF_009"/>
    <s v="Notepads"/>
    <s v="High"/>
    <s v="A5 Premium Notepad"/>
    <x v="0"/>
    <n v="297"/>
    <n v="3250.3679999999999"/>
    <n v="0"/>
    <s v="Supplier G"/>
    <s v="Incumbent"/>
    <s v="Positive Savings"/>
    <n v="1090.5246"/>
    <n v="2159.8434000000002"/>
    <n v="0.66449195999999999"/>
    <n v="2159.8434000000002"/>
    <n v="0.66449195999999999"/>
    <x v="3"/>
    <x v="1"/>
    <x v="1"/>
    <n v="1090.5246"/>
    <n v="2159.8434000000002"/>
    <n v="0.66449195999999999"/>
    <s v="Construct Formula To The Right Of This Column"/>
  </r>
  <r>
    <x v="0"/>
    <x v="0"/>
    <x v="0"/>
    <x v="3"/>
    <x v="2"/>
    <x v="4"/>
    <s v="BASK_1.1"/>
    <x v="1"/>
    <s v="OFF_010"/>
    <s v="Notepads"/>
    <s v="High"/>
    <s v="A4 Premium Notepad"/>
    <x v="0"/>
    <n v="39"/>
    <n v="539.37"/>
    <n v="0"/>
    <s v="Supplier G"/>
    <s v="Incumbent"/>
    <s v="Negative Savings"/>
    <n v="540.41129999999998"/>
    <n v="-1.0412999999999999"/>
    <n v="-1.93059E-3"/>
    <n v="0"/>
    <n v="0"/>
    <x v="4"/>
    <x v="2"/>
    <x v="3"/>
    <n v="539.37"/>
    <n v="0"/>
    <n v="0"/>
    <s v="Construct Formula To The Right Of This Column"/>
  </r>
  <r>
    <x v="0"/>
    <x v="0"/>
    <x v="0"/>
    <x v="3"/>
    <x v="2"/>
    <x v="4"/>
    <s v="BASK_1.1"/>
    <x v="2"/>
    <s v="OFF_011"/>
    <s v="Pens"/>
    <s v="Low"/>
    <s v="Fine Economy Fountain Pen"/>
    <x v="1"/>
    <n v="204"/>
    <n v="263.36399999999998"/>
    <n v="0"/>
    <m/>
    <m/>
    <m/>
    <n v="0"/>
    <m/>
    <m/>
    <n v="0"/>
    <n v="0"/>
    <x v="1"/>
    <x v="2"/>
    <x v="3"/>
    <n v="263.36399999999998"/>
    <n v="0"/>
    <n v="0"/>
    <s v="Construct Formula To The Right Of This Column"/>
  </r>
  <r>
    <x v="0"/>
    <x v="0"/>
    <x v="0"/>
    <x v="3"/>
    <x v="2"/>
    <x v="4"/>
    <s v="BASK_1.1"/>
    <x v="2"/>
    <s v="OFF_012"/>
    <s v="Pens"/>
    <s v="Low"/>
    <s v="Medium Economy Fountain Pen"/>
    <x v="1"/>
    <n v="309"/>
    <n v="598.37850000000003"/>
    <n v="0"/>
    <s v="Supplier E"/>
    <s v="Line Item Incumbent"/>
    <s v="Positive Savings"/>
    <n v="523.50779999999997"/>
    <n v="74.870699999999999"/>
    <n v="0.12512264000000001"/>
    <n v="74.870699999999999"/>
    <n v="0.12512264000000001"/>
    <x v="1"/>
    <x v="2"/>
    <x v="2"/>
    <n v="523.50779999999997"/>
    <n v="74.870699999999999"/>
    <n v="0.12512264000000001"/>
    <s v="Construct Formula To The Right Of This Column"/>
  </r>
  <r>
    <x v="0"/>
    <x v="0"/>
    <x v="0"/>
    <x v="3"/>
    <x v="2"/>
    <x v="4"/>
    <s v="BASK_1.1"/>
    <x v="2"/>
    <s v="OFF_013"/>
    <s v="Pens"/>
    <s v="Low"/>
    <s v="Thick Economy Fountain Pen"/>
    <x v="1"/>
    <n v="281"/>
    <n v="703.06200000000001"/>
    <n v="0"/>
    <s v="Supplier E"/>
    <s v="Line Item Incumbent"/>
    <s v="Positive Savings"/>
    <n v="407.6748"/>
    <n v="295.38720000000001"/>
    <n v="0.42014388000000003"/>
    <n v="295.38720000000001"/>
    <n v="0.42014388000000003"/>
    <x v="1"/>
    <x v="2"/>
    <x v="2"/>
    <n v="407.6748"/>
    <n v="295.38720000000001"/>
    <n v="0.42014388000000003"/>
    <s v="Construct Formula To The Right Of This Column"/>
  </r>
  <r>
    <x v="0"/>
    <x v="0"/>
    <x v="0"/>
    <x v="3"/>
    <x v="2"/>
    <x v="4"/>
    <s v="BASK_1.1"/>
    <x v="2"/>
    <s v="OFF_014"/>
    <s v="Pens"/>
    <s v="Medium"/>
    <s v="Fine Standard Fountain Pen"/>
    <x v="1"/>
    <n v="318"/>
    <n v="1249.74"/>
    <n v="0"/>
    <s v="Supplier E"/>
    <s v="Line Item Incumbent"/>
    <s v="Negative Savings"/>
    <n v="1741.4315999999999"/>
    <n v="-491.69159999999999"/>
    <n v="-0.39343510999999998"/>
    <n v="0"/>
    <n v="0"/>
    <x v="1"/>
    <x v="2"/>
    <x v="4"/>
    <n v="1741.4315999999999"/>
    <n v="-491.69159999999999"/>
    <n v="-0.39343510999999998"/>
    <s v="Construct Formula To The Right Of This Column"/>
  </r>
  <r>
    <x v="0"/>
    <x v="0"/>
    <x v="0"/>
    <x v="3"/>
    <x v="2"/>
    <x v="4"/>
    <s v="BASK_1.1"/>
    <x v="2"/>
    <s v="OFF_015"/>
    <s v="Pens"/>
    <s v="Medium"/>
    <s v="Medium Standard Fountain Pen"/>
    <x v="1"/>
    <n v="36"/>
    <n v="149.68799999999999"/>
    <n v="0"/>
    <s v="Supplier E"/>
    <s v="Line Item Incumbent"/>
    <s v="Negative Savings"/>
    <n v="184.9212"/>
    <n v="-35.233199999999997"/>
    <n v="-0.23537759"/>
    <n v="0"/>
    <n v="0"/>
    <x v="1"/>
    <x v="2"/>
    <x v="4"/>
    <n v="184.9212"/>
    <n v="-35.233199999999997"/>
    <n v="-0.23537759"/>
    <s v="Construct Formula To The Right Of This Column"/>
  </r>
  <r>
    <x v="0"/>
    <x v="0"/>
    <x v="0"/>
    <x v="3"/>
    <x v="2"/>
    <x v="4"/>
    <s v="BASK_1.1"/>
    <x v="2"/>
    <s v="OFF_016"/>
    <s v="Pens"/>
    <s v="Medium"/>
    <s v="Thick Standard Fountain Pen"/>
    <x v="1"/>
    <n v="87"/>
    <n v="410.29199999999997"/>
    <n v="0"/>
    <s v="Supplier E"/>
    <s v="Line Item Incumbent"/>
    <s v="Negative Savings"/>
    <n v="570.51120000000003"/>
    <n v="-160.2192"/>
    <n v="-0.39050042000000001"/>
    <n v="0"/>
    <n v="0"/>
    <x v="1"/>
    <x v="2"/>
    <x v="4"/>
    <n v="570.51120000000003"/>
    <n v="-160.2192"/>
    <n v="-0.39050042000000001"/>
    <s v="Construct Formula To The Right Of This Column"/>
  </r>
  <r>
    <x v="0"/>
    <x v="0"/>
    <x v="0"/>
    <x v="3"/>
    <x v="2"/>
    <x v="4"/>
    <s v="BASK_1.1"/>
    <x v="2"/>
    <s v="OFF_017"/>
    <s v="Pens"/>
    <s v="Medium"/>
    <s v="A3 Standard Fountain Pen"/>
    <x v="1"/>
    <n v="596"/>
    <n v="3558.12"/>
    <n v="0"/>
    <s v="Supplier E"/>
    <s v="Line Item Incumbent"/>
    <s v="Negative Savings"/>
    <n v="3703.1268"/>
    <n v="-145.0068"/>
    <n v="-4.0753770000000002E-2"/>
    <n v="0"/>
    <n v="0"/>
    <x v="1"/>
    <x v="2"/>
    <x v="4"/>
    <n v="3703.1268"/>
    <n v="-145.0068"/>
    <n v="-4.0753770000000002E-2"/>
    <s v="Construct Formula To The Right Of This Column"/>
  </r>
  <r>
    <x v="0"/>
    <x v="0"/>
    <x v="0"/>
    <x v="3"/>
    <x v="2"/>
    <x v="4"/>
    <s v="BASK_1.1"/>
    <x v="2"/>
    <s v="OFF_018"/>
    <s v="Pens"/>
    <s v="High"/>
    <s v="Fine Premium Fountain Pen"/>
    <x v="1"/>
    <n v="137"/>
    <n v="1764.56"/>
    <n v="0"/>
    <m/>
    <m/>
    <m/>
    <n v="0"/>
    <m/>
    <m/>
    <n v="0"/>
    <n v="0"/>
    <x v="1"/>
    <x v="2"/>
    <x v="3"/>
    <n v="1764.56"/>
    <n v="0"/>
    <n v="0"/>
    <s v="Construct Formula To The Right Of This Column"/>
  </r>
  <r>
    <x v="0"/>
    <x v="0"/>
    <x v="0"/>
    <x v="3"/>
    <x v="2"/>
    <x v="4"/>
    <s v="BASK_1.1"/>
    <x v="2"/>
    <s v="OFF_019"/>
    <s v="Pens"/>
    <s v="High"/>
    <s v="Medium Premium Fountain Pen"/>
    <x v="1"/>
    <n v="359"/>
    <n v="6321.99"/>
    <n v="0"/>
    <s v="Supplier E"/>
    <s v="Line Item Incumbent"/>
    <s v="Positive Savings"/>
    <n v="1905.8233"/>
    <n v="4416.1666999999998"/>
    <n v="0.69854059999999996"/>
    <n v="4416.1666999999998"/>
    <n v="0.69854059999999996"/>
    <x v="1"/>
    <x v="2"/>
    <x v="2"/>
    <n v="1905.8233"/>
    <n v="4416.1666999999998"/>
    <n v="0.69854059999999996"/>
    <s v="Construct Formula To The Right Of This Column"/>
  </r>
  <r>
    <x v="0"/>
    <x v="0"/>
    <x v="0"/>
    <x v="3"/>
    <x v="2"/>
    <x v="4"/>
    <s v="BASK_1.1"/>
    <x v="2"/>
    <s v="OFF_020"/>
    <s v="Pens"/>
    <s v="High"/>
    <s v="Thick Premium Fountain Pen"/>
    <x v="1"/>
    <n v="310"/>
    <n v="7092.8"/>
    <n v="0"/>
    <s v="Supplier E"/>
    <s v="Line Item Incumbent"/>
    <s v="Positive Savings"/>
    <n v="5167.6689999999999"/>
    <n v="1925.1310000000001"/>
    <n v="0.27142044999999998"/>
    <n v="1925.1310000000001"/>
    <n v="0.27142044999999998"/>
    <x v="1"/>
    <x v="2"/>
    <x v="2"/>
    <n v="5167.6689999999999"/>
    <n v="1925.1310000000001"/>
    <n v="0.27142044999999998"/>
    <s v="Construct Formula To The Right Of This Column"/>
  </r>
  <r>
    <x v="0"/>
    <x v="0"/>
    <x v="0"/>
    <x v="3"/>
    <x v="2"/>
    <x v="4"/>
    <s v="BASK_1.1"/>
    <x v="3"/>
    <s v="OFF_021"/>
    <s v="Office Chairs"/>
    <s v="Low"/>
    <s v="Plastic Simple Chair"/>
    <x v="2"/>
    <n v="152"/>
    <n v="3508.16"/>
    <n v="0"/>
    <s v="Supplier D"/>
    <s v="Incumbent"/>
    <s v="Negative Savings"/>
    <n v="4136.3455999999996"/>
    <n v="-628.18560000000002"/>
    <n v="-0.17906411999999999"/>
    <n v="0"/>
    <n v="0"/>
    <x v="2"/>
    <x v="2"/>
    <x v="3"/>
    <n v="3508.16"/>
    <n v="0"/>
    <n v="0"/>
    <s v="Construct Formula To The Right Of This Column"/>
  </r>
  <r>
    <x v="0"/>
    <x v="0"/>
    <x v="0"/>
    <x v="3"/>
    <x v="2"/>
    <x v="4"/>
    <s v="BASK_1.1"/>
    <x v="3"/>
    <s v="OFF_022"/>
    <s v="Office Chairs"/>
    <s v="Low"/>
    <s v="Metal Simple Chair"/>
    <x v="2"/>
    <n v="416"/>
    <n v="11856"/>
    <n v="0"/>
    <m/>
    <m/>
    <m/>
    <n v="0"/>
    <m/>
    <m/>
    <n v="0"/>
    <n v="0"/>
    <x v="2"/>
    <x v="2"/>
    <x v="3"/>
    <n v="11856"/>
    <n v="0"/>
    <n v="0"/>
    <s v="Construct Formula To The Right Of This Column"/>
  </r>
  <r>
    <x v="0"/>
    <x v="0"/>
    <x v="0"/>
    <x v="3"/>
    <x v="2"/>
    <x v="4"/>
    <s v="BASK_1.1"/>
    <x v="3"/>
    <s v="OFF_023"/>
    <s v="Office Chairs"/>
    <s v="Low"/>
    <s v="Wooden Simple Chair"/>
    <x v="2"/>
    <n v="584"/>
    <n v="17826.016"/>
    <n v="0"/>
    <s v="Supplier D"/>
    <s v="Incumbent"/>
    <s v="Negative Savings"/>
    <n v="21273.718400000002"/>
    <n v="-3447.7024000000001"/>
    <n v="-0.19340847"/>
    <n v="0"/>
    <n v="0"/>
    <x v="2"/>
    <x v="2"/>
    <x v="3"/>
    <n v="17826.016"/>
    <n v="0"/>
    <n v="0"/>
    <s v="Construct Formula To The Right Of This Column"/>
  </r>
  <r>
    <x v="0"/>
    <x v="0"/>
    <x v="0"/>
    <x v="3"/>
    <x v="2"/>
    <x v="4"/>
    <s v="BASK_1.1"/>
    <x v="3"/>
    <s v="OFF_024"/>
    <s v="Office Chairs"/>
    <s v="Medium"/>
    <s v="Standard Office Chair"/>
    <x v="2"/>
    <n v="562"/>
    <n v="27672.880000000001"/>
    <n v="0"/>
    <m/>
    <m/>
    <m/>
    <n v="0"/>
    <m/>
    <m/>
    <n v="0"/>
    <n v="0"/>
    <x v="2"/>
    <x v="2"/>
    <x v="3"/>
    <n v="27672.880000000001"/>
    <n v="0"/>
    <n v="0"/>
    <s v="Construct Formula To The Right Of This Column"/>
  </r>
  <r>
    <x v="0"/>
    <x v="0"/>
    <x v="0"/>
    <x v="3"/>
    <x v="2"/>
    <x v="4"/>
    <s v="BASK_1.1"/>
    <x v="3"/>
    <s v="OFF_025"/>
    <s v="Office Chairs"/>
    <s v="Medium"/>
    <s v="Standard Office Recliner"/>
    <x v="2"/>
    <n v="372"/>
    <n v="24886.799999999999"/>
    <n v="0"/>
    <m/>
    <m/>
    <m/>
    <n v="0"/>
    <m/>
    <m/>
    <n v="0"/>
    <n v="0"/>
    <x v="2"/>
    <x v="2"/>
    <x v="3"/>
    <n v="24886.799999999999"/>
    <n v="0"/>
    <n v="0"/>
    <s v="Construct Formula To The Right Of This Column"/>
  </r>
  <r>
    <x v="0"/>
    <x v="0"/>
    <x v="0"/>
    <x v="3"/>
    <x v="2"/>
    <x v="4"/>
    <s v="BASK_1.1"/>
    <x v="3"/>
    <s v="OFF_026"/>
    <s v="Office Chairs"/>
    <s v="Medium"/>
    <s v="Soft Office Chair"/>
    <x v="2"/>
    <n v="82"/>
    <n v="5574.36"/>
    <n v="0"/>
    <s v="Supplier D"/>
    <s v="Incumbent"/>
    <s v="Positive Savings"/>
    <n v="4329.2719999999999"/>
    <n v="1245.088"/>
    <n v="0.22335980999999999"/>
    <n v="1245.088"/>
    <n v="0.22335980999999999"/>
    <x v="4"/>
    <x v="1"/>
    <x v="1"/>
    <n v="4329.2719999999999"/>
    <n v="1245.088"/>
    <n v="0.22335980999999999"/>
    <s v="Construct Formula To The Right Of This Column"/>
  </r>
  <r>
    <x v="0"/>
    <x v="0"/>
    <x v="0"/>
    <x v="3"/>
    <x v="2"/>
    <x v="4"/>
    <s v="BASK_1.1"/>
    <x v="3"/>
    <s v="OFF_027"/>
    <s v="Office Chairs"/>
    <s v="Medium"/>
    <s v="Leather Office Chair"/>
    <x v="2"/>
    <n v="345"/>
    <n v="61065"/>
    <n v="0"/>
    <m/>
    <m/>
    <m/>
    <n v="0"/>
    <m/>
    <m/>
    <n v="0"/>
    <n v="0"/>
    <x v="2"/>
    <x v="2"/>
    <x v="3"/>
    <n v="61065"/>
    <n v="0"/>
    <n v="0"/>
    <s v="Construct Formula To The Right Of This Column"/>
  </r>
  <r>
    <x v="0"/>
    <x v="0"/>
    <x v="0"/>
    <x v="3"/>
    <x v="2"/>
    <x v="4"/>
    <s v="BASK_1.1"/>
    <x v="3"/>
    <s v="OFF_028"/>
    <s v="Office Chairs"/>
    <s v="High"/>
    <s v="Luxury CEO Chair"/>
    <x v="2"/>
    <n v="522"/>
    <n v="795528"/>
    <n v="0"/>
    <s v="Supplier D"/>
    <s v="Incumbent"/>
    <s v="Positive Savings"/>
    <n v="513544.01760000002"/>
    <n v="281983.98239999998"/>
    <n v="0.35446142000000003"/>
    <n v="281983.98239999998"/>
    <n v="0.35446142000000003"/>
    <x v="4"/>
    <x v="1"/>
    <x v="1"/>
    <n v="513544.01760000002"/>
    <n v="281983.98239999998"/>
    <n v="0.35446142000000003"/>
    <s v="Construct Formula To The Right Of This Column"/>
  </r>
  <r>
    <x v="0"/>
    <x v="0"/>
    <x v="0"/>
    <x v="3"/>
    <x v="2"/>
    <x v="4"/>
    <s v="BASK_1.1"/>
    <x v="3"/>
    <s v="OFF_029"/>
    <s v="Office Chairs"/>
    <s v="High"/>
    <s v="Luxury CEO Guest Chair"/>
    <x v="2"/>
    <n v="303"/>
    <n v="218250.9"/>
    <n v="0"/>
    <m/>
    <m/>
    <m/>
    <n v="0"/>
    <m/>
    <m/>
    <n v="0"/>
    <n v="0"/>
    <x v="2"/>
    <x v="2"/>
    <x v="3"/>
    <n v="218250.9"/>
    <n v="0"/>
    <n v="0"/>
    <s v="Construct Formula To The Right Of This Column"/>
  </r>
  <r>
    <x v="0"/>
    <x v="0"/>
    <x v="0"/>
    <x v="3"/>
    <x v="2"/>
    <x v="4"/>
    <s v="BASK_1.1"/>
    <x v="3"/>
    <s v="OFF_030"/>
    <s v="Office Chairs"/>
    <s v="High"/>
    <s v="Luxury CEO Guest Sofa"/>
    <x v="2"/>
    <n v="229"/>
    <n v="459259.5"/>
    <n v="0"/>
    <s v="Supplier D"/>
    <s v="Incumbent"/>
    <s v="Negative Savings"/>
    <n v="556445.26800000004"/>
    <n v="-97185.767999999996"/>
    <n v="-0.21161405999999999"/>
    <n v="0"/>
    <n v="0"/>
    <x v="2"/>
    <x v="2"/>
    <x v="3"/>
    <n v="459259.5"/>
    <n v="0"/>
    <n v="0"/>
    <s v="Construct Formula To The Right Of This Column"/>
  </r>
  <r>
    <x v="0"/>
    <x v="0"/>
    <x v="0"/>
    <x v="3"/>
    <x v="2"/>
    <x v="4"/>
    <s v="BASK_1.1"/>
    <x v="4"/>
    <s v="OFF_031"/>
    <s v="Desks"/>
    <s v="Low"/>
    <s v="Plastic Desk"/>
    <x v="2"/>
    <n v="548"/>
    <n v="63622.8"/>
    <n v="0"/>
    <m/>
    <m/>
    <m/>
    <n v="0"/>
    <m/>
    <m/>
    <n v="0"/>
    <n v="0"/>
    <x v="2"/>
    <x v="2"/>
    <x v="3"/>
    <n v="63622.8"/>
    <n v="0"/>
    <n v="0"/>
    <s v="Construct Formula To The Right Of This Column"/>
  </r>
  <r>
    <x v="0"/>
    <x v="0"/>
    <x v="0"/>
    <x v="3"/>
    <x v="2"/>
    <x v="4"/>
    <s v="BASK_1.1"/>
    <x v="4"/>
    <s v="OFF_032"/>
    <s v="Desks"/>
    <s v="Medium"/>
    <s v="Wooden Desk"/>
    <x v="2"/>
    <n v="305"/>
    <n v="74969"/>
    <n v="0"/>
    <s v="Supplier B"/>
    <s v="New"/>
    <s v="Positive Savings"/>
    <n v="53912.898000000001"/>
    <n v="21056.101999999999"/>
    <n v="0.28086411999999999"/>
    <n v="21056.101999999999"/>
    <n v="0.28086411999999999"/>
    <x v="6"/>
    <x v="0"/>
    <x v="0"/>
    <n v="53912.898000000001"/>
    <n v="21056.101999999999"/>
    <n v="0.28086411999999999"/>
    <s v="Construct Formula To The Right Of This Column"/>
  </r>
  <r>
    <x v="0"/>
    <x v="0"/>
    <x v="0"/>
    <x v="3"/>
    <x v="2"/>
    <x v="4"/>
    <s v="BASK_1.1"/>
    <x v="4"/>
    <s v="OFF_033"/>
    <s v="Desks"/>
    <s v="High"/>
    <s v="Adjustable Metal and Plastic Desk"/>
    <x v="2"/>
    <n v="292"/>
    <n v="156950"/>
    <n v="0"/>
    <s v="Supplier B"/>
    <s v="New"/>
    <s v="Positive Savings"/>
    <n v="99636.24"/>
    <n v="57313.760000000002"/>
    <n v="0.36517209"/>
    <n v="57313.760000000002"/>
    <n v="0.36517209"/>
    <x v="6"/>
    <x v="0"/>
    <x v="0"/>
    <n v="99636.24"/>
    <n v="57313.760000000002"/>
    <n v="0.36517209"/>
    <s v="Construct Formula To The Right Of This Column"/>
  </r>
  <r>
    <x v="0"/>
    <x v="0"/>
    <x v="0"/>
    <x v="3"/>
    <x v="3"/>
    <x v="5"/>
    <s v="BASK_1.2"/>
    <x v="5"/>
    <s v="OFF_001"/>
    <s v="Notepads"/>
    <s v="Low"/>
    <s v="A6 Economy Notepad"/>
    <x v="0"/>
    <n v="13"/>
    <n v="17.315999999999999"/>
    <n v="0"/>
    <s v="Supplier F"/>
    <s v="Incumbent"/>
    <s v="Positive Savings"/>
    <n v="16.2851"/>
    <n v="1.0308999999999999"/>
    <n v="5.9534530000000002E-2"/>
    <n v="1.0308999999999999"/>
    <n v="5.9534530000000002E-2"/>
    <x v="2"/>
    <x v="1"/>
    <x v="1"/>
    <n v="16.2851"/>
    <n v="1.0308999999999999"/>
    <n v="5.9534530000000002E-2"/>
    <s v="Construct Formula To The Right Of This Column"/>
  </r>
  <r>
    <x v="0"/>
    <x v="0"/>
    <x v="0"/>
    <x v="3"/>
    <x v="3"/>
    <x v="5"/>
    <s v="BASK_1.2"/>
    <x v="5"/>
    <s v="OFF_002"/>
    <s v="Notepads"/>
    <s v="Low"/>
    <s v="A5 Economy Notepad"/>
    <x v="0"/>
    <n v="217"/>
    <n v="562.46400000000006"/>
    <n v="0"/>
    <s v="Supplier F"/>
    <s v="Incumbent"/>
    <s v="Positive Savings"/>
    <n v="356.46589999999998"/>
    <n v="205.99809999999999"/>
    <n v="0.36624227999999998"/>
    <n v="205.99809999999999"/>
    <n v="0.36624227999999998"/>
    <x v="2"/>
    <x v="1"/>
    <x v="1"/>
    <n v="356.46589999999998"/>
    <n v="205.99809999999999"/>
    <n v="0.36624227999999998"/>
    <s v="Construct Formula To The Right Of This Column"/>
  </r>
  <r>
    <x v="0"/>
    <x v="0"/>
    <x v="0"/>
    <x v="3"/>
    <x v="3"/>
    <x v="5"/>
    <s v="BASK_1.2"/>
    <x v="5"/>
    <s v="OFF_003"/>
    <s v="Notepads"/>
    <s v="Low"/>
    <s v="A4 Economy Notepad"/>
    <x v="0"/>
    <n v="318"/>
    <n v="964.49400000000003"/>
    <n v="0"/>
    <m/>
    <m/>
    <m/>
    <n v="0"/>
    <m/>
    <m/>
    <n v="0"/>
    <n v="0"/>
    <x v="4"/>
    <x v="2"/>
    <x v="3"/>
    <n v="964.49400000000003"/>
    <n v="0"/>
    <n v="0"/>
    <s v="Construct Formula To The Right Of This Column"/>
  </r>
  <r>
    <x v="0"/>
    <x v="0"/>
    <x v="0"/>
    <x v="3"/>
    <x v="3"/>
    <x v="5"/>
    <s v="BASK_1.2"/>
    <x v="6"/>
    <s v="OFF_004"/>
    <s v="Notepads"/>
    <s v="Medium"/>
    <s v="A6 Standard Notepad"/>
    <x v="0"/>
    <n v="212"/>
    <n v="697.69200000000001"/>
    <n v="0"/>
    <s v="Supplier G"/>
    <s v="Incumbent"/>
    <s v="Positive Savings"/>
    <n v="487.55759999999998"/>
    <n v="210.1344"/>
    <n v="0.30118505000000001"/>
    <n v="210.1344"/>
    <n v="0.30118505000000001"/>
    <x v="3"/>
    <x v="1"/>
    <x v="1"/>
    <n v="487.55759999999998"/>
    <n v="210.1344"/>
    <n v="0.30118505000000001"/>
    <s v="Construct Formula To The Right Of This Column"/>
  </r>
  <r>
    <x v="0"/>
    <x v="0"/>
    <x v="0"/>
    <x v="3"/>
    <x v="3"/>
    <x v="5"/>
    <s v="BASK_1.2"/>
    <x v="6"/>
    <s v="OFF_005"/>
    <s v="Notepads"/>
    <s v="Medium"/>
    <s v="A5 Standard Notepad"/>
    <x v="0"/>
    <n v="457"/>
    <n v="2314.248"/>
    <n v="0"/>
    <s v="Supplier G"/>
    <s v="Incumbent"/>
    <s v="Positive Savings"/>
    <n v="800.43550000000005"/>
    <n v="1513.8125"/>
    <n v="0.65412716999999998"/>
    <n v="1513.8125"/>
    <n v="0.65412716999999998"/>
    <x v="3"/>
    <x v="1"/>
    <x v="1"/>
    <n v="800.43550000000005"/>
    <n v="1513.8125"/>
    <n v="0.65412716999999998"/>
    <s v="Construct Formula To The Right Of This Column"/>
  </r>
  <r>
    <x v="0"/>
    <x v="0"/>
    <x v="0"/>
    <x v="3"/>
    <x v="3"/>
    <x v="5"/>
    <s v="BASK_1.2"/>
    <x v="6"/>
    <s v="OFF_006"/>
    <s v="Notepads"/>
    <s v="Medium"/>
    <s v="A4 Standard Notepad"/>
    <x v="0"/>
    <n v="387"/>
    <n v="2329.7399999999998"/>
    <n v="0"/>
    <s v="Supplier G"/>
    <s v="Incumbent"/>
    <s v="Negative Savings"/>
    <n v="3020.6124"/>
    <n v="-690.87239999999997"/>
    <n v="-0.29654485000000003"/>
    <n v="0"/>
    <n v="0"/>
    <x v="4"/>
    <x v="2"/>
    <x v="3"/>
    <n v="2329.7399999999998"/>
    <n v="0"/>
    <n v="0"/>
    <s v="Construct Formula To The Right Of This Column"/>
  </r>
  <r>
    <x v="0"/>
    <x v="0"/>
    <x v="0"/>
    <x v="3"/>
    <x v="3"/>
    <x v="5"/>
    <s v="BASK_1.2"/>
    <x v="6"/>
    <s v="OFF_007"/>
    <s v="Notepads"/>
    <s v="Medium"/>
    <s v="A3 Standard Notepad"/>
    <x v="0"/>
    <n v="49"/>
    <n v="437.32499999999999"/>
    <n v="0"/>
    <s v="Supplier G"/>
    <s v="Incumbent"/>
    <s v="Negative Savings"/>
    <n v="506.0181"/>
    <n v="-68.693100000000001"/>
    <n v="-0.15707562999999999"/>
    <n v="0"/>
    <n v="0"/>
    <x v="4"/>
    <x v="2"/>
    <x v="3"/>
    <n v="437.32499999999999"/>
    <n v="0"/>
    <n v="0"/>
    <s v="Construct Formula To The Right Of This Column"/>
  </r>
  <r>
    <x v="0"/>
    <x v="0"/>
    <x v="0"/>
    <x v="3"/>
    <x v="3"/>
    <x v="5"/>
    <s v="BASK_1.2"/>
    <x v="7"/>
    <s v="OFF_008"/>
    <s v="Notepads"/>
    <s v="High"/>
    <s v="A6 Premium Notepad"/>
    <x v="0"/>
    <n v="255"/>
    <n v="2441.88"/>
    <n v="0"/>
    <s v="Supplier D"/>
    <s v="Line Item Incumbent"/>
    <s v="Negative Savings"/>
    <n v="3108.297"/>
    <n v="-666.41700000000003"/>
    <n v="-0.27291145"/>
    <n v="0"/>
    <n v="0"/>
    <x v="4"/>
    <x v="2"/>
    <x v="4"/>
    <n v="3108.297"/>
    <n v="-666.41700000000003"/>
    <n v="-0.27291145"/>
    <s v="Construct Formula To The Right Of This Column"/>
  </r>
  <r>
    <x v="0"/>
    <x v="0"/>
    <x v="0"/>
    <x v="3"/>
    <x v="3"/>
    <x v="5"/>
    <s v="BASK_1.2"/>
    <x v="7"/>
    <s v="OFF_009"/>
    <s v="Notepads"/>
    <s v="High"/>
    <s v="A5 Premium Notepad"/>
    <x v="0"/>
    <n v="297"/>
    <n v="3250.3679999999999"/>
    <n v="0"/>
    <s v="Supplier D"/>
    <s v="Line Item Incumbent"/>
    <s v="Negative Savings"/>
    <n v="3881.4038999999998"/>
    <n v="-631.03589999999997"/>
    <n v="-0.19414291"/>
    <n v="0"/>
    <n v="0"/>
    <x v="4"/>
    <x v="2"/>
    <x v="4"/>
    <n v="3881.4038999999998"/>
    <n v="-631.03589999999997"/>
    <n v="-0.19414291"/>
    <s v="Construct Formula To The Right Of This Column"/>
  </r>
  <r>
    <x v="0"/>
    <x v="0"/>
    <x v="0"/>
    <x v="3"/>
    <x v="3"/>
    <x v="5"/>
    <s v="BASK_1.2"/>
    <x v="7"/>
    <s v="OFF_010"/>
    <s v="Notepads"/>
    <s v="High"/>
    <s v="A4 Premium Notepad"/>
    <x v="0"/>
    <n v="39"/>
    <n v="539.37"/>
    <n v="0"/>
    <s v="Supplier D"/>
    <s v="Line Item Incumbent"/>
    <s v="Positive Savings"/>
    <n v="172.73099999999999"/>
    <n v="366.63900000000001"/>
    <n v="0.67975416"/>
    <n v="366.63900000000001"/>
    <n v="0.67975416"/>
    <x v="4"/>
    <x v="2"/>
    <x v="2"/>
    <n v="172.73099999999999"/>
    <n v="366.63900000000001"/>
    <n v="0.67975416"/>
    <s v="Construct Formula To The Right Of This Column"/>
  </r>
  <r>
    <x v="0"/>
    <x v="0"/>
    <x v="0"/>
    <x v="3"/>
    <x v="3"/>
    <x v="5"/>
    <s v="BASK_1.2"/>
    <x v="5"/>
    <s v="OFF_011"/>
    <s v="Pens"/>
    <s v="Low"/>
    <s v="Fine Economy Fountain Pen"/>
    <x v="1"/>
    <n v="204"/>
    <n v="263.36399999999998"/>
    <n v="0"/>
    <s v="Supplier F"/>
    <s v="Incumbent"/>
    <s v="Negative Savings"/>
    <n v="379.6848"/>
    <n v="-116.32080000000001"/>
    <n v="-0.44167311999999997"/>
    <n v="0"/>
    <n v="0"/>
    <x v="1"/>
    <x v="2"/>
    <x v="3"/>
    <n v="263.36399999999998"/>
    <n v="0"/>
    <n v="0"/>
    <s v="Construct Formula To The Right Of This Column"/>
  </r>
  <r>
    <x v="0"/>
    <x v="0"/>
    <x v="0"/>
    <x v="3"/>
    <x v="3"/>
    <x v="5"/>
    <s v="BASK_1.2"/>
    <x v="5"/>
    <s v="OFF_012"/>
    <s v="Pens"/>
    <s v="Low"/>
    <s v="Medium Economy Fountain Pen"/>
    <x v="1"/>
    <n v="309"/>
    <n v="598.37850000000003"/>
    <n v="0"/>
    <s v="Supplier F"/>
    <s v="Incumbent"/>
    <s v="Negative Savings"/>
    <n v="689.93520000000001"/>
    <n v="-91.556700000000006"/>
    <n v="-0.15300800000000001"/>
    <n v="0"/>
    <n v="0"/>
    <x v="1"/>
    <x v="2"/>
    <x v="3"/>
    <n v="598.37850000000003"/>
    <n v="0"/>
    <n v="0"/>
    <s v="Construct Formula To The Right Of This Column"/>
  </r>
  <r>
    <x v="0"/>
    <x v="0"/>
    <x v="0"/>
    <x v="3"/>
    <x v="3"/>
    <x v="5"/>
    <s v="BASK_1.2"/>
    <x v="5"/>
    <s v="OFF_013"/>
    <s v="Pens"/>
    <s v="Low"/>
    <s v="Thick Economy Fountain Pen"/>
    <x v="1"/>
    <n v="281"/>
    <n v="703.06200000000001"/>
    <n v="0"/>
    <m/>
    <m/>
    <m/>
    <n v="0"/>
    <m/>
    <m/>
    <n v="0"/>
    <n v="0"/>
    <x v="1"/>
    <x v="2"/>
    <x v="3"/>
    <n v="703.06200000000001"/>
    <n v="0"/>
    <n v="0"/>
    <s v="Construct Formula To The Right Of This Column"/>
  </r>
  <r>
    <x v="0"/>
    <x v="0"/>
    <x v="0"/>
    <x v="3"/>
    <x v="3"/>
    <x v="5"/>
    <s v="BASK_1.2"/>
    <x v="6"/>
    <s v="OFF_014"/>
    <s v="Pens"/>
    <s v="Medium"/>
    <s v="Fine Standard Fountain Pen"/>
    <x v="1"/>
    <n v="318"/>
    <n v="1249.74"/>
    <n v="0"/>
    <s v="Supplier G"/>
    <s v="Incumbent"/>
    <s v="Positive Savings"/>
    <n v="756.10860000000002"/>
    <n v="493.63139999999999"/>
    <n v="0.39498728"/>
    <n v="493.63139999999999"/>
    <n v="0.39498728"/>
    <x v="3"/>
    <x v="1"/>
    <x v="1"/>
    <n v="756.10860000000002"/>
    <n v="493.63139999999999"/>
    <n v="0.39498728"/>
    <s v="Construct Formula To The Right Of This Column"/>
  </r>
  <r>
    <x v="0"/>
    <x v="0"/>
    <x v="0"/>
    <x v="3"/>
    <x v="3"/>
    <x v="5"/>
    <s v="BASK_1.2"/>
    <x v="6"/>
    <s v="OFF_015"/>
    <s v="Pens"/>
    <s v="Medium"/>
    <s v="Medium Standard Fountain Pen"/>
    <x v="1"/>
    <n v="36"/>
    <n v="149.68799999999999"/>
    <n v="0"/>
    <m/>
    <m/>
    <m/>
    <n v="0"/>
    <m/>
    <m/>
    <n v="0"/>
    <n v="0"/>
    <x v="1"/>
    <x v="2"/>
    <x v="3"/>
    <n v="149.68799999999999"/>
    <n v="0"/>
    <n v="0"/>
    <s v="Construct Formula To The Right Of This Column"/>
  </r>
  <r>
    <x v="0"/>
    <x v="0"/>
    <x v="0"/>
    <x v="3"/>
    <x v="3"/>
    <x v="5"/>
    <s v="BASK_1.2"/>
    <x v="6"/>
    <s v="OFF_016"/>
    <s v="Pens"/>
    <s v="Medium"/>
    <s v="Thick Standard Fountain Pen"/>
    <x v="1"/>
    <n v="87"/>
    <n v="410.29199999999997"/>
    <n v="0"/>
    <s v="Supplier G"/>
    <s v="Incumbent"/>
    <s v="Positive Savings"/>
    <n v="403.29719999999998"/>
    <n v="6.9947999999999997"/>
    <n v="1.704835E-2"/>
    <n v="6.9947999999999997"/>
    <n v="1.704835E-2"/>
    <x v="3"/>
    <x v="1"/>
    <x v="1"/>
    <n v="403.29719999999998"/>
    <n v="6.9947999999999997"/>
    <n v="1.704835E-2"/>
    <s v="Construct Formula To The Right Of This Column"/>
  </r>
  <r>
    <x v="0"/>
    <x v="0"/>
    <x v="0"/>
    <x v="3"/>
    <x v="3"/>
    <x v="5"/>
    <s v="BASK_1.2"/>
    <x v="6"/>
    <s v="OFF_017"/>
    <s v="Pens"/>
    <s v="Medium"/>
    <s v="A3 Standard Fountain Pen"/>
    <x v="1"/>
    <n v="596"/>
    <n v="3558.12"/>
    <n v="0"/>
    <s v="Supplier G"/>
    <s v="Incumbent"/>
    <s v="Negative Savings"/>
    <n v="4930.0523999999996"/>
    <n v="-1371.9323999999999"/>
    <n v="-0.38557788999999998"/>
    <n v="0"/>
    <n v="0"/>
    <x v="1"/>
    <x v="2"/>
    <x v="3"/>
    <n v="3558.12"/>
    <n v="0"/>
    <n v="0"/>
    <s v="Construct Formula To The Right Of This Column"/>
  </r>
  <r>
    <x v="0"/>
    <x v="0"/>
    <x v="0"/>
    <x v="3"/>
    <x v="3"/>
    <x v="5"/>
    <s v="BASK_1.2"/>
    <x v="7"/>
    <s v="OFF_018"/>
    <s v="Pens"/>
    <s v="High"/>
    <s v="Fine Premium Fountain Pen"/>
    <x v="1"/>
    <n v="137"/>
    <n v="1764.56"/>
    <n v="0"/>
    <s v="Supplier D"/>
    <s v="Incumbent"/>
    <s v="Positive Savings"/>
    <n v="1342.1615999999999"/>
    <n v="422.39839999999998"/>
    <n v="0.23937887999999999"/>
    <n v="422.39839999999998"/>
    <n v="0.23937887999999999"/>
    <x v="4"/>
    <x v="1"/>
    <x v="1"/>
    <n v="1342.1615999999999"/>
    <n v="422.39839999999998"/>
    <n v="0.23937887999999999"/>
    <s v="Construct Formula To The Right Of This Column"/>
  </r>
  <r>
    <x v="0"/>
    <x v="0"/>
    <x v="0"/>
    <x v="3"/>
    <x v="3"/>
    <x v="5"/>
    <s v="BASK_1.2"/>
    <x v="7"/>
    <s v="OFF_019"/>
    <s v="Pens"/>
    <s v="High"/>
    <s v="Medium Premium Fountain Pen"/>
    <x v="1"/>
    <n v="359"/>
    <n v="6321.99"/>
    <n v="0"/>
    <s v="Supplier D"/>
    <s v="Incumbent"/>
    <s v="Positive Savings"/>
    <n v="2371.6976"/>
    <n v="3950.2923999999998"/>
    <n v="0.62484952000000005"/>
    <n v="3950.2923999999998"/>
    <n v="0.62484952000000005"/>
    <x v="4"/>
    <x v="1"/>
    <x v="1"/>
    <n v="2371.6976"/>
    <n v="3950.2923999999998"/>
    <n v="0.62484952000000005"/>
    <s v="Construct Formula To The Right Of This Column"/>
  </r>
  <r>
    <x v="0"/>
    <x v="0"/>
    <x v="0"/>
    <x v="3"/>
    <x v="3"/>
    <x v="5"/>
    <s v="BASK_1.2"/>
    <x v="7"/>
    <s v="OFF_020"/>
    <s v="Pens"/>
    <s v="High"/>
    <s v="Thick Premium Fountain Pen"/>
    <x v="1"/>
    <n v="310"/>
    <n v="7092.8"/>
    <n v="0"/>
    <s v="Supplier D"/>
    <s v="Incumbent"/>
    <s v="Positive Savings"/>
    <n v="7038.1779999999999"/>
    <n v="54.622"/>
    <n v="7.7010500000000001E-3"/>
    <n v="54.622"/>
    <n v="7.7010500000000001E-3"/>
    <x v="4"/>
    <x v="1"/>
    <x v="1"/>
    <n v="7038.1779999999999"/>
    <n v="54.622"/>
    <n v="7.7010500000000001E-3"/>
    <s v="Construct Formula To The Right Of This Column"/>
  </r>
  <r>
    <x v="0"/>
    <x v="0"/>
    <x v="0"/>
    <x v="3"/>
    <x v="3"/>
    <x v="5"/>
    <s v="BASK_1.2"/>
    <x v="5"/>
    <s v="OFF_021"/>
    <s v="Office Chairs"/>
    <s v="Low"/>
    <s v="Plastic Simple Chair"/>
    <x v="2"/>
    <n v="152"/>
    <n v="3508.16"/>
    <n v="0"/>
    <m/>
    <m/>
    <m/>
    <n v="0"/>
    <m/>
    <m/>
    <n v="0"/>
    <n v="0"/>
    <x v="2"/>
    <x v="2"/>
    <x v="3"/>
    <n v="3508.16"/>
    <n v="0"/>
    <n v="0"/>
    <s v="Construct Formula To The Right Of This Column"/>
  </r>
  <r>
    <x v="0"/>
    <x v="0"/>
    <x v="0"/>
    <x v="3"/>
    <x v="3"/>
    <x v="5"/>
    <s v="BASK_1.2"/>
    <x v="5"/>
    <s v="OFF_022"/>
    <s v="Office Chairs"/>
    <s v="Low"/>
    <s v="Metal Simple Chair"/>
    <x v="2"/>
    <n v="416"/>
    <n v="11856"/>
    <n v="0"/>
    <m/>
    <m/>
    <m/>
    <n v="0"/>
    <m/>
    <m/>
    <n v="0"/>
    <n v="0"/>
    <x v="2"/>
    <x v="2"/>
    <x v="3"/>
    <n v="11856"/>
    <n v="0"/>
    <n v="0"/>
    <s v="Construct Formula To The Right Of This Column"/>
  </r>
  <r>
    <x v="0"/>
    <x v="0"/>
    <x v="0"/>
    <x v="3"/>
    <x v="3"/>
    <x v="5"/>
    <s v="BASK_1.2"/>
    <x v="5"/>
    <s v="OFF_023"/>
    <s v="Office Chairs"/>
    <s v="Low"/>
    <s v="Wooden Simple Chair"/>
    <x v="2"/>
    <n v="584"/>
    <n v="17826.016"/>
    <n v="0"/>
    <s v="Supplier F"/>
    <s v="Line Item Incumbent"/>
    <s v="Positive Savings"/>
    <n v="11430.2816"/>
    <n v="6395.7344000000003"/>
    <n v="0.35878652999999999"/>
    <n v="6395.7344000000003"/>
    <n v="0.35878652999999999"/>
    <x v="2"/>
    <x v="2"/>
    <x v="2"/>
    <n v="11430.2816"/>
    <n v="6395.7344000000003"/>
    <n v="0.35878652999999999"/>
    <s v="Construct Formula To The Right Of This Column"/>
  </r>
  <r>
    <x v="0"/>
    <x v="0"/>
    <x v="0"/>
    <x v="3"/>
    <x v="3"/>
    <x v="5"/>
    <s v="BASK_1.2"/>
    <x v="6"/>
    <s v="OFF_024"/>
    <s v="Office Chairs"/>
    <s v="Medium"/>
    <s v="Standard Office Chair"/>
    <x v="2"/>
    <n v="562"/>
    <n v="27672.880000000001"/>
    <n v="0"/>
    <s v="Supplier G"/>
    <s v="Incumbent"/>
    <s v="Positive Savings"/>
    <n v="18047.393599999999"/>
    <n v="9625.4863999999998"/>
    <n v="0.34783102999999999"/>
    <n v="9625.4863999999998"/>
    <n v="0.34783102999999999"/>
    <x v="3"/>
    <x v="1"/>
    <x v="1"/>
    <n v="18047.393599999999"/>
    <n v="9625.4863999999998"/>
    <n v="0.34783102999999999"/>
    <s v="Construct Formula To The Right Of This Column"/>
  </r>
  <r>
    <x v="0"/>
    <x v="0"/>
    <x v="0"/>
    <x v="3"/>
    <x v="3"/>
    <x v="5"/>
    <s v="BASK_1.2"/>
    <x v="6"/>
    <s v="OFF_025"/>
    <s v="Office Chairs"/>
    <s v="Medium"/>
    <s v="Standard Office Recliner"/>
    <x v="2"/>
    <n v="372"/>
    <n v="24886.799999999999"/>
    <n v="0"/>
    <m/>
    <m/>
    <m/>
    <n v="0"/>
    <m/>
    <m/>
    <n v="0"/>
    <n v="0"/>
    <x v="2"/>
    <x v="2"/>
    <x v="3"/>
    <n v="24886.799999999999"/>
    <n v="0"/>
    <n v="0"/>
    <s v="Construct Formula To The Right Of This Column"/>
  </r>
  <r>
    <x v="0"/>
    <x v="0"/>
    <x v="0"/>
    <x v="3"/>
    <x v="3"/>
    <x v="5"/>
    <s v="BASK_1.2"/>
    <x v="6"/>
    <s v="OFF_026"/>
    <s v="Office Chairs"/>
    <s v="Medium"/>
    <s v="Soft Office Chair"/>
    <x v="2"/>
    <n v="82"/>
    <n v="5574.36"/>
    <n v="0"/>
    <m/>
    <m/>
    <m/>
    <n v="0"/>
    <m/>
    <m/>
    <n v="0"/>
    <n v="0"/>
    <x v="2"/>
    <x v="2"/>
    <x v="3"/>
    <n v="5574.36"/>
    <n v="0"/>
    <n v="0"/>
    <s v="Construct Formula To The Right Of This Column"/>
  </r>
  <r>
    <x v="0"/>
    <x v="0"/>
    <x v="0"/>
    <x v="3"/>
    <x v="3"/>
    <x v="5"/>
    <s v="BASK_1.2"/>
    <x v="6"/>
    <s v="OFF_027"/>
    <s v="Office Chairs"/>
    <s v="Medium"/>
    <s v="Leather Office Chair"/>
    <x v="2"/>
    <n v="345"/>
    <n v="61065"/>
    <n v="0"/>
    <s v="Supplier G"/>
    <s v="Incumbent"/>
    <s v="Positive Savings"/>
    <n v="55403.55"/>
    <n v="5661.45"/>
    <n v="9.2711859999999993E-2"/>
    <n v="5661.45"/>
    <n v="9.2711859999999993E-2"/>
    <x v="3"/>
    <x v="1"/>
    <x v="1"/>
    <n v="55403.55"/>
    <n v="5661.45"/>
    <n v="9.2711859999999993E-2"/>
    <s v="Construct Formula To The Right Of This Column"/>
  </r>
  <r>
    <x v="0"/>
    <x v="0"/>
    <x v="0"/>
    <x v="3"/>
    <x v="3"/>
    <x v="5"/>
    <s v="BASK_1.2"/>
    <x v="7"/>
    <s v="OFF_028"/>
    <s v="Office Chairs"/>
    <s v="High"/>
    <s v="Luxury CEO Chair"/>
    <x v="2"/>
    <n v="522"/>
    <n v="795528"/>
    <n v="0"/>
    <s v="Supplier D"/>
    <s v="Incumbent"/>
    <s v="Positive Savings"/>
    <n v="513544.01760000002"/>
    <n v="281983.98239999998"/>
    <n v="0.35446142000000003"/>
    <n v="281983.98239999998"/>
    <n v="0.35446142000000003"/>
    <x v="4"/>
    <x v="1"/>
    <x v="1"/>
    <n v="513544.01760000002"/>
    <n v="281983.98239999998"/>
    <n v="0.35446142000000003"/>
    <s v="Construct Formula To The Right Of This Column"/>
  </r>
  <r>
    <x v="0"/>
    <x v="0"/>
    <x v="0"/>
    <x v="3"/>
    <x v="3"/>
    <x v="5"/>
    <s v="BASK_1.2"/>
    <x v="7"/>
    <s v="OFF_029"/>
    <s v="Office Chairs"/>
    <s v="High"/>
    <s v="Luxury CEO Guest Chair"/>
    <x v="2"/>
    <n v="303"/>
    <n v="218250.9"/>
    <n v="0"/>
    <m/>
    <m/>
    <m/>
    <n v="0"/>
    <m/>
    <m/>
    <n v="0"/>
    <n v="0"/>
    <x v="2"/>
    <x v="2"/>
    <x v="3"/>
    <n v="218250.9"/>
    <n v="0"/>
    <n v="0"/>
    <s v="Construct Formula To The Right Of This Column"/>
  </r>
  <r>
    <x v="0"/>
    <x v="0"/>
    <x v="0"/>
    <x v="3"/>
    <x v="3"/>
    <x v="5"/>
    <s v="BASK_1.2"/>
    <x v="7"/>
    <s v="OFF_030"/>
    <s v="Office Chairs"/>
    <s v="High"/>
    <s v="Luxury CEO Guest Sofa"/>
    <x v="2"/>
    <n v="229"/>
    <n v="459259.5"/>
    <n v="0"/>
    <s v="Supplier D"/>
    <s v="Incumbent"/>
    <s v="Negative Savings"/>
    <n v="556445.26800000004"/>
    <n v="-97185.767999999996"/>
    <n v="-0.21161405999999999"/>
    <n v="0"/>
    <n v="0"/>
    <x v="2"/>
    <x v="2"/>
    <x v="3"/>
    <n v="459259.5"/>
    <n v="0"/>
    <n v="0"/>
    <s v="Construct Formula To The Right Of This Column"/>
  </r>
  <r>
    <x v="0"/>
    <x v="0"/>
    <x v="0"/>
    <x v="3"/>
    <x v="3"/>
    <x v="5"/>
    <s v="BASK_1.2"/>
    <x v="5"/>
    <s v="OFF_031"/>
    <s v="Desks"/>
    <s v="Low"/>
    <s v="Plastic Desk"/>
    <x v="2"/>
    <n v="548"/>
    <n v="63622.8"/>
    <n v="0"/>
    <s v="Supplier F"/>
    <s v="Line Item Incumbent"/>
    <s v="Positive Savings"/>
    <n v="43597.235999999997"/>
    <n v="20025.563999999998"/>
    <n v="0.31475451999999998"/>
    <n v="20025.563999999998"/>
    <n v="0.31475451999999998"/>
    <x v="2"/>
    <x v="2"/>
    <x v="2"/>
    <n v="43597.235999999997"/>
    <n v="20025.563999999998"/>
    <n v="0.31475451999999998"/>
    <s v="Construct Formula To The Right Of This Column"/>
  </r>
  <r>
    <x v="0"/>
    <x v="0"/>
    <x v="0"/>
    <x v="3"/>
    <x v="3"/>
    <x v="5"/>
    <s v="BASK_1.2"/>
    <x v="6"/>
    <s v="OFF_032"/>
    <s v="Desks"/>
    <s v="Medium"/>
    <s v="Wooden Desk"/>
    <x v="2"/>
    <n v="305"/>
    <n v="74969"/>
    <n v="0"/>
    <s v="Supplier G"/>
    <s v="Incumbent"/>
    <s v="Negative Savings"/>
    <n v="98610.16"/>
    <n v="-23641.16"/>
    <n v="-0.31534581"/>
    <n v="0"/>
    <n v="0"/>
    <x v="2"/>
    <x v="2"/>
    <x v="3"/>
    <n v="74969"/>
    <n v="0"/>
    <n v="0"/>
    <s v="Construct Formula To The Right Of This Column"/>
  </r>
  <r>
    <x v="0"/>
    <x v="0"/>
    <x v="0"/>
    <x v="3"/>
    <x v="3"/>
    <x v="5"/>
    <s v="BASK_1.2"/>
    <x v="7"/>
    <s v="OFF_033"/>
    <s v="Desks"/>
    <s v="High"/>
    <s v="Adjustable Metal and Plastic Desk"/>
    <x v="2"/>
    <n v="292"/>
    <n v="156950"/>
    <n v="0"/>
    <s v="Supplier D"/>
    <s v="Incumbent"/>
    <s v="Positive Savings"/>
    <n v="143508.51"/>
    <n v="13441.49"/>
    <n v="8.564186E-2"/>
    <n v="13441.49"/>
    <n v="8.564186E-2"/>
    <x v="4"/>
    <x v="1"/>
    <x v="1"/>
    <n v="143508.51"/>
    <n v="13441.49"/>
    <n v="8.564186E-2"/>
    <s v="Construct Formula To The Right Of This Column"/>
  </r>
  <r>
    <x v="0"/>
    <x v="0"/>
    <x v="0"/>
    <x v="4"/>
    <x v="1"/>
    <x v="6"/>
    <s v="BASK_1.0"/>
    <x v="0"/>
    <s v="OFF_001"/>
    <s v="Notepads"/>
    <s v="Low"/>
    <s v="A6 Economy Notepad"/>
    <x v="0"/>
    <n v="13"/>
    <n v="17.315999999999999"/>
    <n v="0"/>
    <s v="Supplier F"/>
    <s v="Incumbent"/>
    <s v="Positive Savings"/>
    <n v="16.2851"/>
    <n v="1.0308999999999999"/>
    <n v="5.9534530000000002E-2"/>
    <n v="1.0308999999999999"/>
    <n v="5.9534530000000002E-2"/>
    <x v="2"/>
    <x v="1"/>
    <x v="1"/>
    <n v="16.2851"/>
    <n v="1.0308999999999999"/>
    <n v="5.9534530000000002E-2"/>
    <s v="Construct Formula To The Right Of This Column"/>
  </r>
  <r>
    <x v="0"/>
    <x v="0"/>
    <x v="0"/>
    <x v="4"/>
    <x v="1"/>
    <x v="6"/>
    <s v="BASK_1.0"/>
    <x v="0"/>
    <s v="OFF_002"/>
    <s v="Notepads"/>
    <s v="Low"/>
    <s v="A5 Economy Notepad"/>
    <x v="0"/>
    <n v="217"/>
    <n v="562.46400000000006"/>
    <n v="0"/>
    <s v="Supplier F"/>
    <s v="Incumbent"/>
    <s v="Positive Savings"/>
    <n v="356.46589999999998"/>
    <n v="205.99809999999999"/>
    <n v="0.36624227999999998"/>
    <n v="205.99809999999999"/>
    <n v="0.36624227999999998"/>
    <x v="2"/>
    <x v="1"/>
    <x v="1"/>
    <n v="356.46589999999998"/>
    <n v="205.99809999999999"/>
    <n v="0.36624227999999998"/>
    <s v="Construct Formula To The Right Of This Column"/>
  </r>
  <r>
    <x v="0"/>
    <x v="0"/>
    <x v="0"/>
    <x v="4"/>
    <x v="1"/>
    <x v="6"/>
    <s v="BASK_1.0"/>
    <x v="0"/>
    <s v="OFF_003"/>
    <s v="Notepads"/>
    <s v="Low"/>
    <s v="A4 Economy Notepad"/>
    <x v="0"/>
    <n v="318"/>
    <n v="964.49400000000003"/>
    <n v="0"/>
    <s v="Supplier D"/>
    <s v="Line Item Incumbent"/>
    <s v="Negative Savings"/>
    <n v="1091.4395999999999"/>
    <n v="-126.9456"/>
    <n v="-0.13161886"/>
    <n v="0"/>
    <n v="0"/>
    <x v="4"/>
    <x v="2"/>
    <x v="4"/>
    <n v="1091.4395999999999"/>
    <n v="-126.9456"/>
    <n v="-0.13161886"/>
    <s v="Construct Formula To The Right Of This Column"/>
  </r>
  <r>
    <x v="0"/>
    <x v="0"/>
    <x v="0"/>
    <x v="4"/>
    <x v="1"/>
    <x v="6"/>
    <s v="BASK_1.0"/>
    <x v="0"/>
    <s v="OFF_004"/>
    <s v="Notepads"/>
    <s v="Medium"/>
    <s v="A6 Standard Notepad"/>
    <x v="0"/>
    <n v="212"/>
    <n v="697.69200000000001"/>
    <n v="0"/>
    <s v="Supplier F"/>
    <s v="Incumbent"/>
    <s v="Positive Savings"/>
    <n v="219.86519999999999"/>
    <n v="477.82679999999999"/>
    <n v="0.68486782000000002"/>
    <n v="477.82679999999999"/>
    <n v="0.68486782000000002"/>
    <x v="2"/>
    <x v="1"/>
    <x v="1"/>
    <n v="219.86519999999999"/>
    <n v="477.82679999999999"/>
    <n v="0.68486782000000002"/>
    <s v="Construct Formula To The Right Of This Column"/>
  </r>
  <r>
    <x v="0"/>
    <x v="0"/>
    <x v="0"/>
    <x v="4"/>
    <x v="1"/>
    <x v="6"/>
    <s v="BASK_1.0"/>
    <x v="0"/>
    <s v="OFF_005"/>
    <s v="Notepads"/>
    <s v="Medium"/>
    <s v="A5 Standard Notepad"/>
    <x v="0"/>
    <n v="457"/>
    <n v="2314.248"/>
    <n v="0"/>
    <s v="Supplier F"/>
    <s v="Incumbent"/>
    <s v="Positive Savings"/>
    <n v="1112.8407"/>
    <n v="1201.4073000000001"/>
    <n v="0.51913507000000003"/>
    <n v="1201.4073000000001"/>
    <n v="0.51913507000000003"/>
    <x v="2"/>
    <x v="1"/>
    <x v="1"/>
    <n v="1112.8407"/>
    <n v="1201.4073000000001"/>
    <n v="0.51913507000000003"/>
    <s v="Construct Formula To The Right Of This Column"/>
  </r>
  <r>
    <x v="0"/>
    <x v="0"/>
    <x v="0"/>
    <x v="4"/>
    <x v="1"/>
    <x v="6"/>
    <s v="BASK_1.0"/>
    <x v="0"/>
    <s v="OFF_006"/>
    <s v="Notepads"/>
    <s v="Medium"/>
    <s v="A4 Standard Notepad"/>
    <x v="0"/>
    <n v="387"/>
    <n v="2329.7399999999998"/>
    <n v="0"/>
    <s v="Supplier D"/>
    <s v="Line Item Incumbent"/>
    <s v="Positive Savings"/>
    <n v="1024.6599000000001"/>
    <n v="1305.0800999999999"/>
    <n v="0.56018272000000002"/>
    <n v="1305.0800999999999"/>
    <n v="0.56018272000000002"/>
    <x v="4"/>
    <x v="2"/>
    <x v="2"/>
    <n v="1024.6599000000001"/>
    <n v="1305.0800999999999"/>
    <n v="0.56018272000000002"/>
    <s v="Construct Formula To The Right Of This Column"/>
  </r>
  <r>
    <x v="0"/>
    <x v="0"/>
    <x v="0"/>
    <x v="4"/>
    <x v="1"/>
    <x v="6"/>
    <s v="BASK_1.0"/>
    <x v="0"/>
    <s v="OFF_007"/>
    <s v="Notepads"/>
    <s v="Medium"/>
    <s v="A3 Standard Notepad"/>
    <x v="0"/>
    <n v="49"/>
    <n v="437.32499999999999"/>
    <n v="0"/>
    <s v="Supplier D"/>
    <s v="Line Item Incumbent"/>
    <s v="Positive Savings"/>
    <n v="303.68729999999999"/>
    <n v="133.6377"/>
    <n v="0.30557983"/>
    <n v="133.6377"/>
    <n v="0.30557983"/>
    <x v="4"/>
    <x v="2"/>
    <x v="2"/>
    <n v="303.68729999999999"/>
    <n v="133.6377"/>
    <n v="0.30557983"/>
    <s v="Construct Formula To The Right Of This Column"/>
  </r>
  <r>
    <x v="0"/>
    <x v="0"/>
    <x v="0"/>
    <x v="4"/>
    <x v="1"/>
    <x v="6"/>
    <s v="BASK_1.0"/>
    <x v="0"/>
    <s v="OFF_008"/>
    <s v="Notepads"/>
    <s v="High"/>
    <s v="A6 Premium Notepad"/>
    <x v="0"/>
    <n v="255"/>
    <n v="2441.88"/>
    <n v="0"/>
    <s v="Supplier F"/>
    <s v="Incumbent"/>
    <s v="Positive Savings"/>
    <n v="1890.9014999999999"/>
    <n v="550.97850000000005"/>
    <n v="0.22563701"/>
    <n v="550.97850000000005"/>
    <n v="0.22563701"/>
    <x v="2"/>
    <x v="1"/>
    <x v="1"/>
    <n v="1890.9014999999999"/>
    <n v="550.97850000000005"/>
    <n v="0.22563701"/>
    <s v="Construct Formula To The Right Of This Column"/>
  </r>
  <r>
    <x v="0"/>
    <x v="0"/>
    <x v="0"/>
    <x v="4"/>
    <x v="1"/>
    <x v="6"/>
    <s v="BASK_1.0"/>
    <x v="0"/>
    <s v="OFF_009"/>
    <s v="Notepads"/>
    <s v="High"/>
    <s v="A5 Premium Notepad"/>
    <x v="0"/>
    <n v="297"/>
    <n v="3250.3679999999999"/>
    <n v="0"/>
    <s v="Supplier F"/>
    <s v="Incumbent"/>
    <s v="Negative Savings"/>
    <n v="3599.64"/>
    <n v="-349.27199999999999"/>
    <n v="-0.10745614000000001"/>
    <n v="0"/>
    <n v="0"/>
    <x v="4"/>
    <x v="2"/>
    <x v="3"/>
    <n v="3250.3679999999999"/>
    <n v="0"/>
    <n v="0"/>
    <s v="Construct Formula To The Right Of This Column"/>
  </r>
  <r>
    <x v="0"/>
    <x v="0"/>
    <x v="0"/>
    <x v="4"/>
    <x v="1"/>
    <x v="6"/>
    <s v="BASK_1.0"/>
    <x v="0"/>
    <s v="OFF_010"/>
    <s v="Notepads"/>
    <s v="High"/>
    <s v="A4 Premium Notepad"/>
    <x v="0"/>
    <n v="39"/>
    <n v="539.37"/>
    <n v="0"/>
    <s v="Supplier F"/>
    <s v="Incumbent"/>
    <s v="Positive Savings"/>
    <n v="170.5275"/>
    <n v="368.84249999999997"/>
    <n v="0.68383948000000006"/>
    <n v="368.84249999999997"/>
    <n v="0.68383948000000006"/>
    <x v="2"/>
    <x v="1"/>
    <x v="1"/>
    <n v="170.5275"/>
    <n v="368.84249999999997"/>
    <n v="0.68383948000000006"/>
    <s v="Construct Formula To The Right Of This Column"/>
  </r>
  <r>
    <x v="0"/>
    <x v="0"/>
    <x v="0"/>
    <x v="4"/>
    <x v="1"/>
    <x v="6"/>
    <s v="BASK_1.0"/>
    <x v="0"/>
    <s v="OFF_011"/>
    <s v="Pens"/>
    <s v="Low"/>
    <s v="Fine Economy Fountain Pen"/>
    <x v="1"/>
    <n v="204"/>
    <n v="263.36399999999998"/>
    <n v="0"/>
    <s v="Supplier D"/>
    <s v="Incumbent"/>
    <s v="Negative Savings"/>
    <n v="369.09719999999999"/>
    <n v="-105.7332"/>
    <n v="-0.40147173000000003"/>
    <n v="0"/>
    <n v="0"/>
    <x v="1"/>
    <x v="2"/>
    <x v="3"/>
    <n v="263.36399999999998"/>
    <n v="0"/>
    <n v="0"/>
    <s v="Construct Formula To The Right Of This Column"/>
  </r>
  <r>
    <x v="0"/>
    <x v="0"/>
    <x v="0"/>
    <x v="4"/>
    <x v="1"/>
    <x v="6"/>
    <s v="BASK_1.0"/>
    <x v="0"/>
    <s v="OFF_012"/>
    <s v="Pens"/>
    <s v="Low"/>
    <s v="Medium Economy Fountain Pen"/>
    <x v="1"/>
    <n v="309"/>
    <n v="598.37850000000003"/>
    <n v="0"/>
    <s v="Supplier F"/>
    <s v="Incumbent"/>
    <s v="Negative Savings"/>
    <n v="689.93520000000001"/>
    <n v="-91.556700000000006"/>
    <n v="-0.15300800000000001"/>
    <n v="0"/>
    <n v="0"/>
    <x v="1"/>
    <x v="2"/>
    <x v="3"/>
    <n v="598.37850000000003"/>
    <n v="0"/>
    <n v="0"/>
    <s v="Construct Formula To The Right Of This Column"/>
  </r>
  <r>
    <x v="0"/>
    <x v="0"/>
    <x v="0"/>
    <x v="4"/>
    <x v="1"/>
    <x v="6"/>
    <s v="BASK_1.0"/>
    <x v="0"/>
    <s v="OFF_013"/>
    <s v="Pens"/>
    <s v="Low"/>
    <s v="Thick Economy Fountain Pen"/>
    <x v="1"/>
    <n v="281"/>
    <n v="703.06200000000001"/>
    <n v="0"/>
    <s v="Supplier D"/>
    <s v="Incumbent"/>
    <s v="Negative Savings"/>
    <n v="756.28340000000003"/>
    <n v="-53.221400000000003"/>
    <n v="-7.5699440000000007E-2"/>
    <n v="0"/>
    <n v="0"/>
    <x v="1"/>
    <x v="2"/>
    <x v="3"/>
    <n v="703.06200000000001"/>
    <n v="0"/>
    <n v="0"/>
    <s v="Construct Formula To The Right Of This Column"/>
  </r>
  <r>
    <x v="0"/>
    <x v="0"/>
    <x v="0"/>
    <x v="4"/>
    <x v="1"/>
    <x v="6"/>
    <s v="BASK_1.0"/>
    <x v="0"/>
    <s v="OFF_014"/>
    <s v="Pens"/>
    <s v="Medium"/>
    <s v="Fine Standard Fountain Pen"/>
    <x v="1"/>
    <n v="318"/>
    <n v="1249.74"/>
    <n v="0"/>
    <s v="Supplier F"/>
    <s v="Incumbent"/>
    <s v="Negative Savings"/>
    <n v="1279.7909999999999"/>
    <n v="-30.050999999999998"/>
    <n v="-2.4045799999999999E-2"/>
    <n v="0"/>
    <n v="0"/>
    <x v="1"/>
    <x v="2"/>
    <x v="3"/>
    <n v="1249.74"/>
    <n v="0"/>
    <n v="0"/>
    <s v="Construct Formula To The Right Of This Column"/>
  </r>
  <r>
    <x v="0"/>
    <x v="0"/>
    <x v="0"/>
    <x v="4"/>
    <x v="1"/>
    <x v="6"/>
    <s v="BASK_1.0"/>
    <x v="0"/>
    <s v="OFF_015"/>
    <s v="Pens"/>
    <s v="Medium"/>
    <s v="Medium Standard Fountain Pen"/>
    <x v="1"/>
    <n v="36"/>
    <n v="149.68799999999999"/>
    <n v="0"/>
    <s v="Supplier D"/>
    <s v="Incumbent"/>
    <s v="Positive Savings"/>
    <n v="47.152799999999999"/>
    <n v="102.5352"/>
    <n v="0.68499277999999997"/>
    <n v="102.5352"/>
    <n v="0.68499277999999997"/>
    <x v="4"/>
    <x v="1"/>
    <x v="1"/>
    <n v="47.152799999999999"/>
    <n v="102.5352"/>
    <n v="0.68499277999999997"/>
    <s v="Construct Formula To The Right Of This Column"/>
  </r>
  <r>
    <x v="0"/>
    <x v="0"/>
    <x v="0"/>
    <x v="4"/>
    <x v="1"/>
    <x v="6"/>
    <s v="BASK_1.0"/>
    <x v="0"/>
    <s v="OFF_016"/>
    <s v="Pens"/>
    <s v="Medium"/>
    <s v="Thick Standard Fountain Pen"/>
    <x v="1"/>
    <n v="87"/>
    <n v="410.29199999999997"/>
    <n v="0"/>
    <s v="Supplier D"/>
    <s v="Incumbent"/>
    <s v="Positive Savings"/>
    <n v="147.43889999999999"/>
    <n v="262.85309999999998"/>
    <n v="0.64064885000000005"/>
    <n v="262.85309999999998"/>
    <n v="0.64064885000000005"/>
    <x v="4"/>
    <x v="1"/>
    <x v="1"/>
    <n v="147.43889999999999"/>
    <n v="262.85309999999998"/>
    <n v="0.64064885000000005"/>
    <s v="Construct Formula To The Right Of This Column"/>
  </r>
  <r>
    <x v="0"/>
    <x v="0"/>
    <x v="0"/>
    <x v="4"/>
    <x v="1"/>
    <x v="6"/>
    <s v="BASK_1.0"/>
    <x v="0"/>
    <s v="OFF_017"/>
    <s v="Pens"/>
    <s v="Medium"/>
    <s v="A3 Standard Fountain Pen"/>
    <x v="1"/>
    <n v="596"/>
    <n v="3558.12"/>
    <n v="0"/>
    <s v="Supplier F"/>
    <s v="Incumbent"/>
    <s v="Negative Savings"/>
    <n v="3682.4456"/>
    <n v="-124.32559999999999"/>
    <n v="-3.4941369999999999E-2"/>
    <n v="0"/>
    <n v="0"/>
    <x v="1"/>
    <x v="2"/>
    <x v="3"/>
    <n v="3558.12"/>
    <n v="0"/>
    <n v="0"/>
    <s v="Construct Formula To The Right Of This Column"/>
  </r>
  <r>
    <x v="0"/>
    <x v="0"/>
    <x v="0"/>
    <x v="4"/>
    <x v="1"/>
    <x v="6"/>
    <s v="BASK_1.0"/>
    <x v="0"/>
    <s v="OFF_018"/>
    <s v="Pens"/>
    <s v="High"/>
    <s v="Fine Premium Fountain Pen"/>
    <x v="1"/>
    <n v="137"/>
    <n v="1764.56"/>
    <n v="0"/>
    <s v="Supplier D"/>
    <s v="Incumbent"/>
    <s v="Positive Savings"/>
    <n v="1342.1615999999999"/>
    <n v="422.39839999999998"/>
    <n v="0.23937887999999999"/>
    <n v="422.39839999999998"/>
    <n v="0.23937887999999999"/>
    <x v="4"/>
    <x v="1"/>
    <x v="1"/>
    <n v="1342.1615999999999"/>
    <n v="422.39839999999998"/>
    <n v="0.23937887999999999"/>
    <s v="Construct Formula To The Right Of This Column"/>
  </r>
  <r>
    <x v="0"/>
    <x v="0"/>
    <x v="0"/>
    <x v="4"/>
    <x v="1"/>
    <x v="6"/>
    <s v="BASK_1.0"/>
    <x v="0"/>
    <s v="OFF_019"/>
    <s v="Pens"/>
    <s v="High"/>
    <s v="Medium Premium Fountain Pen"/>
    <x v="1"/>
    <n v="359"/>
    <n v="6321.99"/>
    <n v="0"/>
    <s v="Supplier D"/>
    <s v="Incumbent"/>
    <s v="Positive Savings"/>
    <n v="2371.6976"/>
    <n v="3950.2923999999998"/>
    <n v="0.62484952000000005"/>
    <n v="3950.2923999999998"/>
    <n v="0.62484952000000005"/>
    <x v="4"/>
    <x v="1"/>
    <x v="1"/>
    <n v="2371.6976"/>
    <n v="3950.2923999999998"/>
    <n v="0.62484952000000005"/>
    <s v="Construct Formula To The Right Of This Column"/>
  </r>
  <r>
    <x v="0"/>
    <x v="0"/>
    <x v="0"/>
    <x v="4"/>
    <x v="1"/>
    <x v="6"/>
    <s v="BASK_1.0"/>
    <x v="0"/>
    <s v="OFF_020"/>
    <s v="Pens"/>
    <s v="High"/>
    <s v="Thick Premium Fountain Pen"/>
    <x v="1"/>
    <n v="310"/>
    <n v="7092.8"/>
    <n v="0"/>
    <s v="Supplier D"/>
    <s v="Incumbent"/>
    <s v="Positive Savings"/>
    <n v="7038.1779999999999"/>
    <n v="54.622"/>
    <n v="7.7010500000000001E-3"/>
    <n v="54.622"/>
    <n v="7.7010500000000001E-3"/>
    <x v="4"/>
    <x v="1"/>
    <x v="1"/>
    <n v="7038.1779999999999"/>
    <n v="54.622"/>
    <n v="7.7010500000000001E-3"/>
    <s v="Construct Formula To The Right Of This Column"/>
  </r>
  <r>
    <x v="0"/>
    <x v="0"/>
    <x v="0"/>
    <x v="4"/>
    <x v="1"/>
    <x v="6"/>
    <s v="BASK_1.0"/>
    <x v="0"/>
    <s v="OFF_021"/>
    <s v="Office Chairs"/>
    <s v="Low"/>
    <s v="Plastic Simple Chair"/>
    <x v="2"/>
    <n v="152"/>
    <n v="3508.16"/>
    <n v="0"/>
    <s v="Supplier D"/>
    <s v="Incumbent"/>
    <s v="Negative Savings"/>
    <n v="4136.3455999999996"/>
    <n v="-628.18560000000002"/>
    <n v="-0.17906411999999999"/>
    <n v="0"/>
    <n v="0"/>
    <x v="2"/>
    <x v="2"/>
    <x v="3"/>
    <n v="3508.16"/>
    <n v="0"/>
    <n v="0"/>
    <s v="Construct Formula To The Right Of This Column"/>
  </r>
  <r>
    <x v="0"/>
    <x v="0"/>
    <x v="0"/>
    <x v="4"/>
    <x v="1"/>
    <x v="6"/>
    <s v="BASK_1.0"/>
    <x v="0"/>
    <s v="OFF_022"/>
    <s v="Office Chairs"/>
    <s v="Low"/>
    <s v="Metal Simple Chair"/>
    <x v="2"/>
    <n v="416"/>
    <n v="11856"/>
    <n v="0"/>
    <m/>
    <m/>
    <m/>
    <n v="0"/>
    <m/>
    <m/>
    <n v="0"/>
    <n v="0"/>
    <x v="2"/>
    <x v="2"/>
    <x v="3"/>
    <n v="11856"/>
    <n v="0"/>
    <n v="0"/>
    <s v="Construct Formula To The Right Of This Column"/>
  </r>
  <r>
    <x v="0"/>
    <x v="0"/>
    <x v="0"/>
    <x v="4"/>
    <x v="1"/>
    <x v="6"/>
    <s v="BASK_1.0"/>
    <x v="0"/>
    <s v="OFF_023"/>
    <s v="Office Chairs"/>
    <s v="Low"/>
    <s v="Wooden Simple Chair"/>
    <x v="2"/>
    <n v="584"/>
    <n v="17826.016"/>
    <n v="0"/>
    <s v="Supplier F"/>
    <s v="Line Item Incumbent"/>
    <s v="Positive Savings"/>
    <n v="11430.2816"/>
    <n v="6395.7344000000003"/>
    <n v="0.35878652999999999"/>
    <n v="6395.7344000000003"/>
    <n v="0.35878652999999999"/>
    <x v="2"/>
    <x v="2"/>
    <x v="2"/>
    <n v="11430.2816"/>
    <n v="6395.7344000000003"/>
    <n v="0.35878652999999999"/>
    <s v="Construct Formula To The Right Of This Column"/>
  </r>
  <r>
    <x v="0"/>
    <x v="0"/>
    <x v="0"/>
    <x v="4"/>
    <x v="1"/>
    <x v="6"/>
    <s v="BASK_1.0"/>
    <x v="0"/>
    <s v="OFF_024"/>
    <s v="Office Chairs"/>
    <s v="Medium"/>
    <s v="Standard Office Chair"/>
    <x v="2"/>
    <n v="562"/>
    <n v="27672.880000000001"/>
    <n v="0"/>
    <m/>
    <m/>
    <m/>
    <n v="0"/>
    <m/>
    <m/>
    <n v="0"/>
    <n v="0"/>
    <x v="2"/>
    <x v="2"/>
    <x v="3"/>
    <n v="27672.880000000001"/>
    <n v="0"/>
    <n v="0"/>
    <s v="Construct Formula To The Right Of This Column"/>
  </r>
  <r>
    <x v="0"/>
    <x v="0"/>
    <x v="0"/>
    <x v="4"/>
    <x v="1"/>
    <x v="6"/>
    <s v="BASK_1.0"/>
    <x v="0"/>
    <s v="OFF_025"/>
    <s v="Office Chairs"/>
    <s v="Medium"/>
    <s v="Standard Office Recliner"/>
    <x v="2"/>
    <n v="372"/>
    <n v="24886.799999999999"/>
    <n v="0"/>
    <m/>
    <m/>
    <m/>
    <n v="0"/>
    <m/>
    <m/>
    <n v="0"/>
    <n v="0"/>
    <x v="2"/>
    <x v="2"/>
    <x v="3"/>
    <n v="24886.799999999999"/>
    <n v="0"/>
    <n v="0"/>
    <s v="Construct Formula To The Right Of This Column"/>
  </r>
  <r>
    <x v="0"/>
    <x v="0"/>
    <x v="0"/>
    <x v="4"/>
    <x v="1"/>
    <x v="6"/>
    <s v="BASK_1.0"/>
    <x v="0"/>
    <s v="OFF_026"/>
    <s v="Office Chairs"/>
    <s v="Medium"/>
    <s v="Soft Office Chair"/>
    <x v="2"/>
    <n v="82"/>
    <n v="5574.36"/>
    <n v="0"/>
    <s v="Supplier D"/>
    <s v="Incumbent"/>
    <s v="Positive Savings"/>
    <n v="4329.2719999999999"/>
    <n v="1245.088"/>
    <n v="0.22335980999999999"/>
    <n v="1245.088"/>
    <n v="0.22335980999999999"/>
    <x v="4"/>
    <x v="1"/>
    <x v="1"/>
    <n v="4329.2719999999999"/>
    <n v="1245.088"/>
    <n v="0.22335980999999999"/>
    <s v="Construct Formula To The Right Of This Column"/>
  </r>
  <r>
    <x v="0"/>
    <x v="0"/>
    <x v="0"/>
    <x v="4"/>
    <x v="1"/>
    <x v="6"/>
    <s v="BASK_1.0"/>
    <x v="0"/>
    <s v="OFF_027"/>
    <s v="Office Chairs"/>
    <s v="Medium"/>
    <s v="Leather Office Chair"/>
    <x v="2"/>
    <n v="345"/>
    <n v="61065"/>
    <n v="0"/>
    <s v="Supplier F"/>
    <s v="Line Item Incumbent"/>
    <s v="Negative Savings"/>
    <n v="75711.077999999994"/>
    <n v="-14646.078"/>
    <n v="-0.23984406999999999"/>
    <n v="0"/>
    <n v="0"/>
    <x v="2"/>
    <x v="2"/>
    <x v="4"/>
    <n v="75711.077999999994"/>
    <n v="-14646.078"/>
    <n v="-0.23984406999999999"/>
    <s v="Construct Formula To The Right Of This Column"/>
  </r>
  <r>
    <x v="0"/>
    <x v="0"/>
    <x v="0"/>
    <x v="4"/>
    <x v="1"/>
    <x v="6"/>
    <s v="BASK_1.0"/>
    <x v="0"/>
    <s v="OFF_028"/>
    <s v="Office Chairs"/>
    <s v="High"/>
    <s v="Luxury CEO Chair"/>
    <x v="2"/>
    <n v="522"/>
    <n v="795528"/>
    <n v="0"/>
    <s v="Supplier D"/>
    <s v="Incumbent"/>
    <s v="Positive Savings"/>
    <n v="513544.01760000002"/>
    <n v="281983.98239999998"/>
    <n v="0.35446142000000003"/>
    <n v="281983.98239999998"/>
    <n v="0.35446142000000003"/>
    <x v="4"/>
    <x v="1"/>
    <x v="1"/>
    <n v="513544.01760000002"/>
    <n v="281983.98239999998"/>
    <n v="0.35446142000000003"/>
    <s v="Construct Formula To The Right Of This Column"/>
  </r>
  <r>
    <x v="0"/>
    <x v="0"/>
    <x v="0"/>
    <x v="4"/>
    <x v="1"/>
    <x v="6"/>
    <s v="BASK_1.0"/>
    <x v="0"/>
    <s v="OFF_029"/>
    <s v="Office Chairs"/>
    <s v="High"/>
    <s v="Luxury CEO Guest Chair"/>
    <x v="2"/>
    <n v="303"/>
    <n v="218250.9"/>
    <n v="0"/>
    <m/>
    <m/>
    <m/>
    <n v="0"/>
    <m/>
    <m/>
    <n v="0"/>
    <n v="0"/>
    <x v="2"/>
    <x v="2"/>
    <x v="3"/>
    <n v="218250.9"/>
    <n v="0"/>
    <n v="0"/>
    <s v="Construct Formula To The Right Of This Column"/>
  </r>
  <r>
    <x v="0"/>
    <x v="0"/>
    <x v="0"/>
    <x v="4"/>
    <x v="1"/>
    <x v="6"/>
    <s v="BASK_1.0"/>
    <x v="0"/>
    <s v="OFF_030"/>
    <s v="Office Chairs"/>
    <s v="High"/>
    <s v="Luxury CEO Guest Sofa"/>
    <x v="2"/>
    <n v="229"/>
    <n v="459259.5"/>
    <n v="0"/>
    <s v="Supplier D"/>
    <s v="Incumbent"/>
    <s v="Negative Savings"/>
    <n v="556445.26800000004"/>
    <n v="-97185.767999999996"/>
    <n v="-0.21161405999999999"/>
    <n v="0"/>
    <n v="0"/>
    <x v="2"/>
    <x v="2"/>
    <x v="3"/>
    <n v="459259.5"/>
    <n v="0"/>
    <n v="0"/>
    <s v="Construct Formula To The Right Of This Column"/>
  </r>
  <r>
    <x v="0"/>
    <x v="0"/>
    <x v="0"/>
    <x v="4"/>
    <x v="1"/>
    <x v="6"/>
    <s v="BASK_1.0"/>
    <x v="0"/>
    <s v="OFF_031"/>
    <s v="Desks"/>
    <s v="Low"/>
    <s v="Plastic Desk"/>
    <x v="2"/>
    <n v="548"/>
    <n v="63622.8"/>
    <n v="0"/>
    <s v="Supplier F"/>
    <s v="Line Item Incumbent"/>
    <s v="Positive Savings"/>
    <n v="43597.235999999997"/>
    <n v="20025.563999999998"/>
    <n v="0.31475451999999998"/>
    <n v="20025.563999999998"/>
    <n v="0.31475451999999998"/>
    <x v="2"/>
    <x v="2"/>
    <x v="2"/>
    <n v="43597.235999999997"/>
    <n v="20025.563999999998"/>
    <n v="0.31475451999999998"/>
    <s v="Construct Formula To The Right Of This Column"/>
  </r>
  <r>
    <x v="0"/>
    <x v="0"/>
    <x v="0"/>
    <x v="4"/>
    <x v="1"/>
    <x v="6"/>
    <s v="BASK_1.0"/>
    <x v="0"/>
    <s v="OFF_032"/>
    <s v="Desks"/>
    <s v="Medium"/>
    <s v="Wooden Desk"/>
    <x v="2"/>
    <n v="305"/>
    <n v="74969"/>
    <n v="0"/>
    <s v="Supplier F"/>
    <s v="Line Item Incumbent"/>
    <s v="Negative Savings"/>
    <n v="89623.152000000002"/>
    <n v="-14654.152"/>
    <n v="-0.19546949"/>
    <n v="0"/>
    <n v="0"/>
    <x v="2"/>
    <x v="2"/>
    <x v="4"/>
    <n v="89623.152000000002"/>
    <n v="-14654.152"/>
    <n v="-0.19546949"/>
    <s v="Construct Formula To The Right Of This Column"/>
  </r>
  <r>
    <x v="0"/>
    <x v="0"/>
    <x v="0"/>
    <x v="4"/>
    <x v="1"/>
    <x v="6"/>
    <s v="BASK_1.0"/>
    <x v="0"/>
    <s v="OFF_033"/>
    <s v="Desks"/>
    <s v="High"/>
    <s v="Adjustable Metal and Plastic Desk"/>
    <x v="2"/>
    <n v="292"/>
    <n v="156950"/>
    <n v="0"/>
    <s v="Supplier F"/>
    <s v="Line Item Incumbent"/>
    <s v="Positive Savings"/>
    <n v="99075.6"/>
    <n v="57874.400000000001"/>
    <n v="0.36874419000000003"/>
    <n v="57874.400000000001"/>
    <n v="0.36874419000000003"/>
    <x v="2"/>
    <x v="2"/>
    <x v="2"/>
    <n v="99075.6"/>
    <n v="57874.400000000001"/>
    <n v="0.36874419000000003"/>
    <s v="Construct Formula To The Right Of This Column"/>
  </r>
  <r>
    <x v="0"/>
    <x v="0"/>
    <x v="0"/>
    <x v="4"/>
    <x v="2"/>
    <x v="7"/>
    <s v="BASK_1.1"/>
    <x v="1"/>
    <s v="OFF_001"/>
    <s v="Notepads"/>
    <s v="Low"/>
    <s v="A6 Economy Notepad"/>
    <x v="0"/>
    <n v="13"/>
    <n v="17.315999999999999"/>
    <n v="0"/>
    <s v="Supplier A"/>
    <s v="New"/>
    <s v="Positive Savings"/>
    <n v="6.0709999999999997"/>
    <n v="11.244999999999999"/>
    <n v="0.64939939999999996"/>
    <n v="11.244999999999999"/>
    <n v="0.64939939999999996"/>
    <x v="0"/>
    <x v="0"/>
    <x v="0"/>
    <n v="6.0709999999999997"/>
    <n v="11.244999999999999"/>
    <n v="0.64939939999999996"/>
    <s v="Construct Formula To The Right Of This Column"/>
  </r>
  <r>
    <x v="0"/>
    <x v="0"/>
    <x v="0"/>
    <x v="4"/>
    <x v="2"/>
    <x v="7"/>
    <s v="BASK_1.1"/>
    <x v="1"/>
    <s v="OFF_002"/>
    <s v="Notepads"/>
    <s v="Low"/>
    <s v="A5 Economy Notepad"/>
    <x v="0"/>
    <n v="217"/>
    <n v="562.46400000000006"/>
    <n v="0"/>
    <s v="Supplier A"/>
    <s v="New"/>
    <s v="Positive Savings"/>
    <n v="200.6165"/>
    <n v="361.84750000000003"/>
    <n v="0.64332562000000004"/>
    <n v="361.84750000000003"/>
    <n v="0.64332562000000004"/>
    <x v="0"/>
    <x v="0"/>
    <x v="0"/>
    <n v="200.6165"/>
    <n v="361.84750000000003"/>
    <n v="0.64332562000000004"/>
    <s v="Construct Formula To The Right Of This Column"/>
  </r>
  <r>
    <x v="0"/>
    <x v="0"/>
    <x v="0"/>
    <x v="4"/>
    <x v="2"/>
    <x v="7"/>
    <s v="BASK_1.1"/>
    <x v="1"/>
    <s v="OFF_003"/>
    <s v="Notepads"/>
    <s v="Low"/>
    <s v="A4 Economy Notepad"/>
    <x v="0"/>
    <n v="318"/>
    <n v="964.49400000000003"/>
    <n v="0"/>
    <s v="Supplier B"/>
    <s v="New"/>
    <s v="Positive Savings"/>
    <n v="448.95240000000001"/>
    <n v="515.54160000000002"/>
    <n v="0.53452027999999996"/>
    <n v="515.54160000000002"/>
    <n v="0.53452027999999996"/>
    <x v="6"/>
    <x v="0"/>
    <x v="0"/>
    <n v="448.95240000000001"/>
    <n v="515.54160000000002"/>
    <n v="0.53452027999999996"/>
    <s v="Construct Formula To The Right Of This Column"/>
  </r>
  <r>
    <x v="0"/>
    <x v="0"/>
    <x v="0"/>
    <x v="4"/>
    <x v="2"/>
    <x v="7"/>
    <s v="BASK_1.1"/>
    <x v="1"/>
    <s v="OFF_004"/>
    <s v="Notepads"/>
    <s v="Medium"/>
    <s v="A6 Standard Notepad"/>
    <x v="0"/>
    <n v="212"/>
    <n v="697.69200000000001"/>
    <n v="0"/>
    <s v="Supplier A"/>
    <s v="New"/>
    <s v="Positive Savings"/>
    <n v="400.82839999999999"/>
    <n v="296.86360000000002"/>
    <n v="0.42549376999999999"/>
    <n v="296.86360000000002"/>
    <n v="0.42549376999999999"/>
    <x v="0"/>
    <x v="0"/>
    <x v="0"/>
    <n v="400.82839999999999"/>
    <n v="296.86360000000002"/>
    <n v="0.42549376999999999"/>
    <s v="Construct Formula To The Right Of This Column"/>
  </r>
  <r>
    <x v="0"/>
    <x v="0"/>
    <x v="0"/>
    <x v="4"/>
    <x v="2"/>
    <x v="7"/>
    <s v="BASK_1.1"/>
    <x v="1"/>
    <s v="OFF_005"/>
    <s v="Notepads"/>
    <s v="Medium"/>
    <s v="A5 Standard Notepad"/>
    <x v="0"/>
    <n v="457"/>
    <n v="2314.248"/>
    <n v="0"/>
    <s v="Supplier A"/>
    <s v="New"/>
    <s v="Negative Savings"/>
    <n v="2404.9625000000001"/>
    <n v="-90.714500000000001"/>
    <n v="-3.9198259999999999E-2"/>
    <n v="0"/>
    <n v="0"/>
    <x v="4"/>
    <x v="2"/>
    <x v="3"/>
    <n v="2314.248"/>
    <n v="0"/>
    <n v="0"/>
    <s v="Construct Formula To The Right Of This Column"/>
  </r>
  <r>
    <x v="0"/>
    <x v="0"/>
    <x v="0"/>
    <x v="4"/>
    <x v="2"/>
    <x v="7"/>
    <s v="BASK_1.1"/>
    <x v="1"/>
    <s v="OFF_006"/>
    <s v="Notepads"/>
    <s v="Medium"/>
    <s v="A4 Standard Notepad"/>
    <x v="0"/>
    <n v="387"/>
    <n v="2329.7399999999998"/>
    <n v="0"/>
    <s v="Supplier H"/>
    <s v="New"/>
    <s v="Negative Savings"/>
    <n v="2900.0232000000001"/>
    <n v="-570.28319999999997"/>
    <n v="-0.24478405"/>
    <n v="0"/>
    <n v="0"/>
    <x v="4"/>
    <x v="2"/>
    <x v="3"/>
    <n v="2329.7399999999998"/>
    <n v="0"/>
    <n v="0"/>
    <s v="Construct Formula To The Right Of This Column"/>
  </r>
  <r>
    <x v="0"/>
    <x v="0"/>
    <x v="0"/>
    <x v="4"/>
    <x v="2"/>
    <x v="7"/>
    <s v="BASK_1.1"/>
    <x v="1"/>
    <s v="OFF_007"/>
    <s v="Notepads"/>
    <s v="Medium"/>
    <s v="A3 Standard Notepad"/>
    <x v="0"/>
    <n v="49"/>
    <n v="437.32499999999999"/>
    <n v="0"/>
    <s v="Supplier A"/>
    <s v="New"/>
    <s v="Positive Savings"/>
    <n v="425.16809999999998"/>
    <n v="12.1569"/>
    <n v="2.7798320000000001E-2"/>
    <n v="12.1569"/>
    <n v="2.7798320000000001E-2"/>
    <x v="0"/>
    <x v="0"/>
    <x v="0"/>
    <n v="425.16809999999998"/>
    <n v="12.1569"/>
    <n v="2.7798320000000001E-2"/>
    <s v="Construct Formula To The Right Of This Column"/>
  </r>
  <r>
    <x v="0"/>
    <x v="0"/>
    <x v="0"/>
    <x v="4"/>
    <x v="2"/>
    <x v="7"/>
    <s v="BASK_1.1"/>
    <x v="1"/>
    <s v="OFF_008"/>
    <s v="Notepads"/>
    <s v="High"/>
    <s v="A6 Premium Notepad"/>
    <x v="0"/>
    <n v="255"/>
    <n v="2441.88"/>
    <n v="0"/>
    <s v="Supplier H"/>
    <s v="New"/>
    <s v="Positive Savings"/>
    <n v="922.99800000000005"/>
    <n v="1518.8820000000001"/>
    <n v="0.62201337000000001"/>
    <n v="1518.8820000000001"/>
    <n v="0.62201337000000001"/>
    <x v="5"/>
    <x v="0"/>
    <x v="0"/>
    <n v="922.99800000000005"/>
    <n v="1518.8820000000001"/>
    <n v="0.62201337000000001"/>
    <s v="Construct Formula To The Right Of This Column"/>
  </r>
  <r>
    <x v="0"/>
    <x v="0"/>
    <x v="0"/>
    <x v="4"/>
    <x v="2"/>
    <x v="7"/>
    <s v="BASK_1.1"/>
    <x v="1"/>
    <s v="OFF_009"/>
    <s v="Notepads"/>
    <s v="High"/>
    <s v="A5 Premium Notepad"/>
    <x v="0"/>
    <n v="297"/>
    <n v="3250.3679999999999"/>
    <n v="0"/>
    <s v="Supplier B"/>
    <s v="New"/>
    <s v="Positive Savings"/>
    <n v="1234.9259999999999"/>
    <n v="2015.442"/>
    <n v="0.62006578999999995"/>
    <n v="2015.442"/>
    <n v="0.62006578999999995"/>
    <x v="6"/>
    <x v="0"/>
    <x v="0"/>
    <n v="1234.9259999999999"/>
    <n v="2015.442"/>
    <n v="0.62006578999999995"/>
    <s v="Construct Formula To The Right Of This Column"/>
  </r>
  <r>
    <x v="0"/>
    <x v="0"/>
    <x v="0"/>
    <x v="4"/>
    <x v="2"/>
    <x v="7"/>
    <s v="BASK_1.1"/>
    <x v="1"/>
    <s v="OFF_010"/>
    <s v="Notepads"/>
    <s v="High"/>
    <s v="A4 Premium Notepad"/>
    <x v="0"/>
    <n v="39"/>
    <n v="539.37"/>
    <n v="0"/>
    <s v="Supplier A"/>
    <s v="New"/>
    <s v="Positive Savings"/>
    <n v="220.22909999999999"/>
    <n v="319.14089999999999"/>
    <n v="0.59169196999999996"/>
    <n v="319.14089999999999"/>
    <n v="0.59169196999999996"/>
    <x v="0"/>
    <x v="0"/>
    <x v="0"/>
    <n v="220.22909999999999"/>
    <n v="319.14089999999999"/>
    <n v="0.59169196999999996"/>
    <s v="Construct Formula To The Right Of This Column"/>
  </r>
  <r>
    <x v="0"/>
    <x v="0"/>
    <x v="0"/>
    <x v="4"/>
    <x v="2"/>
    <x v="7"/>
    <s v="BASK_1.1"/>
    <x v="2"/>
    <s v="OFF_011"/>
    <s v="Pens"/>
    <s v="Low"/>
    <s v="Fine Economy Fountain Pen"/>
    <x v="1"/>
    <n v="204"/>
    <n v="263.36399999999998"/>
    <n v="0"/>
    <s v="Supplier D"/>
    <s v="Incumbent"/>
    <s v="Negative Savings"/>
    <n v="369.09719999999999"/>
    <n v="-105.7332"/>
    <n v="-0.40147173000000003"/>
    <n v="0"/>
    <n v="0"/>
    <x v="1"/>
    <x v="2"/>
    <x v="3"/>
    <n v="263.36399999999998"/>
    <n v="0"/>
    <n v="0"/>
    <s v="Construct Formula To The Right Of This Column"/>
  </r>
  <r>
    <x v="0"/>
    <x v="0"/>
    <x v="0"/>
    <x v="4"/>
    <x v="2"/>
    <x v="7"/>
    <s v="BASK_1.1"/>
    <x v="2"/>
    <s v="OFF_012"/>
    <s v="Pens"/>
    <s v="Low"/>
    <s v="Medium Economy Fountain Pen"/>
    <x v="1"/>
    <n v="309"/>
    <n v="598.37850000000003"/>
    <n v="0"/>
    <s v="Supplier E"/>
    <s v="Line Item Incumbent"/>
    <s v="Positive Savings"/>
    <n v="523.50779999999997"/>
    <n v="74.870699999999999"/>
    <n v="0.12512264000000001"/>
    <n v="74.870699999999999"/>
    <n v="0.12512264000000001"/>
    <x v="1"/>
    <x v="2"/>
    <x v="2"/>
    <n v="523.50779999999997"/>
    <n v="74.870699999999999"/>
    <n v="0.12512264000000001"/>
    <s v="Construct Formula To The Right Of This Column"/>
  </r>
  <r>
    <x v="0"/>
    <x v="0"/>
    <x v="0"/>
    <x v="4"/>
    <x v="2"/>
    <x v="7"/>
    <s v="BASK_1.1"/>
    <x v="2"/>
    <s v="OFF_013"/>
    <s v="Pens"/>
    <s v="Low"/>
    <s v="Thick Economy Fountain Pen"/>
    <x v="1"/>
    <n v="281"/>
    <n v="703.06200000000001"/>
    <n v="0"/>
    <s v="Supplier E"/>
    <s v="Line Item Incumbent"/>
    <s v="Positive Savings"/>
    <n v="407.6748"/>
    <n v="295.38720000000001"/>
    <n v="0.42014388000000003"/>
    <n v="295.38720000000001"/>
    <n v="0.42014388000000003"/>
    <x v="1"/>
    <x v="2"/>
    <x v="2"/>
    <n v="407.6748"/>
    <n v="295.38720000000001"/>
    <n v="0.42014388000000003"/>
    <s v="Construct Formula To The Right Of This Column"/>
  </r>
  <r>
    <x v="0"/>
    <x v="0"/>
    <x v="0"/>
    <x v="4"/>
    <x v="2"/>
    <x v="7"/>
    <s v="BASK_1.1"/>
    <x v="2"/>
    <s v="OFF_014"/>
    <s v="Pens"/>
    <s v="Medium"/>
    <s v="Fine Standard Fountain Pen"/>
    <x v="1"/>
    <n v="318"/>
    <n v="1249.74"/>
    <n v="0"/>
    <s v="Supplier D"/>
    <s v="Incumbent"/>
    <s v="Negative Savings"/>
    <n v="1559.7264"/>
    <n v="-309.9864"/>
    <n v="-0.24804071"/>
    <n v="0"/>
    <n v="0"/>
    <x v="1"/>
    <x v="2"/>
    <x v="3"/>
    <n v="1249.74"/>
    <n v="0"/>
    <n v="0"/>
    <s v="Construct Formula To The Right Of This Column"/>
  </r>
  <r>
    <x v="0"/>
    <x v="0"/>
    <x v="0"/>
    <x v="4"/>
    <x v="2"/>
    <x v="7"/>
    <s v="BASK_1.1"/>
    <x v="2"/>
    <s v="OFF_015"/>
    <s v="Pens"/>
    <s v="Medium"/>
    <s v="Medium Standard Fountain Pen"/>
    <x v="1"/>
    <n v="36"/>
    <n v="149.68799999999999"/>
    <n v="0"/>
    <s v="Supplier D"/>
    <s v="Incumbent"/>
    <s v="Positive Savings"/>
    <n v="47.152799999999999"/>
    <n v="102.5352"/>
    <n v="0.68499277999999997"/>
    <n v="102.5352"/>
    <n v="0.68499277999999997"/>
    <x v="4"/>
    <x v="1"/>
    <x v="1"/>
    <n v="47.152799999999999"/>
    <n v="102.5352"/>
    <n v="0.68499277999999997"/>
    <s v="Construct Formula To The Right Of This Column"/>
  </r>
  <r>
    <x v="0"/>
    <x v="0"/>
    <x v="0"/>
    <x v="4"/>
    <x v="2"/>
    <x v="7"/>
    <s v="BASK_1.1"/>
    <x v="2"/>
    <s v="OFF_016"/>
    <s v="Pens"/>
    <s v="Medium"/>
    <s v="Thick Standard Fountain Pen"/>
    <x v="1"/>
    <n v="87"/>
    <n v="410.29199999999997"/>
    <n v="0"/>
    <s v="Supplier D"/>
    <s v="Incumbent"/>
    <s v="Positive Savings"/>
    <n v="147.43889999999999"/>
    <n v="262.85309999999998"/>
    <n v="0.64064885000000005"/>
    <n v="262.85309999999998"/>
    <n v="0.64064885000000005"/>
    <x v="4"/>
    <x v="1"/>
    <x v="1"/>
    <n v="147.43889999999999"/>
    <n v="262.85309999999998"/>
    <n v="0.64064885000000005"/>
    <s v="Construct Formula To The Right Of This Column"/>
  </r>
  <r>
    <x v="0"/>
    <x v="0"/>
    <x v="0"/>
    <x v="4"/>
    <x v="2"/>
    <x v="7"/>
    <s v="BASK_1.1"/>
    <x v="2"/>
    <s v="OFF_017"/>
    <s v="Pens"/>
    <s v="Medium"/>
    <s v="A3 Standard Fountain Pen"/>
    <x v="1"/>
    <n v="596"/>
    <n v="3558.12"/>
    <n v="0"/>
    <s v="Supplier E"/>
    <s v="Line Item Incumbent"/>
    <s v="Negative Savings"/>
    <n v="3703.1268"/>
    <n v="-145.0068"/>
    <n v="-4.0753770000000002E-2"/>
    <n v="0"/>
    <n v="0"/>
    <x v="1"/>
    <x v="2"/>
    <x v="4"/>
    <n v="3703.1268"/>
    <n v="-145.0068"/>
    <n v="-4.0753770000000002E-2"/>
    <s v="Construct Formula To The Right Of This Column"/>
  </r>
  <r>
    <x v="0"/>
    <x v="0"/>
    <x v="0"/>
    <x v="4"/>
    <x v="2"/>
    <x v="7"/>
    <s v="BASK_1.1"/>
    <x v="2"/>
    <s v="OFF_018"/>
    <s v="Pens"/>
    <s v="High"/>
    <s v="Fine Premium Fountain Pen"/>
    <x v="1"/>
    <n v="137"/>
    <n v="1764.56"/>
    <n v="0"/>
    <s v="Supplier D"/>
    <s v="Incumbent"/>
    <s v="Positive Savings"/>
    <n v="1342.1615999999999"/>
    <n v="422.39839999999998"/>
    <n v="0.23937887999999999"/>
    <n v="422.39839999999998"/>
    <n v="0.23937887999999999"/>
    <x v="4"/>
    <x v="1"/>
    <x v="1"/>
    <n v="1342.1615999999999"/>
    <n v="422.39839999999998"/>
    <n v="0.23937887999999999"/>
    <s v="Construct Formula To The Right Of This Column"/>
  </r>
  <r>
    <x v="0"/>
    <x v="0"/>
    <x v="0"/>
    <x v="4"/>
    <x v="2"/>
    <x v="7"/>
    <s v="BASK_1.1"/>
    <x v="2"/>
    <s v="OFF_019"/>
    <s v="Pens"/>
    <s v="High"/>
    <s v="Medium Premium Fountain Pen"/>
    <x v="1"/>
    <n v="359"/>
    <n v="6321.99"/>
    <n v="0"/>
    <s v="Supplier E"/>
    <s v="Line Item Incumbent"/>
    <s v="Positive Savings"/>
    <n v="1905.8233"/>
    <n v="4416.1666999999998"/>
    <n v="0.69854059999999996"/>
    <n v="4416.1666999999998"/>
    <n v="0.69854059999999996"/>
    <x v="1"/>
    <x v="2"/>
    <x v="2"/>
    <n v="1905.8233"/>
    <n v="4416.1666999999998"/>
    <n v="0.69854059999999996"/>
    <s v="Construct Formula To The Right Of This Column"/>
  </r>
  <r>
    <x v="0"/>
    <x v="0"/>
    <x v="0"/>
    <x v="4"/>
    <x v="2"/>
    <x v="7"/>
    <s v="BASK_1.1"/>
    <x v="2"/>
    <s v="OFF_020"/>
    <s v="Pens"/>
    <s v="High"/>
    <s v="Thick Premium Fountain Pen"/>
    <x v="1"/>
    <n v="310"/>
    <n v="7092.8"/>
    <n v="0"/>
    <s v="Supplier E"/>
    <s v="Line Item Incumbent"/>
    <s v="Positive Savings"/>
    <n v="5167.6689999999999"/>
    <n v="1925.1310000000001"/>
    <n v="0.27142044999999998"/>
    <n v="1925.1310000000001"/>
    <n v="0.27142044999999998"/>
    <x v="1"/>
    <x v="2"/>
    <x v="2"/>
    <n v="5167.6689999999999"/>
    <n v="1925.1310000000001"/>
    <n v="0.27142044999999998"/>
    <s v="Construct Formula To The Right Of This Column"/>
  </r>
  <r>
    <x v="0"/>
    <x v="0"/>
    <x v="0"/>
    <x v="4"/>
    <x v="2"/>
    <x v="7"/>
    <s v="BASK_1.1"/>
    <x v="3"/>
    <s v="OFF_021"/>
    <s v="Office Chairs"/>
    <s v="Low"/>
    <s v="Plastic Simple Chair"/>
    <x v="2"/>
    <n v="152"/>
    <n v="3508.16"/>
    <n v="0"/>
    <s v="Supplier D"/>
    <s v="Incumbent"/>
    <s v="Negative Savings"/>
    <n v="4136.3455999999996"/>
    <n v="-628.18560000000002"/>
    <n v="-0.17906411999999999"/>
    <n v="0"/>
    <n v="0"/>
    <x v="2"/>
    <x v="2"/>
    <x v="3"/>
    <n v="3508.16"/>
    <n v="0"/>
    <n v="0"/>
    <s v="Construct Formula To The Right Of This Column"/>
  </r>
  <r>
    <x v="0"/>
    <x v="0"/>
    <x v="0"/>
    <x v="4"/>
    <x v="2"/>
    <x v="7"/>
    <s v="BASK_1.1"/>
    <x v="3"/>
    <s v="OFF_022"/>
    <s v="Office Chairs"/>
    <s v="Low"/>
    <s v="Metal Simple Chair"/>
    <x v="2"/>
    <n v="416"/>
    <n v="11856"/>
    <n v="0"/>
    <m/>
    <m/>
    <m/>
    <n v="0"/>
    <m/>
    <m/>
    <n v="0"/>
    <n v="0"/>
    <x v="2"/>
    <x v="2"/>
    <x v="3"/>
    <n v="11856"/>
    <n v="0"/>
    <n v="0"/>
    <s v="Construct Formula To The Right Of This Column"/>
  </r>
  <r>
    <x v="0"/>
    <x v="0"/>
    <x v="0"/>
    <x v="4"/>
    <x v="2"/>
    <x v="7"/>
    <s v="BASK_1.1"/>
    <x v="3"/>
    <s v="OFF_023"/>
    <s v="Office Chairs"/>
    <s v="Low"/>
    <s v="Wooden Simple Chair"/>
    <x v="2"/>
    <n v="584"/>
    <n v="17826.016"/>
    <n v="0"/>
    <s v="Supplier D"/>
    <s v="Incumbent"/>
    <s v="Negative Savings"/>
    <n v="21273.718400000002"/>
    <n v="-3447.7024000000001"/>
    <n v="-0.19340847"/>
    <n v="0"/>
    <n v="0"/>
    <x v="2"/>
    <x v="2"/>
    <x v="3"/>
    <n v="17826.016"/>
    <n v="0"/>
    <n v="0"/>
    <s v="Construct Formula To The Right Of This Column"/>
  </r>
  <r>
    <x v="0"/>
    <x v="0"/>
    <x v="0"/>
    <x v="4"/>
    <x v="2"/>
    <x v="7"/>
    <s v="BASK_1.1"/>
    <x v="3"/>
    <s v="OFF_024"/>
    <s v="Office Chairs"/>
    <s v="Medium"/>
    <s v="Standard Office Chair"/>
    <x v="2"/>
    <n v="562"/>
    <n v="27672.880000000001"/>
    <n v="0"/>
    <m/>
    <m/>
    <m/>
    <n v="0"/>
    <m/>
    <m/>
    <n v="0"/>
    <n v="0"/>
    <x v="2"/>
    <x v="2"/>
    <x v="3"/>
    <n v="27672.880000000001"/>
    <n v="0"/>
    <n v="0"/>
    <s v="Construct Formula To The Right Of This Column"/>
  </r>
  <r>
    <x v="0"/>
    <x v="0"/>
    <x v="0"/>
    <x v="4"/>
    <x v="2"/>
    <x v="7"/>
    <s v="BASK_1.1"/>
    <x v="3"/>
    <s v="OFF_025"/>
    <s v="Office Chairs"/>
    <s v="Medium"/>
    <s v="Standard Office Recliner"/>
    <x v="2"/>
    <n v="372"/>
    <n v="24886.799999999999"/>
    <n v="0"/>
    <m/>
    <m/>
    <m/>
    <n v="0"/>
    <m/>
    <m/>
    <n v="0"/>
    <n v="0"/>
    <x v="2"/>
    <x v="2"/>
    <x v="3"/>
    <n v="24886.799999999999"/>
    <n v="0"/>
    <n v="0"/>
    <s v="Construct Formula To The Right Of This Column"/>
  </r>
  <r>
    <x v="0"/>
    <x v="0"/>
    <x v="0"/>
    <x v="4"/>
    <x v="2"/>
    <x v="7"/>
    <s v="BASK_1.1"/>
    <x v="3"/>
    <s v="OFF_026"/>
    <s v="Office Chairs"/>
    <s v="Medium"/>
    <s v="Soft Office Chair"/>
    <x v="2"/>
    <n v="82"/>
    <n v="5574.36"/>
    <n v="0"/>
    <s v="Supplier D"/>
    <s v="Incumbent"/>
    <s v="Positive Savings"/>
    <n v="4329.2719999999999"/>
    <n v="1245.088"/>
    <n v="0.22335980999999999"/>
    <n v="1245.088"/>
    <n v="0.22335980999999999"/>
    <x v="4"/>
    <x v="1"/>
    <x v="1"/>
    <n v="4329.2719999999999"/>
    <n v="1245.088"/>
    <n v="0.22335980999999999"/>
    <s v="Construct Formula To The Right Of This Column"/>
  </r>
  <r>
    <x v="0"/>
    <x v="0"/>
    <x v="0"/>
    <x v="4"/>
    <x v="2"/>
    <x v="7"/>
    <s v="BASK_1.1"/>
    <x v="3"/>
    <s v="OFF_027"/>
    <s v="Office Chairs"/>
    <s v="Medium"/>
    <s v="Leather Office Chair"/>
    <x v="2"/>
    <n v="345"/>
    <n v="61065"/>
    <n v="0"/>
    <m/>
    <m/>
    <m/>
    <n v="0"/>
    <m/>
    <m/>
    <n v="0"/>
    <n v="0"/>
    <x v="2"/>
    <x v="2"/>
    <x v="3"/>
    <n v="61065"/>
    <n v="0"/>
    <n v="0"/>
    <s v="Construct Formula To The Right Of This Column"/>
  </r>
  <r>
    <x v="0"/>
    <x v="0"/>
    <x v="0"/>
    <x v="4"/>
    <x v="2"/>
    <x v="7"/>
    <s v="BASK_1.1"/>
    <x v="3"/>
    <s v="OFF_028"/>
    <s v="Office Chairs"/>
    <s v="High"/>
    <s v="Luxury CEO Chair"/>
    <x v="2"/>
    <n v="522"/>
    <n v="795528"/>
    <n v="0"/>
    <s v="Supplier D"/>
    <s v="Incumbent"/>
    <s v="Positive Savings"/>
    <n v="513544.01760000002"/>
    <n v="281983.98239999998"/>
    <n v="0.35446142000000003"/>
    <n v="281983.98239999998"/>
    <n v="0.35446142000000003"/>
    <x v="4"/>
    <x v="1"/>
    <x v="1"/>
    <n v="513544.01760000002"/>
    <n v="281983.98239999998"/>
    <n v="0.35446142000000003"/>
    <s v="Construct Formula To The Right Of This Column"/>
  </r>
  <r>
    <x v="0"/>
    <x v="0"/>
    <x v="0"/>
    <x v="4"/>
    <x v="2"/>
    <x v="7"/>
    <s v="BASK_1.1"/>
    <x v="3"/>
    <s v="OFF_029"/>
    <s v="Office Chairs"/>
    <s v="High"/>
    <s v="Luxury CEO Guest Chair"/>
    <x v="2"/>
    <n v="303"/>
    <n v="218250.9"/>
    <n v="0"/>
    <m/>
    <m/>
    <m/>
    <n v="0"/>
    <m/>
    <m/>
    <n v="0"/>
    <n v="0"/>
    <x v="2"/>
    <x v="2"/>
    <x v="3"/>
    <n v="218250.9"/>
    <n v="0"/>
    <n v="0"/>
    <s v="Construct Formula To The Right Of This Column"/>
  </r>
  <r>
    <x v="0"/>
    <x v="0"/>
    <x v="0"/>
    <x v="4"/>
    <x v="2"/>
    <x v="7"/>
    <s v="BASK_1.1"/>
    <x v="3"/>
    <s v="OFF_030"/>
    <s v="Office Chairs"/>
    <s v="High"/>
    <s v="Luxury CEO Guest Sofa"/>
    <x v="2"/>
    <n v="229"/>
    <n v="459259.5"/>
    <n v="0"/>
    <s v="Supplier D"/>
    <s v="Incumbent"/>
    <s v="Negative Savings"/>
    <n v="556445.26800000004"/>
    <n v="-97185.767999999996"/>
    <n v="-0.21161405999999999"/>
    <n v="0"/>
    <n v="0"/>
    <x v="2"/>
    <x v="2"/>
    <x v="3"/>
    <n v="459259.5"/>
    <n v="0"/>
    <n v="0"/>
    <s v="Construct Formula To The Right Of This Column"/>
  </r>
  <r>
    <x v="0"/>
    <x v="0"/>
    <x v="0"/>
    <x v="4"/>
    <x v="2"/>
    <x v="7"/>
    <s v="BASK_1.1"/>
    <x v="4"/>
    <s v="OFF_031"/>
    <s v="Desks"/>
    <s v="Low"/>
    <s v="Plastic Desk"/>
    <x v="2"/>
    <n v="548"/>
    <n v="63622.8"/>
    <n v="0"/>
    <s v="Supplier C"/>
    <s v="New"/>
    <s v="Positive Savings"/>
    <n v="46626.251199999999"/>
    <n v="16996.5488"/>
    <n v="0.26714556"/>
    <n v="16996.5488"/>
    <n v="0.26714556"/>
    <x v="7"/>
    <x v="0"/>
    <x v="0"/>
    <n v="46626.251199999999"/>
    <n v="16996.5488"/>
    <n v="0.26714556"/>
    <s v="Construct Formula To The Right Of This Column"/>
  </r>
  <r>
    <x v="0"/>
    <x v="0"/>
    <x v="0"/>
    <x v="4"/>
    <x v="2"/>
    <x v="7"/>
    <s v="BASK_1.1"/>
    <x v="4"/>
    <s v="OFF_032"/>
    <s v="Desks"/>
    <s v="Medium"/>
    <s v="Wooden Desk"/>
    <x v="2"/>
    <n v="305"/>
    <n v="74969"/>
    <n v="0"/>
    <s v="Supplier B"/>
    <s v="New"/>
    <s v="Positive Savings"/>
    <n v="53912.898000000001"/>
    <n v="21056.101999999999"/>
    <n v="0.28086411999999999"/>
    <n v="21056.101999999999"/>
    <n v="0.28086411999999999"/>
    <x v="6"/>
    <x v="0"/>
    <x v="0"/>
    <n v="53912.898000000001"/>
    <n v="21056.101999999999"/>
    <n v="0.28086411999999999"/>
    <s v="Construct Formula To The Right Of This Column"/>
  </r>
  <r>
    <x v="0"/>
    <x v="0"/>
    <x v="0"/>
    <x v="4"/>
    <x v="2"/>
    <x v="7"/>
    <s v="BASK_1.1"/>
    <x v="4"/>
    <s v="OFF_033"/>
    <s v="Desks"/>
    <s v="High"/>
    <s v="Adjustable Metal and Plastic Desk"/>
    <x v="2"/>
    <n v="292"/>
    <n v="156950"/>
    <n v="0"/>
    <s v="Supplier B"/>
    <s v="New"/>
    <s v="Positive Savings"/>
    <n v="99636.24"/>
    <n v="57313.760000000002"/>
    <n v="0.36517209"/>
    <n v="57313.760000000002"/>
    <n v="0.36517209"/>
    <x v="6"/>
    <x v="0"/>
    <x v="0"/>
    <n v="99636.24"/>
    <n v="57313.760000000002"/>
    <n v="0.36517209"/>
    <s v="Construct Formula To The Right Of This Column"/>
  </r>
  <r>
    <x v="0"/>
    <x v="0"/>
    <x v="0"/>
    <x v="4"/>
    <x v="3"/>
    <x v="8"/>
    <s v="BASK_1.2"/>
    <x v="5"/>
    <s v="OFF_001"/>
    <s v="Notepads"/>
    <s v="Low"/>
    <s v="A6 Economy Notepad"/>
    <x v="0"/>
    <n v="13"/>
    <n v="17.315999999999999"/>
    <n v="0"/>
    <s v="Supplier A"/>
    <s v="New"/>
    <s v="Positive Savings"/>
    <n v="6.0709999999999997"/>
    <n v="11.244999999999999"/>
    <n v="0.64939939999999996"/>
    <n v="11.244999999999999"/>
    <n v="0.64939939999999996"/>
    <x v="0"/>
    <x v="0"/>
    <x v="0"/>
    <n v="6.0709999999999997"/>
    <n v="11.244999999999999"/>
    <n v="0.64939939999999996"/>
    <s v="Construct Formula To The Right Of This Column"/>
  </r>
  <r>
    <x v="0"/>
    <x v="0"/>
    <x v="0"/>
    <x v="4"/>
    <x v="3"/>
    <x v="8"/>
    <s v="BASK_1.2"/>
    <x v="5"/>
    <s v="OFF_002"/>
    <s v="Notepads"/>
    <s v="Low"/>
    <s v="A5 Economy Notepad"/>
    <x v="0"/>
    <n v="217"/>
    <n v="562.46400000000006"/>
    <n v="0"/>
    <s v="Supplier A"/>
    <s v="New"/>
    <s v="Positive Savings"/>
    <n v="200.6165"/>
    <n v="361.84750000000003"/>
    <n v="0.64332562000000004"/>
    <n v="361.84750000000003"/>
    <n v="0.64332562000000004"/>
    <x v="0"/>
    <x v="0"/>
    <x v="0"/>
    <n v="200.6165"/>
    <n v="361.84750000000003"/>
    <n v="0.64332562000000004"/>
    <s v="Construct Formula To The Right Of This Column"/>
  </r>
  <r>
    <x v="0"/>
    <x v="0"/>
    <x v="0"/>
    <x v="4"/>
    <x v="3"/>
    <x v="8"/>
    <s v="BASK_1.2"/>
    <x v="5"/>
    <s v="OFF_003"/>
    <s v="Notepads"/>
    <s v="Low"/>
    <s v="A4 Economy Notepad"/>
    <x v="0"/>
    <n v="318"/>
    <n v="964.49400000000003"/>
    <n v="0"/>
    <s v="Supplier C"/>
    <s v="New"/>
    <s v="Positive Savings"/>
    <n v="514.49220000000003"/>
    <n v="450.0018"/>
    <n v="0.46656775"/>
    <n v="450.0018"/>
    <n v="0.46656775"/>
    <x v="7"/>
    <x v="0"/>
    <x v="0"/>
    <n v="514.49220000000003"/>
    <n v="450.0018"/>
    <n v="0.46656775"/>
    <s v="Construct Formula To The Right Of This Column"/>
  </r>
  <r>
    <x v="0"/>
    <x v="0"/>
    <x v="0"/>
    <x v="4"/>
    <x v="3"/>
    <x v="8"/>
    <s v="BASK_1.2"/>
    <x v="6"/>
    <s v="OFF_004"/>
    <s v="Notepads"/>
    <s v="Medium"/>
    <s v="A6 Standard Notepad"/>
    <x v="0"/>
    <n v="212"/>
    <n v="697.69200000000001"/>
    <n v="0"/>
    <s v="Supplier F"/>
    <s v="Incumbent"/>
    <s v="Positive Savings"/>
    <n v="219.86519999999999"/>
    <n v="477.82679999999999"/>
    <n v="0.68486782000000002"/>
    <n v="477.82679999999999"/>
    <n v="0.68486782000000002"/>
    <x v="2"/>
    <x v="1"/>
    <x v="1"/>
    <n v="219.86519999999999"/>
    <n v="477.82679999999999"/>
    <n v="0.68486782000000002"/>
    <s v="Construct Formula To The Right Of This Column"/>
  </r>
  <r>
    <x v="0"/>
    <x v="0"/>
    <x v="0"/>
    <x v="4"/>
    <x v="3"/>
    <x v="8"/>
    <s v="BASK_1.2"/>
    <x v="6"/>
    <s v="OFF_005"/>
    <s v="Notepads"/>
    <s v="Medium"/>
    <s v="A5 Standard Notepad"/>
    <x v="0"/>
    <n v="457"/>
    <n v="2314.248"/>
    <n v="0"/>
    <s v="Supplier G"/>
    <s v="Incumbent"/>
    <s v="Positive Savings"/>
    <n v="800.43550000000005"/>
    <n v="1513.8125"/>
    <n v="0.65412716999999998"/>
    <n v="1513.8125"/>
    <n v="0.65412716999999998"/>
    <x v="3"/>
    <x v="1"/>
    <x v="1"/>
    <n v="800.43550000000005"/>
    <n v="1513.8125"/>
    <n v="0.65412716999999998"/>
    <s v="Construct Formula To The Right Of This Column"/>
  </r>
  <r>
    <x v="0"/>
    <x v="0"/>
    <x v="0"/>
    <x v="4"/>
    <x v="3"/>
    <x v="8"/>
    <s v="BASK_1.2"/>
    <x v="6"/>
    <s v="OFF_006"/>
    <s v="Notepads"/>
    <s v="Medium"/>
    <s v="A4 Standard Notepad"/>
    <x v="0"/>
    <n v="387"/>
    <n v="2329.7399999999998"/>
    <n v="0"/>
    <s v="Supplier G"/>
    <s v="Incumbent"/>
    <s v="Negative Savings"/>
    <n v="3020.6124"/>
    <n v="-690.87239999999997"/>
    <n v="-0.29654485000000003"/>
    <n v="0"/>
    <n v="0"/>
    <x v="4"/>
    <x v="2"/>
    <x v="3"/>
    <n v="2329.7399999999998"/>
    <n v="0"/>
    <n v="0"/>
    <s v="Construct Formula To The Right Of This Column"/>
  </r>
  <r>
    <x v="0"/>
    <x v="0"/>
    <x v="0"/>
    <x v="4"/>
    <x v="3"/>
    <x v="8"/>
    <s v="BASK_1.2"/>
    <x v="6"/>
    <s v="OFF_007"/>
    <s v="Notepads"/>
    <s v="Medium"/>
    <s v="A3 Standard Notepad"/>
    <x v="0"/>
    <n v="49"/>
    <n v="437.32499999999999"/>
    <n v="0"/>
    <s v="Supplier G"/>
    <s v="Incumbent"/>
    <s v="Negative Savings"/>
    <n v="506.0181"/>
    <n v="-68.693100000000001"/>
    <n v="-0.15707562999999999"/>
    <n v="0"/>
    <n v="0"/>
    <x v="4"/>
    <x v="2"/>
    <x v="3"/>
    <n v="437.32499999999999"/>
    <n v="0"/>
    <n v="0"/>
    <s v="Construct Formula To The Right Of This Column"/>
  </r>
  <r>
    <x v="0"/>
    <x v="0"/>
    <x v="0"/>
    <x v="4"/>
    <x v="3"/>
    <x v="8"/>
    <s v="BASK_1.2"/>
    <x v="7"/>
    <s v="OFF_008"/>
    <s v="Notepads"/>
    <s v="High"/>
    <s v="A6 Premium Notepad"/>
    <x v="0"/>
    <n v="255"/>
    <n v="2441.88"/>
    <n v="0"/>
    <s v="Supplier B"/>
    <s v="New"/>
    <s v="Positive Savings"/>
    <n v="1366.749"/>
    <n v="1075.1310000000001"/>
    <n v="0.44028822000000001"/>
    <n v="1075.1310000000001"/>
    <n v="0.44028822000000001"/>
    <x v="6"/>
    <x v="0"/>
    <x v="0"/>
    <n v="1366.749"/>
    <n v="1075.1310000000001"/>
    <n v="0.44028822000000001"/>
    <s v="Construct Formula To The Right Of This Column"/>
  </r>
  <r>
    <x v="0"/>
    <x v="0"/>
    <x v="0"/>
    <x v="4"/>
    <x v="3"/>
    <x v="8"/>
    <s v="BASK_1.2"/>
    <x v="7"/>
    <s v="OFF_009"/>
    <s v="Notepads"/>
    <s v="High"/>
    <s v="A5 Premium Notepad"/>
    <x v="0"/>
    <n v="297"/>
    <n v="3250.3679999999999"/>
    <n v="0"/>
    <s v="Supplier B"/>
    <s v="New"/>
    <s v="Positive Savings"/>
    <n v="1234.9259999999999"/>
    <n v="2015.442"/>
    <n v="0.62006578999999995"/>
    <n v="2015.442"/>
    <n v="0.62006578999999995"/>
    <x v="6"/>
    <x v="0"/>
    <x v="0"/>
    <n v="1234.9259999999999"/>
    <n v="2015.442"/>
    <n v="0.62006578999999995"/>
    <s v="Construct Formula To The Right Of This Column"/>
  </r>
  <r>
    <x v="0"/>
    <x v="0"/>
    <x v="0"/>
    <x v="4"/>
    <x v="3"/>
    <x v="8"/>
    <s v="BASK_1.2"/>
    <x v="7"/>
    <s v="OFF_010"/>
    <s v="Notepads"/>
    <s v="High"/>
    <s v="A4 Premium Notepad"/>
    <x v="0"/>
    <n v="39"/>
    <n v="539.37"/>
    <n v="0"/>
    <s v="Supplier F"/>
    <s v="Incumbent"/>
    <s v="Positive Savings"/>
    <n v="170.5275"/>
    <n v="368.84249999999997"/>
    <n v="0.68383948000000006"/>
    <n v="368.84249999999997"/>
    <n v="0.68383948000000006"/>
    <x v="2"/>
    <x v="1"/>
    <x v="1"/>
    <n v="170.5275"/>
    <n v="368.84249999999997"/>
    <n v="0.68383948000000006"/>
    <s v="Construct Formula To The Right Of This Column"/>
  </r>
  <r>
    <x v="0"/>
    <x v="0"/>
    <x v="0"/>
    <x v="4"/>
    <x v="3"/>
    <x v="8"/>
    <s v="BASK_1.2"/>
    <x v="5"/>
    <s v="OFF_011"/>
    <s v="Pens"/>
    <s v="Low"/>
    <s v="Fine Economy Fountain Pen"/>
    <x v="1"/>
    <n v="204"/>
    <n v="263.36399999999998"/>
    <n v="0"/>
    <s v="Supplier A"/>
    <s v="New"/>
    <s v="Positive Savings"/>
    <n v="191.20920000000001"/>
    <n v="72.154799999999994"/>
    <n v="0.27397366000000001"/>
    <n v="72.154799999999994"/>
    <n v="0.27397366000000001"/>
    <x v="0"/>
    <x v="0"/>
    <x v="0"/>
    <n v="191.20920000000001"/>
    <n v="72.154799999999994"/>
    <n v="0.27397366000000001"/>
    <s v="Construct Formula To The Right Of This Column"/>
  </r>
  <r>
    <x v="0"/>
    <x v="0"/>
    <x v="0"/>
    <x v="4"/>
    <x v="3"/>
    <x v="8"/>
    <s v="BASK_1.2"/>
    <x v="5"/>
    <s v="OFF_012"/>
    <s v="Pens"/>
    <s v="Low"/>
    <s v="Medium Economy Fountain Pen"/>
    <x v="1"/>
    <n v="309"/>
    <n v="598.37850000000003"/>
    <n v="0"/>
    <s v="Supplier A"/>
    <s v="New"/>
    <s v="Positive Savings"/>
    <n v="425.02949999999998"/>
    <n v="173.34899999999999"/>
    <n v="0.28969791"/>
    <n v="173.34899999999999"/>
    <n v="0.28969791"/>
    <x v="0"/>
    <x v="0"/>
    <x v="0"/>
    <n v="425.02949999999998"/>
    <n v="173.34899999999999"/>
    <n v="0.28969791"/>
    <s v="Construct Formula To The Right Of This Column"/>
  </r>
  <r>
    <x v="0"/>
    <x v="0"/>
    <x v="0"/>
    <x v="4"/>
    <x v="3"/>
    <x v="8"/>
    <s v="BASK_1.2"/>
    <x v="5"/>
    <s v="OFF_013"/>
    <s v="Pens"/>
    <s v="Low"/>
    <s v="Thick Economy Fountain Pen"/>
    <x v="1"/>
    <n v="281"/>
    <n v="703.06200000000001"/>
    <n v="0"/>
    <s v="Supplier G"/>
    <s v="Incumbent"/>
    <s v="Positive Savings"/>
    <n v="402.89780000000002"/>
    <n v="300.16419999999999"/>
    <n v="0.42693845000000002"/>
    <n v="300.16419999999999"/>
    <n v="0.42693845000000002"/>
    <x v="3"/>
    <x v="1"/>
    <x v="1"/>
    <n v="402.89780000000002"/>
    <n v="300.16419999999999"/>
    <n v="0.42693845000000002"/>
    <s v="Construct Formula To The Right Of This Column"/>
  </r>
  <r>
    <x v="0"/>
    <x v="0"/>
    <x v="0"/>
    <x v="4"/>
    <x v="3"/>
    <x v="8"/>
    <s v="BASK_1.2"/>
    <x v="6"/>
    <s v="OFF_014"/>
    <s v="Pens"/>
    <s v="Medium"/>
    <s v="Fine Standard Fountain Pen"/>
    <x v="1"/>
    <n v="318"/>
    <n v="1249.74"/>
    <n v="0"/>
    <s v="Supplier G"/>
    <s v="Incumbent"/>
    <s v="Positive Savings"/>
    <n v="756.10860000000002"/>
    <n v="493.63139999999999"/>
    <n v="0.39498728"/>
    <n v="493.63139999999999"/>
    <n v="0.39498728"/>
    <x v="3"/>
    <x v="1"/>
    <x v="1"/>
    <n v="756.10860000000002"/>
    <n v="493.63139999999999"/>
    <n v="0.39498728"/>
    <s v="Construct Formula To The Right Of This Column"/>
  </r>
  <r>
    <x v="0"/>
    <x v="0"/>
    <x v="0"/>
    <x v="4"/>
    <x v="3"/>
    <x v="8"/>
    <s v="BASK_1.2"/>
    <x v="6"/>
    <s v="OFF_015"/>
    <s v="Pens"/>
    <s v="Medium"/>
    <s v="Medium Standard Fountain Pen"/>
    <x v="1"/>
    <n v="36"/>
    <n v="149.68799999999999"/>
    <n v="0"/>
    <s v="Supplier F"/>
    <s v="Incumbent"/>
    <s v="Positive Savings"/>
    <n v="117.7848"/>
    <n v="31.903199999999998"/>
    <n v="0.21313130999999999"/>
    <n v="31.903199999999998"/>
    <n v="0.21313130999999999"/>
    <x v="2"/>
    <x v="1"/>
    <x v="1"/>
    <n v="117.7848"/>
    <n v="31.903199999999998"/>
    <n v="0.21313130999999999"/>
    <s v="Construct Formula To The Right Of This Column"/>
  </r>
  <r>
    <x v="0"/>
    <x v="0"/>
    <x v="0"/>
    <x v="4"/>
    <x v="3"/>
    <x v="8"/>
    <s v="BASK_1.2"/>
    <x v="6"/>
    <s v="OFF_016"/>
    <s v="Pens"/>
    <s v="Medium"/>
    <s v="Thick Standard Fountain Pen"/>
    <x v="1"/>
    <n v="87"/>
    <n v="410.29199999999997"/>
    <n v="0"/>
    <s v="Supplier F"/>
    <s v="Incumbent"/>
    <s v="Positive Savings"/>
    <n v="341.74470000000002"/>
    <n v="68.547300000000007"/>
    <n v="0.16706955000000001"/>
    <n v="68.547300000000007"/>
    <n v="0.16706955000000001"/>
    <x v="2"/>
    <x v="1"/>
    <x v="1"/>
    <n v="341.74470000000002"/>
    <n v="68.547300000000007"/>
    <n v="0.16706955000000001"/>
    <s v="Construct Formula To The Right Of This Column"/>
  </r>
  <r>
    <x v="0"/>
    <x v="0"/>
    <x v="0"/>
    <x v="4"/>
    <x v="3"/>
    <x v="8"/>
    <s v="BASK_1.2"/>
    <x v="6"/>
    <s v="OFF_017"/>
    <s v="Pens"/>
    <s v="Medium"/>
    <s v="A3 Standard Fountain Pen"/>
    <x v="1"/>
    <n v="596"/>
    <n v="3558.12"/>
    <n v="0"/>
    <s v="Supplier F"/>
    <s v="Incumbent"/>
    <s v="Negative Savings"/>
    <n v="3682.4456"/>
    <n v="-124.32559999999999"/>
    <n v="-3.4941369999999999E-2"/>
    <n v="0"/>
    <n v="0"/>
    <x v="1"/>
    <x v="2"/>
    <x v="3"/>
    <n v="3558.12"/>
    <n v="0"/>
    <n v="0"/>
    <s v="Construct Formula To The Right Of This Column"/>
  </r>
  <r>
    <x v="0"/>
    <x v="0"/>
    <x v="0"/>
    <x v="4"/>
    <x v="3"/>
    <x v="8"/>
    <s v="BASK_1.2"/>
    <x v="7"/>
    <s v="OFF_018"/>
    <s v="Pens"/>
    <s v="High"/>
    <s v="Fine Premium Fountain Pen"/>
    <x v="1"/>
    <n v="137"/>
    <n v="1764.56"/>
    <n v="0"/>
    <s v="Supplier C"/>
    <s v="New"/>
    <s v="Positive Savings"/>
    <n v="853.23599999999999"/>
    <n v="911.32399999999996"/>
    <n v="0.51645962999999995"/>
    <n v="911.32399999999996"/>
    <n v="0.51645962999999995"/>
    <x v="7"/>
    <x v="0"/>
    <x v="0"/>
    <n v="853.23599999999999"/>
    <n v="911.32399999999996"/>
    <n v="0.51645962999999995"/>
    <s v="Construct Formula To The Right Of This Column"/>
  </r>
  <r>
    <x v="0"/>
    <x v="0"/>
    <x v="0"/>
    <x v="4"/>
    <x v="3"/>
    <x v="8"/>
    <s v="BASK_1.2"/>
    <x v="7"/>
    <s v="OFF_019"/>
    <s v="Pens"/>
    <s v="High"/>
    <s v="Medium Premium Fountain Pen"/>
    <x v="1"/>
    <n v="359"/>
    <n v="6321.99"/>
    <n v="0"/>
    <s v="Supplier D"/>
    <s v="Incumbent"/>
    <s v="Positive Savings"/>
    <n v="2371.6976"/>
    <n v="3950.2923999999998"/>
    <n v="0.62484952000000005"/>
    <n v="3950.2923999999998"/>
    <n v="0.62484952000000005"/>
    <x v="4"/>
    <x v="1"/>
    <x v="1"/>
    <n v="2371.6976"/>
    <n v="3950.2923999999998"/>
    <n v="0.62484952000000005"/>
    <s v="Construct Formula To The Right Of This Column"/>
  </r>
  <r>
    <x v="0"/>
    <x v="0"/>
    <x v="0"/>
    <x v="4"/>
    <x v="3"/>
    <x v="8"/>
    <s v="BASK_1.2"/>
    <x v="7"/>
    <s v="OFF_020"/>
    <s v="Pens"/>
    <s v="High"/>
    <s v="Thick Premium Fountain Pen"/>
    <x v="1"/>
    <n v="310"/>
    <n v="7092.8"/>
    <n v="0"/>
    <s v="Supplier D"/>
    <s v="Incumbent"/>
    <s v="Positive Savings"/>
    <n v="7038.1779999999999"/>
    <n v="54.622"/>
    <n v="7.7010500000000001E-3"/>
    <n v="54.622"/>
    <n v="7.7010500000000001E-3"/>
    <x v="4"/>
    <x v="1"/>
    <x v="1"/>
    <n v="7038.1779999999999"/>
    <n v="54.622"/>
    <n v="7.7010500000000001E-3"/>
    <s v="Construct Formula To The Right Of This Column"/>
  </r>
  <r>
    <x v="0"/>
    <x v="0"/>
    <x v="0"/>
    <x v="4"/>
    <x v="3"/>
    <x v="8"/>
    <s v="BASK_1.2"/>
    <x v="5"/>
    <s v="OFF_021"/>
    <s v="Office Chairs"/>
    <s v="Low"/>
    <s v="Plastic Simple Chair"/>
    <x v="2"/>
    <n v="152"/>
    <n v="3508.16"/>
    <n v="0"/>
    <s v="Supplier G"/>
    <s v="Incumbent"/>
    <s v="Positive Savings"/>
    <n v="2400.3384000000001"/>
    <n v="1107.8216"/>
    <n v="0.31578423"/>
    <n v="1107.8216"/>
    <n v="0.31578423"/>
    <x v="3"/>
    <x v="1"/>
    <x v="1"/>
    <n v="2400.3384000000001"/>
    <n v="1107.8216"/>
    <n v="0.31578423"/>
    <s v="Construct Formula To The Right Of This Column"/>
  </r>
  <r>
    <x v="0"/>
    <x v="0"/>
    <x v="0"/>
    <x v="4"/>
    <x v="3"/>
    <x v="8"/>
    <s v="BASK_1.2"/>
    <x v="5"/>
    <s v="OFF_022"/>
    <s v="Office Chairs"/>
    <s v="Low"/>
    <s v="Metal Simple Chair"/>
    <x v="2"/>
    <n v="416"/>
    <n v="11856"/>
    <n v="0"/>
    <s v="Supplier G"/>
    <s v="Incumbent"/>
    <s v="Positive Savings"/>
    <n v="8082.9215999999997"/>
    <n v="3773.0783999999999"/>
    <n v="0.31824211000000002"/>
    <n v="3773.0783999999999"/>
    <n v="0.31824211000000002"/>
    <x v="3"/>
    <x v="1"/>
    <x v="1"/>
    <n v="8082.9215999999997"/>
    <n v="3773.0783999999999"/>
    <n v="0.31824211000000002"/>
    <s v="Construct Formula To The Right Of This Column"/>
  </r>
  <r>
    <x v="0"/>
    <x v="0"/>
    <x v="0"/>
    <x v="4"/>
    <x v="3"/>
    <x v="8"/>
    <s v="BASK_1.2"/>
    <x v="5"/>
    <s v="OFF_023"/>
    <s v="Office Chairs"/>
    <s v="Low"/>
    <s v="Wooden Simple Chair"/>
    <x v="2"/>
    <n v="584"/>
    <n v="17826.016"/>
    <n v="0"/>
    <s v="Supplier F"/>
    <s v="Line Item Incumbent"/>
    <s v="Positive Savings"/>
    <n v="11430.2816"/>
    <n v="6395.7344000000003"/>
    <n v="0.35878652999999999"/>
    <n v="6395.7344000000003"/>
    <n v="0.35878652999999999"/>
    <x v="2"/>
    <x v="2"/>
    <x v="2"/>
    <n v="11430.2816"/>
    <n v="6395.7344000000003"/>
    <n v="0.35878652999999999"/>
    <s v="Construct Formula To The Right Of This Column"/>
  </r>
  <r>
    <x v="0"/>
    <x v="0"/>
    <x v="0"/>
    <x v="4"/>
    <x v="3"/>
    <x v="8"/>
    <s v="BASK_1.2"/>
    <x v="6"/>
    <s v="OFF_024"/>
    <s v="Office Chairs"/>
    <s v="Medium"/>
    <s v="Standard Office Chair"/>
    <x v="2"/>
    <n v="562"/>
    <n v="27672.880000000001"/>
    <n v="0"/>
    <s v="Supplier G"/>
    <s v="Incumbent"/>
    <s v="Positive Savings"/>
    <n v="18047.393599999999"/>
    <n v="9625.4863999999998"/>
    <n v="0.34783102999999999"/>
    <n v="9625.4863999999998"/>
    <n v="0.34783102999999999"/>
    <x v="3"/>
    <x v="1"/>
    <x v="1"/>
    <n v="18047.393599999999"/>
    <n v="9625.4863999999998"/>
    <n v="0.34783102999999999"/>
    <s v="Construct Formula To The Right Of This Column"/>
  </r>
  <r>
    <x v="0"/>
    <x v="0"/>
    <x v="0"/>
    <x v="4"/>
    <x v="3"/>
    <x v="8"/>
    <s v="BASK_1.2"/>
    <x v="6"/>
    <s v="OFF_025"/>
    <s v="Office Chairs"/>
    <s v="Medium"/>
    <s v="Standard Office Recliner"/>
    <x v="2"/>
    <n v="372"/>
    <n v="24886.799999999999"/>
    <n v="0"/>
    <m/>
    <m/>
    <m/>
    <n v="0"/>
    <m/>
    <m/>
    <n v="0"/>
    <n v="0"/>
    <x v="2"/>
    <x v="2"/>
    <x v="3"/>
    <n v="24886.799999999999"/>
    <n v="0"/>
    <n v="0"/>
    <s v="Construct Formula To The Right Of This Column"/>
  </r>
  <r>
    <x v="0"/>
    <x v="0"/>
    <x v="0"/>
    <x v="4"/>
    <x v="3"/>
    <x v="8"/>
    <s v="BASK_1.2"/>
    <x v="6"/>
    <s v="OFF_026"/>
    <s v="Office Chairs"/>
    <s v="Medium"/>
    <s v="Soft Office Chair"/>
    <x v="2"/>
    <n v="82"/>
    <n v="5574.36"/>
    <n v="0"/>
    <s v="Supplier F"/>
    <s v="Line Item Incumbent"/>
    <s v="Negative Savings"/>
    <n v="6384.7168000000001"/>
    <n v="-810.35680000000002"/>
    <n v="-0.14537217"/>
    <n v="0"/>
    <n v="0"/>
    <x v="2"/>
    <x v="2"/>
    <x v="4"/>
    <n v="6384.7168000000001"/>
    <n v="-810.35680000000002"/>
    <n v="-0.14537217"/>
    <s v="Construct Formula To The Right Of This Column"/>
  </r>
  <r>
    <x v="0"/>
    <x v="0"/>
    <x v="0"/>
    <x v="4"/>
    <x v="3"/>
    <x v="8"/>
    <s v="BASK_1.2"/>
    <x v="6"/>
    <s v="OFF_027"/>
    <s v="Office Chairs"/>
    <s v="Medium"/>
    <s v="Leather Office Chair"/>
    <x v="2"/>
    <n v="345"/>
    <n v="61065"/>
    <n v="0"/>
    <s v="Supplier G"/>
    <s v="Incumbent"/>
    <s v="Positive Savings"/>
    <n v="55403.55"/>
    <n v="5661.45"/>
    <n v="9.2711859999999993E-2"/>
    <n v="5661.45"/>
    <n v="9.2711859999999993E-2"/>
    <x v="3"/>
    <x v="1"/>
    <x v="1"/>
    <n v="55403.55"/>
    <n v="5661.45"/>
    <n v="9.2711859999999993E-2"/>
    <s v="Construct Formula To The Right Of This Column"/>
  </r>
  <r>
    <x v="0"/>
    <x v="0"/>
    <x v="0"/>
    <x v="4"/>
    <x v="3"/>
    <x v="8"/>
    <s v="BASK_1.2"/>
    <x v="7"/>
    <s v="OFF_028"/>
    <s v="Office Chairs"/>
    <s v="High"/>
    <s v="Luxury CEO Chair"/>
    <x v="2"/>
    <n v="522"/>
    <n v="795528"/>
    <n v="0"/>
    <s v="Supplier C"/>
    <s v="New"/>
    <s v="Positive Savings"/>
    <n v="513066.70079999999"/>
    <n v="282461.29920000001"/>
    <n v="0.35506142000000002"/>
    <n v="282461.29920000001"/>
    <n v="0.35506142000000002"/>
    <x v="7"/>
    <x v="0"/>
    <x v="0"/>
    <n v="513066.70079999999"/>
    <n v="282461.29920000001"/>
    <n v="0.35506142000000002"/>
    <s v="Construct Formula To The Right Of This Column"/>
  </r>
  <r>
    <x v="0"/>
    <x v="0"/>
    <x v="0"/>
    <x v="4"/>
    <x v="3"/>
    <x v="8"/>
    <s v="BASK_1.2"/>
    <x v="7"/>
    <s v="OFF_029"/>
    <s v="Office Chairs"/>
    <s v="High"/>
    <s v="Luxury CEO Guest Chair"/>
    <x v="2"/>
    <n v="303"/>
    <n v="218250.9"/>
    <n v="0"/>
    <s v="Supplier B"/>
    <s v="New"/>
    <s v="Positive Savings"/>
    <n v="207592.875"/>
    <n v="10658.025"/>
    <n v="4.883382E-2"/>
    <n v="10658.025"/>
    <n v="4.883382E-2"/>
    <x v="6"/>
    <x v="0"/>
    <x v="0"/>
    <n v="207592.875"/>
    <n v="10658.025"/>
    <n v="4.883382E-2"/>
    <s v="Construct Formula To The Right Of This Column"/>
  </r>
  <r>
    <x v="0"/>
    <x v="0"/>
    <x v="0"/>
    <x v="4"/>
    <x v="3"/>
    <x v="8"/>
    <s v="BASK_1.2"/>
    <x v="7"/>
    <s v="OFF_030"/>
    <s v="Office Chairs"/>
    <s v="High"/>
    <s v="Luxury CEO Guest Sofa"/>
    <x v="2"/>
    <n v="229"/>
    <n v="459259.5"/>
    <n v="0"/>
    <s v="Supplier B"/>
    <s v="New"/>
    <s v="Positive Savings"/>
    <n v="383521.87199999997"/>
    <n v="75737.627999999997"/>
    <n v="0.16491248999999999"/>
    <n v="75737.627999999997"/>
    <n v="0.16491248999999999"/>
    <x v="6"/>
    <x v="0"/>
    <x v="0"/>
    <n v="383521.87199999997"/>
    <n v="75737.627999999997"/>
    <n v="0.16491248999999999"/>
    <s v="Construct Formula To The Right Of This Column"/>
  </r>
  <r>
    <x v="0"/>
    <x v="0"/>
    <x v="0"/>
    <x v="4"/>
    <x v="3"/>
    <x v="8"/>
    <s v="BASK_1.2"/>
    <x v="5"/>
    <s v="OFF_031"/>
    <s v="Desks"/>
    <s v="Low"/>
    <s v="Plastic Desk"/>
    <x v="2"/>
    <n v="548"/>
    <n v="63622.8"/>
    <n v="0"/>
    <s v="Supplier A"/>
    <s v="New"/>
    <s v="Positive Savings"/>
    <n v="37304.661599999999"/>
    <n v="26318.1384"/>
    <n v="0.41365890999999999"/>
    <n v="26318.1384"/>
    <n v="0.41365890999999999"/>
    <x v="0"/>
    <x v="0"/>
    <x v="0"/>
    <n v="37304.661599999999"/>
    <n v="26318.1384"/>
    <n v="0.41365890999999999"/>
    <s v="Construct Formula To The Right Of This Column"/>
  </r>
  <r>
    <x v="0"/>
    <x v="0"/>
    <x v="0"/>
    <x v="4"/>
    <x v="3"/>
    <x v="8"/>
    <s v="BASK_1.2"/>
    <x v="6"/>
    <s v="OFF_032"/>
    <s v="Desks"/>
    <s v="Medium"/>
    <s v="Wooden Desk"/>
    <x v="2"/>
    <n v="305"/>
    <n v="74969"/>
    <n v="0"/>
    <s v="Supplier F"/>
    <s v="Line Item Incumbent"/>
    <s v="Negative Savings"/>
    <n v="89623.152000000002"/>
    <n v="-14654.152"/>
    <n v="-0.19546949"/>
    <n v="0"/>
    <n v="0"/>
    <x v="2"/>
    <x v="2"/>
    <x v="4"/>
    <n v="89623.152000000002"/>
    <n v="-14654.152"/>
    <n v="-0.19546949"/>
    <s v="Construct Formula To The Right Of This Column"/>
  </r>
  <r>
    <x v="0"/>
    <x v="0"/>
    <x v="0"/>
    <x v="4"/>
    <x v="3"/>
    <x v="8"/>
    <s v="BASK_1.2"/>
    <x v="7"/>
    <s v="OFF_033"/>
    <s v="Desks"/>
    <s v="High"/>
    <s v="Adjustable Metal and Plastic Desk"/>
    <x v="2"/>
    <n v="292"/>
    <n v="156950"/>
    <n v="0"/>
    <s v="Supplier F"/>
    <s v="Line Item Incumbent"/>
    <s v="Positive Savings"/>
    <n v="99075.6"/>
    <n v="57874.400000000001"/>
    <n v="0.36874419000000003"/>
    <n v="57874.400000000001"/>
    <n v="0.36874419000000003"/>
    <x v="2"/>
    <x v="2"/>
    <x v="2"/>
    <n v="99075.6"/>
    <n v="57874.400000000001"/>
    <n v="0.36874419000000003"/>
    <s v="Construct Formula To The Right Of This Column"/>
  </r>
  <r>
    <x v="0"/>
    <x v="0"/>
    <x v="0"/>
    <x v="5"/>
    <x v="1"/>
    <x v="9"/>
    <s v="BASK_1.0"/>
    <x v="0"/>
    <s v="OFF_001"/>
    <s v="Notepads"/>
    <s v="Low"/>
    <s v="A6 Economy Notepad"/>
    <x v="0"/>
    <n v="13"/>
    <n v="17.315999999999999"/>
    <n v="0"/>
    <s v="Supplier D"/>
    <s v="Line Item Incumbent"/>
    <s v="Negative Savings"/>
    <n v="22.647300000000001"/>
    <n v="-5.3312999999999997"/>
    <n v="-0.30788288000000003"/>
    <n v="0"/>
    <n v="0"/>
    <x v="4"/>
    <x v="2"/>
    <x v="4"/>
    <n v="22.647300000000001"/>
    <n v="-5.3312999999999997"/>
    <n v="-0.30788288000000003"/>
    <s v="Construct Formula To The Right Of This Column"/>
  </r>
  <r>
    <x v="0"/>
    <x v="0"/>
    <x v="0"/>
    <x v="5"/>
    <x v="1"/>
    <x v="9"/>
    <s v="BASK_1.0"/>
    <x v="0"/>
    <s v="OFF_002"/>
    <s v="Notepads"/>
    <s v="Low"/>
    <s v="A5 Economy Notepad"/>
    <x v="0"/>
    <n v="217"/>
    <n v="562.46400000000006"/>
    <n v="0"/>
    <s v="Supplier D"/>
    <s v="Line Item Incumbent"/>
    <s v="Negative Savings"/>
    <n v="677.97310000000004"/>
    <n v="-115.5091"/>
    <n v="-0.20536265000000001"/>
    <n v="0"/>
    <n v="0"/>
    <x v="4"/>
    <x v="2"/>
    <x v="4"/>
    <n v="677.97310000000004"/>
    <n v="-115.5091"/>
    <n v="-0.20536265000000001"/>
    <s v="Construct Formula To The Right Of This Column"/>
  </r>
  <r>
    <x v="0"/>
    <x v="0"/>
    <x v="0"/>
    <x v="5"/>
    <x v="1"/>
    <x v="9"/>
    <s v="BASK_1.0"/>
    <x v="0"/>
    <s v="OFF_003"/>
    <s v="Notepads"/>
    <s v="Low"/>
    <s v="A4 Economy Notepad"/>
    <x v="0"/>
    <n v="318"/>
    <n v="964.49400000000003"/>
    <n v="0"/>
    <s v="Supplier D"/>
    <s v="Line Item Incumbent"/>
    <s v="Negative Savings"/>
    <n v="1091.4395999999999"/>
    <n v="-126.9456"/>
    <n v="-0.13161886"/>
    <n v="0"/>
    <n v="0"/>
    <x v="4"/>
    <x v="2"/>
    <x v="4"/>
    <n v="1091.4395999999999"/>
    <n v="-126.9456"/>
    <n v="-0.13161886"/>
    <s v="Construct Formula To The Right Of This Column"/>
  </r>
  <r>
    <x v="0"/>
    <x v="0"/>
    <x v="0"/>
    <x v="5"/>
    <x v="1"/>
    <x v="9"/>
    <s v="BASK_1.0"/>
    <x v="0"/>
    <s v="OFF_004"/>
    <s v="Notepads"/>
    <s v="Medium"/>
    <s v="A6 Standard Notepad"/>
    <x v="0"/>
    <n v="212"/>
    <n v="697.69200000000001"/>
    <n v="0"/>
    <s v="Supplier D"/>
    <s v="Line Item Incumbent"/>
    <s v="Negative Savings"/>
    <n v="714.07960000000003"/>
    <n v="-16.387599999999999"/>
    <n v="-2.34883E-2"/>
    <n v="0"/>
    <n v="0"/>
    <x v="4"/>
    <x v="2"/>
    <x v="4"/>
    <n v="714.07960000000003"/>
    <n v="-16.387599999999999"/>
    <n v="-2.34883E-2"/>
    <s v="Construct Formula To The Right Of This Column"/>
  </r>
  <r>
    <x v="0"/>
    <x v="0"/>
    <x v="0"/>
    <x v="5"/>
    <x v="1"/>
    <x v="9"/>
    <s v="BASK_1.0"/>
    <x v="0"/>
    <s v="OFF_005"/>
    <s v="Notepads"/>
    <s v="Medium"/>
    <s v="A5 Standard Notepad"/>
    <x v="0"/>
    <n v="457"/>
    <n v="2314.248"/>
    <n v="0"/>
    <s v="Supplier D"/>
    <s v="Line Item Incumbent"/>
    <s v="Negative Savings"/>
    <n v="3363.9313000000002"/>
    <n v="-1049.6832999999999"/>
    <n v="-0.45357425000000001"/>
    <n v="0"/>
    <n v="0"/>
    <x v="4"/>
    <x v="2"/>
    <x v="4"/>
    <n v="3363.9313000000002"/>
    <n v="-1049.6832999999999"/>
    <n v="-0.45357425000000001"/>
    <s v="Construct Formula To The Right Of This Column"/>
  </r>
  <r>
    <x v="0"/>
    <x v="0"/>
    <x v="0"/>
    <x v="5"/>
    <x v="1"/>
    <x v="9"/>
    <s v="BASK_1.0"/>
    <x v="0"/>
    <s v="OFF_006"/>
    <s v="Notepads"/>
    <s v="Medium"/>
    <s v="A4 Standard Notepad"/>
    <x v="0"/>
    <n v="387"/>
    <n v="2329.7399999999998"/>
    <n v="0"/>
    <s v="Supplier D"/>
    <s v="Line Item Incumbent"/>
    <s v="Positive Savings"/>
    <n v="1024.6599000000001"/>
    <n v="1305.0800999999999"/>
    <n v="0.56018272000000002"/>
    <n v="1305.0800999999999"/>
    <n v="0.56018272000000002"/>
    <x v="4"/>
    <x v="2"/>
    <x v="2"/>
    <n v="1024.6599000000001"/>
    <n v="1305.0800999999999"/>
    <n v="0.56018272000000002"/>
    <s v="Construct Formula To The Right Of This Column"/>
  </r>
  <r>
    <x v="0"/>
    <x v="0"/>
    <x v="0"/>
    <x v="5"/>
    <x v="1"/>
    <x v="9"/>
    <s v="BASK_1.0"/>
    <x v="0"/>
    <s v="OFF_007"/>
    <s v="Notepads"/>
    <s v="Medium"/>
    <s v="A3 Standard Notepad"/>
    <x v="0"/>
    <n v="49"/>
    <n v="437.32499999999999"/>
    <n v="0"/>
    <s v="Supplier D"/>
    <s v="Line Item Incumbent"/>
    <s v="Positive Savings"/>
    <n v="303.68729999999999"/>
    <n v="133.6377"/>
    <n v="0.30557983"/>
    <n v="133.6377"/>
    <n v="0.30557983"/>
    <x v="4"/>
    <x v="2"/>
    <x v="2"/>
    <n v="303.68729999999999"/>
    <n v="133.6377"/>
    <n v="0.30557983"/>
    <s v="Construct Formula To The Right Of This Column"/>
  </r>
  <r>
    <x v="0"/>
    <x v="0"/>
    <x v="0"/>
    <x v="5"/>
    <x v="1"/>
    <x v="9"/>
    <s v="BASK_1.0"/>
    <x v="0"/>
    <s v="OFF_008"/>
    <s v="Notepads"/>
    <s v="High"/>
    <s v="A6 Premium Notepad"/>
    <x v="0"/>
    <n v="255"/>
    <n v="2441.88"/>
    <n v="0"/>
    <s v="Supplier D"/>
    <s v="Line Item Incumbent"/>
    <s v="Negative Savings"/>
    <n v="3108.297"/>
    <n v="-666.41700000000003"/>
    <n v="-0.27291145"/>
    <n v="0"/>
    <n v="0"/>
    <x v="4"/>
    <x v="2"/>
    <x v="4"/>
    <n v="3108.297"/>
    <n v="-666.41700000000003"/>
    <n v="-0.27291145"/>
    <s v="Construct Formula To The Right Of This Column"/>
  </r>
  <r>
    <x v="0"/>
    <x v="0"/>
    <x v="0"/>
    <x v="5"/>
    <x v="1"/>
    <x v="9"/>
    <s v="BASK_1.0"/>
    <x v="0"/>
    <s v="OFF_009"/>
    <s v="Notepads"/>
    <s v="High"/>
    <s v="A5 Premium Notepad"/>
    <x v="0"/>
    <n v="297"/>
    <n v="3250.3679999999999"/>
    <n v="0"/>
    <s v="Supplier D"/>
    <s v="Line Item Incumbent"/>
    <s v="Negative Savings"/>
    <n v="3881.4038999999998"/>
    <n v="-631.03589999999997"/>
    <n v="-0.19414291"/>
    <n v="0"/>
    <n v="0"/>
    <x v="4"/>
    <x v="2"/>
    <x v="4"/>
    <n v="3881.4038999999998"/>
    <n v="-631.03589999999997"/>
    <n v="-0.19414291"/>
    <s v="Construct Formula To The Right Of This Column"/>
  </r>
  <r>
    <x v="0"/>
    <x v="0"/>
    <x v="0"/>
    <x v="5"/>
    <x v="1"/>
    <x v="9"/>
    <s v="BASK_1.0"/>
    <x v="0"/>
    <s v="OFF_010"/>
    <s v="Notepads"/>
    <s v="High"/>
    <s v="A4 Premium Notepad"/>
    <x v="0"/>
    <n v="39"/>
    <n v="539.37"/>
    <n v="0"/>
    <s v="Supplier D"/>
    <s v="Line Item Incumbent"/>
    <s v="Positive Savings"/>
    <n v="172.73099999999999"/>
    <n v="366.63900000000001"/>
    <n v="0.67975416"/>
    <n v="366.63900000000001"/>
    <n v="0.67975416"/>
    <x v="4"/>
    <x v="2"/>
    <x v="2"/>
    <n v="172.73099999999999"/>
    <n v="366.63900000000001"/>
    <n v="0.67975416"/>
    <s v="Construct Formula To The Right Of This Column"/>
  </r>
  <r>
    <x v="0"/>
    <x v="0"/>
    <x v="0"/>
    <x v="5"/>
    <x v="1"/>
    <x v="9"/>
    <s v="BASK_1.0"/>
    <x v="0"/>
    <s v="OFF_011"/>
    <s v="Pens"/>
    <s v="Low"/>
    <s v="Fine Economy Fountain Pen"/>
    <x v="1"/>
    <n v="204"/>
    <n v="263.36399999999998"/>
    <n v="0"/>
    <s v="Supplier D"/>
    <s v="Incumbent"/>
    <s v="Negative Savings"/>
    <n v="369.09719999999999"/>
    <n v="-105.7332"/>
    <n v="-0.40147173000000003"/>
    <n v="0"/>
    <n v="0"/>
    <x v="1"/>
    <x v="2"/>
    <x v="3"/>
    <n v="263.36399999999998"/>
    <n v="0"/>
    <n v="0"/>
    <s v="Construct Formula To The Right Of This Column"/>
  </r>
  <r>
    <x v="0"/>
    <x v="0"/>
    <x v="0"/>
    <x v="5"/>
    <x v="1"/>
    <x v="9"/>
    <s v="BASK_1.0"/>
    <x v="0"/>
    <s v="OFF_012"/>
    <s v="Pens"/>
    <s v="Low"/>
    <s v="Medium Economy Fountain Pen"/>
    <x v="1"/>
    <n v="309"/>
    <n v="598.37850000000003"/>
    <n v="0"/>
    <s v="Supplier D"/>
    <s v="Incumbent"/>
    <s v="Negative Savings"/>
    <n v="768.45209999999997"/>
    <n v="-170.0736"/>
    <n v="-0.28422412000000002"/>
    <n v="0"/>
    <n v="0"/>
    <x v="1"/>
    <x v="2"/>
    <x v="3"/>
    <n v="598.37850000000003"/>
    <n v="0"/>
    <n v="0"/>
    <s v="Construct Formula To The Right Of This Column"/>
  </r>
  <r>
    <x v="0"/>
    <x v="0"/>
    <x v="0"/>
    <x v="5"/>
    <x v="1"/>
    <x v="9"/>
    <s v="BASK_1.0"/>
    <x v="0"/>
    <s v="OFF_013"/>
    <s v="Pens"/>
    <s v="Low"/>
    <s v="Thick Economy Fountain Pen"/>
    <x v="1"/>
    <n v="281"/>
    <n v="703.06200000000001"/>
    <n v="0"/>
    <s v="Supplier D"/>
    <s v="Incumbent"/>
    <s v="Negative Savings"/>
    <n v="756.28340000000003"/>
    <n v="-53.221400000000003"/>
    <n v="-7.5699440000000007E-2"/>
    <n v="0"/>
    <n v="0"/>
    <x v="1"/>
    <x v="2"/>
    <x v="3"/>
    <n v="703.06200000000001"/>
    <n v="0"/>
    <n v="0"/>
    <s v="Construct Formula To The Right Of This Column"/>
  </r>
  <r>
    <x v="0"/>
    <x v="0"/>
    <x v="0"/>
    <x v="5"/>
    <x v="1"/>
    <x v="9"/>
    <s v="BASK_1.0"/>
    <x v="0"/>
    <s v="OFF_014"/>
    <s v="Pens"/>
    <s v="Medium"/>
    <s v="Fine Standard Fountain Pen"/>
    <x v="1"/>
    <n v="318"/>
    <n v="1249.74"/>
    <n v="0"/>
    <s v="Supplier D"/>
    <s v="Incumbent"/>
    <s v="Negative Savings"/>
    <n v="1559.7264"/>
    <n v="-309.9864"/>
    <n v="-0.24804071"/>
    <n v="0"/>
    <n v="0"/>
    <x v="1"/>
    <x v="2"/>
    <x v="3"/>
    <n v="1249.74"/>
    <n v="0"/>
    <n v="0"/>
    <s v="Construct Formula To The Right Of This Column"/>
  </r>
  <r>
    <x v="0"/>
    <x v="0"/>
    <x v="0"/>
    <x v="5"/>
    <x v="1"/>
    <x v="9"/>
    <s v="BASK_1.0"/>
    <x v="0"/>
    <s v="OFF_015"/>
    <s v="Pens"/>
    <s v="Medium"/>
    <s v="Medium Standard Fountain Pen"/>
    <x v="1"/>
    <n v="36"/>
    <n v="149.68799999999999"/>
    <n v="0"/>
    <s v="Supplier D"/>
    <s v="Incumbent"/>
    <s v="Positive Savings"/>
    <n v="47.152799999999999"/>
    <n v="102.5352"/>
    <n v="0.68499277999999997"/>
    <n v="102.5352"/>
    <n v="0.68499277999999997"/>
    <x v="4"/>
    <x v="1"/>
    <x v="1"/>
    <n v="47.152799999999999"/>
    <n v="102.5352"/>
    <n v="0.68499277999999997"/>
    <s v="Construct Formula To The Right Of This Column"/>
  </r>
  <r>
    <x v="0"/>
    <x v="0"/>
    <x v="0"/>
    <x v="5"/>
    <x v="1"/>
    <x v="9"/>
    <s v="BASK_1.0"/>
    <x v="0"/>
    <s v="OFF_016"/>
    <s v="Pens"/>
    <s v="Medium"/>
    <s v="Thick Standard Fountain Pen"/>
    <x v="1"/>
    <n v="87"/>
    <n v="410.29199999999997"/>
    <n v="0"/>
    <s v="Supplier D"/>
    <s v="Incumbent"/>
    <s v="Positive Savings"/>
    <n v="147.43889999999999"/>
    <n v="262.85309999999998"/>
    <n v="0.64064885000000005"/>
    <n v="262.85309999999998"/>
    <n v="0.64064885000000005"/>
    <x v="4"/>
    <x v="1"/>
    <x v="1"/>
    <n v="147.43889999999999"/>
    <n v="262.85309999999998"/>
    <n v="0.64064885000000005"/>
    <s v="Construct Formula To The Right Of This Column"/>
  </r>
  <r>
    <x v="0"/>
    <x v="0"/>
    <x v="0"/>
    <x v="5"/>
    <x v="1"/>
    <x v="9"/>
    <s v="BASK_1.0"/>
    <x v="0"/>
    <s v="OFF_017"/>
    <s v="Pens"/>
    <s v="Medium"/>
    <s v="A3 Standard Fountain Pen"/>
    <x v="1"/>
    <n v="596"/>
    <n v="3558.12"/>
    <n v="0"/>
    <s v="Supplier D"/>
    <s v="Incumbent"/>
    <s v="Negative Savings"/>
    <n v="5254.0976000000001"/>
    <n v="-1695.9775999999999"/>
    <n v="-0.47664992"/>
    <n v="0"/>
    <n v="0"/>
    <x v="1"/>
    <x v="2"/>
    <x v="3"/>
    <n v="3558.12"/>
    <n v="0"/>
    <n v="0"/>
    <s v="Construct Formula To The Right Of This Column"/>
  </r>
  <r>
    <x v="0"/>
    <x v="0"/>
    <x v="0"/>
    <x v="5"/>
    <x v="1"/>
    <x v="9"/>
    <s v="BASK_1.0"/>
    <x v="0"/>
    <s v="OFF_018"/>
    <s v="Pens"/>
    <s v="High"/>
    <s v="Fine Premium Fountain Pen"/>
    <x v="1"/>
    <n v="137"/>
    <n v="1764.56"/>
    <n v="0"/>
    <s v="Supplier D"/>
    <s v="Incumbent"/>
    <s v="Positive Savings"/>
    <n v="1342.1615999999999"/>
    <n v="422.39839999999998"/>
    <n v="0.23937887999999999"/>
    <n v="422.39839999999998"/>
    <n v="0.23937887999999999"/>
    <x v="4"/>
    <x v="1"/>
    <x v="1"/>
    <n v="1342.1615999999999"/>
    <n v="422.39839999999998"/>
    <n v="0.23937887999999999"/>
    <s v="Construct Formula To The Right Of This Column"/>
  </r>
  <r>
    <x v="0"/>
    <x v="0"/>
    <x v="0"/>
    <x v="5"/>
    <x v="1"/>
    <x v="9"/>
    <s v="BASK_1.0"/>
    <x v="0"/>
    <s v="OFF_019"/>
    <s v="Pens"/>
    <s v="High"/>
    <s v="Medium Premium Fountain Pen"/>
    <x v="1"/>
    <n v="359"/>
    <n v="6321.99"/>
    <n v="0"/>
    <s v="Supplier D"/>
    <s v="Incumbent"/>
    <s v="Positive Savings"/>
    <n v="2371.6976"/>
    <n v="3950.2923999999998"/>
    <n v="0.62484952000000005"/>
    <n v="3950.2923999999998"/>
    <n v="0.62484952000000005"/>
    <x v="4"/>
    <x v="1"/>
    <x v="1"/>
    <n v="2371.6976"/>
    <n v="3950.2923999999998"/>
    <n v="0.62484952000000005"/>
    <s v="Construct Formula To The Right Of This Column"/>
  </r>
  <r>
    <x v="0"/>
    <x v="0"/>
    <x v="0"/>
    <x v="5"/>
    <x v="1"/>
    <x v="9"/>
    <s v="BASK_1.0"/>
    <x v="0"/>
    <s v="OFF_020"/>
    <s v="Pens"/>
    <s v="High"/>
    <s v="Thick Premium Fountain Pen"/>
    <x v="1"/>
    <n v="310"/>
    <n v="7092.8"/>
    <n v="0"/>
    <s v="Supplier D"/>
    <s v="Incumbent"/>
    <s v="Positive Savings"/>
    <n v="7038.1779999999999"/>
    <n v="54.622"/>
    <n v="7.7010500000000001E-3"/>
    <n v="54.622"/>
    <n v="7.7010500000000001E-3"/>
    <x v="4"/>
    <x v="1"/>
    <x v="1"/>
    <n v="7038.1779999999999"/>
    <n v="54.622"/>
    <n v="7.7010500000000001E-3"/>
    <s v="Construct Formula To The Right Of This Column"/>
  </r>
  <r>
    <x v="0"/>
    <x v="0"/>
    <x v="0"/>
    <x v="5"/>
    <x v="1"/>
    <x v="9"/>
    <s v="BASK_1.0"/>
    <x v="0"/>
    <s v="OFF_021"/>
    <s v="Office Chairs"/>
    <s v="Low"/>
    <s v="Plastic Simple Chair"/>
    <x v="2"/>
    <n v="152"/>
    <n v="3508.16"/>
    <n v="0"/>
    <s v="Supplier D"/>
    <s v="Incumbent"/>
    <s v="Negative Savings"/>
    <n v="4136.3455999999996"/>
    <n v="-628.18560000000002"/>
    <n v="-0.17906411999999999"/>
    <n v="0"/>
    <n v="0"/>
    <x v="2"/>
    <x v="2"/>
    <x v="3"/>
    <n v="3508.16"/>
    <n v="0"/>
    <n v="0"/>
    <s v="Construct Formula To The Right Of This Column"/>
  </r>
  <r>
    <x v="0"/>
    <x v="0"/>
    <x v="0"/>
    <x v="5"/>
    <x v="1"/>
    <x v="9"/>
    <s v="BASK_1.0"/>
    <x v="0"/>
    <s v="OFF_022"/>
    <s v="Office Chairs"/>
    <s v="Low"/>
    <s v="Metal Simple Chair"/>
    <x v="2"/>
    <n v="416"/>
    <n v="11856"/>
    <n v="0"/>
    <m/>
    <m/>
    <m/>
    <n v="0"/>
    <m/>
    <m/>
    <n v="0"/>
    <n v="0"/>
    <x v="2"/>
    <x v="2"/>
    <x v="3"/>
    <n v="11856"/>
    <n v="0"/>
    <n v="0"/>
    <s v="Construct Formula To The Right Of This Column"/>
  </r>
  <r>
    <x v="0"/>
    <x v="0"/>
    <x v="0"/>
    <x v="5"/>
    <x v="1"/>
    <x v="9"/>
    <s v="BASK_1.0"/>
    <x v="0"/>
    <s v="OFF_023"/>
    <s v="Office Chairs"/>
    <s v="Low"/>
    <s v="Wooden Simple Chair"/>
    <x v="2"/>
    <n v="584"/>
    <n v="17826.016"/>
    <n v="0"/>
    <s v="Supplier D"/>
    <s v="Incumbent"/>
    <s v="Negative Savings"/>
    <n v="21273.718400000002"/>
    <n v="-3447.7024000000001"/>
    <n v="-0.19340847"/>
    <n v="0"/>
    <n v="0"/>
    <x v="2"/>
    <x v="2"/>
    <x v="3"/>
    <n v="17826.016"/>
    <n v="0"/>
    <n v="0"/>
    <s v="Construct Formula To The Right Of This Column"/>
  </r>
  <r>
    <x v="0"/>
    <x v="0"/>
    <x v="0"/>
    <x v="5"/>
    <x v="1"/>
    <x v="9"/>
    <s v="BASK_1.0"/>
    <x v="0"/>
    <s v="OFF_024"/>
    <s v="Office Chairs"/>
    <s v="Medium"/>
    <s v="Standard Office Chair"/>
    <x v="2"/>
    <n v="562"/>
    <n v="27672.880000000001"/>
    <n v="0"/>
    <m/>
    <m/>
    <m/>
    <n v="0"/>
    <m/>
    <m/>
    <n v="0"/>
    <n v="0"/>
    <x v="2"/>
    <x v="2"/>
    <x v="3"/>
    <n v="27672.880000000001"/>
    <n v="0"/>
    <n v="0"/>
    <s v="Construct Formula To The Right Of This Column"/>
  </r>
  <r>
    <x v="0"/>
    <x v="0"/>
    <x v="0"/>
    <x v="5"/>
    <x v="1"/>
    <x v="9"/>
    <s v="BASK_1.0"/>
    <x v="0"/>
    <s v="OFF_025"/>
    <s v="Office Chairs"/>
    <s v="Medium"/>
    <s v="Standard Office Recliner"/>
    <x v="2"/>
    <n v="372"/>
    <n v="24886.799999999999"/>
    <n v="0"/>
    <m/>
    <m/>
    <m/>
    <n v="0"/>
    <m/>
    <m/>
    <n v="0"/>
    <n v="0"/>
    <x v="2"/>
    <x v="2"/>
    <x v="3"/>
    <n v="24886.799999999999"/>
    <n v="0"/>
    <n v="0"/>
    <s v="Construct Formula To The Right Of This Column"/>
  </r>
  <r>
    <x v="0"/>
    <x v="0"/>
    <x v="0"/>
    <x v="5"/>
    <x v="1"/>
    <x v="9"/>
    <s v="BASK_1.0"/>
    <x v="0"/>
    <s v="OFF_026"/>
    <s v="Office Chairs"/>
    <s v="Medium"/>
    <s v="Soft Office Chair"/>
    <x v="2"/>
    <n v="82"/>
    <n v="5574.36"/>
    <n v="0"/>
    <s v="Supplier D"/>
    <s v="Incumbent"/>
    <s v="Positive Savings"/>
    <n v="4329.2719999999999"/>
    <n v="1245.088"/>
    <n v="0.22335980999999999"/>
    <n v="1245.088"/>
    <n v="0.22335980999999999"/>
    <x v="4"/>
    <x v="1"/>
    <x v="1"/>
    <n v="4329.2719999999999"/>
    <n v="1245.088"/>
    <n v="0.22335980999999999"/>
    <s v="Construct Formula To The Right Of This Column"/>
  </r>
  <r>
    <x v="0"/>
    <x v="0"/>
    <x v="0"/>
    <x v="5"/>
    <x v="1"/>
    <x v="9"/>
    <s v="BASK_1.0"/>
    <x v="0"/>
    <s v="OFF_027"/>
    <s v="Office Chairs"/>
    <s v="Medium"/>
    <s v="Leather Office Chair"/>
    <x v="2"/>
    <n v="345"/>
    <n v="61065"/>
    <n v="0"/>
    <m/>
    <m/>
    <m/>
    <n v="0"/>
    <m/>
    <m/>
    <n v="0"/>
    <n v="0"/>
    <x v="2"/>
    <x v="2"/>
    <x v="3"/>
    <n v="61065"/>
    <n v="0"/>
    <n v="0"/>
    <s v="Construct Formula To The Right Of This Column"/>
  </r>
  <r>
    <x v="0"/>
    <x v="0"/>
    <x v="0"/>
    <x v="5"/>
    <x v="1"/>
    <x v="9"/>
    <s v="BASK_1.0"/>
    <x v="0"/>
    <s v="OFF_028"/>
    <s v="Office Chairs"/>
    <s v="High"/>
    <s v="Luxury CEO Chair"/>
    <x v="2"/>
    <n v="522"/>
    <n v="795528"/>
    <n v="0"/>
    <s v="Supplier D"/>
    <s v="Incumbent"/>
    <s v="Positive Savings"/>
    <n v="513544.01760000002"/>
    <n v="281983.98239999998"/>
    <n v="0.35446142000000003"/>
    <n v="281983.98239999998"/>
    <n v="0.35446142000000003"/>
    <x v="4"/>
    <x v="1"/>
    <x v="1"/>
    <n v="513544.01760000002"/>
    <n v="281983.98239999998"/>
    <n v="0.35446142000000003"/>
    <s v="Construct Formula To The Right Of This Column"/>
  </r>
  <r>
    <x v="0"/>
    <x v="0"/>
    <x v="0"/>
    <x v="5"/>
    <x v="1"/>
    <x v="9"/>
    <s v="BASK_1.0"/>
    <x v="0"/>
    <s v="OFF_029"/>
    <s v="Office Chairs"/>
    <s v="High"/>
    <s v="Luxury CEO Guest Chair"/>
    <x v="2"/>
    <n v="303"/>
    <n v="218250.9"/>
    <n v="0"/>
    <m/>
    <m/>
    <m/>
    <n v="0"/>
    <m/>
    <m/>
    <n v="0"/>
    <n v="0"/>
    <x v="2"/>
    <x v="2"/>
    <x v="3"/>
    <n v="218250.9"/>
    <n v="0"/>
    <n v="0"/>
    <s v="Construct Formula To The Right Of This Column"/>
  </r>
  <r>
    <x v="0"/>
    <x v="0"/>
    <x v="0"/>
    <x v="5"/>
    <x v="1"/>
    <x v="9"/>
    <s v="BASK_1.0"/>
    <x v="0"/>
    <s v="OFF_030"/>
    <s v="Office Chairs"/>
    <s v="High"/>
    <s v="Luxury CEO Guest Sofa"/>
    <x v="2"/>
    <n v="229"/>
    <n v="459259.5"/>
    <n v="0"/>
    <s v="Supplier D"/>
    <s v="Incumbent"/>
    <s v="Negative Savings"/>
    <n v="556445.26800000004"/>
    <n v="-97185.767999999996"/>
    <n v="-0.21161405999999999"/>
    <n v="0"/>
    <n v="0"/>
    <x v="2"/>
    <x v="2"/>
    <x v="3"/>
    <n v="459259.5"/>
    <n v="0"/>
    <n v="0"/>
    <s v="Construct Formula To The Right Of This Column"/>
  </r>
  <r>
    <x v="0"/>
    <x v="0"/>
    <x v="0"/>
    <x v="5"/>
    <x v="1"/>
    <x v="9"/>
    <s v="BASK_1.0"/>
    <x v="0"/>
    <s v="OFF_031"/>
    <s v="Desks"/>
    <s v="Low"/>
    <s v="Plastic Desk"/>
    <x v="2"/>
    <n v="548"/>
    <n v="63622.8"/>
    <n v="0"/>
    <m/>
    <m/>
    <m/>
    <n v="0"/>
    <m/>
    <m/>
    <n v="0"/>
    <n v="0"/>
    <x v="2"/>
    <x v="2"/>
    <x v="3"/>
    <n v="63622.8"/>
    <n v="0"/>
    <n v="0"/>
    <s v="Construct Formula To The Right Of This Column"/>
  </r>
  <r>
    <x v="0"/>
    <x v="0"/>
    <x v="0"/>
    <x v="5"/>
    <x v="1"/>
    <x v="9"/>
    <s v="BASK_1.0"/>
    <x v="0"/>
    <s v="OFF_032"/>
    <s v="Desks"/>
    <s v="Medium"/>
    <s v="Wooden Desk"/>
    <x v="2"/>
    <n v="305"/>
    <n v="74969"/>
    <n v="0"/>
    <m/>
    <m/>
    <m/>
    <n v="0"/>
    <m/>
    <m/>
    <n v="0"/>
    <n v="0"/>
    <x v="2"/>
    <x v="2"/>
    <x v="3"/>
    <n v="74969"/>
    <n v="0"/>
    <n v="0"/>
    <s v="Construct Formula To The Right Of This Column"/>
  </r>
  <r>
    <x v="0"/>
    <x v="0"/>
    <x v="0"/>
    <x v="5"/>
    <x v="1"/>
    <x v="9"/>
    <s v="BASK_1.0"/>
    <x v="0"/>
    <s v="OFF_033"/>
    <s v="Desks"/>
    <s v="High"/>
    <s v="Adjustable Metal and Plastic Desk"/>
    <x v="2"/>
    <n v="292"/>
    <n v="156950"/>
    <n v="0"/>
    <s v="Supplier D"/>
    <s v="Incumbent"/>
    <s v="Positive Savings"/>
    <n v="143508.51"/>
    <n v="13441.49"/>
    <n v="8.564186E-2"/>
    <n v="13441.49"/>
    <n v="8.564186E-2"/>
    <x v="4"/>
    <x v="1"/>
    <x v="1"/>
    <n v="143508.51"/>
    <n v="13441.49"/>
    <n v="8.564186E-2"/>
    <s v="Construct Formula To The Right Of This Column"/>
  </r>
  <r>
    <x v="0"/>
    <x v="0"/>
    <x v="0"/>
    <x v="5"/>
    <x v="2"/>
    <x v="10"/>
    <s v="BASK_1.1"/>
    <x v="1"/>
    <s v="OFF_001"/>
    <s v="Notepads"/>
    <s v="Low"/>
    <s v="A6 Economy Notepad"/>
    <x v="0"/>
    <n v="13"/>
    <n v="17.315999999999999"/>
    <n v="0"/>
    <s v="Supplier A"/>
    <s v="New"/>
    <s v="Positive Savings"/>
    <n v="6.0709999999999997"/>
    <n v="11.244999999999999"/>
    <n v="0.64939939999999996"/>
    <n v="11.244999999999999"/>
    <n v="0.64939939999999996"/>
    <x v="0"/>
    <x v="0"/>
    <x v="0"/>
    <n v="6.0709999999999997"/>
    <n v="11.244999999999999"/>
    <n v="0.64939939999999996"/>
    <s v="Construct Formula To The Right Of This Column"/>
  </r>
  <r>
    <x v="0"/>
    <x v="0"/>
    <x v="0"/>
    <x v="5"/>
    <x v="2"/>
    <x v="10"/>
    <s v="BASK_1.1"/>
    <x v="1"/>
    <s v="OFF_002"/>
    <s v="Notepads"/>
    <s v="Low"/>
    <s v="A5 Economy Notepad"/>
    <x v="0"/>
    <n v="217"/>
    <n v="562.46400000000006"/>
    <n v="0"/>
    <s v="Supplier A"/>
    <s v="New"/>
    <s v="Positive Savings"/>
    <n v="200.6165"/>
    <n v="361.84750000000003"/>
    <n v="0.64332562000000004"/>
    <n v="361.84750000000003"/>
    <n v="0.64332562000000004"/>
    <x v="0"/>
    <x v="0"/>
    <x v="0"/>
    <n v="200.6165"/>
    <n v="361.84750000000003"/>
    <n v="0.64332562000000004"/>
    <s v="Construct Formula To The Right Of This Column"/>
  </r>
  <r>
    <x v="0"/>
    <x v="0"/>
    <x v="0"/>
    <x v="5"/>
    <x v="2"/>
    <x v="10"/>
    <s v="BASK_1.1"/>
    <x v="1"/>
    <s v="OFF_003"/>
    <s v="Notepads"/>
    <s v="Low"/>
    <s v="A4 Economy Notepad"/>
    <x v="0"/>
    <n v="318"/>
    <n v="964.49400000000003"/>
    <n v="0"/>
    <s v="Supplier B"/>
    <s v="New"/>
    <s v="Positive Savings"/>
    <n v="448.95240000000001"/>
    <n v="515.54160000000002"/>
    <n v="0.53452027999999996"/>
    <n v="515.54160000000002"/>
    <n v="0.53452027999999996"/>
    <x v="6"/>
    <x v="0"/>
    <x v="0"/>
    <n v="448.95240000000001"/>
    <n v="515.54160000000002"/>
    <n v="0.53452027999999996"/>
    <s v="Construct Formula To The Right Of This Column"/>
  </r>
  <r>
    <x v="0"/>
    <x v="0"/>
    <x v="0"/>
    <x v="5"/>
    <x v="2"/>
    <x v="10"/>
    <s v="BASK_1.1"/>
    <x v="1"/>
    <s v="OFF_004"/>
    <s v="Notepads"/>
    <s v="Medium"/>
    <s v="A6 Standard Notepad"/>
    <x v="0"/>
    <n v="212"/>
    <n v="697.69200000000001"/>
    <n v="0"/>
    <s v="Supplier A"/>
    <s v="New"/>
    <s v="Positive Savings"/>
    <n v="400.82839999999999"/>
    <n v="296.86360000000002"/>
    <n v="0.42549376999999999"/>
    <n v="296.86360000000002"/>
    <n v="0.42549376999999999"/>
    <x v="0"/>
    <x v="0"/>
    <x v="0"/>
    <n v="400.82839999999999"/>
    <n v="296.86360000000002"/>
    <n v="0.42549376999999999"/>
    <s v="Construct Formula To The Right Of This Column"/>
  </r>
  <r>
    <x v="0"/>
    <x v="0"/>
    <x v="0"/>
    <x v="5"/>
    <x v="2"/>
    <x v="10"/>
    <s v="BASK_1.1"/>
    <x v="1"/>
    <s v="OFF_005"/>
    <s v="Notepads"/>
    <s v="Medium"/>
    <s v="A5 Standard Notepad"/>
    <x v="0"/>
    <n v="457"/>
    <n v="2314.248"/>
    <n v="0"/>
    <s v="Supplier A"/>
    <s v="New"/>
    <s v="Negative Savings"/>
    <n v="2404.9625000000001"/>
    <n v="-90.714500000000001"/>
    <n v="-3.9198259999999999E-2"/>
    <n v="0"/>
    <n v="0"/>
    <x v="4"/>
    <x v="2"/>
    <x v="3"/>
    <n v="2314.248"/>
    <n v="0"/>
    <n v="0"/>
    <s v="Construct Formula To The Right Of This Column"/>
  </r>
  <r>
    <x v="0"/>
    <x v="0"/>
    <x v="0"/>
    <x v="5"/>
    <x v="2"/>
    <x v="10"/>
    <s v="BASK_1.1"/>
    <x v="1"/>
    <s v="OFF_006"/>
    <s v="Notepads"/>
    <s v="Medium"/>
    <s v="A4 Standard Notepad"/>
    <x v="0"/>
    <n v="387"/>
    <n v="2329.7399999999998"/>
    <n v="0"/>
    <s v="Supplier H"/>
    <s v="New"/>
    <s v="Negative Savings"/>
    <n v="2900.0232000000001"/>
    <n v="-570.28319999999997"/>
    <n v="-0.24478405"/>
    <n v="0"/>
    <n v="0"/>
    <x v="4"/>
    <x v="2"/>
    <x v="3"/>
    <n v="2329.7399999999998"/>
    <n v="0"/>
    <n v="0"/>
    <s v="Construct Formula To The Right Of This Column"/>
  </r>
  <r>
    <x v="0"/>
    <x v="0"/>
    <x v="0"/>
    <x v="5"/>
    <x v="2"/>
    <x v="10"/>
    <s v="BASK_1.1"/>
    <x v="1"/>
    <s v="OFF_007"/>
    <s v="Notepads"/>
    <s v="Medium"/>
    <s v="A3 Standard Notepad"/>
    <x v="0"/>
    <n v="49"/>
    <n v="437.32499999999999"/>
    <n v="0"/>
    <s v="Supplier A"/>
    <s v="New"/>
    <s v="Positive Savings"/>
    <n v="425.16809999999998"/>
    <n v="12.1569"/>
    <n v="2.7798320000000001E-2"/>
    <n v="12.1569"/>
    <n v="2.7798320000000001E-2"/>
    <x v="0"/>
    <x v="0"/>
    <x v="0"/>
    <n v="425.16809999999998"/>
    <n v="12.1569"/>
    <n v="2.7798320000000001E-2"/>
    <s v="Construct Formula To The Right Of This Column"/>
  </r>
  <r>
    <x v="0"/>
    <x v="0"/>
    <x v="0"/>
    <x v="5"/>
    <x v="2"/>
    <x v="10"/>
    <s v="BASK_1.1"/>
    <x v="1"/>
    <s v="OFF_008"/>
    <s v="Notepads"/>
    <s v="High"/>
    <s v="A6 Premium Notepad"/>
    <x v="0"/>
    <n v="255"/>
    <n v="2441.88"/>
    <n v="0"/>
    <s v="Supplier H"/>
    <s v="New"/>
    <s v="Positive Savings"/>
    <n v="922.99800000000005"/>
    <n v="1518.8820000000001"/>
    <n v="0.62201337000000001"/>
    <n v="1518.8820000000001"/>
    <n v="0.62201337000000001"/>
    <x v="5"/>
    <x v="0"/>
    <x v="0"/>
    <n v="922.99800000000005"/>
    <n v="1518.8820000000001"/>
    <n v="0.62201337000000001"/>
    <s v="Construct Formula To The Right Of This Column"/>
  </r>
  <r>
    <x v="0"/>
    <x v="0"/>
    <x v="0"/>
    <x v="5"/>
    <x v="2"/>
    <x v="10"/>
    <s v="BASK_1.1"/>
    <x v="1"/>
    <s v="OFF_009"/>
    <s v="Notepads"/>
    <s v="High"/>
    <s v="A5 Premium Notepad"/>
    <x v="0"/>
    <n v="297"/>
    <n v="3250.3679999999999"/>
    <n v="0"/>
    <s v="Supplier B"/>
    <s v="New"/>
    <s v="Positive Savings"/>
    <n v="1234.9259999999999"/>
    <n v="2015.442"/>
    <n v="0.62006578999999995"/>
    <n v="2015.442"/>
    <n v="0.62006578999999995"/>
    <x v="6"/>
    <x v="0"/>
    <x v="0"/>
    <n v="1234.9259999999999"/>
    <n v="2015.442"/>
    <n v="0.62006578999999995"/>
    <s v="Construct Formula To The Right Of This Column"/>
  </r>
  <r>
    <x v="0"/>
    <x v="0"/>
    <x v="0"/>
    <x v="5"/>
    <x v="2"/>
    <x v="10"/>
    <s v="BASK_1.1"/>
    <x v="1"/>
    <s v="OFF_010"/>
    <s v="Notepads"/>
    <s v="High"/>
    <s v="A4 Premium Notepad"/>
    <x v="0"/>
    <n v="39"/>
    <n v="539.37"/>
    <n v="0"/>
    <s v="Supplier A"/>
    <s v="New"/>
    <s v="Positive Savings"/>
    <n v="220.22909999999999"/>
    <n v="319.14089999999999"/>
    <n v="0.59169196999999996"/>
    <n v="319.14089999999999"/>
    <n v="0.59169196999999996"/>
    <x v="0"/>
    <x v="0"/>
    <x v="0"/>
    <n v="220.22909999999999"/>
    <n v="319.14089999999999"/>
    <n v="0.59169196999999996"/>
    <s v="Construct Formula To The Right Of This Column"/>
  </r>
  <r>
    <x v="0"/>
    <x v="0"/>
    <x v="0"/>
    <x v="5"/>
    <x v="2"/>
    <x v="10"/>
    <s v="BASK_1.1"/>
    <x v="2"/>
    <s v="OFF_011"/>
    <s v="Pens"/>
    <s v="Low"/>
    <s v="Fine Economy Fountain Pen"/>
    <x v="1"/>
    <n v="204"/>
    <n v="263.36399999999998"/>
    <n v="0"/>
    <s v="Supplier H"/>
    <s v="New"/>
    <s v="Negative Savings"/>
    <n v="389.23200000000003"/>
    <n v="-125.86799999999999"/>
    <n v="-0.47792409000000002"/>
    <n v="0"/>
    <n v="0"/>
    <x v="1"/>
    <x v="2"/>
    <x v="3"/>
    <n v="263.36399999999998"/>
    <n v="0"/>
    <n v="0"/>
    <s v="Construct Formula To The Right Of This Column"/>
  </r>
  <r>
    <x v="0"/>
    <x v="0"/>
    <x v="0"/>
    <x v="5"/>
    <x v="2"/>
    <x v="10"/>
    <s v="BASK_1.1"/>
    <x v="2"/>
    <s v="OFF_012"/>
    <s v="Pens"/>
    <s v="Low"/>
    <s v="Medium Economy Fountain Pen"/>
    <x v="1"/>
    <n v="309"/>
    <n v="598.37850000000003"/>
    <n v="0"/>
    <s v="Supplier H"/>
    <s v="New"/>
    <s v="Positive Savings"/>
    <n v="338.1696"/>
    <n v="260.20890000000003"/>
    <n v="0.43485669999999998"/>
    <n v="260.20890000000003"/>
    <n v="0.43485669999999998"/>
    <x v="5"/>
    <x v="0"/>
    <x v="0"/>
    <n v="338.1696"/>
    <n v="260.20890000000003"/>
    <n v="0.43485669999999998"/>
    <s v="Construct Formula To The Right Of This Column"/>
  </r>
  <r>
    <x v="0"/>
    <x v="0"/>
    <x v="0"/>
    <x v="5"/>
    <x v="2"/>
    <x v="10"/>
    <s v="BASK_1.1"/>
    <x v="2"/>
    <s v="OFF_013"/>
    <s v="Pens"/>
    <s v="Low"/>
    <s v="Thick Economy Fountain Pen"/>
    <x v="1"/>
    <n v="281"/>
    <n v="703.06200000000001"/>
    <n v="0"/>
    <s v="Supplier H"/>
    <s v="New"/>
    <s v="Positive Savings"/>
    <n v="289.28949999999998"/>
    <n v="413.77249999999998"/>
    <n v="0.58852917999999999"/>
    <n v="413.77249999999998"/>
    <n v="0.58852917999999999"/>
    <x v="5"/>
    <x v="0"/>
    <x v="0"/>
    <n v="289.28949999999998"/>
    <n v="413.77249999999998"/>
    <n v="0.58852917999999999"/>
    <s v="Construct Formula To The Right Of This Column"/>
  </r>
  <r>
    <x v="0"/>
    <x v="0"/>
    <x v="0"/>
    <x v="5"/>
    <x v="2"/>
    <x v="10"/>
    <s v="BASK_1.1"/>
    <x v="2"/>
    <s v="OFF_014"/>
    <s v="Pens"/>
    <s v="Medium"/>
    <s v="Fine Standard Fountain Pen"/>
    <x v="1"/>
    <n v="318"/>
    <n v="1249.74"/>
    <n v="0"/>
    <s v="Supplier H"/>
    <s v="New"/>
    <s v="Negative Savings"/>
    <n v="1580.0784000000001"/>
    <n v="-330.33839999999998"/>
    <n v="-0.2643257"/>
    <n v="0"/>
    <n v="0"/>
    <x v="1"/>
    <x v="2"/>
    <x v="3"/>
    <n v="1249.74"/>
    <n v="0"/>
    <n v="0"/>
    <s v="Construct Formula To The Right Of This Column"/>
  </r>
  <r>
    <x v="0"/>
    <x v="0"/>
    <x v="0"/>
    <x v="5"/>
    <x v="2"/>
    <x v="10"/>
    <s v="BASK_1.1"/>
    <x v="2"/>
    <s v="OFF_015"/>
    <s v="Pens"/>
    <s v="Medium"/>
    <s v="Medium Standard Fountain Pen"/>
    <x v="1"/>
    <n v="36"/>
    <n v="149.68799999999999"/>
    <n v="0"/>
    <s v="Supplier H"/>
    <s v="New"/>
    <s v="Positive Savings"/>
    <n v="73.602000000000004"/>
    <n v="76.085999999999999"/>
    <n v="0.50829725999999997"/>
    <n v="76.085999999999999"/>
    <n v="0.50829725999999997"/>
    <x v="5"/>
    <x v="0"/>
    <x v="0"/>
    <n v="73.602000000000004"/>
    <n v="76.085999999999999"/>
    <n v="0.50829725999999997"/>
    <s v="Construct Formula To The Right Of This Column"/>
  </r>
  <r>
    <x v="0"/>
    <x v="0"/>
    <x v="0"/>
    <x v="5"/>
    <x v="2"/>
    <x v="10"/>
    <s v="BASK_1.1"/>
    <x v="2"/>
    <s v="OFF_016"/>
    <s v="Pens"/>
    <s v="Medium"/>
    <s v="Thick Standard Fountain Pen"/>
    <x v="1"/>
    <n v="87"/>
    <n v="410.29199999999997"/>
    <n v="0"/>
    <s v="Supplier H"/>
    <s v="New"/>
    <s v="Negative Savings"/>
    <n v="440.93340000000001"/>
    <n v="-30.641400000000001"/>
    <n v="-7.4681929999999994E-2"/>
    <n v="0"/>
    <n v="0"/>
    <x v="1"/>
    <x v="2"/>
    <x v="3"/>
    <n v="410.29199999999997"/>
    <n v="0"/>
    <n v="0"/>
    <s v="Construct Formula To The Right Of This Column"/>
  </r>
  <r>
    <x v="0"/>
    <x v="0"/>
    <x v="0"/>
    <x v="5"/>
    <x v="2"/>
    <x v="10"/>
    <s v="BASK_1.1"/>
    <x v="2"/>
    <s v="OFF_017"/>
    <s v="Pens"/>
    <s v="Medium"/>
    <s v="A3 Standard Fountain Pen"/>
    <x v="1"/>
    <n v="596"/>
    <n v="3558.12"/>
    <n v="0"/>
    <m/>
    <m/>
    <m/>
    <n v="0"/>
    <m/>
    <m/>
    <n v="0"/>
    <n v="0"/>
    <x v="1"/>
    <x v="2"/>
    <x v="3"/>
    <n v="3558.12"/>
    <n v="0"/>
    <n v="0"/>
    <s v="Construct Formula To The Right Of This Column"/>
  </r>
  <r>
    <x v="0"/>
    <x v="0"/>
    <x v="0"/>
    <x v="5"/>
    <x v="2"/>
    <x v="10"/>
    <s v="BASK_1.1"/>
    <x v="2"/>
    <s v="OFF_018"/>
    <s v="Pens"/>
    <s v="High"/>
    <s v="Fine Premium Fountain Pen"/>
    <x v="1"/>
    <n v="137"/>
    <n v="1764.56"/>
    <n v="0"/>
    <m/>
    <m/>
    <m/>
    <n v="0"/>
    <m/>
    <m/>
    <n v="0"/>
    <n v="0"/>
    <x v="1"/>
    <x v="2"/>
    <x v="3"/>
    <n v="1764.56"/>
    <n v="0"/>
    <n v="0"/>
    <s v="Construct Formula To The Right Of This Column"/>
  </r>
  <r>
    <x v="0"/>
    <x v="0"/>
    <x v="0"/>
    <x v="5"/>
    <x v="2"/>
    <x v="10"/>
    <s v="BASK_1.1"/>
    <x v="2"/>
    <s v="OFF_019"/>
    <s v="Pens"/>
    <s v="High"/>
    <s v="Medium Premium Fountain Pen"/>
    <x v="1"/>
    <n v="359"/>
    <n v="6321.99"/>
    <n v="0"/>
    <s v="Supplier H"/>
    <s v="New"/>
    <s v="Positive Savings"/>
    <n v="6106.4105"/>
    <n v="215.5795"/>
    <n v="3.4099940000000002E-2"/>
    <n v="215.5795"/>
    <n v="3.4099940000000002E-2"/>
    <x v="5"/>
    <x v="0"/>
    <x v="0"/>
    <n v="6106.4105"/>
    <n v="215.5795"/>
    <n v="3.4099940000000002E-2"/>
    <s v="Construct Formula To The Right Of This Column"/>
  </r>
  <r>
    <x v="0"/>
    <x v="0"/>
    <x v="0"/>
    <x v="5"/>
    <x v="2"/>
    <x v="10"/>
    <s v="BASK_1.1"/>
    <x v="2"/>
    <s v="OFF_020"/>
    <s v="Pens"/>
    <s v="High"/>
    <s v="Thick Premium Fountain Pen"/>
    <x v="1"/>
    <n v="310"/>
    <n v="7092.8"/>
    <n v="0"/>
    <s v="Supplier H"/>
    <s v="New"/>
    <s v="Positive Savings"/>
    <n v="5616.7039999999997"/>
    <n v="1476.096"/>
    <n v="0.20811188999999999"/>
    <n v="1476.096"/>
    <n v="0.20811188999999999"/>
    <x v="5"/>
    <x v="0"/>
    <x v="0"/>
    <n v="5616.7039999999997"/>
    <n v="1476.096"/>
    <n v="0.20811188999999999"/>
    <s v="Construct Formula To The Right Of This Column"/>
  </r>
  <r>
    <x v="0"/>
    <x v="0"/>
    <x v="0"/>
    <x v="5"/>
    <x v="2"/>
    <x v="10"/>
    <s v="BASK_1.1"/>
    <x v="3"/>
    <s v="OFF_021"/>
    <s v="Office Chairs"/>
    <s v="Low"/>
    <s v="Plastic Simple Chair"/>
    <x v="2"/>
    <n v="152"/>
    <n v="3508.16"/>
    <m/>
    <m/>
    <m/>
    <m/>
    <n v="0"/>
    <m/>
    <m/>
    <n v="0"/>
    <n v="0"/>
    <x v="2"/>
    <x v="2"/>
    <x v="3"/>
    <n v="3508.16"/>
    <n v="0"/>
    <n v="0"/>
    <s v="Construct Formula To The Right Of This Column"/>
  </r>
  <r>
    <x v="0"/>
    <x v="0"/>
    <x v="0"/>
    <x v="5"/>
    <x v="2"/>
    <x v="10"/>
    <s v="BASK_1.1"/>
    <x v="3"/>
    <s v="OFF_022"/>
    <s v="Office Chairs"/>
    <s v="Low"/>
    <s v="Metal Simple Chair"/>
    <x v="2"/>
    <n v="416"/>
    <n v="11856"/>
    <m/>
    <m/>
    <m/>
    <m/>
    <n v="0"/>
    <m/>
    <m/>
    <n v="0"/>
    <n v="0"/>
    <x v="2"/>
    <x v="2"/>
    <x v="3"/>
    <n v="11856"/>
    <n v="0"/>
    <n v="0"/>
    <s v="Construct Formula To The Right Of This Column"/>
  </r>
  <r>
    <x v="0"/>
    <x v="0"/>
    <x v="0"/>
    <x v="5"/>
    <x v="2"/>
    <x v="10"/>
    <s v="BASK_1.1"/>
    <x v="3"/>
    <s v="OFF_023"/>
    <s v="Office Chairs"/>
    <s v="Low"/>
    <s v="Wooden Simple Chair"/>
    <x v="2"/>
    <n v="584"/>
    <n v="17826.016"/>
    <m/>
    <m/>
    <m/>
    <m/>
    <n v="0"/>
    <m/>
    <m/>
    <n v="0"/>
    <n v="0"/>
    <x v="2"/>
    <x v="2"/>
    <x v="3"/>
    <n v="17826.016"/>
    <n v="0"/>
    <n v="0"/>
    <s v="Construct Formula To The Right Of This Column"/>
  </r>
  <r>
    <x v="0"/>
    <x v="0"/>
    <x v="0"/>
    <x v="5"/>
    <x v="2"/>
    <x v="10"/>
    <s v="BASK_1.1"/>
    <x v="3"/>
    <s v="OFF_024"/>
    <s v="Office Chairs"/>
    <s v="Medium"/>
    <s v="Standard Office Chair"/>
    <x v="2"/>
    <n v="562"/>
    <n v="27672.880000000001"/>
    <m/>
    <m/>
    <m/>
    <m/>
    <n v="0"/>
    <m/>
    <m/>
    <n v="0"/>
    <n v="0"/>
    <x v="2"/>
    <x v="2"/>
    <x v="3"/>
    <n v="27672.880000000001"/>
    <n v="0"/>
    <n v="0"/>
    <s v="Construct Formula To The Right Of This Column"/>
  </r>
  <r>
    <x v="0"/>
    <x v="0"/>
    <x v="0"/>
    <x v="5"/>
    <x v="2"/>
    <x v="10"/>
    <s v="BASK_1.1"/>
    <x v="3"/>
    <s v="OFF_025"/>
    <s v="Office Chairs"/>
    <s v="Medium"/>
    <s v="Standard Office Recliner"/>
    <x v="2"/>
    <n v="372"/>
    <n v="24886.799999999999"/>
    <m/>
    <m/>
    <m/>
    <m/>
    <n v="0"/>
    <m/>
    <m/>
    <n v="0"/>
    <n v="0"/>
    <x v="2"/>
    <x v="2"/>
    <x v="3"/>
    <n v="24886.799999999999"/>
    <n v="0"/>
    <n v="0"/>
    <s v="Construct Formula To The Right Of This Column"/>
  </r>
  <r>
    <x v="0"/>
    <x v="0"/>
    <x v="0"/>
    <x v="5"/>
    <x v="2"/>
    <x v="10"/>
    <s v="BASK_1.1"/>
    <x v="3"/>
    <s v="OFF_026"/>
    <s v="Office Chairs"/>
    <s v="Medium"/>
    <s v="Soft Office Chair"/>
    <x v="2"/>
    <n v="82"/>
    <n v="5574.36"/>
    <m/>
    <m/>
    <m/>
    <m/>
    <n v="0"/>
    <m/>
    <m/>
    <n v="0"/>
    <n v="0"/>
    <x v="2"/>
    <x v="2"/>
    <x v="3"/>
    <n v="5574.36"/>
    <n v="0"/>
    <n v="0"/>
    <s v="Construct Formula To The Right Of This Column"/>
  </r>
  <r>
    <x v="0"/>
    <x v="0"/>
    <x v="0"/>
    <x v="5"/>
    <x v="2"/>
    <x v="10"/>
    <s v="BASK_1.1"/>
    <x v="3"/>
    <s v="OFF_027"/>
    <s v="Office Chairs"/>
    <s v="Medium"/>
    <s v="Leather Office Chair"/>
    <x v="2"/>
    <n v="345"/>
    <n v="61065"/>
    <m/>
    <m/>
    <m/>
    <m/>
    <n v="0"/>
    <m/>
    <m/>
    <n v="0"/>
    <n v="0"/>
    <x v="2"/>
    <x v="2"/>
    <x v="3"/>
    <n v="61065"/>
    <n v="0"/>
    <n v="0"/>
    <s v="Construct Formula To The Right Of This Column"/>
  </r>
  <r>
    <x v="0"/>
    <x v="0"/>
    <x v="0"/>
    <x v="5"/>
    <x v="2"/>
    <x v="10"/>
    <s v="BASK_1.1"/>
    <x v="3"/>
    <s v="OFF_028"/>
    <s v="Office Chairs"/>
    <s v="High"/>
    <s v="Luxury CEO Chair"/>
    <x v="2"/>
    <n v="522"/>
    <n v="795528"/>
    <m/>
    <m/>
    <m/>
    <m/>
    <n v="0"/>
    <m/>
    <m/>
    <n v="0"/>
    <n v="0"/>
    <x v="2"/>
    <x v="2"/>
    <x v="3"/>
    <n v="795528"/>
    <n v="0"/>
    <n v="0"/>
    <s v="Construct Formula To The Right Of This Column"/>
  </r>
  <r>
    <x v="0"/>
    <x v="0"/>
    <x v="0"/>
    <x v="5"/>
    <x v="2"/>
    <x v="10"/>
    <s v="BASK_1.1"/>
    <x v="3"/>
    <s v="OFF_029"/>
    <s v="Office Chairs"/>
    <s v="High"/>
    <s v="Luxury CEO Guest Chair"/>
    <x v="2"/>
    <n v="303"/>
    <n v="218250.9"/>
    <m/>
    <m/>
    <m/>
    <m/>
    <n v="0"/>
    <m/>
    <m/>
    <n v="0"/>
    <n v="0"/>
    <x v="2"/>
    <x v="2"/>
    <x v="3"/>
    <n v="218250.9"/>
    <n v="0"/>
    <n v="0"/>
    <s v="Construct Formula To The Right Of This Column"/>
  </r>
  <r>
    <x v="0"/>
    <x v="0"/>
    <x v="0"/>
    <x v="5"/>
    <x v="2"/>
    <x v="10"/>
    <s v="BASK_1.1"/>
    <x v="3"/>
    <s v="OFF_030"/>
    <s v="Office Chairs"/>
    <s v="High"/>
    <s v="Luxury CEO Guest Sofa"/>
    <x v="2"/>
    <n v="229"/>
    <n v="459259.5"/>
    <m/>
    <m/>
    <m/>
    <m/>
    <n v="0"/>
    <m/>
    <m/>
    <n v="0"/>
    <n v="0"/>
    <x v="2"/>
    <x v="2"/>
    <x v="3"/>
    <n v="459259.5"/>
    <n v="0"/>
    <n v="0"/>
    <s v="Construct Formula To The Right Of This Column"/>
  </r>
  <r>
    <x v="0"/>
    <x v="0"/>
    <x v="0"/>
    <x v="5"/>
    <x v="2"/>
    <x v="10"/>
    <s v="BASK_1.1"/>
    <x v="4"/>
    <s v="OFF_031"/>
    <s v="Desks"/>
    <s v="Low"/>
    <s v="Plastic Desk"/>
    <x v="2"/>
    <n v="548"/>
    <n v="63622.8"/>
    <n v="0"/>
    <m/>
    <m/>
    <m/>
    <n v="0"/>
    <m/>
    <m/>
    <n v="0"/>
    <n v="0"/>
    <x v="2"/>
    <x v="2"/>
    <x v="3"/>
    <n v="63622.8"/>
    <n v="0"/>
    <n v="0"/>
    <s v="Construct Formula To The Right Of This Column"/>
  </r>
  <r>
    <x v="0"/>
    <x v="0"/>
    <x v="0"/>
    <x v="5"/>
    <x v="2"/>
    <x v="10"/>
    <s v="BASK_1.1"/>
    <x v="4"/>
    <s v="OFF_032"/>
    <s v="Desks"/>
    <s v="Medium"/>
    <s v="Wooden Desk"/>
    <x v="2"/>
    <n v="305"/>
    <n v="74969"/>
    <n v="0"/>
    <s v="Supplier B"/>
    <s v="New"/>
    <s v="Positive Savings"/>
    <n v="53912.898000000001"/>
    <n v="21056.101999999999"/>
    <n v="0.28086411999999999"/>
    <n v="21056.101999999999"/>
    <n v="0.28086411999999999"/>
    <x v="6"/>
    <x v="0"/>
    <x v="0"/>
    <n v="53912.898000000001"/>
    <n v="21056.101999999999"/>
    <n v="0.28086411999999999"/>
    <s v="Construct Formula To The Right Of This Column"/>
  </r>
  <r>
    <x v="0"/>
    <x v="0"/>
    <x v="0"/>
    <x v="5"/>
    <x v="2"/>
    <x v="10"/>
    <s v="BASK_1.1"/>
    <x v="4"/>
    <s v="OFF_033"/>
    <s v="Desks"/>
    <s v="High"/>
    <s v="Adjustable Metal and Plastic Desk"/>
    <x v="2"/>
    <n v="292"/>
    <n v="156950"/>
    <n v="0"/>
    <s v="Supplier B"/>
    <s v="New"/>
    <s v="Positive Savings"/>
    <n v="99636.24"/>
    <n v="57313.760000000002"/>
    <n v="0.36517209"/>
    <n v="57313.760000000002"/>
    <n v="0.36517209"/>
    <x v="6"/>
    <x v="0"/>
    <x v="0"/>
    <n v="99636.24"/>
    <n v="57313.760000000002"/>
    <n v="0.36517209"/>
    <s v="Construct Formula To The Right Of This Column"/>
  </r>
  <r>
    <x v="0"/>
    <x v="0"/>
    <x v="0"/>
    <x v="5"/>
    <x v="3"/>
    <x v="11"/>
    <s v="BASK_1.2"/>
    <x v="5"/>
    <s v="OFF_001"/>
    <s v="Notepads"/>
    <s v="Low"/>
    <s v="A6 Economy Notepad"/>
    <x v="0"/>
    <n v="13"/>
    <n v="17.315999999999999"/>
    <n v="0"/>
    <s v="Supplier F"/>
    <s v="Incumbent"/>
    <s v="Positive Savings"/>
    <n v="16.2851"/>
    <n v="1.0308999999999999"/>
    <n v="5.9534530000000002E-2"/>
    <n v="1.0308999999999999"/>
    <n v="5.9534530000000002E-2"/>
    <x v="2"/>
    <x v="1"/>
    <x v="1"/>
    <n v="16.2851"/>
    <n v="1.0308999999999999"/>
    <n v="5.9534530000000002E-2"/>
    <s v="Construct Formula To The Right Of This Column"/>
  </r>
  <r>
    <x v="0"/>
    <x v="0"/>
    <x v="0"/>
    <x v="5"/>
    <x v="3"/>
    <x v="11"/>
    <s v="BASK_1.2"/>
    <x v="5"/>
    <s v="OFF_002"/>
    <s v="Notepads"/>
    <s v="Low"/>
    <s v="A5 Economy Notepad"/>
    <x v="0"/>
    <n v="217"/>
    <n v="562.46400000000006"/>
    <n v="0"/>
    <s v="Supplier F"/>
    <s v="Incumbent"/>
    <s v="Positive Savings"/>
    <n v="356.46589999999998"/>
    <n v="205.99809999999999"/>
    <n v="0.36624227999999998"/>
    <n v="205.99809999999999"/>
    <n v="0.36624227999999998"/>
    <x v="2"/>
    <x v="1"/>
    <x v="1"/>
    <n v="356.46589999999998"/>
    <n v="205.99809999999999"/>
    <n v="0.36624227999999998"/>
    <s v="Construct Formula To The Right Of This Column"/>
  </r>
  <r>
    <x v="0"/>
    <x v="0"/>
    <x v="0"/>
    <x v="5"/>
    <x v="3"/>
    <x v="11"/>
    <s v="BASK_1.2"/>
    <x v="5"/>
    <s v="OFF_003"/>
    <s v="Notepads"/>
    <s v="Low"/>
    <s v="A4 Economy Notepad"/>
    <x v="0"/>
    <n v="318"/>
    <n v="964.49400000000003"/>
    <n v="0"/>
    <m/>
    <m/>
    <m/>
    <n v="0"/>
    <m/>
    <m/>
    <n v="0"/>
    <n v="0"/>
    <x v="4"/>
    <x v="2"/>
    <x v="3"/>
    <n v="964.49400000000003"/>
    <n v="0"/>
    <n v="0"/>
    <s v="Construct Formula To The Right Of This Column"/>
  </r>
  <r>
    <x v="0"/>
    <x v="0"/>
    <x v="0"/>
    <x v="5"/>
    <x v="3"/>
    <x v="11"/>
    <s v="BASK_1.2"/>
    <x v="6"/>
    <s v="OFF_004"/>
    <s v="Notepads"/>
    <s v="Medium"/>
    <s v="A6 Standard Notepad"/>
    <x v="0"/>
    <n v="212"/>
    <n v="697.69200000000001"/>
    <n v="0"/>
    <s v="Supplier F"/>
    <s v="Incumbent"/>
    <s v="Positive Savings"/>
    <n v="219.86519999999999"/>
    <n v="477.82679999999999"/>
    <n v="0.68486782000000002"/>
    <n v="477.82679999999999"/>
    <n v="0.68486782000000002"/>
    <x v="2"/>
    <x v="1"/>
    <x v="1"/>
    <n v="219.86519999999999"/>
    <n v="477.82679999999999"/>
    <n v="0.68486782000000002"/>
    <s v="Construct Formula To The Right Of This Column"/>
  </r>
  <r>
    <x v="0"/>
    <x v="0"/>
    <x v="0"/>
    <x v="5"/>
    <x v="3"/>
    <x v="11"/>
    <s v="BASK_1.2"/>
    <x v="6"/>
    <s v="OFF_005"/>
    <s v="Notepads"/>
    <s v="Medium"/>
    <s v="A5 Standard Notepad"/>
    <x v="0"/>
    <n v="457"/>
    <n v="2314.248"/>
    <n v="0"/>
    <s v="Supplier F"/>
    <s v="Incumbent"/>
    <s v="Positive Savings"/>
    <n v="1112.8407"/>
    <n v="1201.4073000000001"/>
    <n v="0.51913507000000003"/>
    <n v="1201.4073000000001"/>
    <n v="0.51913507000000003"/>
    <x v="2"/>
    <x v="1"/>
    <x v="1"/>
    <n v="1112.8407"/>
    <n v="1201.4073000000001"/>
    <n v="0.51913507000000003"/>
    <s v="Construct Formula To The Right Of This Column"/>
  </r>
  <r>
    <x v="0"/>
    <x v="0"/>
    <x v="0"/>
    <x v="5"/>
    <x v="3"/>
    <x v="11"/>
    <s v="BASK_1.2"/>
    <x v="6"/>
    <s v="OFF_006"/>
    <s v="Notepads"/>
    <s v="Medium"/>
    <s v="A4 Standard Notepad"/>
    <x v="0"/>
    <n v="387"/>
    <n v="2329.7399999999998"/>
    <n v="0"/>
    <s v="Supplier F"/>
    <s v="Incumbent"/>
    <s v="Negative Savings"/>
    <n v="3579.5178000000001"/>
    <n v="-1249.7778000000001"/>
    <n v="-0.53644517999999997"/>
    <n v="0"/>
    <n v="0"/>
    <x v="4"/>
    <x v="2"/>
    <x v="3"/>
    <n v="2329.7399999999998"/>
    <n v="0"/>
    <n v="0"/>
    <s v="Construct Formula To The Right Of This Column"/>
  </r>
  <r>
    <x v="0"/>
    <x v="0"/>
    <x v="0"/>
    <x v="5"/>
    <x v="3"/>
    <x v="11"/>
    <s v="BASK_1.2"/>
    <x v="6"/>
    <s v="OFF_007"/>
    <s v="Notepads"/>
    <s v="Medium"/>
    <s v="A3 Standard Notepad"/>
    <x v="0"/>
    <n v="49"/>
    <n v="437.32499999999999"/>
    <n v="0"/>
    <s v="Supplier F"/>
    <s v="Incumbent"/>
    <s v="Negative Savings"/>
    <n v="573.16769999999997"/>
    <n v="-135.84270000000001"/>
    <n v="-0.31062184999999998"/>
    <n v="0"/>
    <n v="0"/>
    <x v="4"/>
    <x v="2"/>
    <x v="3"/>
    <n v="437.32499999999999"/>
    <n v="0"/>
    <n v="0"/>
    <s v="Construct Formula To The Right Of This Column"/>
  </r>
  <r>
    <x v="0"/>
    <x v="0"/>
    <x v="0"/>
    <x v="5"/>
    <x v="3"/>
    <x v="11"/>
    <s v="BASK_1.2"/>
    <x v="7"/>
    <s v="OFF_008"/>
    <s v="Notepads"/>
    <s v="High"/>
    <s v="A6 Premium Notepad"/>
    <x v="0"/>
    <n v="255"/>
    <n v="2441.88"/>
    <n v="0"/>
    <s v="Supplier F"/>
    <s v="Incumbent"/>
    <s v="Positive Savings"/>
    <n v="1890.9014999999999"/>
    <n v="550.97850000000005"/>
    <n v="0.22563701"/>
    <n v="550.97850000000005"/>
    <n v="0.22563701"/>
    <x v="2"/>
    <x v="1"/>
    <x v="1"/>
    <n v="1890.9014999999999"/>
    <n v="550.97850000000005"/>
    <n v="0.22563701"/>
    <s v="Construct Formula To The Right Of This Column"/>
  </r>
  <r>
    <x v="0"/>
    <x v="0"/>
    <x v="0"/>
    <x v="5"/>
    <x v="3"/>
    <x v="11"/>
    <s v="BASK_1.2"/>
    <x v="7"/>
    <s v="OFF_009"/>
    <s v="Notepads"/>
    <s v="High"/>
    <s v="A5 Premium Notepad"/>
    <x v="0"/>
    <n v="297"/>
    <n v="3250.3679999999999"/>
    <n v="0"/>
    <s v="Supplier F"/>
    <s v="Incumbent"/>
    <s v="Negative Savings"/>
    <n v="3599.64"/>
    <n v="-349.27199999999999"/>
    <n v="-0.10745614000000001"/>
    <n v="0"/>
    <n v="0"/>
    <x v="4"/>
    <x v="2"/>
    <x v="3"/>
    <n v="3250.3679999999999"/>
    <n v="0"/>
    <n v="0"/>
    <s v="Construct Formula To The Right Of This Column"/>
  </r>
  <r>
    <x v="0"/>
    <x v="0"/>
    <x v="0"/>
    <x v="5"/>
    <x v="3"/>
    <x v="11"/>
    <s v="BASK_1.2"/>
    <x v="7"/>
    <s v="OFF_010"/>
    <s v="Notepads"/>
    <s v="High"/>
    <s v="A4 Premium Notepad"/>
    <x v="0"/>
    <n v="39"/>
    <n v="539.37"/>
    <n v="0"/>
    <s v="Supplier F"/>
    <s v="Incumbent"/>
    <s v="Positive Savings"/>
    <n v="170.5275"/>
    <n v="368.84249999999997"/>
    <n v="0.68383948000000006"/>
    <n v="368.84249999999997"/>
    <n v="0.68383948000000006"/>
    <x v="2"/>
    <x v="1"/>
    <x v="1"/>
    <n v="170.5275"/>
    <n v="368.84249999999997"/>
    <n v="0.68383948000000006"/>
    <s v="Construct Formula To The Right Of This Column"/>
  </r>
  <r>
    <x v="0"/>
    <x v="0"/>
    <x v="0"/>
    <x v="5"/>
    <x v="3"/>
    <x v="11"/>
    <s v="BASK_1.2"/>
    <x v="5"/>
    <s v="OFF_011"/>
    <s v="Pens"/>
    <s v="Low"/>
    <s v="Fine Economy Fountain Pen"/>
    <x v="1"/>
    <n v="204"/>
    <n v="263.36399999999998"/>
    <n v="0"/>
    <s v="Supplier F"/>
    <s v="Incumbent"/>
    <s v="Negative Savings"/>
    <n v="379.6848"/>
    <n v="-116.32080000000001"/>
    <n v="-0.44167311999999997"/>
    <n v="0"/>
    <n v="0"/>
    <x v="1"/>
    <x v="2"/>
    <x v="3"/>
    <n v="263.36399999999998"/>
    <n v="0"/>
    <n v="0"/>
    <s v="Construct Formula To The Right Of This Column"/>
  </r>
  <r>
    <x v="0"/>
    <x v="0"/>
    <x v="0"/>
    <x v="5"/>
    <x v="3"/>
    <x v="11"/>
    <s v="BASK_1.2"/>
    <x v="5"/>
    <s v="OFF_012"/>
    <s v="Pens"/>
    <s v="Low"/>
    <s v="Medium Economy Fountain Pen"/>
    <x v="1"/>
    <n v="309"/>
    <n v="598.37850000000003"/>
    <n v="0"/>
    <s v="Supplier F"/>
    <s v="Incumbent"/>
    <s v="Negative Savings"/>
    <n v="689.93520000000001"/>
    <n v="-91.556700000000006"/>
    <n v="-0.15300800000000001"/>
    <n v="0"/>
    <n v="0"/>
    <x v="1"/>
    <x v="2"/>
    <x v="3"/>
    <n v="598.37850000000003"/>
    <n v="0"/>
    <n v="0"/>
    <s v="Construct Formula To The Right Of This Column"/>
  </r>
  <r>
    <x v="0"/>
    <x v="0"/>
    <x v="0"/>
    <x v="5"/>
    <x v="3"/>
    <x v="11"/>
    <s v="BASK_1.2"/>
    <x v="5"/>
    <s v="OFF_013"/>
    <s v="Pens"/>
    <s v="Low"/>
    <s v="Thick Economy Fountain Pen"/>
    <x v="1"/>
    <n v="281"/>
    <n v="703.06200000000001"/>
    <n v="0"/>
    <m/>
    <m/>
    <m/>
    <n v="0"/>
    <m/>
    <m/>
    <n v="0"/>
    <n v="0"/>
    <x v="1"/>
    <x v="2"/>
    <x v="3"/>
    <n v="703.06200000000001"/>
    <n v="0"/>
    <n v="0"/>
    <s v="Construct Formula To The Right Of This Column"/>
  </r>
  <r>
    <x v="0"/>
    <x v="0"/>
    <x v="0"/>
    <x v="5"/>
    <x v="3"/>
    <x v="11"/>
    <s v="BASK_1.2"/>
    <x v="6"/>
    <s v="OFF_014"/>
    <s v="Pens"/>
    <s v="Medium"/>
    <s v="Fine Standard Fountain Pen"/>
    <x v="1"/>
    <n v="318"/>
    <n v="1249.74"/>
    <n v="0"/>
    <s v="Supplier F"/>
    <s v="Incumbent"/>
    <s v="Negative Savings"/>
    <n v="1279.7909999999999"/>
    <n v="-30.050999999999998"/>
    <n v="-2.4045799999999999E-2"/>
    <n v="0"/>
    <n v="0"/>
    <x v="1"/>
    <x v="2"/>
    <x v="3"/>
    <n v="1249.74"/>
    <n v="0"/>
    <n v="0"/>
    <s v="Construct Formula To The Right Of This Column"/>
  </r>
  <r>
    <x v="0"/>
    <x v="0"/>
    <x v="0"/>
    <x v="5"/>
    <x v="3"/>
    <x v="11"/>
    <s v="BASK_1.2"/>
    <x v="6"/>
    <s v="OFF_015"/>
    <s v="Pens"/>
    <s v="Medium"/>
    <s v="Medium Standard Fountain Pen"/>
    <x v="1"/>
    <n v="36"/>
    <n v="149.68799999999999"/>
    <n v="0"/>
    <s v="Supplier F"/>
    <s v="Incumbent"/>
    <s v="Positive Savings"/>
    <n v="117.7848"/>
    <n v="31.903199999999998"/>
    <n v="0.21313130999999999"/>
    <n v="31.903199999999998"/>
    <n v="0.21313130999999999"/>
    <x v="2"/>
    <x v="1"/>
    <x v="1"/>
    <n v="117.7848"/>
    <n v="31.903199999999998"/>
    <n v="0.21313130999999999"/>
    <s v="Construct Formula To The Right Of This Column"/>
  </r>
  <r>
    <x v="0"/>
    <x v="0"/>
    <x v="0"/>
    <x v="5"/>
    <x v="3"/>
    <x v="11"/>
    <s v="BASK_1.2"/>
    <x v="6"/>
    <s v="OFF_016"/>
    <s v="Pens"/>
    <s v="Medium"/>
    <s v="Thick Standard Fountain Pen"/>
    <x v="1"/>
    <n v="87"/>
    <n v="410.29199999999997"/>
    <n v="0"/>
    <s v="Supplier F"/>
    <s v="Incumbent"/>
    <s v="Positive Savings"/>
    <n v="341.74470000000002"/>
    <n v="68.547300000000007"/>
    <n v="0.16706955000000001"/>
    <n v="68.547300000000007"/>
    <n v="0.16706955000000001"/>
    <x v="2"/>
    <x v="1"/>
    <x v="1"/>
    <n v="341.74470000000002"/>
    <n v="68.547300000000007"/>
    <n v="0.16706955000000001"/>
    <s v="Construct Formula To The Right Of This Column"/>
  </r>
  <r>
    <x v="0"/>
    <x v="0"/>
    <x v="0"/>
    <x v="5"/>
    <x v="3"/>
    <x v="11"/>
    <s v="BASK_1.2"/>
    <x v="6"/>
    <s v="OFF_017"/>
    <s v="Pens"/>
    <s v="Medium"/>
    <s v="A3 Standard Fountain Pen"/>
    <x v="1"/>
    <n v="596"/>
    <n v="3558.12"/>
    <n v="0"/>
    <s v="Supplier F"/>
    <s v="Incumbent"/>
    <s v="Negative Savings"/>
    <n v="3682.4456"/>
    <n v="-124.32559999999999"/>
    <n v="-3.4941369999999999E-2"/>
    <n v="0"/>
    <n v="0"/>
    <x v="1"/>
    <x v="2"/>
    <x v="3"/>
    <n v="3558.12"/>
    <n v="0"/>
    <n v="0"/>
    <s v="Construct Formula To The Right Of This Column"/>
  </r>
  <r>
    <x v="0"/>
    <x v="0"/>
    <x v="0"/>
    <x v="5"/>
    <x v="3"/>
    <x v="11"/>
    <s v="BASK_1.2"/>
    <x v="7"/>
    <s v="OFF_018"/>
    <s v="Pens"/>
    <s v="High"/>
    <s v="Fine Premium Fountain Pen"/>
    <x v="1"/>
    <n v="137"/>
    <n v="1764.56"/>
    <n v="0"/>
    <s v="Supplier F"/>
    <s v="Incumbent"/>
    <s v="Negative Savings"/>
    <n v="2470.5210000000002"/>
    <n v="-705.96100000000001"/>
    <n v="-0.40007764000000001"/>
    <n v="0"/>
    <n v="0"/>
    <x v="1"/>
    <x v="2"/>
    <x v="3"/>
    <n v="1764.56"/>
    <n v="0"/>
    <n v="0"/>
    <s v="Construct Formula To The Right Of This Column"/>
  </r>
  <r>
    <x v="0"/>
    <x v="0"/>
    <x v="0"/>
    <x v="5"/>
    <x v="3"/>
    <x v="11"/>
    <s v="BASK_1.2"/>
    <x v="7"/>
    <s v="OFF_019"/>
    <s v="Pens"/>
    <s v="High"/>
    <s v="Medium Premium Fountain Pen"/>
    <x v="1"/>
    <n v="359"/>
    <n v="6321.99"/>
    <n v="0"/>
    <s v="Supplier F"/>
    <s v="Incumbent"/>
    <s v="Positive Savings"/>
    <n v="3532.8472000000002"/>
    <n v="2789.1428000000001"/>
    <n v="0.44118115000000002"/>
    <n v="2789.1428000000001"/>
    <n v="0.44118115000000002"/>
    <x v="2"/>
    <x v="1"/>
    <x v="1"/>
    <n v="3532.8472000000002"/>
    <n v="2789.1428000000001"/>
    <n v="0.44118115000000002"/>
    <s v="Construct Formula To The Right Of This Column"/>
  </r>
  <r>
    <x v="0"/>
    <x v="0"/>
    <x v="0"/>
    <x v="5"/>
    <x v="3"/>
    <x v="11"/>
    <s v="BASK_1.2"/>
    <x v="7"/>
    <s v="OFF_020"/>
    <s v="Pens"/>
    <s v="High"/>
    <s v="Thick Premium Fountain Pen"/>
    <x v="1"/>
    <n v="310"/>
    <n v="7092.8"/>
    <n v="0"/>
    <m/>
    <m/>
    <m/>
    <n v="0"/>
    <m/>
    <m/>
    <n v="0"/>
    <n v="0"/>
    <x v="1"/>
    <x v="2"/>
    <x v="3"/>
    <n v="7092.8"/>
    <n v="0"/>
    <n v="0"/>
    <s v="Construct Formula To The Right Of This Column"/>
  </r>
  <r>
    <x v="0"/>
    <x v="0"/>
    <x v="0"/>
    <x v="5"/>
    <x v="3"/>
    <x v="11"/>
    <s v="BASK_1.2"/>
    <x v="5"/>
    <s v="OFF_021"/>
    <s v="Office Chairs"/>
    <s v="Low"/>
    <s v="Plastic Simple Chair"/>
    <x v="2"/>
    <n v="152"/>
    <n v="3508.16"/>
    <n v="0"/>
    <m/>
    <m/>
    <m/>
    <n v="0"/>
    <m/>
    <m/>
    <n v="0"/>
    <n v="0"/>
    <x v="2"/>
    <x v="2"/>
    <x v="3"/>
    <n v="3508.16"/>
    <n v="0"/>
    <n v="0"/>
    <s v="Construct Formula To The Right Of This Column"/>
  </r>
  <r>
    <x v="0"/>
    <x v="0"/>
    <x v="0"/>
    <x v="5"/>
    <x v="3"/>
    <x v="11"/>
    <s v="BASK_1.2"/>
    <x v="5"/>
    <s v="OFF_022"/>
    <s v="Office Chairs"/>
    <s v="Low"/>
    <s v="Metal Simple Chair"/>
    <x v="2"/>
    <n v="416"/>
    <n v="11856"/>
    <n v="0"/>
    <m/>
    <m/>
    <m/>
    <n v="0"/>
    <m/>
    <m/>
    <n v="0"/>
    <n v="0"/>
    <x v="2"/>
    <x v="2"/>
    <x v="3"/>
    <n v="11856"/>
    <n v="0"/>
    <n v="0"/>
    <s v="Construct Formula To The Right Of This Column"/>
  </r>
  <r>
    <x v="0"/>
    <x v="0"/>
    <x v="0"/>
    <x v="5"/>
    <x v="3"/>
    <x v="11"/>
    <s v="BASK_1.2"/>
    <x v="5"/>
    <s v="OFF_023"/>
    <s v="Office Chairs"/>
    <s v="Low"/>
    <s v="Wooden Simple Chair"/>
    <x v="2"/>
    <n v="584"/>
    <n v="17826.016"/>
    <n v="0"/>
    <s v="Supplier F"/>
    <s v="Line Item Incumbent"/>
    <s v="Positive Savings"/>
    <n v="11430.2816"/>
    <n v="6395.7344000000003"/>
    <n v="0.35878652999999999"/>
    <n v="6395.7344000000003"/>
    <n v="0.35878652999999999"/>
    <x v="2"/>
    <x v="2"/>
    <x v="2"/>
    <n v="11430.2816"/>
    <n v="6395.7344000000003"/>
    <n v="0.35878652999999999"/>
    <s v="Construct Formula To The Right Of This Column"/>
  </r>
  <r>
    <x v="0"/>
    <x v="0"/>
    <x v="0"/>
    <x v="5"/>
    <x v="3"/>
    <x v="11"/>
    <s v="BASK_1.2"/>
    <x v="6"/>
    <s v="OFF_024"/>
    <s v="Office Chairs"/>
    <s v="Medium"/>
    <s v="Standard Office Chair"/>
    <x v="2"/>
    <n v="562"/>
    <n v="27672.880000000001"/>
    <n v="0"/>
    <m/>
    <m/>
    <m/>
    <n v="0"/>
    <m/>
    <m/>
    <n v="0"/>
    <n v="0"/>
    <x v="2"/>
    <x v="2"/>
    <x v="3"/>
    <n v="27672.880000000001"/>
    <n v="0"/>
    <n v="0"/>
    <s v="Construct Formula To The Right Of This Column"/>
  </r>
  <r>
    <x v="0"/>
    <x v="0"/>
    <x v="0"/>
    <x v="5"/>
    <x v="3"/>
    <x v="11"/>
    <s v="BASK_1.2"/>
    <x v="6"/>
    <s v="OFF_025"/>
    <s v="Office Chairs"/>
    <s v="Medium"/>
    <s v="Standard Office Recliner"/>
    <x v="2"/>
    <n v="372"/>
    <n v="24886.799999999999"/>
    <n v="0"/>
    <m/>
    <m/>
    <m/>
    <n v="0"/>
    <m/>
    <m/>
    <n v="0"/>
    <n v="0"/>
    <x v="2"/>
    <x v="2"/>
    <x v="3"/>
    <n v="24886.799999999999"/>
    <n v="0"/>
    <n v="0"/>
    <s v="Construct Formula To The Right Of This Column"/>
  </r>
  <r>
    <x v="0"/>
    <x v="0"/>
    <x v="0"/>
    <x v="5"/>
    <x v="3"/>
    <x v="11"/>
    <s v="BASK_1.2"/>
    <x v="6"/>
    <s v="OFF_026"/>
    <s v="Office Chairs"/>
    <s v="Medium"/>
    <s v="Soft Office Chair"/>
    <x v="2"/>
    <n v="82"/>
    <n v="5574.36"/>
    <n v="0"/>
    <s v="Supplier F"/>
    <s v="Line Item Incumbent"/>
    <s v="Negative Savings"/>
    <n v="6384.7168000000001"/>
    <n v="-810.35680000000002"/>
    <n v="-0.14537217"/>
    <n v="0"/>
    <n v="0"/>
    <x v="2"/>
    <x v="2"/>
    <x v="4"/>
    <n v="6384.7168000000001"/>
    <n v="-810.35680000000002"/>
    <n v="-0.14537217"/>
    <s v="Construct Formula To The Right Of This Column"/>
  </r>
  <r>
    <x v="0"/>
    <x v="0"/>
    <x v="0"/>
    <x v="5"/>
    <x v="3"/>
    <x v="11"/>
    <s v="BASK_1.2"/>
    <x v="6"/>
    <s v="OFF_027"/>
    <s v="Office Chairs"/>
    <s v="Medium"/>
    <s v="Leather Office Chair"/>
    <x v="2"/>
    <n v="345"/>
    <n v="61065"/>
    <n v="0"/>
    <s v="Supplier F"/>
    <s v="Line Item Incumbent"/>
    <s v="Negative Savings"/>
    <n v="75711.077999999994"/>
    <n v="-14646.078"/>
    <n v="-0.23984406999999999"/>
    <n v="0"/>
    <n v="0"/>
    <x v="2"/>
    <x v="2"/>
    <x v="4"/>
    <n v="75711.077999999994"/>
    <n v="-14646.078"/>
    <n v="-0.23984406999999999"/>
    <s v="Construct Formula To The Right Of This Column"/>
  </r>
  <r>
    <x v="0"/>
    <x v="0"/>
    <x v="0"/>
    <x v="5"/>
    <x v="3"/>
    <x v="11"/>
    <s v="BASK_1.2"/>
    <x v="7"/>
    <s v="OFF_028"/>
    <s v="Office Chairs"/>
    <s v="High"/>
    <s v="Luxury CEO Chair"/>
    <x v="2"/>
    <n v="522"/>
    <n v="795528"/>
    <n v="0"/>
    <s v="Supplier F"/>
    <s v="Line Item Incumbent"/>
    <s v="Negative Savings"/>
    <n v="955471.72320000001"/>
    <n v="-159943.72320000001"/>
    <n v="-0.20105354"/>
    <n v="0"/>
    <n v="0"/>
    <x v="2"/>
    <x v="2"/>
    <x v="4"/>
    <n v="955471.72320000001"/>
    <n v="-159943.72320000001"/>
    <n v="-0.20105354"/>
    <s v="Construct Formula To The Right Of This Column"/>
  </r>
  <r>
    <x v="0"/>
    <x v="0"/>
    <x v="0"/>
    <x v="5"/>
    <x v="3"/>
    <x v="11"/>
    <s v="BASK_1.2"/>
    <x v="7"/>
    <s v="OFF_029"/>
    <s v="Office Chairs"/>
    <s v="High"/>
    <s v="Luxury CEO Guest Chair"/>
    <x v="2"/>
    <n v="303"/>
    <n v="218250.9"/>
    <n v="0"/>
    <m/>
    <m/>
    <m/>
    <n v="0"/>
    <m/>
    <m/>
    <n v="0"/>
    <n v="0"/>
    <x v="2"/>
    <x v="2"/>
    <x v="3"/>
    <n v="218250.9"/>
    <n v="0"/>
    <n v="0"/>
    <s v="Construct Formula To The Right Of This Column"/>
  </r>
  <r>
    <x v="0"/>
    <x v="0"/>
    <x v="0"/>
    <x v="5"/>
    <x v="3"/>
    <x v="11"/>
    <s v="BASK_1.2"/>
    <x v="7"/>
    <s v="OFF_030"/>
    <s v="Office Chairs"/>
    <s v="High"/>
    <s v="Luxury CEO Guest Sofa"/>
    <x v="2"/>
    <n v="229"/>
    <n v="459259.5"/>
    <n v="0"/>
    <m/>
    <m/>
    <m/>
    <n v="0"/>
    <m/>
    <m/>
    <n v="0"/>
    <n v="0"/>
    <x v="2"/>
    <x v="2"/>
    <x v="3"/>
    <n v="459259.5"/>
    <n v="0"/>
    <n v="0"/>
    <s v="Construct Formula To The Right Of This Column"/>
  </r>
  <r>
    <x v="0"/>
    <x v="0"/>
    <x v="0"/>
    <x v="5"/>
    <x v="3"/>
    <x v="11"/>
    <s v="BASK_1.2"/>
    <x v="5"/>
    <s v="OFF_031"/>
    <s v="Desks"/>
    <s v="Low"/>
    <s v="Plastic Desk"/>
    <x v="2"/>
    <n v="548"/>
    <n v="63622.8"/>
    <n v="0"/>
    <s v="Supplier F"/>
    <s v="Line Item Incumbent"/>
    <s v="Positive Savings"/>
    <n v="43597.235999999997"/>
    <n v="20025.563999999998"/>
    <n v="0.31475451999999998"/>
    <n v="20025.563999999998"/>
    <n v="0.31475451999999998"/>
    <x v="2"/>
    <x v="2"/>
    <x v="2"/>
    <n v="43597.235999999997"/>
    <n v="20025.563999999998"/>
    <n v="0.31475451999999998"/>
    <s v="Construct Formula To The Right Of This Column"/>
  </r>
  <r>
    <x v="0"/>
    <x v="0"/>
    <x v="0"/>
    <x v="5"/>
    <x v="3"/>
    <x v="11"/>
    <s v="BASK_1.2"/>
    <x v="6"/>
    <s v="OFF_032"/>
    <s v="Desks"/>
    <s v="Medium"/>
    <s v="Wooden Desk"/>
    <x v="2"/>
    <n v="305"/>
    <n v="74969"/>
    <n v="0"/>
    <s v="Supplier F"/>
    <s v="Line Item Incumbent"/>
    <s v="Negative Savings"/>
    <n v="89623.152000000002"/>
    <n v="-14654.152"/>
    <n v="-0.19546949"/>
    <n v="0"/>
    <n v="0"/>
    <x v="2"/>
    <x v="2"/>
    <x v="4"/>
    <n v="89623.152000000002"/>
    <n v="-14654.152"/>
    <n v="-0.19546949"/>
    <s v="Construct Formula To The Right Of This Column"/>
  </r>
  <r>
    <x v="0"/>
    <x v="0"/>
    <x v="0"/>
    <x v="5"/>
    <x v="3"/>
    <x v="11"/>
    <s v="BASK_1.2"/>
    <x v="7"/>
    <s v="OFF_033"/>
    <s v="Desks"/>
    <s v="High"/>
    <s v="Adjustable Metal and Plastic Desk"/>
    <x v="2"/>
    <n v="292"/>
    <n v="156950"/>
    <n v="0"/>
    <s v="Supplier F"/>
    <s v="Line Item Incumbent"/>
    <s v="Positive Savings"/>
    <n v="99075.6"/>
    <n v="57874.400000000001"/>
    <n v="0.36874419000000003"/>
    <n v="57874.400000000001"/>
    <n v="0.36874419000000003"/>
    <x v="2"/>
    <x v="2"/>
    <x v="2"/>
    <n v="99075.6"/>
    <n v="57874.400000000001"/>
    <n v="0.36874419000000003"/>
    <s v="Construct Formula To The Right Of This Column"/>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
  <r>
    <x v="0"/>
    <x v="0"/>
    <x v="0"/>
    <s v="OFF_001"/>
    <s v="Notepads"/>
    <s v="Low"/>
    <s v="A6 Economy Notepad"/>
    <s v="Supplier D"/>
    <s v="min(Baseline or Cherrypick Bid)"/>
    <n v="1"/>
    <n v="0.8"/>
    <n v="0.8"/>
    <x v="0"/>
    <n v="-0.55879999999999996"/>
    <n v="0.48"/>
    <n v="-0.2288"/>
    <n v="0.67130000000000001"/>
    <n v="0.4088"/>
    <n v="0.1963"/>
    <n v="-4.2500000000000003E-2"/>
    <m/>
    <n v="0.35299999999999998"/>
    <n v="1.1839999999999999"/>
    <n v="0.61699999999999999"/>
    <n v="1.337"/>
    <n v="1.127"/>
    <n v="0.95699999999999996"/>
    <n v="0.76600000000000001"/>
    <m/>
    <n v="1"/>
    <n v="0"/>
    <n v="13"/>
    <n v="13"/>
    <s v="Supplier C"/>
    <n v="0.61699999999999999"/>
    <s v="Supplier C,Supplier G,Supplier F"/>
    <n v="0.78"/>
    <n v="0.61699999999999999"/>
    <n v="0"/>
    <n v="0.8"/>
    <n v="10.4"/>
    <s v="Target Price Override used, no discount applied"/>
    <n v="0"/>
    <n v="0"/>
    <n v="0"/>
    <n v="0"/>
    <n v="0"/>
    <n v="1"/>
    <n v="1"/>
    <n v="1"/>
    <n v="1"/>
    <n v="1"/>
    <s v="Construct Formula To The Right Of This Column"/>
  </r>
  <r>
    <x v="0"/>
    <x v="0"/>
    <x v="0"/>
    <s v="OFF_002"/>
    <s v="Notepads"/>
    <s v="Low"/>
    <s v="A5 Economy Notepad"/>
    <s v="Supplier D"/>
    <s v="min(Baseline or Cherrypick Bid)"/>
    <n v="2"/>
    <m/>
    <n v="0.70489999999999997"/>
    <x v="1"/>
    <n v="5.2600000000000001E-2"/>
    <n v="1.8486"/>
    <n v="1.5621"/>
    <n v="2.8275000000000001"/>
    <n v="0.1037"/>
    <n v="1.2131000000000001"/>
    <n v="1.5961000000000001"/>
    <m/>
    <n v="0.74199999999999999"/>
    <n v="2.008"/>
    <n v="1.806"/>
    <n v="2.698"/>
    <n v="0.77800000000000002"/>
    <n v="1.56"/>
    <n v="1.83"/>
    <m/>
    <n v="2"/>
    <n v="0"/>
    <n v="217"/>
    <n v="434"/>
    <s v="Supplier A"/>
    <n v="0.74199999999999999"/>
    <s v="Supplier A,Supplier E,Supplier F"/>
    <n v="1.0266999999999999"/>
    <n v="0.74199999999999999"/>
    <n v="0.05"/>
    <n v="0.70489999999999997"/>
    <n v="152.96"/>
    <s v="Bid Discount"/>
    <n v="0.05"/>
    <n v="0"/>
    <n v="0"/>
    <n v="0"/>
    <n v="0"/>
    <n v="1"/>
    <n v="1"/>
    <n v="1"/>
    <n v="1"/>
    <n v="2"/>
    <s v="Construct Formula To The Right Of This Column"/>
  </r>
  <r>
    <x v="0"/>
    <x v="0"/>
    <x v="0"/>
    <s v="OFF_003"/>
    <s v="Notepads"/>
    <s v="Low"/>
    <s v="A4 Economy Notepad"/>
    <s v="Supplier D"/>
    <s v="min(Baseline or Cherrypick Bid)"/>
    <n v="3"/>
    <m/>
    <n v="1.0915999999999999"/>
    <x v="2"/>
    <n v="0.2999"/>
    <n v="0.1295"/>
    <n v="0.1323"/>
    <n v="1.6850000000000001"/>
    <n v="5.2600000000000001E-2"/>
    <n v="3.4962"/>
    <n v="3.5044"/>
    <n v="3.5400999999999998"/>
    <n v="1.419"/>
    <n v="1.2330000000000001"/>
    <n v="1.236"/>
    <n v="2.931"/>
    <n v="1.149"/>
    <n v="4.9080000000000004"/>
    <n v="4.9169999999999998"/>
    <n v="4.9560000000000004"/>
    <n v="3"/>
    <n v="0"/>
    <n v="318"/>
    <n v="954"/>
    <s v="Supplier E"/>
    <n v="1.149"/>
    <s v="Supplier E,Supplier B,Supplier C"/>
    <n v="1.206"/>
    <n v="1.149"/>
    <n v="0.05"/>
    <n v="1.0915999999999999"/>
    <n v="347.11"/>
    <s v="Bid Discount"/>
    <n v="0.05"/>
    <n v="0"/>
    <n v="0"/>
    <n v="0"/>
    <n v="0"/>
    <n v="1"/>
    <n v="1"/>
    <n v="1"/>
    <n v="1"/>
    <n v="3"/>
    <s v="Construct Formula To The Right Of This Column"/>
  </r>
  <r>
    <x v="0"/>
    <x v="0"/>
    <x v="0"/>
    <s v="OFF_004"/>
    <s v="Notepads"/>
    <s v="Medium"/>
    <s v="A6 Standard Notepad"/>
    <s v="Supplier D"/>
    <s v="min(Baseline or Cherrypick Bid)"/>
    <n v="3"/>
    <m/>
    <n v="0.86929999999999996"/>
    <x v="3"/>
    <n v="0.65649999999999997"/>
    <n v="2.5718000000000001"/>
    <n v="5.2600000000000001E-2"/>
    <n v="1.9782999999999999"/>
    <n v="1.9265000000000001"/>
    <n v="9.0499999999999997E-2"/>
    <n v="1.2363"/>
    <n v="1.0671999999999999"/>
    <n v="1.44"/>
    <n v="3.105"/>
    <n v="0.91500000000000004"/>
    <n v="2.589"/>
    <n v="2.544"/>
    <n v="0.94799999999999995"/>
    <n v="1.944"/>
    <n v="1.7969999999999999"/>
    <n v="3"/>
    <n v="0"/>
    <n v="212"/>
    <n v="636"/>
    <s v="Supplier C"/>
    <n v="0.91500000000000004"/>
    <s v="Supplier C,Supplier F,Supplier A"/>
    <n v="1.101"/>
    <n v="0.91500000000000004"/>
    <n v="0.05"/>
    <n v="0.86929999999999996"/>
    <n v="184.28"/>
    <s v="Bid Discount"/>
    <n v="0.05"/>
    <n v="0"/>
    <n v="0"/>
    <n v="0"/>
    <n v="0"/>
    <n v="1"/>
    <n v="1"/>
    <n v="1"/>
    <n v="1"/>
    <n v="4"/>
    <s v="Construct Formula To The Right Of This Column"/>
  </r>
  <r>
    <x v="0"/>
    <x v="0"/>
    <x v="0"/>
    <s v="OFF_005"/>
    <s v="Notepads"/>
    <s v="Medium"/>
    <s v="A5 Standard Notepad"/>
    <s v="Supplier D"/>
    <s v="min(Baseline or Cherrypick Bid)"/>
    <n v="4"/>
    <m/>
    <n v="1.2692000000000001"/>
    <x v="4"/>
    <n v="2.5108999999999999"/>
    <n v="3.2389000000000001"/>
    <n v="3.5571999999999999"/>
    <n v="3.6360000000000001"/>
    <n v="0.91930000000000001"/>
    <n v="0.61360000000000003"/>
    <n v="5.2600000000000001E-2"/>
    <n v="4.3545999999999996"/>
    <n v="4.4560000000000004"/>
    <n v="5.38"/>
    <n v="5.7839999999999998"/>
    <n v="5.8840000000000003"/>
    <n v="2.4359999999999999"/>
    <n v="2.048"/>
    <n v="1.3360000000000001"/>
    <n v="6.7960000000000003"/>
    <n v="4"/>
    <n v="0"/>
    <n v="457"/>
    <n v="1828"/>
    <s v="Supplier G"/>
    <n v="1.3360000000000001"/>
    <s v="Supplier G,Supplier F,Supplier E"/>
    <n v="1.94"/>
    <n v="1.3360000000000001"/>
    <n v="0.05"/>
    <n v="1.2692000000000001"/>
    <n v="580.02"/>
    <s v="Bid Discount"/>
    <n v="0.05"/>
    <n v="0"/>
    <n v="0"/>
    <n v="0"/>
    <n v="0"/>
    <n v="1"/>
    <n v="1"/>
    <n v="1"/>
    <n v="1"/>
    <n v="5"/>
    <s v="Construct Formula To The Right Of This Column"/>
  </r>
  <r>
    <x v="0"/>
    <x v="0"/>
    <x v="0"/>
    <s v="OFF_006"/>
    <s v="Notepads"/>
    <s v="Medium"/>
    <s v="A4 Standard Notepad"/>
    <s v="Supplier D"/>
    <s v="min(Baseline or Cherrypick Bid)"/>
    <n v="5"/>
    <m/>
    <n v="2.1280000000000001"/>
    <x v="5"/>
    <m/>
    <n v="2.1907999999999999"/>
    <n v="2.9779"/>
    <n v="5.2600000000000001E-2"/>
    <n v="2.9380000000000002"/>
    <n v="2.6160999999999999"/>
    <n v="1.7914000000000001"/>
    <n v="1.7256"/>
    <m/>
    <n v="6.79"/>
    <n v="8.4649999999999999"/>
    <n v="2.2400000000000002"/>
    <n v="8.3800000000000008"/>
    <n v="7.6950000000000003"/>
    <n v="5.94"/>
    <n v="5.8"/>
    <n v="5"/>
    <n v="0"/>
    <n v="387"/>
    <n v="1935"/>
    <s v="Supplier D"/>
    <n v="2.2400000000000002"/>
    <s v="Supplier D,Supplier H,Supplier G"/>
    <n v="4.66"/>
    <n v="2.2400000000000002"/>
    <n v="0.05"/>
    <n v="2.1280000000000001"/>
    <n v="823.54"/>
    <s v="Bid Discount"/>
    <n v="0.05"/>
    <n v="0"/>
    <n v="0"/>
    <n v="0"/>
    <n v="0"/>
    <n v="1"/>
    <n v="1"/>
    <n v="1"/>
    <n v="1"/>
    <n v="6"/>
    <s v="Construct Formula To The Right Of This Column"/>
  </r>
  <r>
    <x v="0"/>
    <x v="0"/>
    <x v="0"/>
    <s v="OFF_007"/>
    <s v="Notepads"/>
    <s v="Medium"/>
    <s v="A3 Standard Notepad"/>
    <s v="Supplier D"/>
    <s v="min(Baseline or Cherrypick Bid)"/>
    <n v="7"/>
    <m/>
    <n v="2.2210999999999999"/>
    <x v="2"/>
    <n v="2.6716000000000002"/>
    <n v="3.2545999999999999"/>
    <n v="1.2818000000000001"/>
    <n v="1.2723"/>
    <n v="5.2600000000000001E-2"/>
    <n v="3.2955999999999999"/>
    <n v="2.9773000000000001"/>
    <n v="2.4478"/>
    <n v="8.1549999999999994"/>
    <n v="9.4499999999999993"/>
    <n v="5.0679999999999996"/>
    <n v="5.0469999999999997"/>
    <n v="2.3380000000000001"/>
    <n v="9.5410000000000004"/>
    <n v="8.8339999999999996"/>
    <n v="7.6580000000000004"/>
    <n v="7"/>
    <n v="0"/>
    <n v="49"/>
    <n v="343"/>
    <s v="Supplier E"/>
    <n v="2.3380000000000001"/>
    <s v="Supplier E,Supplier D,Supplier C"/>
    <n v="4.1509999999999998"/>
    <n v="2.3380000000000001"/>
    <n v="0.05"/>
    <n v="2.2210999999999999"/>
    <n v="108.83"/>
    <s v="Bid Discount"/>
    <n v="0.05"/>
    <n v="0"/>
    <n v="0"/>
    <n v="0"/>
    <n v="0"/>
    <n v="1"/>
    <n v="1"/>
    <n v="1"/>
    <n v="1"/>
    <n v="7"/>
    <s v="Construct Formula To The Right Of This Column"/>
  </r>
  <r>
    <x v="0"/>
    <x v="0"/>
    <x v="0"/>
    <s v="OFF_008"/>
    <s v="Notepads"/>
    <s v="High"/>
    <s v="A6 Premium Notepad"/>
    <s v="Supplier D"/>
    <s v="min(Baseline or Cherrypick Bid)"/>
    <n v="8"/>
    <m/>
    <n v="2.3028"/>
    <x v="2"/>
    <n v="0.85170000000000001"/>
    <n v="0.93159999999999998"/>
    <n v="3.9712999999999998"/>
    <n v="3.0438000000000001"/>
    <n v="5.2600000000000001E-2"/>
    <n v="1.5395000000000001"/>
    <n v="1.7966"/>
    <n v="0.26450000000000001"/>
    <n v="4.2640000000000002"/>
    <n v="4.4480000000000004"/>
    <n v="11.448"/>
    <n v="9.3119999999999994"/>
    <n v="2.4239999999999999"/>
    <n v="5.8479999999999999"/>
    <n v="6.44"/>
    <n v="2.9119999999999999"/>
    <n v="8"/>
    <n v="0"/>
    <n v="255"/>
    <n v="2040"/>
    <s v="Supplier E"/>
    <n v="2.4239999999999999"/>
    <s v="Supplier E,Supplier H,Supplier A"/>
    <n v="3.2"/>
    <n v="2.4239999999999999"/>
    <n v="0.05"/>
    <n v="2.3028"/>
    <n v="587.21"/>
    <s v="Bid Discount"/>
    <n v="0.05"/>
    <n v="0"/>
    <n v="0"/>
    <n v="0"/>
    <n v="0"/>
    <n v="1"/>
    <n v="1"/>
    <n v="1"/>
    <n v="1"/>
    <n v="8"/>
    <s v="Construct Formula To The Right Of This Column"/>
  </r>
  <r>
    <x v="0"/>
    <x v="0"/>
    <x v="0"/>
    <s v="OFF_009"/>
    <s v="Notepads"/>
    <s v="High"/>
    <s v="A5 Premium Notepad"/>
    <s v="Supplier D"/>
    <s v="min(Baseline or Cherrypick Bid)"/>
    <n v="9"/>
    <m/>
    <n v="2.7103999999999999"/>
    <x v="4"/>
    <n v="2.2309000000000001"/>
    <n v="0.32819999999999999"/>
    <n v="4.5087999999999999"/>
    <n v="2.6890999999999998"/>
    <n v="1.7461"/>
    <n v="2.8218999999999999"/>
    <n v="5.2600000000000001E-2"/>
    <n v="2.8252999999999999"/>
    <n v="8.7569999999999997"/>
    <n v="3.6"/>
    <n v="14.930999999999999"/>
    <n v="9.9990000000000006"/>
    <n v="7.4429999999999996"/>
    <n v="10.359"/>
    <n v="2.8530000000000002"/>
    <n v="10.368"/>
    <n v="9"/>
    <n v="0"/>
    <n v="297"/>
    <n v="2673"/>
    <s v="Supplier G"/>
    <n v="2.8530000000000002"/>
    <s v="Supplier G,Supplier B,Supplier E"/>
    <n v="4.6319999999999997"/>
    <n v="2.8530000000000002"/>
    <n v="0.05"/>
    <n v="2.7103999999999999"/>
    <n v="804.97"/>
    <s v="Bid Discount"/>
    <n v="0.05"/>
    <n v="0"/>
    <n v="0"/>
    <n v="0"/>
    <n v="0"/>
    <n v="1"/>
    <n v="1"/>
    <n v="1"/>
    <n v="1"/>
    <n v="9"/>
    <s v="Construct Formula To The Right Of This Column"/>
  </r>
  <r>
    <x v="0"/>
    <x v="0"/>
    <x v="0"/>
    <s v="OFF_010"/>
    <s v="Notepads"/>
    <s v="High"/>
    <s v="A4 Premium Notepad"/>
    <s v="Supplier D"/>
    <s v="min(Baseline or Cherrypick Bid)"/>
    <n v="10"/>
    <m/>
    <n v="3.5625"/>
    <x v="6"/>
    <n v="0.35020000000000001"/>
    <n v="2.2281"/>
    <n v="2.7277"/>
    <n v="0.1565"/>
    <n v="3.7073999999999998"/>
    <n v="5.2600000000000001E-2"/>
    <n v="2.7221000000000002"/>
    <n v="2.0876999999999999"/>
    <n v="4.8099999999999996"/>
    <n v="11.5"/>
    <n v="13.28"/>
    <n v="4.12"/>
    <n v="16.77"/>
    <n v="3.75"/>
    <n v="13.26"/>
    <n v="11"/>
    <n v="10"/>
    <n v="0"/>
    <n v="39"/>
    <n v="390"/>
    <s v="Supplier F"/>
    <n v="3.75"/>
    <s v="Supplier F,Supplier D,Supplier A"/>
    <n v="4.2267000000000001"/>
    <n v="3.75"/>
    <n v="0.05"/>
    <n v="3.5625"/>
    <n v="138.94"/>
    <s v="Bid Discount"/>
    <n v="0.05"/>
    <n v="0"/>
    <n v="0"/>
    <n v="0"/>
    <n v="0"/>
    <n v="1"/>
    <n v="1"/>
    <n v="1"/>
    <n v="1"/>
    <n v="10"/>
    <s v="Construct Formula To The Right Of This Column"/>
  </r>
  <r>
    <x v="0"/>
    <x v="0"/>
    <x v="0"/>
    <s v="OFF_011"/>
    <s v="Pens"/>
    <s v="Low"/>
    <s v="Fine Economy Fountain Pen"/>
    <s v="Supplier E"/>
    <s v="min(Baseline or Cherrypick Bid)"/>
    <n v="1"/>
    <m/>
    <n v="0.2888"/>
    <x v="7"/>
    <n v="1.7458"/>
    <n v="5.2600000000000001E-2"/>
    <n v="2.3795000000000002"/>
    <n v="3.8302999999999998"/>
    <n v="0.1981"/>
    <n v="4.5747999999999998"/>
    <n v="2.9093"/>
    <n v="4.6614000000000004"/>
    <n v="0.79300000000000004"/>
    <n v="0.30399999999999999"/>
    <n v="0.97599999999999998"/>
    <n v="1.395"/>
    <n v="0.34599999999999997"/>
    <n v="1.61"/>
    <n v="1.129"/>
    <n v="1.635"/>
    <n v="1"/>
    <n v="0"/>
    <n v="204"/>
    <n v="204"/>
    <s v="Supplier B"/>
    <n v="0.30399999999999999"/>
    <s v="Supplier B,Supplier E,Supplier A"/>
    <n v="0.48099999999999998"/>
    <n v="0.30399999999999999"/>
    <n v="0.05"/>
    <n v="0.2888"/>
    <n v="58.92"/>
    <s v="Bid Discount"/>
    <n v="0.05"/>
    <n v="0"/>
    <n v="0"/>
    <n v="0"/>
    <n v="0"/>
    <n v="1"/>
    <n v="1"/>
    <n v="1"/>
    <n v="1"/>
    <n v="11"/>
    <s v="Construct Formula To The Right Of This Column"/>
  </r>
  <r>
    <x v="0"/>
    <x v="0"/>
    <x v="0"/>
    <s v="OFF_012"/>
    <s v="Pens"/>
    <s v="Low"/>
    <s v="Medium Economy Fountain Pen"/>
    <s v="Supplier E"/>
    <s v="min(Baseline or Cherrypick Bid)"/>
    <n v="1.5"/>
    <m/>
    <n v="0.95469999999999999"/>
    <x v="8"/>
    <n v="0.3669"/>
    <n v="1.0032000000000001"/>
    <n v="1.1572"/>
    <n v="0.97340000000000004"/>
    <n v="0.56489999999999996"/>
    <n v="0.81159999999999999"/>
    <n v="1.0959000000000001"/>
    <n v="5.2699999999999997E-2"/>
    <n v="1.3049999999999999"/>
    <n v="1.9125000000000001"/>
    <n v="2.0594999999999999"/>
    <n v="1.8839999999999999"/>
    <n v="1.494"/>
    <n v="1.7295"/>
    <n v="2.0009999999999999"/>
    <n v="1.0049999999999999"/>
    <n v="1.5"/>
    <n v="0"/>
    <n v="309"/>
    <n v="463.5"/>
    <s v="Supplier H"/>
    <n v="1.0049999999999999"/>
    <s v="Supplier H,Supplier A,Supplier E"/>
    <n v="1.268"/>
    <n v="1.0049999999999999"/>
    <n v="0.05"/>
    <n v="0.95469999999999999"/>
    <n v="295.02"/>
    <s v="Bid Discount"/>
    <n v="0.05"/>
    <n v="0"/>
    <n v="0"/>
    <n v="0"/>
    <n v="0"/>
    <n v="1"/>
    <n v="1"/>
    <n v="1"/>
    <n v="1"/>
    <n v="12"/>
    <s v="Construct Formula To The Right Of This Column"/>
  </r>
  <r>
    <x v="0"/>
    <x v="0"/>
    <x v="0"/>
    <s v="OFF_013"/>
    <s v="Pens"/>
    <s v="Low"/>
    <s v="Thick Economy Fountain Pen"/>
    <s v="Supplier E"/>
    <s v="min(Baseline or Cherrypick Bid)"/>
    <n v="2"/>
    <m/>
    <n v="0.80559999999999998"/>
    <x v="8"/>
    <n v="1.3833"/>
    <n v="0.37040000000000001"/>
    <n v="2.7660999999999998"/>
    <n v="1.6986000000000001"/>
    <n v="0.48959999999999998"/>
    <n v="3.2155"/>
    <n v="0.43990000000000001"/>
    <n v="5.2600000000000001E-2"/>
    <n v="1.92"/>
    <n v="1.1040000000000001"/>
    <n v="3.0339999999999998"/>
    <n v="2.1739999999999999"/>
    <n v="1.2"/>
    <n v="3.3959999999999999"/>
    <n v="1.1599999999999999"/>
    <n v="0.84799999999999998"/>
    <n v="2"/>
    <n v="0"/>
    <n v="281"/>
    <n v="562"/>
    <s v="Supplier H"/>
    <n v="0.84799999999999998"/>
    <s v="Supplier H,Supplier B,Supplier G"/>
    <n v="1.0373000000000001"/>
    <n v="0.84799999999999998"/>
    <n v="0.05"/>
    <n v="0.80559999999999998"/>
    <n v="226.37"/>
    <s v="Bid Discount"/>
    <n v="0.05"/>
    <n v="0"/>
    <n v="0"/>
    <n v="0"/>
    <n v="0"/>
    <n v="1"/>
    <n v="1"/>
    <n v="1"/>
    <n v="1"/>
    <n v="13"/>
    <s v="Construct Formula To The Right Of This Column"/>
  </r>
  <r>
    <x v="0"/>
    <x v="0"/>
    <x v="0"/>
    <s v="OFF_014"/>
    <s v="Pens"/>
    <s v="Medium"/>
    <s v="Fine Standard Fountain Pen"/>
    <s v="Supplier E"/>
    <s v="min(Baseline or Cherrypick Bid)"/>
    <n v="3"/>
    <m/>
    <n v="1.7327999999999999"/>
    <x v="7"/>
    <n v="1.5606"/>
    <n v="5.2600000000000001E-2"/>
    <n v="1.8496999999999999"/>
    <n v="1.3182"/>
    <n v="1.5364"/>
    <n v="0.88370000000000004"/>
    <n v="0.31059999999999999"/>
    <n v="1.4341999999999999"/>
    <n v="4.4370000000000003"/>
    <n v="1.8240000000000001"/>
    <n v="4.9379999999999997"/>
    <n v="4.0170000000000003"/>
    <n v="4.3949999999999996"/>
    <n v="3.2639999999999998"/>
    <n v="2.2709999999999999"/>
    <n v="4.218"/>
    <n v="3"/>
    <n v="0"/>
    <n v="318"/>
    <n v="954"/>
    <s v="Supplier B"/>
    <n v="1.8240000000000001"/>
    <s v="Supplier B,Supplier G,Supplier F"/>
    <n v="2.4529999999999998"/>
    <n v="1.8240000000000001"/>
    <n v="0.05"/>
    <n v="1.7327999999999999"/>
    <n v="551.03"/>
    <s v="Bid Discount"/>
    <n v="0.05"/>
    <n v="0"/>
    <n v="0"/>
    <n v="0"/>
    <n v="0"/>
    <n v="1"/>
    <n v="1"/>
    <n v="1"/>
    <n v="1"/>
    <n v="14"/>
    <s v="Construct Formula To The Right Of This Column"/>
  </r>
  <r>
    <x v="0"/>
    <x v="0"/>
    <x v="0"/>
    <s v="OFF_015"/>
    <s v="Pens"/>
    <s v="Medium"/>
    <s v="Medium Standard Fountain Pen"/>
    <s v="Supplier E"/>
    <s v="min(Baseline or Cherrypick Bid)"/>
    <n v="3.5"/>
    <m/>
    <n v="1.0772999999999999"/>
    <x v="5"/>
    <n v="4.4321000000000002"/>
    <n v="2.0148999999999999"/>
    <n v="3.9512999999999998"/>
    <n v="5.2600000000000001E-2"/>
    <n v="2.9668999999999999"/>
    <n v="1.6640999999999999"/>
    <n v="4.1722000000000001"/>
    <n v="0.72840000000000005"/>
    <n v="5.8520000000000003"/>
    <n v="3.2480000000000002"/>
    <n v="5.3339999999999996"/>
    <n v="1.1339999999999999"/>
    <n v="4.2735000000000003"/>
    <n v="2.87"/>
    <n v="5.5720000000000001"/>
    <n v="1.8620000000000001"/>
    <n v="3.5"/>
    <n v="0"/>
    <n v="36"/>
    <n v="126"/>
    <s v="Supplier D"/>
    <n v="1.1339999999999999"/>
    <s v="Supplier D,Supplier H,Supplier F"/>
    <n v="1.9553"/>
    <n v="1.1339999999999999"/>
    <n v="0.05"/>
    <n v="1.0772999999999999"/>
    <n v="38.78"/>
    <s v="Bid Discount"/>
    <n v="0.05"/>
    <n v="0"/>
    <n v="0"/>
    <n v="0"/>
    <n v="0"/>
    <n v="1"/>
    <n v="1"/>
    <n v="1"/>
    <n v="1"/>
    <n v="15"/>
    <s v="Construct Formula To The Right Of This Column"/>
  </r>
  <r>
    <x v="0"/>
    <x v="0"/>
    <x v="0"/>
    <s v="OFF_016"/>
    <s v="Pens"/>
    <s v="Medium"/>
    <s v="Thick Standard Fountain Pen"/>
    <s v="Supplier E"/>
    <s v="min(Baseline or Cherrypick Bid)"/>
    <n v="4"/>
    <m/>
    <n v="1.3186"/>
    <x v="5"/>
    <n v="0.68059999999999998"/>
    <n v="3.1467999999999998"/>
    <n v="2.4946000000000002"/>
    <n v="5.2600000000000001E-2"/>
    <n v="3.1135000000000002"/>
    <n v="1.4298"/>
    <n v="1.6452"/>
    <n v="2.2004000000000001"/>
    <n v="2.2160000000000002"/>
    <n v="5.468"/>
    <n v="4.6079999999999997"/>
    <n v="1.3879999999999999"/>
    <n v="5.4240000000000004"/>
    <n v="3.2040000000000002"/>
    <n v="3.488"/>
    <n v="4.22"/>
    <n v="4"/>
    <n v="0"/>
    <n v="87"/>
    <n v="348"/>
    <s v="Supplier D"/>
    <n v="1.3879999999999999"/>
    <s v="Supplier D,Supplier A,Supplier F"/>
    <n v="2.2692999999999999"/>
    <n v="1.3879999999999999"/>
    <n v="0.05"/>
    <n v="1.3186"/>
    <n v="114.72"/>
    <s v="Bid Discount"/>
    <n v="0.05"/>
    <n v="0"/>
    <n v="0"/>
    <n v="0"/>
    <n v="0"/>
    <n v="1"/>
    <n v="1"/>
    <n v="1"/>
    <n v="1"/>
    <n v="16"/>
    <s v="Construct Formula To The Right Of This Column"/>
  </r>
  <r>
    <x v="0"/>
    <x v="0"/>
    <x v="0"/>
    <s v="OFF_017"/>
    <s v="Pens"/>
    <s v="Medium"/>
    <s v="A3 Standard Fountain Pen"/>
    <s v="Supplier E"/>
    <s v="min(Baseline or Cherrypick Bid)"/>
    <n v="5"/>
    <m/>
    <n v="4.4603000000000002"/>
    <x v="6"/>
    <n v="0.84630000000000005"/>
    <n v="0.16919999999999999"/>
    <n v="0.68600000000000005"/>
    <n v="0.82840000000000003"/>
    <n v="0.18149999999999999"/>
    <n v="5.2600000000000001E-2"/>
    <n v="0.47189999999999999"/>
    <m/>
    <n v="8.2349999999999994"/>
    <n v="5.2149999999999999"/>
    <n v="7.52"/>
    <n v="8.1549999999999994"/>
    <n v="5.27"/>
    <n v="4.6950000000000003"/>
    <n v="6.5650000000000004"/>
    <m/>
    <n v="5"/>
    <n v="0"/>
    <n v="596"/>
    <n v="2980"/>
    <s v="Supplier F"/>
    <n v="4.6950000000000003"/>
    <s v="Supplier F,Supplier B,Supplier E"/>
    <n v="5.0599999999999996"/>
    <n v="4.6950000000000003"/>
    <n v="0.05"/>
    <n v="4.4603000000000002"/>
    <n v="2658.31"/>
    <s v="Bid Discount"/>
    <n v="0.05"/>
    <n v="0"/>
    <n v="0"/>
    <n v="0"/>
    <n v="0"/>
    <n v="1"/>
    <n v="1"/>
    <n v="1"/>
    <n v="1"/>
    <n v="17"/>
    <s v="Construct Formula To The Right Of This Column"/>
  </r>
  <r>
    <x v="0"/>
    <x v="0"/>
    <x v="0"/>
    <s v="OFF_018"/>
    <s v="Pens"/>
    <s v="High"/>
    <s v="Fine Premium Fountain Pen"/>
    <s v="Supplier E"/>
    <s v="min(Baseline or Cherrypick Bid)"/>
    <n v="10"/>
    <m/>
    <n v="4.9305000000000003"/>
    <x v="3"/>
    <m/>
    <n v="2.3161"/>
    <n v="5.2600000000000001E-2"/>
    <n v="0.58199999999999996"/>
    <n v="2.3342999999999998"/>
    <n v="2.0503999999999998"/>
    <n v="0.436"/>
    <m/>
    <m/>
    <n v="16.350000000000001"/>
    <n v="5.19"/>
    <n v="7.8"/>
    <n v="16.440000000000001"/>
    <n v="15.04"/>
    <n v="7.08"/>
    <m/>
    <n v="10"/>
    <n v="0"/>
    <n v="137"/>
    <n v="1370"/>
    <s v="Supplier C"/>
    <n v="5.19"/>
    <s v="Supplier C,Supplier G,Supplier D"/>
    <n v="6.69"/>
    <n v="5.19"/>
    <n v="0.05"/>
    <n v="4.9305000000000003"/>
    <n v="675.48"/>
    <s v="Bid Discount"/>
    <n v="0.05"/>
    <n v="0"/>
    <n v="0"/>
    <n v="0"/>
    <n v="0"/>
    <n v="1"/>
    <n v="1"/>
    <n v="1"/>
    <n v="1"/>
    <n v="18"/>
    <s v="Construct Formula To The Right Of This Column"/>
  </r>
  <r>
    <x v="0"/>
    <x v="0"/>
    <x v="0"/>
    <s v="OFF_019"/>
    <s v="Pens"/>
    <s v="High"/>
    <s v="Medium Premium Fountain Pen"/>
    <s v="Supplier E"/>
    <s v="min(Baseline or Cherrypick Bid)"/>
    <n v="15"/>
    <m/>
    <n v="4.8308"/>
    <x v="2"/>
    <m/>
    <n v="0.66739999999999999"/>
    <n v="1.6735"/>
    <n v="0.22650000000000001"/>
    <n v="5.2600000000000001E-2"/>
    <n v="0.70469999999999999"/>
    <n v="1.1798"/>
    <n v="1.7789999999999999"/>
    <m/>
    <n v="8.0549999999999997"/>
    <n v="12.914999999999999"/>
    <n v="5.9249999999999998"/>
    <n v="5.085"/>
    <n v="8.2349999999999994"/>
    <n v="10.53"/>
    <n v="13.425000000000001"/>
    <n v="15"/>
    <n v="0"/>
    <n v="359"/>
    <n v="5385"/>
    <s v="Supplier E"/>
    <n v="5.085"/>
    <s v="Supplier E,Supplier D,Supplier B"/>
    <n v="6.3550000000000004"/>
    <n v="5.085"/>
    <n v="0.05"/>
    <n v="4.8308"/>
    <n v="1734.24"/>
    <s v="Bid Discount"/>
    <n v="0.05"/>
    <n v="0"/>
    <n v="0"/>
    <n v="0"/>
    <n v="0"/>
    <n v="1"/>
    <n v="1"/>
    <n v="1"/>
    <n v="1"/>
    <n v="19"/>
    <s v="Construct Formula To The Right Of This Column"/>
  </r>
  <r>
    <x v="0"/>
    <x v="0"/>
    <x v="0"/>
    <s v="OFF_020"/>
    <s v="Pens"/>
    <s v="High"/>
    <s v="Thick Premium Fountain Pen"/>
    <s v="Supplier E"/>
    <s v="min(Baseline or Cherrypick Bid)"/>
    <n v="20"/>
    <m/>
    <n v="13.547000000000001"/>
    <x v="2"/>
    <m/>
    <n v="1.3503000000000001"/>
    <n v="0.42759999999999998"/>
    <n v="0.34939999999999999"/>
    <n v="5.2600000000000001E-2"/>
    <n v="1.244"/>
    <n v="1.4817"/>
    <n v="6.7400000000000002E-2"/>
    <m/>
    <n v="31.84"/>
    <n v="19.34"/>
    <n v="18.28"/>
    <n v="14.26"/>
    <n v="30.4"/>
    <n v="33.619999999999997"/>
    <n v="14.46"/>
    <n v="20"/>
    <n v="0"/>
    <n v="310"/>
    <n v="6200"/>
    <s v="Supplier E"/>
    <n v="14.26"/>
    <s v="Supplier E,Supplier H,Supplier D"/>
    <n v="15.666700000000001"/>
    <n v="14.26"/>
    <n v="0.05"/>
    <n v="13.547000000000001"/>
    <n v="4199.57"/>
    <s v="Bid Discount"/>
    <n v="0.05"/>
    <n v="0"/>
    <n v="0"/>
    <n v="0"/>
    <n v="0"/>
    <n v="1"/>
    <n v="1"/>
    <n v="1"/>
    <n v="1"/>
    <n v="20"/>
    <s v="Construct Formula To The Right Of This Column"/>
  </r>
  <r>
    <x v="0"/>
    <x v="0"/>
    <x v="0"/>
    <s v="OFF_021"/>
    <s v="Office Chairs"/>
    <s v="Low"/>
    <s v="Plastic Simple Chair"/>
    <s v="Supplier F"/>
    <s v="min(Baseline or Cherrypick Bid)"/>
    <n v="20"/>
    <m/>
    <n v="11.913"/>
    <x v="6"/>
    <n v="-0.16059999999999999"/>
    <n v="0.3246"/>
    <n v="1.7045999999999999"/>
    <n v="0.67720000000000002"/>
    <m/>
    <n v="5.2600000000000001E-2"/>
    <n v="0.1517"/>
    <n v="0.50090000000000001"/>
    <n v="10"/>
    <n v="15.78"/>
    <n v="32.22"/>
    <n v="19.98"/>
    <m/>
    <n v="12.54"/>
    <n v="13.72"/>
    <n v="17.88"/>
    <n v="20"/>
    <n v="0"/>
    <n v="152"/>
    <n v="3040"/>
    <s v="Supplier F"/>
    <n v="12.54"/>
    <s v="Supplier F,Supplier G,Supplier B"/>
    <n v="14.013299999999999"/>
    <n v="12.54"/>
    <n v="0.05"/>
    <n v="11.913"/>
    <n v="1810.78"/>
    <s v="Bid Discount"/>
    <n v="0.05"/>
    <n v="0"/>
    <n v="0"/>
    <n v="0"/>
    <n v="0"/>
    <n v="1"/>
    <n v="1"/>
    <n v="1"/>
    <n v="1"/>
    <n v="21"/>
    <s v="Construct Formula To The Right Of This Column"/>
  </r>
  <r>
    <x v="0"/>
    <x v="0"/>
    <x v="0"/>
    <s v="OFF_022"/>
    <s v="Office Chairs"/>
    <s v="Low"/>
    <s v="Metal Simple Chair"/>
    <s v="Supplier F"/>
    <s v="min(Baseline or Cherrypick Bid)"/>
    <n v="25"/>
    <m/>
    <n v="16.981300000000001"/>
    <x v="4"/>
    <n v="1.488"/>
    <n v="-0.34050000000000002"/>
    <n v="0.33679999999999999"/>
    <n v="-0.1181"/>
    <m/>
    <n v="-0.54359999999999997"/>
    <n v="5.2600000000000001E-2"/>
    <n v="0.7681"/>
    <n v="42.25"/>
    <n v="11.2"/>
    <n v="22.7"/>
    <n v="14.975"/>
    <m/>
    <n v="7.75"/>
    <n v="17.875"/>
    <n v="30.024999999999999"/>
    <n v="25"/>
    <n v="0"/>
    <n v="416"/>
    <n v="10400"/>
    <s v="Supplier G"/>
    <n v="17.875"/>
    <s v="Supplier G,Supplier C,Supplier H"/>
    <n v="23.533300000000001"/>
    <n v="17.875"/>
    <n v="0.05"/>
    <n v="16.981300000000001"/>
    <n v="7064.2"/>
    <s v="Bid Discount"/>
    <n v="0.05"/>
    <n v="0"/>
    <n v="0"/>
    <n v="0"/>
    <n v="0"/>
    <n v="1"/>
    <n v="1"/>
    <n v="1"/>
    <n v="1"/>
    <n v="22"/>
    <s v="Construct Formula To The Right Of This Column"/>
  </r>
  <r>
    <x v="0"/>
    <x v="0"/>
    <x v="0"/>
    <s v="OFF_023"/>
    <s v="Office Chairs"/>
    <s v="Low"/>
    <s v="Wooden Simple Chair"/>
    <s v="Supplier F"/>
    <s v="min(Baseline or Cherrypick Bid)"/>
    <n v="26"/>
    <m/>
    <n v="15.585699999999999"/>
    <x v="6"/>
    <n v="0.85340000000000005"/>
    <n v="1.7424999999999999"/>
    <n v="0.70489999999999997"/>
    <n v="1.0502"/>
    <m/>
    <n v="5.2600000000000001E-2"/>
    <n v="1.7258"/>
    <n v="-0.1492"/>
    <n v="28.885999999999999"/>
    <n v="42.744"/>
    <n v="26.571999999999999"/>
    <n v="31.954000000000001"/>
    <m/>
    <n v="16.405999999999999"/>
    <n v="42.484000000000002"/>
    <n v="13.26"/>
    <n v="26"/>
    <n v="0"/>
    <n v="584"/>
    <n v="15184"/>
    <s v="Supplier F"/>
    <n v="16.405999999999999"/>
    <s v="Supplier F,Supplier C,Supplier A"/>
    <n v="23.954699999999999"/>
    <n v="16.405999999999999"/>
    <n v="0.05"/>
    <n v="15.585699999999999"/>
    <n v="9102.0499999999993"/>
    <s v="Bid Discount"/>
    <n v="0.05"/>
    <n v="0"/>
    <n v="0"/>
    <n v="0"/>
    <n v="0"/>
    <n v="1"/>
    <n v="1"/>
    <n v="1"/>
    <n v="1"/>
    <n v="23"/>
    <s v="Construct Formula To The Right Of This Column"/>
  </r>
  <r>
    <x v="0"/>
    <x v="0"/>
    <x v="0"/>
    <s v="OFF_024"/>
    <s v="Office Chairs"/>
    <s v="Medium"/>
    <s v="Standard Office Chair"/>
    <s v="Supplier F"/>
    <s v="min(Baseline or Cherrypick Bid)"/>
    <n v="40"/>
    <m/>
    <n v="26.03"/>
    <x v="4"/>
    <n v="1.0238"/>
    <n v="0.87009999999999998"/>
    <n v="0.34310000000000002"/>
    <n v="1.262"/>
    <m/>
    <n v="1.4510000000000001"/>
    <n v="5.2600000000000001E-2"/>
    <n v="-0.1517"/>
    <n v="52.68"/>
    <n v="48.68"/>
    <n v="34.96"/>
    <n v="58.88"/>
    <m/>
    <n v="63.8"/>
    <n v="27.4"/>
    <n v="22.08"/>
    <n v="40"/>
    <n v="0"/>
    <n v="562"/>
    <n v="22480"/>
    <s v="Supplier G"/>
    <n v="27.4"/>
    <s v="Supplier G,Supplier C,Supplier B"/>
    <n v="37.013300000000001"/>
    <n v="27.4"/>
    <n v="0.05"/>
    <n v="26.03"/>
    <n v="14628.86"/>
    <s v="Bid Discount"/>
    <n v="0.05"/>
    <n v="0"/>
    <n v="0"/>
    <n v="0"/>
    <n v="0"/>
    <n v="1"/>
    <n v="1"/>
    <n v="1"/>
    <n v="1"/>
    <n v="24"/>
    <s v="Construct Formula To The Right Of This Column"/>
  </r>
  <r>
    <x v="0"/>
    <x v="0"/>
    <x v="0"/>
    <s v="OFF_025"/>
    <s v="Office Chairs"/>
    <s v="Medium"/>
    <s v="Standard Office Recliner"/>
    <s v="Supplier F"/>
    <s v="min(Baseline or Cherrypick Bid)"/>
    <n v="50"/>
    <m/>
    <n v="45"/>
    <x v="9"/>
    <n v="-0.39219999999999999"/>
    <n v="0.32779999999999998"/>
    <n v="-0.44890000000000002"/>
    <n v="-0.40110000000000001"/>
    <m/>
    <n v="-0.58109999999999995"/>
    <n v="-0.57999999999999996"/>
    <n v="-0.5222"/>
    <n v="27.35"/>
    <n v="59.75"/>
    <n v="24.8"/>
    <n v="26.95"/>
    <m/>
    <n v="18.850000000000001"/>
    <n v="18.899999999999999"/>
    <n v="21.5"/>
    <n v="50"/>
    <n v="0"/>
    <n v="372"/>
    <n v="18600"/>
    <s v="Supplier B"/>
    <n v="59.75"/>
    <s v="Supplier B"/>
    <n v="59.75"/>
    <n v="50"/>
    <n v="0.1"/>
    <n v="45"/>
    <n v="16740"/>
    <s v="Baseline Discount"/>
    <n v="0.1"/>
    <n v="0"/>
    <n v="0"/>
    <n v="0"/>
    <n v="0"/>
    <n v="1"/>
    <n v="1"/>
    <n v="1"/>
    <n v="1"/>
    <n v="25"/>
    <s v="Construct Formula To The Right Of This Column"/>
  </r>
  <r>
    <x v="0"/>
    <x v="0"/>
    <x v="0"/>
    <s v="OFF_026"/>
    <s v="Office Chairs"/>
    <s v="Medium"/>
    <s v="Soft Office Chair"/>
    <s v="Supplier F"/>
    <s v="min(Baseline or Cherrypick Bid)"/>
    <n v="55"/>
    <m/>
    <n v="44.464700000000001"/>
    <x v="5"/>
    <n v="0.48680000000000001"/>
    <n v="-0.58560000000000001"/>
    <n v="-0.28999999999999998"/>
    <n v="5.2600000000000001E-2"/>
    <m/>
    <n v="0.38540000000000002"/>
    <n v="0.95189999999999997"/>
    <n v="-0.43219999999999997"/>
    <n v="66.11"/>
    <n v="18.425000000000001"/>
    <n v="31.57"/>
    <n v="46.805"/>
    <m/>
    <n v="61.6"/>
    <n v="86.79"/>
    <n v="25.245000000000001"/>
    <n v="55"/>
    <n v="0"/>
    <n v="82"/>
    <n v="4510"/>
    <s v="Supplier D"/>
    <n v="46.805"/>
    <s v="Supplier D,Supplier F,Supplier A"/>
    <n v="58.171700000000001"/>
    <n v="46.805"/>
    <n v="0.05"/>
    <n v="44.464700000000001"/>
    <n v="3646.11"/>
    <s v="Bid Discount"/>
    <n v="0.05"/>
    <n v="0"/>
    <n v="0"/>
    <n v="0"/>
    <n v="0"/>
    <n v="1"/>
    <n v="1"/>
    <n v="1"/>
    <n v="1"/>
    <n v="26"/>
    <s v="Construct Formula To The Right Of This Column"/>
  </r>
  <r>
    <x v="0"/>
    <x v="0"/>
    <x v="0"/>
    <s v="OFF_027"/>
    <s v="Office Chairs"/>
    <s v="Medium"/>
    <s v="Leather Office Chair"/>
    <s v="Supplier F"/>
    <s v="min(Baseline or Cherrypick Bid)"/>
    <n v="150"/>
    <m/>
    <n v="135"/>
    <x v="9"/>
    <n v="-0.36109999999999998"/>
    <n v="-0.47110000000000002"/>
    <n v="-0.37780000000000002"/>
    <n v="0.81669999999999998"/>
    <m/>
    <n v="0.25330000000000003"/>
    <n v="0.1222"/>
    <n v="0.24440000000000001"/>
    <n v="86.25"/>
    <n v="71.400000000000006"/>
    <n v="84"/>
    <n v="245.25"/>
    <m/>
    <n v="169.2"/>
    <n v="151.5"/>
    <n v="168"/>
    <n v="150"/>
    <n v="0"/>
    <n v="345"/>
    <n v="51750"/>
    <s v="Supplier G"/>
    <n v="151.5"/>
    <s v="Supplier G,Supplier H,Supplier F"/>
    <n v="162.9"/>
    <n v="150"/>
    <n v="0.1"/>
    <n v="135"/>
    <n v="46575"/>
    <s v="Baseline Discount"/>
    <n v="0.1"/>
    <n v="0"/>
    <n v="0"/>
    <n v="0"/>
    <n v="0"/>
    <n v="1"/>
    <n v="1"/>
    <n v="1"/>
    <n v="1"/>
    <n v="27"/>
    <s v="Construct Formula To The Right Of This Column"/>
  </r>
  <r>
    <x v="0"/>
    <x v="0"/>
    <x v="0"/>
    <s v="OFF_028"/>
    <s v="Office Chairs"/>
    <s v="High"/>
    <s v="Luxury CEO Chair"/>
    <s v="Supplier F"/>
    <s v="min(Baseline or Cherrypick Bid)"/>
    <n v="1200"/>
    <m/>
    <n v="731.88"/>
    <x v="5"/>
    <m/>
    <n v="-0.26379999999999998"/>
    <n v="6.25E-2"/>
    <n v="5.2600000000000001E-2"/>
    <m/>
    <n v="1.0807"/>
    <n v="6.4100000000000004E-2"/>
    <n v="1.1167"/>
    <m/>
    <n v="538.79999999999995"/>
    <n v="777.6"/>
    <n v="770.4"/>
    <m/>
    <n v="1522.8"/>
    <n v="778.8"/>
    <n v="1549.2"/>
    <n v="1200"/>
    <n v="0"/>
    <n v="522"/>
    <n v="626400"/>
    <s v="Supplier D"/>
    <n v="770.4"/>
    <s v="Supplier D,Supplier C,Supplier G"/>
    <n v="775.6"/>
    <n v="770.4"/>
    <n v="0.05"/>
    <n v="731.88"/>
    <n v="382041.36"/>
    <s v="Bid Discount"/>
    <n v="0.05"/>
    <n v="0"/>
    <n v="0"/>
    <n v="0"/>
    <n v="0"/>
    <n v="1"/>
    <n v="1"/>
    <n v="1"/>
    <n v="1"/>
    <n v="28"/>
    <s v="Construct Formula To The Right Of This Column"/>
  </r>
  <r>
    <x v="0"/>
    <x v="0"/>
    <x v="0"/>
    <s v="OFF_029"/>
    <s v="Office Chairs"/>
    <s v="High"/>
    <s v="Luxury CEO Guest Chair"/>
    <s v="Supplier F"/>
    <s v="min(Baseline or Cherrypick Bid)"/>
    <n v="700"/>
    <m/>
    <n v="423.60500000000002"/>
    <x v="4"/>
    <n v="0.43269999999999997"/>
    <n v="0.2394"/>
    <n v="0.93179999999999996"/>
    <n v="1.7861"/>
    <m/>
    <n v="-0.2019"/>
    <n v="5.2600000000000001E-2"/>
    <m/>
    <n v="606.9"/>
    <n v="525"/>
    <n v="818.3"/>
    <n v="1180.2"/>
    <m/>
    <n v="338.1"/>
    <n v="445.9"/>
    <m/>
    <n v="700"/>
    <n v="0"/>
    <n v="303"/>
    <n v="212100"/>
    <s v="Supplier G"/>
    <n v="445.9"/>
    <s v="Supplier G,Supplier B,Supplier A"/>
    <n v="525.93330000000003"/>
    <n v="445.9"/>
    <n v="0.05"/>
    <n v="423.60500000000002"/>
    <n v="128352.31"/>
    <s v="Bid Discount"/>
    <n v="0.05"/>
    <n v="0"/>
    <n v="0"/>
    <n v="0"/>
    <n v="0"/>
    <n v="1"/>
    <n v="1"/>
    <n v="1"/>
    <n v="1"/>
    <n v="29"/>
    <s v="Construct Formula To The Right Of This Column"/>
  </r>
  <r>
    <x v="0"/>
    <x v="0"/>
    <x v="0"/>
    <s v="OFF_030"/>
    <s v="Office Chairs"/>
    <s v="High"/>
    <s v="Luxury CEO Guest Sofa"/>
    <s v="Supplier F"/>
    <s v="min(Baseline or Cherrypick Bid)"/>
    <n v="1500"/>
    <m/>
    <n v="1212.675"/>
    <x v="7"/>
    <m/>
    <n v="5.2600000000000001E-2"/>
    <n v="0.61170000000000002"/>
    <n v="0.68100000000000005"/>
    <m/>
    <n v="0.88009999999999999"/>
    <n v="0.97789999999999999"/>
    <m/>
    <m/>
    <n v="1276.5"/>
    <n v="1954.5"/>
    <n v="2038.5"/>
    <m/>
    <n v="2280"/>
    <n v="2398.5"/>
    <m/>
    <n v="1500"/>
    <n v="0"/>
    <n v="229"/>
    <n v="343500"/>
    <s v="Supplier B"/>
    <n v="1276.5"/>
    <s v="Supplier B,Supplier C,Supplier D"/>
    <n v="1756.5"/>
    <n v="1276.5"/>
    <n v="0.05"/>
    <n v="1212.675"/>
    <n v="277702.58"/>
    <s v="Bid Discount"/>
    <n v="0.05"/>
    <n v="0"/>
    <n v="0"/>
    <n v="0"/>
    <n v="0"/>
    <n v="1"/>
    <n v="1"/>
    <n v="1"/>
    <n v="1"/>
    <n v="30"/>
    <s v="Construct Formula To The Right Of This Column"/>
  </r>
  <r>
    <x v="0"/>
    <x v="0"/>
    <x v="0"/>
    <s v="OFF_031"/>
    <s v="Desks"/>
    <s v="Low"/>
    <s v="Plastic Desk"/>
    <s v="Supplier F"/>
    <s v="min(Baseline or Cherrypick Bid)"/>
    <n v="100"/>
    <m/>
    <n v="50.445"/>
    <x v="1"/>
    <n v="5.2600000000000001E-2"/>
    <n v="-0.15160000000000001"/>
    <n v="0.37580000000000002"/>
    <n v="-5.0500000000000003E-2"/>
    <m/>
    <n v="0.36780000000000002"/>
    <n v="0.42330000000000001"/>
    <m/>
    <n v="53.1"/>
    <n v="42.8"/>
    <n v="69.400000000000006"/>
    <n v="47.9"/>
    <m/>
    <n v="69"/>
    <n v="71.8"/>
    <m/>
    <n v="100"/>
    <n v="0"/>
    <n v="548"/>
    <n v="54800"/>
    <s v="Supplier A"/>
    <n v="53.1"/>
    <s v="Supplier A,Supplier F,Supplier C"/>
    <n v="63.833300000000001"/>
    <n v="53.1"/>
    <n v="0.05"/>
    <n v="50.445"/>
    <n v="27643.86"/>
    <s v="Bid Discount"/>
    <n v="0.05"/>
    <n v="0"/>
    <n v="0"/>
    <n v="0"/>
    <n v="0"/>
    <n v="1"/>
    <n v="1"/>
    <n v="1"/>
    <n v="1"/>
    <n v="31"/>
    <s v="Construct Formula To The Right Of This Column"/>
  </r>
  <r>
    <x v="0"/>
    <x v="0"/>
    <x v="0"/>
    <s v="OFF_032"/>
    <s v="Desks"/>
    <s v="Medium"/>
    <s v="Wooden Desk"/>
    <s v="Supplier F"/>
    <s v="min(Baseline or Cherrypick Bid)"/>
    <n v="200"/>
    <m/>
    <n v="95.57"/>
    <x v="5"/>
    <n v="2.9600000000000001E-2"/>
    <n v="0.46910000000000002"/>
    <n v="1.1011"/>
    <n v="5.2600000000000001E-2"/>
    <m/>
    <n v="1.2476"/>
    <n v="1.5322"/>
    <m/>
    <n v="98.4"/>
    <n v="140.4"/>
    <n v="200.8"/>
    <n v="100.6"/>
    <m/>
    <n v="214.8"/>
    <n v="242"/>
    <m/>
    <n v="200"/>
    <n v="0"/>
    <n v="305"/>
    <n v="61000"/>
    <s v="Supplier D"/>
    <n v="100.6"/>
    <s v="Supplier D,Supplier B,Supplier C"/>
    <n v="147.26669999999999"/>
    <n v="100.6"/>
    <n v="0.05"/>
    <n v="95.57"/>
    <n v="29148.85"/>
    <s v="Bid Discount"/>
    <n v="0.05"/>
    <n v="0"/>
    <n v="0"/>
    <n v="0"/>
    <n v="0"/>
    <n v="1"/>
    <n v="1"/>
    <n v="1"/>
    <n v="1"/>
    <n v="32"/>
    <s v="Construct Formula To The Right Of This Column"/>
  </r>
  <r>
    <x v="0"/>
    <x v="0"/>
    <x v="0"/>
    <s v="OFF_033"/>
    <s v="Desks"/>
    <s v="High"/>
    <s v="Adjustable Metal and Plastic Desk"/>
    <s v="Supplier F"/>
    <s v="min(Baseline or Cherrypick Bid)"/>
    <n v="500"/>
    <m/>
    <n v="285"/>
    <x v="6"/>
    <n v="0.25609999999999999"/>
    <n v="6.1400000000000003E-2"/>
    <n v="0.97189999999999999"/>
    <n v="0.41930000000000001"/>
    <m/>
    <n v="5.2600000000000001E-2"/>
    <n v="0.67020000000000002"/>
    <m/>
    <n v="358"/>
    <n v="302.5"/>
    <n v="562"/>
    <n v="404.5"/>
    <m/>
    <n v="300"/>
    <n v="476"/>
    <m/>
    <n v="500"/>
    <n v="0"/>
    <n v="292"/>
    <n v="146000"/>
    <s v="Supplier F"/>
    <n v="300"/>
    <s v="Supplier F,Supplier B,Supplier A"/>
    <n v="320.16669999999999"/>
    <n v="300"/>
    <n v="0.05"/>
    <n v="285"/>
    <n v="83220"/>
    <s v="Bid Discount"/>
    <n v="0.05"/>
    <n v="0"/>
    <n v="0"/>
    <n v="0"/>
    <n v="0"/>
    <n v="1"/>
    <n v="1"/>
    <n v="1"/>
    <n v="1"/>
    <n v="33"/>
    <s v="Construct Formula To The Right Of This Column"/>
  </r>
  <r>
    <x v="0"/>
    <x v="0"/>
    <x v="1"/>
    <s v="OFF_001"/>
    <s v="Notepads"/>
    <s v="Low"/>
    <s v="A6 Economy Notepad"/>
    <s v="Supplier D"/>
    <s v="min(Baseline or Cherrypick Bid)"/>
    <n v="0.18"/>
    <m/>
    <n v="4.53E-2"/>
    <x v="1"/>
    <n v="5.2999999999999999E-2"/>
    <n v="1.9007000000000001"/>
    <n v="1.4923"/>
    <n v="3.8984999999999999"/>
    <n v="0.17"/>
    <n v="2.7395"/>
    <n v="1.0640000000000001"/>
    <m/>
    <n v="4.7699999999999999E-2"/>
    <n v="0.13139999999999999"/>
    <n v="0.1129"/>
    <n v="0.22189999999999999"/>
    <n v="5.2999999999999999E-2"/>
    <n v="0.1694"/>
    <n v="9.35E-2"/>
    <m/>
    <n v="0.18"/>
    <n v="0"/>
    <n v="13"/>
    <n v="2.34"/>
    <s v="Supplier A"/>
    <n v="4.7699999999999999E-2"/>
    <s v="Supplier A,Supplier E,Supplier G"/>
    <n v="6.4699999999999994E-2"/>
    <n v="4.7699999999999999E-2"/>
    <n v="0.05"/>
    <n v="4.53E-2"/>
    <n v="0.59"/>
    <s v="Bid Discount"/>
    <n v="0.05"/>
    <n v="0"/>
    <n v="0"/>
    <n v="0"/>
    <n v="0"/>
    <n v="1"/>
    <n v="1"/>
    <n v="1"/>
    <n v="2"/>
    <n v="1"/>
    <s v="Construct Formula To The Right Of This Column"/>
  </r>
  <r>
    <x v="0"/>
    <x v="0"/>
    <x v="1"/>
    <s v="OFF_002"/>
    <s v="Notepads"/>
    <s v="Low"/>
    <s v="A5 Economy Notepad"/>
    <s v="Supplier D"/>
    <s v="min(Baseline or Cherrypick Bid)"/>
    <n v="0.28999999999999998"/>
    <m/>
    <n v="6.08E-2"/>
    <x v="6"/>
    <n v="0.76970000000000005"/>
    <n v="4.8453999999999997"/>
    <n v="1.1677999999999999"/>
    <n v="3.5707"/>
    <n v="0.67600000000000005"/>
    <n v="5.2600000000000001E-2"/>
    <n v="2.3405"/>
    <m/>
    <n v="0.1076"/>
    <n v="0.35539999999999999"/>
    <n v="0.1318"/>
    <n v="0.27789999999999998"/>
    <n v="0.1019"/>
    <n v="6.4000000000000001E-2"/>
    <n v="0.2031"/>
    <m/>
    <n v="0.28999999999999998"/>
    <n v="0"/>
    <n v="217"/>
    <n v="62.93"/>
    <s v="Supplier F"/>
    <n v="6.4000000000000001E-2"/>
    <s v="Supplier F,Supplier E,Supplier A"/>
    <n v="9.1200000000000003E-2"/>
    <n v="6.4000000000000001E-2"/>
    <n v="0.05"/>
    <n v="6.08E-2"/>
    <n v="13.19"/>
    <s v="Bid Discount"/>
    <n v="0.05"/>
    <n v="0"/>
    <n v="0"/>
    <n v="0"/>
    <n v="0"/>
    <n v="1"/>
    <n v="1"/>
    <n v="1"/>
    <n v="2"/>
    <n v="2"/>
    <s v="Construct Formula To The Right Of This Column"/>
  </r>
  <r>
    <x v="0"/>
    <x v="0"/>
    <x v="1"/>
    <s v="OFF_003"/>
    <s v="Notepads"/>
    <s v="Low"/>
    <s v="A4 Economy Notepad"/>
    <s v="Supplier D"/>
    <s v="min(Baseline or Cherrypick Bid)"/>
    <n v="0.03"/>
    <m/>
    <n v="2.5100000000000001E-2"/>
    <x v="2"/>
    <n v="1.8845000000000001"/>
    <n v="3.8645"/>
    <n v="8.6533999999999995"/>
    <n v="18.501999999999999"/>
    <n v="5.1799999999999999E-2"/>
    <n v="20.900400000000001"/>
    <n v="20.745000000000001"/>
    <n v="11.4382"/>
    <n v="7.2400000000000006E-2"/>
    <n v="0.1221"/>
    <n v="0.24229999999999999"/>
    <n v="0.48949999999999999"/>
    <n v="2.64E-2"/>
    <n v="0.54969999999999997"/>
    <n v="0.54579999999999995"/>
    <n v="0.31219999999999998"/>
    <n v="0.03"/>
    <n v="0"/>
    <n v="318"/>
    <n v="9.5399999999999991"/>
    <s v="Supplier E"/>
    <n v="2.64E-2"/>
    <s v="Supplier E"/>
    <n v="2.64E-2"/>
    <n v="2.64E-2"/>
    <n v="0.05"/>
    <n v="2.5100000000000001E-2"/>
    <n v="7.98"/>
    <s v="Bid Discount"/>
    <n v="0.05"/>
    <n v="0"/>
    <n v="0"/>
    <n v="0"/>
    <n v="0"/>
    <n v="1"/>
    <n v="1"/>
    <n v="1"/>
    <n v="2"/>
    <n v="3"/>
    <s v="Construct Formula To The Right Of This Column"/>
  </r>
  <r>
    <x v="0"/>
    <x v="0"/>
    <x v="1"/>
    <s v="OFF_004"/>
    <s v="Notepads"/>
    <s v="Medium"/>
    <s v="A6 Standard Notepad"/>
    <s v="Supplier D"/>
    <s v="min(Baseline or Cherrypick Bid)"/>
    <n v="0.13800000000000001"/>
    <m/>
    <n v="3.6999999999999998E-2"/>
    <x v="6"/>
    <n v="3.4378000000000002"/>
    <n v="4.7892000000000001"/>
    <n v="0.95409999999999995"/>
    <n v="8.1676000000000002"/>
    <n v="8.6945999999999994"/>
    <n v="5.1400000000000001E-2"/>
    <n v="2.4161999999999999"/>
    <n v="8.3242999999999991"/>
    <n v="0.16420000000000001"/>
    <n v="0.2142"/>
    <n v="7.2300000000000003E-2"/>
    <n v="0.3392"/>
    <n v="0.35870000000000002"/>
    <n v="3.8899999999999997E-2"/>
    <n v="0.12640000000000001"/>
    <n v="0.34499999999999997"/>
    <n v="0.13800000000000001"/>
    <n v="0"/>
    <n v="212"/>
    <n v="29.256"/>
    <s v="Supplier F"/>
    <n v="3.8899999999999997E-2"/>
    <s v="Supplier F,Supplier C,Supplier G"/>
    <n v="7.9200000000000007E-2"/>
    <n v="3.8899999999999997E-2"/>
    <n v="0.05"/>
    <n v="3.6999999999999998E-2"/>
    <n v="7.83"/>
    <s v="Bid Discount"/>
    <n v="0.05"/>
    <n v="0"/>
    <n v="0"/>
    <n v="0"/>
    <n v="0"/>
    <n v="1"/>
    <n v="1"/>
    <n v="1"/>
    <n v="2"/>
    <n v="4"/>
    <s v="Construct Formula To The Right Of This Column"/>
  </r>
  <r>
    <x v="0"/>
    <x v="0"/>
    <x v="1"/>
    <s v="OFF_005"/>
    <s v="Notepads"/>
    <s v="Medium"/>
    <s v="A5 Standard Notepad"/>
    <s v="Supplier D"/>
    <s v="min(Baseline or Cherrypick Bid)"/>
    <n v="0.65600000000000003"/>
    <m/>
    <n v="8.4599999999999995E-2"/>
    <x v="1"/>
    <n v="5.3199999999999997E-2"/>
    <n v="5.7411000000000003"/>
    <n v="4.9480000000000004"/>
    <n v="10.5449"/>
    <n v="1.3900999999999999"/>
    <n v="1.0815999999999999"/>
    <n v="2"/>
    <n v="12.656000000000001"/>
    <n v="8.9099999999999999E-2"/>
    <n v="0.57030000000000003"/>
    <n v="0.50319999999999998"/>
    <n v="0.97670000000000001"/>
    <n v="0.20219999999999999"/>
    <n v="0.17610000000000001"/>
    <n v="0.25380000000000003"/>
    <n v="1.1553"/>
    <n v="0.65600000000000003"/>
    <n v="0"/>
    <n v="457"/>
    <n v="299.79199999999997"/>
    <s v="Supplier A"/>
    <n v="8.9099999999999999E-2"/>
    <s v="Supplier A,Supplier F,Supplier E"/>
    <n v="0.15579999999999999"/>
    <n v="8.9099999999999999E-2"/>
    <n v="0.05"/>
    <n v="8.4599999999999995E-2"/>
    <n v="38.68"/>
    <s v="Bid Discount"/>
    <n v="0.05"/>
    <n v="0"/>
    <n v="0"/>
    <n v="0"/>
    <n v="0"/>
    <n v="1"/>
    <n v="1"/>
    <n v="1"/>
    <n v="2"/>
    <n v="5"/>
    <s v="Construct Formula To The Right Of This Column"/>
  </r>
  <r>
    <x v="0"/>
    <x v="0"/>
    <x v="1"/>
    <s v="OFF_006"/>
    <s v="Notepads"/>
    <s v="Medium"/>
    <s v="A4 Standard Notepad"/>
    <s v="Supplier D"/>
    <s v="min(Baseline or Cherrypick Bid)"/>
    <n v="7.4999999999999997E-2"/>
    <m/>
    <n v="1.9199999999999998E-2"/>
    <x v="5"/>
    <m/>
    <n v="4.6562999999999999"/>
    <n v="65.572900000000004"/>
    <n v="5.21E-2"/>
    <n v="81.927099999999996"/>
    <n v="29.057300000000001"/>
    <n v="38.598999999999997"/>
    <n v="42.5"/>
    <m/>
    <n v="0.1086"/>
    <n v="1.2782"/>
    <n v="2.0199999999999999E-2"/>
    <n v="1.5922000000000001"/>
    <n v="0.57709999999999995"/>
    <n v="0.76029999999999998"/>
    <n v="0.83520000000000005"/>
    <n v="7.4999999999999997E-2"/>
    <n v="0"/>
    <n v="387"/>
    <n v="29.024999999999999"/>
    <s v="Supplier D"/>
    <n v="2.0199999999999999E-2"/>
    <s v="Supplier D,Supplier B"/>
    <n v="6.4399999999999999E-2"/>
    <n v="2.0199999999999999E-2"/>
    <n v="0.05"/>
    <n v="1.9199999999999998E-2"/>
    <n v="7.43"/>
    <s v="Bid Discount"/>
    <n v="0.05"/>
    <n v="0"/>
    <n v="0"/>
    <n v="0"/>
    <n v="0"/>
    <n v="1"/>
    <n v="1"/>
    <n v="1"/>
    <n v="2"/>
    <n v="6"/>
    <s v="Construct Formula To The Right Of This Column"/>
  </r>
  <r>
    <x v="0"/>
    <x v="0"/>
    <x v="1"/>
    <s v="OFF_007"/>
    <s v="Notepads"/>
    <s v="Medium"/>
    <s v="A3 Standard Notepad"/>
    <s v="Supplier D"/>
    <s v="min(Baseline or Cherrypick Bid)"/>
    <n v="0.52500000000000002"/>
    <m/>
    <n v="0.191"/>
    <x v="2"/>
    <n v="1.7324999999999999"/>
    <n v="4.5414000000000003"/>
    <n v="1.6800999999999999"/>
    <n v="1.6953"/>
    <n v="5.2900000000000003E-2"/>
    <n v="1.6974"/>
    <n v="0.94240000000000002"/>
    <n v="3.4906000000000001"/>
    <n v="0.52190000000000003"/>
    <n v="1.0584"/>
    <n v="0.51190000000000002"/>
    <n v="0.51480000000000004"/>
    <n v="0.2011"/>
    <n v="0.51519999999999999"/>
    <n v="0.371"/>
    <n v="0.85770000000000002"/>
    <n v="0.52500000000000002"/>
    <n v="0"/>
    <n v="49"/>
    <n v="25.725000000000001"/>
    <s v="Supplier E"/>
    <n v="0.2011"/>
    <s v="Supplier E,Supplier G,Supplier C"/>
    <n v="0.36130000000000001"/>
    <n v="0.2011"/>
    <n v="0.05"/>
    <n v="0.191"/>
    <n v="9.36"/>
    <s v="Bid Discount"/>
    <n v="0.05"/>
    <n v="0"/>
    <n v="0"/>
    <n v="0"/>
    <n v="0"/>
    <n v="1"/>
    <n v="1"/>
    <n v="1"/>
    <n v="2"/>
    <n v="7"/>
    <s v="Construct Formula To The Right Of This Column"/>
  </r>
  <r>
    <x v="0"/>
    <x v="0"/>
    <x v="1"/>
    <s v="OFF_008"/>
    <s v="Notepads"/>
    <s v="High"/>
    <s v="A6 Premium Notepad"/>
    <s v="Supplier D"/>
    <s v="min(Baseline or Cherrypick Bid)"/>
    <n v="0.8"/>
    <m/>
    <n v="0.14510000000000001"/>
    <x v="2"/>
    <n v="0.46929999999999999"/>
    <n v="4.3342999999999998"/>
    <n v="9.2563999999999993"/>
    <n v="8.7546999999999997"/>
    <n v="5.2400000000000002E-2"/>
    <n v="6.0530999999999997"/>
    <n v="5.1246999999999998"/>
    <n v="1.0868"/>
    <n v="0.2132"/>
    <n v="0.77400000000000002"/>
    <n v="1.4882"/>
    <n v="1.4154"/>
    <n v="0.1527"/>
    <n v="1.0234000000000001"/>
    <n v="0.88870000000000005"/>
    <n v="0.30280000000000001"/>
    <n v="0.8"/>
    <n v="0"/>
    <n v="255"/>
    <n v="204"/>
    <s v="Supplier E"/>
    <n v="0.1527"/>
    <s v="Supplier E,Supplier A,Supplier H"/>
    <n v="0.22289999999999999"/>
    <n v="0.1527"/>
    <n v="0.05"/>
    <n v="0.14510000000000001"/>
    <n v="36.99"/>
    <s v="Bid Discount"/>
    <n v="0.05"/>
    <n v="0"/>
    <n v="0"/>
    <n v="0"/>
    <n v="0"/>
    <n v="1"/>
    <n v="1"/>
    <n v="1"/>
    <n v="2"/>
    <n v="8"/>
    <s v="Construct Formula To The Right Of This Column"/>
  </r>
  <r>
    <x v="0"/>
    <x v="0"/>
    <x v="1"/>
    <s v="OFF_009"/>
    <s v="Notepads"/>
    <s v="High"/>
    <s v="A5 Premium Notepad"/>
    <s v="Supplier D"/>
    <s v="min(Baseline or Cherrypick Bid)"/>
    <n v="1.4850000000000001"/>
    <m/>
    <n v="0.13769999999999999"/>
    <x v="6"/>
    <n v="1.9891000000000001"/>
    <n v="0.25490000000000002"/>
    <n v="16.132200000000001"/>
    <n v="6.7698"/>
    <n v="5"/>
    <n v="5.2999999999999999E-2"/>
    <n v="2.5846"/>
    <n v="10.068300000000001"/>
    <n v="0.41160000000000002"/>
    <n v="0.17280000000000001"/>
    <n v="2.3591000000000002"/>
    <n v="1.0699000000000001"/>
    <n v="0.82620000000000005"/>
    <n v="0.14499999999999999"/>
    <n v="0.49359999999999998"/>
    <n v="1.5241"/>
    <n v="1.4850000000000001"/>
    <n v="0"/>
    <n v="297"/>
    <n v="441.04500000000002"/>
    <s v="Supplier F"/>
    <n v="0.14499999999999999"/>
    <s v="Supplier F,Supplier B,Supplier A"/>
    <n v="0.24310000000000001"/>
    <n v="0.14499999999999999"/>
    <n v="0.05"/>
    <n v="0.13769999999999999"/>
    <n v="40.909999999999997"/>
    <s v="Bid Discount"/>
    <n v="0.05"/>
    <n v="0"/>
    <n v="0"/>
    <n v="0"/>
    <n v="0"/>
    <n v="1"/>
    <n v="1"/>
    <n v="1"/>
    <n v="2"/>
    <n v="9"/>
    <s v="Construct Formula To The Right Of This Column"/>
  </r>
  <r>
    <x v="0"/>
    <x v="0"/>
    <x v="1"/>
    <s v="OFF_010"/>
    <s v="Notepads"/>
    <s v="High"/>
    <s v="A4 Premium Notepad"/>
    <s v="Supplier D"/>
    <s v="min(Baseline or Cherrypick Bid)"/>
    <n v="1.88"/>
    <m/>
    <n v="0.1056"/>
    <x v="5"/>
    <n v="2.8721999999999999"/>
    <n v="8.8010999999999999"/>
    <n v="16.4801"/>
    <n v="5.2999999999999999E-2"/>
    <n v="6.3048999999999999"/>
    <n v="1.4148000000000001"/>
    <n v="0.63260000000000005"/>
    <n v="17.229199999999999"/>
    <n v="0.40889999999999999"/>
    <n v="1.0349999999999999"/>
    <n v="1.8459000000000001"/>
    <n v="0.11119999999999999"/>
    <n v="0.77139999999999997"/>
    <n v="0.255"/>
    <n v="0.1724"/>
    <n v="1.925"/>
    <n v="1.88"/>
    <n v="0"/>
    <n v="39"/>
    <n v="73.319999999999993"/>
    <s v="Supplier D"/>
    <n v="0.11119999999999999"/>
    <s v="Supplier D,Supplier G,Supplier F"/>
    <n v="0.17949999999999999"/>
    <n v="0.11119999999999999"/>
    <n v="0.05"/>
    <n v="0.1056"/>
    <n v="4.12"/>
    <s v="Bid Discount"/>
    <n v="0.05"/>
    <n v="0"/>
    <n v="0"/>
    <n v="0"/>
    <n v="0"/>
    <n v="1"/>
    <n v="1"/>
    <n v="1"/>
    <n v="2"/>
    <n v="10"/>
    <s v="Construct Formula To The Right Of This Column"/>
  </r>
  <r>
    <x v="0"/>
    <x v="0"/>
    <x v="1"/>
    <s v="OFF_011"/>
    <s v="Pens"/>
    <s v="Low"/>
    <s v="Fine Economy Fountain Pen"/>
    <s v="Supplier E"/>
    <s v="min(Baseline or Cherrypick Bid)"/>
    <n v="9.2999999999999999E-2"/>
    <m/>
    <n v="3.5799999999999998E-2"/>
    <x v="2"/>
    <n v="2.5223"/>
    <n v="-0.64249999999999996"/>
    <n v="1.2095"/>
    <n v="4.1033999999999997"/>
    <n v="5.3100000000000001E-2"/>
    <n v="5.7458"/>
    <n v="4.3296000000000001"/>
    <n v="0.82679999999999998"/>
    <n v="0.12609999999999999"/>
    <n v="1.2800000000000001E-2"/>
    <n v="7.9100000000000004E-2"/>
    <n v="0.1827"/>
    <n v="3.7699999999999997E-2"/>
    <n v="0.24149999999999999"/>
    <n v="0.1908"/>
    <n v="6.54E-2"/>
    <n v="9.2999999999999999E-2"/>
    <n v="0"/>
    <n v="204"/>
    <n v="18.972000000000001"/>
    <s v="Supplier E"/>
    <n v="3.7699999999999997E-2"/>
    <s v="Supplier E,Supplier H,Supplier C"/>
    <n v="6.0699999999999997E-2"/>
    <n v="3.7699999999999997E-2"/>
    <n v="0.05"/>
    <n v="3.5799999999999998E-2"/>
    <n v="7.31"/>
    <s v="Bid Discount"/>
    <n v="0.05"/>
    <n v="0"/>
    <n v="0"/>
    <n v="0"/>
    <n v="0"/>
    <n v="1"/>
    <n v="1"/>
    <n v="1"/>
    <n v="2"/>
    <n v="11"/>
    <s v="Construct Formula To The Right Of This Column"/>
  </r>
  <r>
    <x v="0"/>
    <x v="0"/>
    <x v="1"/>
    <s v="OFF_012"/>
    <s v="Pens"/>
    <s v="Low"/>
    <s v="Medium Economy Fountain Pen"/>
    <s v="Supplier E"/>
    <s v="min(Baseline or Cherrypick Bid)"/>
    <n v="0.27150000000000002"/>
    <m/>
    <n v="0.2432"/>
    <x v="6"/>
    <n v="-0.96789999999999998"/>
    <n v="-0.90539999999999998"/>
    <n v="-0.97450000000000003"/>
    <n v="0.1386"/>
    <n v="-0.86470000000000002"/>
    <n v="5.2600000000000001E-2"/>
    <n v="-0.77800000000000002"/>
    <n v="-0.95850000000000002"/>
    <n v="7.7999999999999996E-3"/>
    <n v="2.3E-2"/>
    <n v="6.1999999999999998E-3"/>
    <n v="0.27689999999999998"/>
    <n v="3.2899999999999999E-2"/>
    <n v="0.25600000000000001"/>
    <n v="5.3999999999999999E-2"/>
    <n v="1.01E-2"/>
    <n v="0.27150000000000002"/>
    <n v="0"/>
    <n v="309"/>
    <n v="83.893500000000003"/>
    <s v="Supplier F"/>
    <n v="0.25600000000000001"/>
    <s v="Supplier F,Supplier D"/>
    <n v="0.26650000000000001"/>
    <n v="0.25600000000000001"/>
    <n v="0.05"/>
    <n v="0.2432"/>
    <n v="75.150000000000006"/>
    <s v="Bid Discount"/>
    <n v="0.05"/>
    <n v="0"/>
    <n v="0"/>
    <n v="0"/>
    <n v="0"/>
    <n v="1"/>
    <n v="1"/>
    <n v="1"/>
    <n v="2"/>
    <n v="12"/>
    <s v="Construct Formula To The Right Of This Column"/>
  </r>
  <r>
    <x v="0"/>
    <x v="0"/>
    <x v="1"/>
    <s v="OFF_013"/>
    <s v="Pens"/>
    <s v="Low"/>
    <s v="Thick Economy Fountain Pen"/>
    <s v="Supplier E"/>
    <s v="min(Baseline or Cherrypick Bid)"/>
    <n v="0.36"/>
    <m/>
    <n v="0.11899999999999999"/>
    <x v="4"/>
    <n v="-0.77390000000000003"/>
    <n v="0.32690000000000002"/>
    <n v="2.3142999999999998"/>
    <n v="0.69920000000000004"/>
    <n v="-0.63700000000000001"/>
    <n v="0.1983"/>
    <n v="5.2900000000000003E-2"/>
    <n v="-0.65800000000000003"/>
    <n v="2.69E-2"/>
    <n v="0.15790000000000001"/>
    <n v="0.39439999999999997"/>
    <n v="0.20219999999999999"/>
    <n v="4.3200000000000002E-2"/>
    <n v="0.1426"/>
    <n v="0.12529999999999999"/>
    <n v="4.07E-2"/>
    <n v="0.36"/>
    <n v="0"/>
    <n v="281"/>
    <n v="101.16"/>
    <s v="Supplier G"/>
    <n v="0.12529999999999999"/>
    <s v="Supplier G,Supplier F,Supplier B"/>
    <n v="0.1419"/>
    <n v="0.12529999999999999"/>
    <n v="0.05"/>
    <n v="0.11899999999999999"/>
    <n v="33.450000000000003"/>
    <s v="Bid Discount"/>
    <n v="0.05"/>
    <n v="0"/>
    <n v="0"/>
    <n v="0"/>
    <n v="0"/>
    <n v="1"/>
    <n v="1"/>
    <n v="1"/>
    <n v="2"/>
    <n v="13"/>
    <s v="Construct Formula To The Right Of This Column"/>
  </r>
  <r>
    <x v="0"/>
    <x v="0"/>
    <x v="1"/>
    <s v="OFF_014"/>
    <s v="Pens"/>
    <s v="Medium"/>
    <s v="Fine Standard Fountain Pen"/>
    <s v="Supplier E"/>
    <s v="min(Baseline or Cherrypick Bid)"/>
    <n v="0.42599999999999999"/>
    <m/>
    <n v="0.13619999999999999"/>
    <x v="8"/>
    <n v="4.2122000000000002"/>
    <m/>
    <n v="-0.52859999999999996"/>
    <n v="3.8370000000000002"/>
    <n v="4.9699"/>
    <n v="1.3965000000000001"/>
    <n v="-0.48309999999999997"/>
    <n v="5.2900000000000003E-2"/>
    <n v="0.70989999999999998"/>
    <m/>
    <n v="6.4199999999999993E-2"/>
    <n v="0.65880000000000005"/>
    <n v="0.81310000000000004"/>
    <n v="0.32640000000000002"/>
    <n v="7.0400000000000004E-2"/>
    <n v="0.1434"/>
    <n v="0.42599999999999999"/>
    <n v="0"/>
    <n v="318"/>
    <n v="135.46799999999999"/>
    <s v="Supplier H"/>
    <n v="0.1434"/>
    <s v="Supplier H,Supplier F"/>
    <n v="0.2349"/>
    <n v="0.1434"/>
    <n v="0.05"/>
    <n v="0.13619999999999999"/>
    <n v="43.32"/>
    <s v="Bid Discount"/>
    <n v="0.05"/>
    <n v="0"/>
    <n v="0"/>
    <n v="0"/>
    <n v="0"/>
    <n v="1"/>
    <n v="1"/>
    <n v="1"/>
    <n v="2"/>
    <n v="14"/>
    <s v="Construct Formula To The Right Of This Column"/>
  </r>
  <r>
    <x v="0"/>
    <x v="0"/>
    <x v="1"/>
    <s v="OFF_015"/>
    <s v="Pens"/>
    <s v="Medium"/>
    <s v="Medium Standard Fountain Pen"/>
    <s v="Supplier E"/>
    <s v="min(Baseline or Cherrypick Bid)"/>
    <n v="0.45850000000000002"/>
    <m/>
    <n v="0.27460000000000001"/>
    <x v="7"/>
    <n v="1.9410000000000001"/>
    <n v="5.28E-2"/>
    <n v="2.6907999999999999"/>
    <n v="-0.58699999999999997"/>
    <n v="1.2254"/>
    <n v="0.2334"/>
    <n v="2.9567000000000001"/>
    <n v="-0.62019999999999997"/>
    <n v="0.80759999999999998"/>
    <n v="0.28910000000000002"/>
    <n v="1.0135000000000001"/>
    <n v="0.1134"/>
    <n v="0.61109999999999998"/>
    <n v="0.3387"/>
    <n v="1.0865"/>
    <n v="0.1043"/>
    <n v="0.45850000000000002"/>
    <n v="0"/>
    <n v="36"/>
    <n v="16.506"/>
    <s v="Supplier B"/>
    <n v="0.28910000000000002"/>
    <s v="Supplier B,Supplier F,Supplier E"/>
    <n v="0.41299999999999998"/>
    <n v="0.28910000000000002"/>
    <n v="0.05"/>
    <n v="0.27460000000000001"/>
    <n v="9.89"/>
    <s v="Bid Discount"/>
    <n v="0.05"/>
    <n v="0"/>
    <n v="0"/>
    <n v="0"/>
    <n v="0"/>
    <n v="1"/>
    <n v="1"/>
    <n v="1"/>
    <n v="2"/>
    <n v="15"/>
    <s v="Construct Formula To The Right Of This Column"/>
  </r>
  <r>
    <x v="0"/>
    <x v="0"/>
    <x v="1"/>
    <s v="OFF_016"/>
    <s v="Pens"/>
    <s v="Medium"/>
    <s v="Thick Standard Fountain Pen"/>
    <s v="Supplier E"/>
    <s v="min(Baseline or Cherrypick Bid)"/>
    <n v="0.44400000000000001"/>
    <m/>
    <n v="0.32419999999999999"/>
    <x v="1"/>
    <n v="5.2699999999999997E-2"/>
    <n v="-0.76370000000000005"/>
    <n v="-0.80100000000000005"/>
    <n v="-0.74739999999999995"/>
    <n v="0.89049999999999996"/>
    <n v="0.8085"/>
    <n v="0.45250000000000001"/>
    <n v="-0.77880000000000005"/>
    <n v="0.34129999999999999"/>
    <n v="7.6600000000000001E-2"/>
    <n v="6.4500000000000002E-2"/>
    <n v="8.1900000000000001E-2"/>
    <n v="0.6129"/>
    <n v="0.58630000000000004"/>
    <n v="0.47089999999999999"/>
    <n v="7.17E-2"/>
    <n v="0.44400000000000001"/>
    <n v="0"/>
    <n v="87"/>
    <n v="38.628"/>
    <s v="Supplier A"/>
    <n v="0.34129999999999999"/>
    <s v="Supplier A,Supplier G,Supplier F"/>
    <n v="0.4662"/>
    <n v="0.34129999999999999"/>
    <n v="0.05"/>
    <n v="0.32419999999999999"/>
    <n v="28.21"/>
    <s v="Bid Discount"/>
    <n v="0.05"/>
    <n v="0"/>
    <n v="0"/>
    <n v="0"/>
    <n v="0"/>
    <n v="1"/>
    <n v="1"/>
    <n v="1"/>
    <n v="2"/>
    <n v="16"/>
    <s v="Construct Formula To The Right Of This Column"/>
  </r>
  <r>
    <x v="0"/>
    <x v="0"/>
    <x v="1"/>
    <s v="OFF_017"/>
    <s v="Pens"/>
    <s v="Medium"/>
    <s v="A3 Standard Fountain Pen"/>
    <s v="Supplier E"/>
    <s v="min(Baseline or Cherrypick Bid)"/>
    <n v="0.03"/>
    <m/>
    <n v="2.7E-2"/>
    <x v="9"/>
    <n v="34.381500000000003"/>
    <n v="28.166699999999999"/>
    <n v="44.118499999999997"/>
    <n v="12.8926"/>
    <n v="12.0778"/>
    <n v="21.951899999999998"/>
    <n v="25.0185"/>
    <m/>
    <n v="0.95530000000000004"/>
    <n v="0.78749999999999998"/>
    <n v="1.2181999999999999"/>
    <n v="0.37509999999999999"/>
    <n v="0.35310000000000002"/>
    <n v="0.61970000000000003"/>
    <n v="0.70250000000000001"/>
    <m/>
    <n v="0.03"/>
    <n v="0"/>
    <n v="596"/>
    <n v="17.88"/>
    <m/>
    <n v="0"/>
    <m/>
    <n v="0"/>
    <n v="0.03"/>
    <n v="0.1"/>
    <n v="2.7E-2"/>
    <n v="16.09"/>
    <s v="Baseline Discount"/>
    <n v="0.1"/>
    <n v="0"/>
    <n v="0"/>
    <n v="0"/>
    <n v="0"/>
    <n v="1"/>
    <n v="1"/>
    <n v="1"/>
    <n v="2"/>
    <n v="17"/>
    <s v="Construct Formula To The Right Of This Column"/>
  </r>
  <r>
    <x v="0"/>
    <x v="0"/>
    <x v="1"/>
    <s v="OFF_018"/>
    <s v="Pens"/>
    <s v="High"/>
    <s v="Fine Premium Fountain Pen"/>
    <s v="Supplier E"/>
    <s v="min(Baseline or Cherrypick Bid)"/>
    <n v="0.88"/>
    <m/>
    <n v="0.38840000000000002"/>
    <x v="7"/>
    <m/>
    <n v="5.2499999999999998E-2"/>
    <n v="-0.7994"/>
    <n v="0.88770000000000004"/>
    <n v="3.9098999999999999"/>
    <n v="6.7060000000000004"/>
    <n v="1.3696999999999999"/>
    <m/>
    <m/>
    <n v="0.4088"/>
    <n v="7.7899999999999997E-2"/>
    <n v="0.73319999999999996"/>
    <n v="1.907"/>
    <n v="2.9929999999999999"/>
    <n v="0.9204"/>
    <m/>
    <n v="0.88"/>
    <n v="0"/>
    <n v="137"/>
    <n v="120.56"/>
    <s v="Supplier B"/>
    <n v="0.4088"/>
    <s v="Supplier B,Supplier D,Supplier G"/>
    <n v="0.6875"/>
    <n v="0.4088"/>
    <n v="0.05"/>
    <n v="0.38840000000000002"/>
    <n v="53.21"/>
    <s v="Bid Discount"/>
    <n v="0.05"/>
    <n v="0"/>
    <n v="0"/>
    <n v="0"/>
    <n v="0"/>
    <n v="1"/>
    <n v="1"/>
    <n v="1"/>
    <n v="2"/>
    <n v="18"/>
    <s v="Construct Formula To The Right Of This Column"/>
  </r>
  <r>
    <x v="0"/>
    <x v="0"/>
    <x v="1"/>
    <s v="OFF_019"/>
    <s v="Pens"/>
    <s v="High"/>
    <s v="Medium Premium Fountain Pen"/>
    <s v="Supplier E"/>
    <s v="min(Baseline or Cherrypick Bid)"/>
    <n v="0.19500000000000001"/>
    <m/>
    <n v="0.1787"/>
    <x v="2"/>
    <m/>
    <n v="4.8148"/>
    <n v="9.1903000000000006"/>
    <n v="1.9177"/>
    <n v="5.2600000000000001E-2"/>
    <n v="3.8388"/>
    <n v="10.1371"/>
    <n v="9.2920999999999996"/>
    <m/>
    <n v="1.0390999999999999"/>
    <n v="1.821"/>
    <n v="0.52139999999999997"/>
    <n v="0.18809999999999999"/>
    <n v="0.86470000000000002"/>
    <n v="1.9902"/>
    <n v="1.8391999999999999"/>
    <n v="0.19500000000000001"/>
    <n v="0"/>
    <n v="359"/>
    <n v="70.004999999999995"/>
    <s v="Supplier E"/>
    <n v="0.18809999999999999"/>
    <s v="Supplier E"/>
    <n v="0.18809999999999999"/>
    <n v="0.18809999999999999"/>
    <n v="0.05"/>
    <n v="0.1787"/>
    <n v="64.150000000000006"/>
    <s v="Bid Discount"/>
    <n v="0.05"/>
    <n v="0"/>
    <n v="0"/>
    <n v="0"/>
    <n v="0"/>
    <n v="1"/>
    <n v="1"/>
    <n v="1"/>
    <n v="2"/>
    <n v="19"/>
    <s v="Construct Formula To The Right Of This Column"/>
  </r>
  <r>
    <x v="0"/>
    <x v="0"/>
    <x v="1"/>
    <s v="OFF_020"/>
    <s v="Pens"/>
    <s v="High"/>
    <s v="Thick Premium Fountain Pen"/>
    <s v="Supplier E"/>
    <s v="min(Baseline or Cherrypick Bid)"/>
    <n v="1.1200000000000001"/>
    <m/>
    <n v="0.75870000000000004"/>
    <x v="2"/>
    <m/>
    <n v="5.4208999999999996"/>
    <n v="3.5884"/>
    <n v="1.0721000000000001"/>
    <n v="5.2600000000000001E-2"/>
    <n v="6.0921000000000003"/>
    <n v="7.7294999999999998"/>
    <n v="1.268"/>
    <m/>
    <n v="4.8715000000000002"/>
    <n v="3.4811999999999999"/>
    <n v="1.5721000000000001"/>
    <n v="0.79859999999999998"/>
    <n v="5.3807999999999998"/>
    <n v="6.6231"/>
    <n v="1.7206999999999999"/>
    <n v="1.1200000000000001"/>
    <n v="0"/>
    <n v="310"/>
    <n v="347.2"/>
    <s v="Supplier E"/>
    <n v="0.79859999999999998"/>
    <s v="Supplier E,Supplier D"/>
    <n v="1.1854"/>
    <n v="0.79859999999999998"/>
    <n v="0.05"/>
    <n v="0.75870000000000004"/>
    <n v="235.19"/>
    <s v="Bid Discount"/>
    <n v="0.05"/>
    <n v="0"/>
    <n v="0"/>
    <n v="0"/>
    <n v="0"/>
    <n v="1"/>
    <n v="1"/>
    <n v="1"/>
    <n v="2"/>
    <n v="20"/>
    <s v="Construct Formula To The Right Of This Column"/>
  </r>
  <r>
    <x v="0"/>
    <x v="0"/>
    <x v="1"/>
    <s v="OFF_021"/>
    <s v="Office Chairs"/>
    <s v="Low"/>
    <s v="Plastic Simple Chair"/>
    <s v="Supplier F"/>
    <s v="min(Baseline or Cherrypick Bid)"/>
    <n v="1.24"/>
    <m/>
    <n v="0.98880000000000001"/>
    <x v="6"/>
    <n v="-0.30220000000000002"/>
    <n v="-0.92020000000000002"/>
    <n v="1.1832"/>
    <n v="2.5562999999999998"/>
    <m/>
    <n v="5.2600000000000001E-2"/>
    <n v="-0.62539999999999996"/>
    <n v="1.2965"/>
    <n v="0.69"/>
    <n v="7.8899999999999998E-2"/>
    <n v="2.1587000000000001"/>
    <n v="3.5165000000000002"/>
    <m/>
    <n v="1.0407999999999999"/>
    <n v="0.37040000000000001"/>
    <n v="2.2707999999999999"/>
    <n v="1.24"/>
    <n v="0"/>
    <n v="152"/>
    <n v="188.48"/>
    <s v="Supplier F"/>
    <n v="1.0407999999999999"/>
    <s v="Supplier F"/>
    <n v="1.0407999999999999"/>
    <n v="1.0407999999999999"/>
    <n v="0.05"/>
    <n v="0.98880000000000001"/>
    <n v="150.29"/>
    <s v="Bid Discount"/>
    <n v="0.05"/>
    <n v="0"/>
    <n v="0"/>
    <n v="0"/>
    <n v="0"/>
    <n v="1"/>
    <n v="1"/>
    <n v="1"/>
    <n v="2"/>
    <n v="21"/>
    <s v="Construct Formula To The Right Of This Column"/>
  </r>
  <r>
    <x v="0"/>
    <x v="0"/>
    <x v="1"/>
    <s v="OFF_022"/>
    <s v="Office Chairs"/>
    <s v="Low"/>
    <s v="Metal Simple Chair"/>
    <s v="Supplier F"/>
    <s v="min(Baseline or Cherrypick Bid)"/>
    <n v="1.85"/>
    <m/>
    <n v="1.0868"/>
    <x v="4"/>
    <n v="0.1663"/>
    <n v="0.85499999999999998"/>
    <n v="2.9058999999999999"/>
    <n v="-0.90359999999999996"/>
    <m/>
    <n v="-0.79320000000000002"/>
    <n v="5.2600000000000001E-2"/>
    <n v="0.13270000000000001"/>
    <n v="1.2675000000000001"/>
    <n v="2.016"/>
    <n v="4.2449000000000003"/>
    <n v="0.1048"/>
    <m/>
    <n v="0.2248"/>
    <n v="1.1439999999999999"/>
    <n v="1.2310000000000001"/>
    <n v="1.85"/>
    <n v="0"/>
    <n v="416"/>
    <n v="769.6"/>
    <s v="Supplier G"/>
    <n v="1.1439999999999999"/>
    <s v="Supplier G,Supplier H,Supplier A"/>
    <n v="1.2141999999999999"/>
    <n v="1.1439999999999999"/>
    <n v="0.05"/>
    <n v="1.0868"/>
    <n v="452.11"/>
    <s v="Bid Discount"/>
    <n v="0.05"/>
    <n v="0"/>
    <n v="0"/>
    <n v="0"/>
    <n v="0"/>
    <n v="1"/>
    <n v="1"/>
    <n v="1"/>
    <n v="2"/>
    <n v="22"/>
    <s v="Construct Formula To The Right Of This Column"/>
  </r>
  <r>
    <x v="0"/>
    <x v="0"/>
    <x v="1"/>
    <s v="OFF_023"/>
    <s v="Office Chairs"/>
    <s v="Low"/>
    <s v="Wooden Simple Chair"/>
    <s v="Supplier F"/>
    <s v="min(Baseline or Cherrypick Bid)"/>
    <n v="1.82"/>
    <m/>
    <n v="1.1086"/>
    <x v="8"/>
    <n v="0.79790000000000005"/>
    <n v="1.0435000000000001"/>
    <n v="1.3969"/>
    <n v="-7.7700000000000005E-2"/>
    <m/>
    <n v="0.67230000000000001"/>
    <n v="-0.34849999999999998"/>
    <n v="5.2600000000000001E-2"/>
    <n v="1.9931000000000001"/>
    <n v="2.2654000000000001"/>
    <n v="2.6572"/>
    <n v="1.0225"/>
    <m/>
    <n v="1.8539000000000001"/>
    <n v="0.72219999999999995"/>
    <n v="1.1669"/>
    <n v="1.82"/>
    <n v="0"/>
    <n v="584"/>
    <n v="1062.8800000000001"/>
    <s v="Supplier H"/>
    <n v="1.1669"/>
    <s v="Supplier H,Supplier F,Supplier A"/>
    <n v="1.6713"/>
    <n v="1.1669"/>
    <n v="0.05"/>
    <n v="1.1086"/>
    <n v="647.4"/>
    <s v="Bid Discount"/>
    <n v="0.05"/>
    <n v="0"/>
    <n v="0"/>
    <n v="0"/>
    <n v="0"/>
    <n v="1"/>
    <n v="1"/>
    <n v="1"/>
    <n v="2"/>
    <n v="23"/>
    <s v="Construct Formula To The Right Of This Column"/>
  </r>
  <r>
    <x v="0"/>
    <x v="0"/>
    <x v="1"/>
    <s v="OFF_024"/>
    <s v="Office Chairs"/>
    <s v="Medium"/>
    <s v="Standard Office Chair"/>
    <s v="Supplier F"/>
    <s v="min(Baseline or Cherrypick Bid)"/>
    <n v="2.68"/>
    <m/>
    <n v="1.8931"/>
    <x v="3"/>
    <n v="-0.91649999999999998"/>
    <n v="1.1599999999999999"/>
    <n v="5.2600000000000001E-2"/>
    <n v="3.3542999999999998"/>
    <m/>
    <n v="1.9319999999999999"/>
    <n v="-0.72499999999999998"/>
    <n v="-0.76670000000000005"/>
    <n v="0.158"/>
    <n v="4.0891000000000002"/>
    <n v="1.9926999999999999"/>
    <n v="8.2431999999999999"/>
    <m/>
    <n v="5.5506000000000002"/>
    <n v="0.52059999999999995"/>
    <n v="0.44159999999999999"/>
    <n v="2.68"/>
    <n v="0"/>
    <n v="562"/>
    <n v="1506.16"/>
    <s v="Supplier C"/>
    <n v="1.9926999999999999"/>
    <s v="Supplier C"/>
    <n v="1.9926999999999999"/>
    <n v="1.9926999999999999"/>
    <n v="0.05"/>
    <n v="1.8931"/>
    <n v="1063.9000000000001"/>
    <s v="Bid Discount"/>
    <n v="0.05"/>
    <n v="0"/>
    <n v="0"/>
    <n v="0"/>
    <n v="0"/>
    <n v="1"/>
    <n v="1"/>
    <n v="1"/>
    <n v="2"/>
    <n v="24"/>
    <s v="Construct Formula To The Right Of This Column"/>
  </r>
  <r>
    <x v="0"/>
    <x v="0"/>
    <x v="1"/>
    <s v="OFF_025"/>
    <s v="Office Chairs"/>
    <s v="Medium"/>
    <s v="Standard Office Recliner"/>
    <s v="Supplier F"/>
    <s v="min(Baseline or Cherrypick Bid)"/>
    <n v="7.15"/>
    <m/>
    <n v="4.9668999999999999"/>
    <x v="5"/>
    <n v="-0.38329999999999997"/>
    <n v="0.50370000000000004"/>
    <n v="-0.2311"/>
    <n v="5.2600000000000001E-2"/>
    <m/>
    <n v="-0.84060000000000001"/>
    <n v="-0.48249999999999998"/>
    <n v="-0.15160000000000001"/>
    <n v="3.0632000000000001"/>
    <n v="7.4687999999999999"/>
    <n v="3.8191999999999999"/>
    <n v="5.2282999999999999"/>
    <m/>
    <n v="0.79169999999999996"/>
    <n v="2.5703999999999998"/>
    <n v="4.2140000000000004"/>
    <n v="7.15"/>
    <n v="0"/>
    <n v="372"/>
    <n v="2659.8"/>
    <s v="Supplier D"/>
    <n v="5.2282999999999999"/>
    <s v="Supplier D,Supplier B"/>
    <n v="6.3486000000000002"/>
    <n v="5.2282999999999999"/>
    <n v="0.05"/>
    <n v="4.9668999999999999"/>
    <n v="1847.68"/>
    <s v="Bid Discount"/>
    <n v="0.05"/>
    <n v="0"/>
    <n v="0"/>
    <n v="0"/>
    <n v="0"/>
    <n v="1"/>
    <n v="1"/>
    <n v="1"/>
    <n v="2"/>
    <n v="25"/>
    <s v="Construct Formula To The Right Of This Column"/>
  </r>
  <r>
    <x v="0"/>
    <x v="0"/>
    <x v="1"/>
    <s v="OFF_026"/>
    <s v="Office Chairs"/>
    <s v="Medium"/>
    <s v="Soft Office Chair"/>
    <s v="Supplier F"/>
    <s v="min(Baseline or Cherrypick Bid)"/>
    <n v="7.8650000000000002"/>
    <m/>
    <n v="4.8287000000000004"/>
    <x v="3"/>
    <n v="0.75249999999999995"/>
    <n v="-0.48110000000000003"/>
    <n v="5.2600000000000001E-2"/>
    <n v="0.1147"/>
    <m/>
    <n v="0.2374"/>
    <n v="2.5228999999999999"/>
    <n v="-0.68630000000000002"/>
    <n v="8.4620999999999995"/>
    <n v="2.5057999999999998"/>
    <n v="5.0827999999999998"/>
    <n v="5.3826000000000001"/>
    <m/>
    <n v="5.9752000000000001"/>
    <n v="17.0108"/>
    <n v="1.5146999999999999"/>
    <n v="7.8650000000000002"/>
    <n v="0"/>
    <n v="82"/>
    <n v="644.92999999999995"/>
    <s v="Supplier C"/>
    <n v="5.0827999999999998"/>
    <s v="Supplier C,Supplier D,Supplier F"/>
    <n v="5.4802"/>
    <n v="5.0827999999999998"/>
    <n v="0.05"/>
    <n v="4.8287000000000004"/>
    <n v="395.95"/>
    <s v="Bid Discount"/>
    <n v="0.05"/>
    <n v="0"/>
    <n v="0"/>
    <n v="0"/>
    <n v="0"/>
    <n v="1"/>
    <n v="1"/>
    <n v="1"/>
    <n v="2"/>
    <n v="26"/>
    <s v="Construct Formula To The Right Of This Column"/>
  </r>
  <r>
    <x v="0"/>
    <x v="0"/>
    <x v="1"/>
    <s v="OFF_027"/>
    <s v="Office Chairs"/>
    <s v="Medium"/>
    <s v="Leather Office Chair"/>
    <s v="Supplier F"/>
    <s v="min(Baseline or Cherrypick Bid)"/>
    <n v="0.15"/>
    <m/>
    <n v="0.13500000000000001"/>
    <x v="9"/>
    <n v="94.833299999999994"/>
    <n v="42.897799999999997"/>
    <n v="41.311100000000003"/>
    <n v="256.9667"/>
    <m/>
    <n v="161.9333"/>
    <n v="39.4"/>
    <n v="10.199999999999999"/>
    <n v="12.9375"/>
    <n v="5.9261999999999997"/>
    <n v="5.7119999999999997"/>
    <n v="34.825499999999998"/>
    <m/>
    <n v="21.995999999999999"/>
    <n v="5.4539999999999997"/>
    <n v="1.512"/>
    <n v="0.15"/>
    <n v="0"/>
    <n v="345"/>
    <n v="51.75"/>
    <m/>
    <n v="0"/>
    <m/>
    <n v="0"/>
    <n v="0.15"/>
    <n v="0.1"/>
    <n v="0.13500000000000001"/>
    <n v="46.58"/>
    <s v="Baseline Discount"/>
    <n v="0.1"/>
    <n v="0"/>
    <n v="0"/>
    <n v="0"/>
    <n v="0"/>
    <n v="1"/>
    <n v="1"/>
    <n v="1"/>
    <n v="2"/>
    <n v="27"/>
    <s v="Construct Formula To The Right Of This Column"/>
  </r>
  <r>
    <x v="0"/>
    <x v="0"/>
    <x v="1"/>
    <s v="OFF_028"/>
    <s v="Office Chairs"/>
    <s v="High"/>
    <s v="Luxury CEO Chair"/>
    <s v="Supplier F"/>
    <s v="min(Baseline or Cherrypick Bid)"/>
    <n v="103.2"/>
    <m/>
    <n v="92.88"/>
    <x v="9"/>
    <m/>
    <n v="-0.96519999999999995"/>
    <n v="-0.41399999999999998"/>
    <n v="0.55110000000000003"/>
    <m/>
    <n v="2.1642999999999999"/>
    <n v="-0.88260000000000005"/>
    <n v="1.7355"/>
    <m/>
    <n v="3.2328000000000001"/>
    <n v="54.432000000000002"/>
    <n v="144.06479999999999"/>
    <m/>
    <n v="293.90039999999999"/>
    <n v="10.9032"/>
    <n v="254.06880000000001"/>
    <n v="103.2"/>
    <n v="0"/>
    <n v="522"/>
    <n v="53870.400000000001"/>
    <s v="Supplier D"/>
    <n v="144.06479999999999"/>
    <s v="Supplier D"/>
    <n v="144.06479999999999"/>
    <n v="103.2"/>
    <n v="0.1"/>
    <n v="92.88"/>
    <n v="48483.360000000001"/>
    <s v="Baseline Discount"/>
    <n v="0.1"/>
    <n v="0"/>
    <n v="0"/>
    <n v="0"/>
    <n v="0"/>
    <n v="1"/>
    <n v="1"/>
    <n v="1"/>
    <n v="2"/>
    <n v="28"/>
    <s v="Construct Formula To The Right Of This Column"/>
  </r>
  <r>
    <x v="0"/>
    <x v="0"/>
    <x v="1"/>
    <s v="OFF_029"/>
    <s v="Office Chairs"/>
    <s v="High"/>
    <s v="Luxury CEO Guest Chair"/>
    <s v="Supplier F"/>
    <s v="min(Baseline or Cherrypick Bid)"/>
    <n v="14"/>
    <m/>
    <n v="12.6"/>
    <x v="9"/>
    <n v="5.3579999999999997"/>
    <n v="5.2083000000000004"/>
    <n v="4.3254000000000001"/>
    <n v="3.2149999999999999"/>
    <m/>
    <n v="0.9052"/>
    <n v="3.9544000000000001"/>
    <m/>
    <n v="80.110799999999998"/>
    <n v="78.224999999999994"/>
    <n v="67.1006"/>
    <n v="53.109000000000002"/>
    <m/>
    <n v="24.005099999999999"/>
    <n v="62.426000000000002"/>
    <m/>
    <n v="14"/>
    <n v="0"/>
    <n v="303"/>
    <n v="4242"/>
    <m/>
    <n v="0"/>
    <m/>
    <n v="0"/>
    <n v="14"/>
    <n v="0.1"/>
    <n v="12.6"/>
    <n v="3817.8"/>
    <s v="Baseline Discount"/>
    <n v="0.1"/>
    <n v="0"/>
    <n v="0"/>
    <n v="0"/>
    <n v="0"/>
    <n v="1"/>
    <n v="1"/>
    <n v="1"/>
    <n v="2"/>
    <n v="29"/>
    <s v="Construct Formula To The Right Of This Column"/>
  </r>
  <r>
    <x v="0"/>
    <x v="0"/>
    <x v="1"/>
    <s v="OFF_030"/>
    <s v="Office Chairs"/>
    <s v="High"/>
    <s v="Luxury CEO Guest Sofa"/>
    <s v="Supplier F"/>
    <s v="min(Baseline or Cherrypick Bid)"/>
    <n v="276"/>
    <m/>
    <n v="171.114"/>
    <x v="6"/>
    <m/>
    <n v="0.11899999999999999"/>
    <n v="1.1474"/>
    <n v="0.51300000000000001"/>
    <m/>
    <n v="5.2600000000000001E-2"/>
    <n v="-0.24310000000000001"/>
    <m/>
    <m/>
    <n v="191.47499999999999"/>
    <n v="367.44600000000003"/>
    <n v="258.8895"/>
    <m/>
    <n v="180.12"/>
    <n v="129.51900000000001"/>
    <m/>
    <n v="276"/>
    <n v="0"/>
    <n v="229"/>
    <n v="63204"/>
    <s v="Supplier F"/>
    <n v="180.12"/>
    <s v="Supplier F,Supplier B,Supplier D"/>
    <n v="210.16149999999999"/>
    <n v="180.12"/>
    <n v="0.05"/>
    <n v="171.114"/>
    <n v="39185.11"/>
    <s v="Bid Discount"/>
    <n v="0.05"/>
    <n v="0"/>
    <n v="0"/>
    <n v="0"/>
    <n v="0"/>
    <n v="1"/>
    <n v="1"/>
    <n v="1"/>
    <n v="2"/>
    <n v="30"/>
    <s v="Construct Formula To The Right Of This Column"/>
  </r>
  <r>
    <x v="0"/>
    <x v="0"/>
    <x v="1"/>
    <s v="OFF_031"/>
    <s v="Desks"/>
    <s v="Low"/>
    <s v="Plastic Desk"/>
    <s v="Supplier F"/>
    <s v="min(Baseline or Cherrypick Bid)"/>
    <n v="11.9"/>
    <m/>
    <n v="6.3836000000000004"/>
    <x v="7"/>
    <n v="0.26440000000000002"/>
    <n v="5.2600000000000001E-2"/>
    <n v="0.58730000000000004"/>
    <n v="-0.88739999999999997"/>
    <m/>
    <n v="-9.1999999999999998E-2"/>
    <n v="1.0808"/>
    <m/>
    <n v="8.0711999999999993"/>
    <n v="6.7195999999999998"/>
    <n v="10.132400000000001"/>
    <n v="0.71850000000000003"/>
    <m/>
    <n v="5.7960000000000003"/>
    <n v="13.282999999999999"/>
    <m/>
    <n v="11.9"/>
    <n v="0"/>
    <n v="548"/>
    <n v="6521.2"/>
    <s v="Supplier B"/>
    <n v="6.7195999999999998"/>
    <s v="Supplier B,Supplier A,Supplier C"/>
    <n v="8.3077000000000005"/>
    <n v="6.7195999999999998"/>
    <n v="0.05"/>
    <n v="6.3836000000000004"/>
    <n v="3498.22"/>
    <s v="Bid Discount"/>
    <n v="0.05"/>
    <n v="0"/>
    <n v="0"/>
    <n v="0"/>
    <n v="0"/>
    <n v="1"/>
    <n v="1"/>
    <n v="1"/>
    <n v="2"/>
    <n v="31"/>
    <s v="Construct Formula To The Right Of This Column"/>
  </r>
  <r>
    <x v="0"/>
    <x v="0"/>
    <x v="1"/>
    <s v="OFF_032"/>
    <s v="Desks"/>
    <s v="Medium"/>
    <s v="Wooden Desk"/>
    <s v="Supplier F"/>
    <s v="min(Baseline or Cherrypick Bid)"/>
    <n v="30.6"/>
    <m/>
    <n v="23.6083"/>
    <x v="7"/>
    <n v="-0.60819999999999996"/>
    <n v="5.2600000000000001E-2"/>
    <n v="0.69259999999999999"/>
    <n v="-0.82099999999999995"/>
    <m/>
    <n v="0.55579999999999996"/>
    <n v="0.46579999999999999"/>
    <m/>
    <n v="9.2495999999999992"/>
    <n v="24.8508"/>
    <n v="39.959200000000003"/>
    <n v="4.2252000000000001"/>
    <m/>
    <n v="36.730800000000002"/>
    <n v="34.606000000000002"/>
    <m/>
    <n v="30.6"/>
    <n v="0"/>
    <n v="305"/>
    <n v="9333"/>
    <s v="Supplier B"/>
    <n v="24.8508"/>
    <s v="Supplier B,Supplier G,Supplier F"/>
    <n v="32.0625"/>
    <n v="24.8508"/>
    <n v="0.05"/>
    <n v="23.6083"/>
    <n v="7200.52"/>
    <s v="Bid Discount"/>
    <n v="0.05"/>
    <n v="0"/>
    <n v="0"/>
    <n v="0"/>
    <n v="0"/>
    <n v="1"/>
    <n v="1"/>
    <n v="1"/>
    <n v="2"/>
    <n v="32"/>
    <s v="Construct Formula To The Right Of This Column"/>
  </r>
  <r>
    <x v="0"/>
    <x v="0"/>
    <x v="1"/>
    <s v="OFF_033"/>
    <s v="Desks"/>
    <s v="High"/>
    <s v="Adjustable Metal and Plastic Desk"/>
    <s v="Supplier F"/>
    <s v="min(Baseline or Cherrypick Bid)"/>
    <n v="31"/>
    <m/>
    <n v="27.9"/>
    <x v="9"/>
    <n v="0.28320000000000001"/>
    <n v="0.12759999999999999"/>
    <n v="-0.9194"/>
    <n v="0.81230000000000002"/>
    <m/>
    <n v="-0.6774"/>
    <n v="2.1562999999999999"/>
    <m/>
    <n v="35.799999999999997"/>
    <n v="31.46"/>
    <n v="2.2480000000000002"/>
    <n v="50.5625"/>
    <m/>
    <n v="9"/>
    <n v="88.06"/>
    <m/>
    <n v="31"/>
    <n v="0"/>
    <n v="292"/>
    <n v="9052"/>
    <s v="Supplier B"/>
    <n v="31.46"/>
    <s v="Supplier B,Supplier A"/>
    <n v="33.630000000000003"/>
    <n v="31"/>
    <n v="0.1"/>
    <n v="27.9"/>
    <n v="8146.8"/>
    <s v="Baseline Discount"/>
    <n v="0.1"/>
    <n v="0"/>
    <n v="0"/>
    <n v="0"/>
    <n v="0"/>
    <n v="1"/>
    <n v="1"/>
    <n v="1"/>
    <n v="2"/>
    <n v="33"/>
    <s v="Construct Formula To The Right Of This Column"/>
  </r>
  <r>
    <x v="0"/>
    <x v="0"/>
    <x v="2"/>
    <s v="OFF_001"/>
    <s v="Notepads"/>
    <s v="Low"/>
    <s v="A6 Economy Notepad"/>
    <s v="Supplier D"/>
    <s v="min(Baseline or Cherrypick Bid)"/>
    <n v="0.152"/>
    <m/>
    <n v="6.3100000000000003E-2"/>
    <x v="1"/>
    <n v="5.2299999999999999E-2"/>
    <n v="1.8146"/>
    <n v="0.45639999999999997"/>
    <n v="1.9033"/>
    <n v="1.3391"/>
    <n v="1.0016"/>
    <n v="0.52929999999999999"/>
    <m/>
    <n v="6.6400000000000001E-2"/>
    <n v="0.17760000000000001"/>
    <n v="9.1899999999999996E-2"/>
    <n v="0.1832"/>
    <n v="0.14760000000000001"/>
    <n v="0.1263"/>
    <n v="9.6500000000000002E-2"/>
    <m/>
    <n v="0.152"/>
    <n v="0"/>
    <n v="13"/>
    <n v="1.976"/>
    <s v="Supplier A"/>
    <n v="6.6400000000000001E-2"/>
    <s v="Supplier A,Supplier C,Supplier G"/>
    <n v="8.4900000000000003E-2"/>
    <n v="6.6400000000000001E-2"/>
    <n v="0.05"/>
    <n v="6.3100000000000003E-2"/>
    <n v="0.82"/>
    <s v="Bid Discount"/>
    <n v="0.05"/>
    <n v="0"/>
    <n v="0"/>
    <n v="0"/>
    <n v="0"/>
    <n v="1"/>
    <n v="1"/>
    <n v="1"/>
    <n v="3"/>
    <n v="1"/>
    <s v="Construct Formula To The Right Of This Column"/>
  </r>
  <r>
    <x v="0"/>
    <x v="0"/>
    <x v="2"/>
    <s v="OFF_002"/>
    <s v="Notepads"/>
    <s v="Low"/>
    <s v="A5 Economy Notepad"/>
    <s v="Supplier D"/>
    <s v="min(Baseline or Cherrypick Bid)"/>
    <n v="0.30199999999999999"/>
    <m/>
    <n v="1.78E-2"/>
    <x v="6"/>
    <n v="3.2079"/>
    <n v="15.4719"/>
    <n v="9.8538999999999994"/>
    <n v="7.3371000000000004"/>
    <n v="7.7416"/>
    <n v="5.0599999999999999E-2"/>
    <n v="17.095500000000001"/>
    <m/>
    <n v="7.4899999999999994E-2"/>
    <n v="0.29320000000000002"/>
    <n v="0.19320000000000001"/>
    <n v="0.1484"/>
    <n v="0.15559999999999999"/>
    <n v="1.8700000000000001E-2"/>
    <n v="0.3221"/>
    <m/>
    <n v="0.30199999999999999"/>
    <n v="0"/>
    <n v="217"/>
    <n v="65.534000000000006"/>
    <s v="Supplier F"/>
    <n v="1.8700000000000001E-2"/>
    <s v="Supplier F,Supplier A,Supplier D"/>
    <n v="8.0699999999999994E-2"/>
    <n v="1.8700000000000001E-2"/>
    <n v="0.05"/>
    <n v="1.78E-2"/>
    <n v="3.86"/>
    <s v="Bid Discount"/>
    <n v="0.05"/>
    <n v="0"/>
    <n v="0"/>
    <n v="0"/>
    <n v="0"/>
    <n v="1"/>
    <n v="1"/>
    <n v="1"/>
    <n v="3"/>
    <n v="2"/>
    <s v="Construct Formula To The Right Of This Column"/>
  </r>
  <r>
    <x v="0"/>
    <x v="0"/>
    <x v="2"/>
    <s v="OFF_003"/>
    <s v="Notepads"/>
    <s v="Low"/>
    <s v="A4 Economy Notepad"/>
    <s v="Supplier D"/>
    <s v="min(Baseline or Cherrypick Bid)"/>
    <n v="3.0000000000000001E-3"/>
    <m/>
    <n v="2.7000000000000001E-3"/>
    <x v="9"/>
    <n v="75.222200000000001"/>
    <n v="20"/>
    <n v="50.740699999999997"/>
    <n v="3.3332999999999999"/>
    <n v="44.963000000000001"/>
    <n v="269.8519"/>
    <n v="13.5556"/>
    <n v="233.96299999999999"/>
    <n v="0.20580000000000001"/>
    <n v="5.67E-2"/>
    <n v="0.13969999999999999"/>
    <n v="1.17E-2"/>
    <n v="0.1241"/>
    <n v="0.73129999999999995"/>
    <n v="3.9300000000000002E-2"/>
    <n v="0.63439999999999996"/>
    <n v="3.0000000000000001E-3"/>
    <n v="0"/>
    <n v="318"/>
    <n v="0.95399999999999996"/>
    <m/>
    <n v="0"/>
    <m/>
    <n v="0"/>
    <n v="3.0000000000000001E-3"/>
    <n v="0.1"/>
    <n v="2.7000000000000001E-3"/>
    <n v="0.86"/>
    <s v="Baseline Discount"/>
    <n v="0.1"/>
    <n v="0"/>
    <n v="0"/>
    <n v="0"/>
    <n v="0"/>
    <n v="1"/>
    <n v="1"/>
    <n v="1"/>
    <n v="3"/>
    <n v="3"/>
    <s v="Construct Formula To The Right Of This Column"/>
  </r>
  <r>
    <x v="0"/>
    <x v="0"/>
    <x v="2"/>
    <s v="OFF_004"/>
    <s v="Notepads"/>
    <s v="Medium"/>
    <s v="A6 Standard Notepad"/>
    <s v="Supplier D"/>
    <s v="min(Baseline or Cherrypick Bid)"/>
    <n v="0.153"/>
    <m/>
    <n v="4.7999999999999996E-3"/>
    <x v="2"/>
    <n v="58.708300000000001"/>
    <n v="63.6875"/>
    <n v="31.791699999999999"/>
    <n v="90.6875"/>
    <n v="6.25E-2"/>
    <n v="9.4582999999999995"/>
    <n v="46.791699999999999"/>
    <n v="34.9375"/>
    <n v="0.28660000000000002"/>
    <n v="0.3105"/>
    <n v="0.15740000000000001"/>
    <n v="0.44009999999999999"/>
    <n v="5.1000000000000004E-3"/>
    <n v="5.0200000000000002E-2"/>
    <n v="0.22939999999999999"/>
    <n v="0.17249999999999999"/>
    <n v="0.153"/>
    <n v="0"/>
    <n v="212"/>
    <n v="32.436"/>
    <s v="Supplier E"/>
    <n v="5.1000000000000004E-3"/>
    <s v="Supplier E,Supplier F,Supplier C"/>
    <n v="7.0900000000000005E-2"/>
    <n v="5.1000000000000004E-3"/>
    <n v="0.05"/>
    <n v="4.7999999999999996E-3"/>
    <n v="1.03"/>
    <s v="Bid Discount"/>
    <n v="0.05"/>
    <n v="0"/>
    <n v="0"/>
    <n v="0"/>
    <n v="0"/>
    <n v="1"/>
    <n v="1"/>
    <n v="1"/>
    <n v="3"/>
    <n v="4"/>
    <s v="Construct Formula To The Right Of This Column"/>
  </r>
  <r>
    <x v="0"/>
    <x v="0"/>
    <x v="2"/>
    <s v="OFF_005"/>
    <s v="Notepads"/>
    <s v="Medium"/>
    <s v="A5 Standard Notepad"/>
    <s v="Supplier D"/>
    <s v="min(Baseline or Cherrypick Bid)"/>
    <n v="0.40799999999999997"/>
    <m/>
    <n v="0.15359999999999999"/>
    <x v="4"/>
    <n v="3.6705999999999999"/>
    <n v="3.3431000000000002"/>
    <n v="5.1379999999999999"/>
    <n v="2.2559"/>
    <n v="1.7435"/>
    <n v="0.373"/>
    <n v="5.2699999999999997E-2"/>
    <n v="4.8848000000000003"/>
    <n v="0.71740000000000004"/>
    <n v="0.66710000000000003"/>
    <n v="0.94279999999999997"/>
    <n v="0.50009999999999999"/>
    <n v="0.4214"/>
    <n v="0.2109"/>
    <n v="0.16170000000000001"/>
    <n v="0.90390000000000004"/>
    <n v="0.40799999999999997"/>
    <n v="0"/>
    <n v="457"/>
    <n v="186.45599999999999"/>
    <s v="Supplier G"/>
    <n v="0.16170000000000001"/>
    <s v="Supplier G,Supplier F,Supplier E"/>
    <n v="0.26469999999999999"/>
    <n v="0.16170000000000001"/>
    <n v="0.05"/>
    <n v="0.15359999999999999"/>
    <n v="70.2"/>
    <s v="Bid Discount"/>
    <n v="0.05"/>
    <n v="0"/>
    <n v="0"/>
    <n v="0"/>
    <n v="0"/>
    <n v="1"/>
    <n v="1"/>
    <n v="1"/>
    <n v="3"/>
    <n v="5"/>
    <s v="Construct Formula To The Right Of This Column"/>
  </r>
  <r>
    <x v="0"/>
    <x v="0"/>
    <x v="2"/>
    <s v="OFF_006"/>
    <s v="Notepads"/>
    <s v="Medium"/>
    <s v="A4 Standard Notepad"/>
    <s v="Supplier D"/>
    <s v="min(Baseline or Cherrypick Bid)"/>
    <n v="0.94499999999999995"/>
    <m/>
    <n v="0.1769"/>
    <x v="3"/>
    <m/>
    <n v="6.5613000000000001"/>
    <n v="5.2600000000000001E-2"/>
    <n v="1.1904999999999999"/>
    <n v="7.0530999999999997"/>
    <n v="4.5246000000000004"/>
    <n v="5.2453000000000003"/>
    <n v="3.8525"/>
    <m/>
    <n v="1.3375999999999999"/>
    <n v="0.1862"/>
    <n v="0.38750000000000001"/>
    <n v="1.4246000000000001"/>
    <n v="0.97729999999999995"/>
    <n v="1.1048"/>
    <n v="0.85840000000000005"/>
    <n v="0.94499999999999995"/>
    <n v="0"/>
    <n v="387"/>
    <n v="365.71499999999997"/>
    <s v="Supplier C"/>
    <n v="0.1862"/>
    <s v="Supplier C,Supplier D,Supplier H"/>
    <n v="0.47739999999999999"/>
    <n v="0.1862"/>
    <n v="0.05"/>
    <n v="0.1769"/>
    <n v="68.459999999999994"/>
    <s v="Bid Discount"/>
    <n v="0.05"/>
    <n v="0"/>
    <n v="0"/>
    <n v="0"/>
    <n v="0"/>
    <n v="1"/>
    <n v="1"/>
    <n v="1"/>
    <n v="3"/>
    <n v="6"/>
    <s v="Construct Formula To The Right Of This Column"/>
  </r>
  <r>
    <x v="0"/>
    <x v="0"/>
    <x v="2"/>
    <s v="OFF_007"/>
    <s v="Notepads"/>
    <s v="Medium"/>
    <s v="A3 Standard Notepad"/>
    <s v="Supplier D"/>
    <s v="min(Baseline or Cherrypick Bid)"/>
    <n v="1.4"/>
    <m/>
    <n v="0.24429999999999999"/>
    <x v="2"/>
    <m/>
    <n v="4.8022999999999998"/>
    <n v="2.1530999999999998"/>
    <n v="1.6029"/>
    <n v="5.28E-2"/>
    <n v="5.7176"/>
    <n v="3.5922999999999998"/>
    <n v="3.6394000000000002"/>
    <m/>
    <n v="1.4175"/>
    <n v="0.77029999999999998"/>
    <n v="0.63590000000000002"/>
    <n v="0.25719999999999998"/>
    <n v="1.6411"/>
    <n v="1.1218999999999999"/>
    <n v="1.1334"/>
    <n v="1.4"/>
    <n v="0"/>
    <n v="49"/>
    <n v="68.599999999999994"/>
    <s v="Supplier E"/>
    <n v="0.25719999999999998"/>
    <s v="Supplier E,Supplier D,Supplier C"/>
    <n v="0.55449999999999999"/>
    <n v="0.25719999999999998"/>
    <n v="0.05"/>
    <n v="0.24429999999999999"/>
    <n v="11.97"/>
    <s v="Bid Discount"/>
    <n v="0.05"/>
    <n v="0"/>
    <n v="0"/>
    <n v="0"/>
    <n v="0"/>
    <n v="1"/>
    <n v="1"/>
    <n v="1"/>
    <n v="3"/>
    <n v="7"/>
    <s v="Construct Formula To The Right Of This Column"/>
  </r>
  <r>
    <x v="0"/>
    <x v="0"/>
    <x v="2"/>
    <s v="OFF_008"/>
    <s v="Notepads"/>
    <s v="High"/>
    <s v="A6 Premium Notepad"/>
    <s v="Supplier D"/>
    <s v="min(Baseline or Cherrypick Bid)"/>
    <n v="0.77600000000000002"/>
    <m/>
    <n v="4.4600000000000001E-2"/>
    <x v="1"/>
    <n v="5.16E-2"/>
    <n v="2.0918999999999999"/>
    <n v="42.636800000000001"/>
    <n v="31.7803"/>
    <n v="2.9125999999999999"/>
    <n v="11.1951"/>
    <n v="0.73319999999999996"/>
    <n v="8.0762"/>
    <n v="4.6899999999999997E-2"/>
    <n v="0.13789999999999999"/>
    <n v="1.9461999999999999"/>
    <n v="1.462"/>
    <n v="0.17449999999999999"/>
    <n v="0.54390000000000005"/>
    <n v="7.7299999999999994E-2"/>
    <n v="0.40479999999999999"/>
    <n v="0.77600000000000002"/>
    <n v="0"/>
    <n v="255"/>
    <n v="197.88"/>
    <s v="Supplier A"/>
    <n v="4.6899999999999997E-2"/>
    <s v="Supplier A,Supplier G,Supplier B"/>
    <n v="8.7400000000000005E-2"/>
    <n v="4.6899999999999997E-2"/>
    <n v="0.05"/>
    <n v="4.4600000000000001E-2"/>
    <n v="11.36"/>
    <s v="Bid Discount"/>
    <n v="0.05"/>
    <n v="0"/>
    <n v="0"/>
    <n v="0"/>
    <n v="0"/>
    <n v="1"/>
    <n v="1"/>
    <n v="1"/>
    <n v="3"/>
    <n v="8"/>
    <s v="Construct Formula To The Right Of This Column"/>
  </r>
  <r>
    <x v="0"/>
    <x v="0"/>
    <x v="2"/>
    <s v="OFF_009"/>
    <s v="Notepads"/>
    <s v="High"/>
    <s v="A5 Premium Notepad"/>
    <s v="Supplier D"/>
    <s v="min(Baseline or Cherrypick Bid)"/>
    <n v="0.45900000000000002"/>
    <m/>
    <n v="0.30890000000000001"/>
    <x v="4"/>
    <n v="1.6931"/>
    <n v="0.247"/>
    <n v="4.1237000000000004"/>
    <n v="5.4739000000000004"/>
    <n v="2.9035000000000002"/>
    <n v="4.2314999999999996"/>
    <n v="5.28E-2"/>
    <n v="4.9744000000000002"/>
    <n v="0.83189999999999997"/>
    <n v="0.38519999999999999"/>
    <n v="1.5827"/>
    <n v="1.9998"/>
    <n v="1.2058"/>
    <n v="1.6160000000000001"/>
    <n v="0.32519999999999999"/>
    <n v="1.8454999999999999"/>
    <n v="0.45900000000000002"/>
    <n v="0"/>
    <n v="297"/>
    <n v="136.32300000000001"/>
    <s v="Supplier G"/>
    <n v="0.32519999999999999"/>
    <s v="Supplier G,Supplier B,Supplier A"/>
    <n v="0.5141"/>
    <n v="0.32519999999999999"/>
    <n v="0.05"/>
    <n v="0.30890000000000001"/>
    <n v="91.76"/>
    <s v="Bid Discount"/>
    <n v="0.05"/>
    <n v="0"/>
    <n v="0"/>
    <n v="0"/>
    <n v="0"/>
    <n v="1"/>
    <n v="1"/>
    <n v="1"/>
    <n v="3"/>
    <n v="9"/>
    <s v="Construct Formula To The Right Of This Column"/>
  </r>
  <r>
    <x v="0"/>
    <x v="0"/>
    <x v="2"/>
    <s v="OFF_010"/>
    <s v="Notepads"/>
    <s v="High"/>
    <s v="A4 Premium Notepad"/>
    <s v="Supplier D"/>
    <s v="min(Baseline or Cherrypick Bid)"/>
    <n v="1.95"/>
    <m/>
    <n v="1.6E-2"/>
    <x v="2"/>
    <n v="25.7563"/>
    <n v="10.5"/>
    <n v="100.2625"/>
    <n v="11.362500000000001"/>
    <n v="0.05"/>
    <n v="21.968800000000002"/>
    <n v="25.518799999999999"/>
    <n v="67.0625"/>
    <n v="0.42809999999999998"/>
    <n v="0.184"/>
    <n v="1.6202000000000001"/>
    <n v="0.1978"/>
    <n v="1.6799999999999999E-2"/>
    <n v="0.36749999999999999"/>
    <n v="0.42430000000000001"/>
    <n v="1.089"/>
    <n v="1.95"/>
    <n v="0"/>
    <n v="39"/>
    <n v="76.05"/>
    <s v="Supplier E"/>
    <n v="1.6799999999999999E-2"/>
    <s v="Supplier E,Supplier B,Supplier D"/>
    <n v="0.13289999999999999"/>
    <n v="1.6799999999999999E-2"/>
    <n v="0.05"/>
    <n v="1.6E-2"/>
    <n v="0.62"/>
    <s v="Bid Discount"/>
    <n v="0.05"/>
    <n v="0"/>
    <n v="0"/>
    <n v="0"/>
    <n v="0"/>
    <n v="1"/>
    <n v="1"/>
    <n v="1"/>
    <n v="3"/>
    <n v="10"/>
    <s v="Construct Formula To The Right Of This Column"/>
  </r>
  <r>
    <x v="0"/>
    <x v="0"/>
    <x v="2"/>
    <s v="OFF_011"/>
    <s v="Pens"/>
    <s v="Low"/>
    <s v="Fine Economy Fountain Pen"/>
    <s v="Supplier E"/>
    <s v="min(Baseline or Cherrypick Bid)"/>
    <n v="0.19800000000000001"/>
    <m/>
    <n v="9.4600000000000004E-2"/>
    <x v="3"/>
    <n v="-0.80759999999999998"/>
    <n v="-0.77480000000000004"/>
    <n v="5.2900000000000003E-2"/>
    <n v="1.4481999999999999"/>
    <n v="-0.9778"/>
    <n v="-0.89749999999999996"/>
    <n v="0.50419999999999998"/>
    <n v="1.1944999999999999"/>
    <n v="1.8200000000000001E-2"/>
    <n v="2.1299999999999999E-2"/>
    <n v="9.9599999999999994E-2"/>
    <n v="0.2316"/>
    <n v="2.0999999999999999E-3"/>
    <n v="9.7000000000000003E-3"/>
    <n v="0.14230000000000001"/>
    <n v="0.20760000000000001"/>
    <n v="0.19800000000000001"/>
    <n v="0"/>
    <n v="204"/>
    <n v="40.392000000000003"/>
    <s v="Supplier C"/>
    <n v="9.9599999999999994E-2"/>
    <s v="Supplier C,Supplier G,Supplier H"/>
    <n v="0.14979999999999999"/>
    <n v="9.9599999999999994E-2"/>
    <n v="0.05"/>
    <n v="9.4600000000000004E-2"/>
    <n v="19.3"/>
    <s v="Bid Discount"/>
    <n v="0.05"/>
    <n v="0"/>
    <n v="0"/>
    <n v="0"/>
    <n v="0"/>
    <n v="1"/>
    <n v="1"/>
    <n v="1"/>
    <n v="3"/>
    <n v="11"/>
    <s v="Construct Formula To The Right Of This Column"/>
  </r>
  <r>
    <x v="0"/>
    <x v="0"/>
    <x v="2"/>
    <s v="OFF_012"/>
    <s v="Pens"/>
    <s v="Low"/>
    <s v="Medium Economy Fountain Pen"/>
    <s v="Supplier E"/>
    <s v="min(Baseline or Cherrypick Bid)"/>
    <n v="0.16500000000000001"/>
    <m/>
    <n v="5.9499999999999997E-2"/>
    <x v="1"/>
    <n v="5.21E-2"/>
    <n v="2.3109000000000002"/>
    <n v="2.6335999999999999"/>
    <n v="4.4772999999999996"/>
    <n v="1.8118000000000001"/>
    <n v="3.1562999999999999"/>
    <n v="4.516"/>
    <n v="0.33450000000000002"/>
    <n v="6.2600000000000003E-2"/>
    <n v="0.19700000000000001"/>
    <n v="0.2162"/>
    <n v="0.32590000000000002"/>
    <n v="0.1673"/>
    <n v="0.24729999999999999"/>
    <n v="0.32819999999999999"/>
    <n v="7.9399999999999998E-2"/>
    <n v="0.16500000000000001"/>
    <n v="0"/>
    <n v="309"/>
    <n v="50.984999999999999"/>
    <s v="Supplier A"/>
    <n v="6.2600000000000003E-2"/>
    <s v="Supplier A,Supplier H,Supplier E"/>
    <n v="0.1031"/>
    <n v="6.2600000000000003E-2"/>
    <n v="0.05"/>
    <n v="5.9499999999999997E-2"/>
    <n v="18.38"/>
    <s v="Bid Discount"/>
    <n v="0.05"/>
    <n v="0"/>
    <n v="0"/>
    <n v="0"/>
    <n v="0"/>
    <n v="1"/>
    <n v="1"/>
    <n v="1"/>
    <n v="3"/>
    <n v="12"/>
    <s v="Construct Formula To The Right Of This Column"/>
  </r>
  <r>
    <x v="0"/>
    <x v="0"/>
    <x v="2"/>
    <s v="OFF_013"/>
    <s v="Pens"/>
    <s v="Low"/>
    <s v="Thick Economy Fountain Pen"/>
    <s v="Supplier E"/>
    <s v="min(Baseline or Cherrypick Bid)"/>
    <n v="0.14199999999999999"/>
    <m/>
    <n v="0.10589999999999999"/>
    <x v="7"/>
    <n v="2.5712999999999999"/>
    <n v="5.2900000000000003E-2"/>
    <n v="1.6648000000000001"/>
    <n v="1.9763999999999999"/>
    <n v="0.96030000000000004"/>
    <n v="1.373"/>
    <n v="0.40229999999999999"/>
    <n v="0.3296"/>
    <n v="0.37819999999999998"/>
    <n v="0.1115"/>
    <n v="0.28220000000000001"/>
    <n v="0.31519999999999998"/>
    <n v="0.20760000000000001"/>
    <n v="0.25130000000000002"/>
    <n v="0.14849999999999999"/>
    <n v="0.14080000000000001"/>
    <n v="0.14199999999999999"/>
    <n v="0"/>
    <n v="281"/>
    <n v="39.902000000000001"/>
    <s v="Supplier B"/>
    <n v="0.1115"/>
    <s v="Supplier B,Supplier H,Supplier G"/>
    <n v="0.1336"/>
    <n v="0.1115"/>
    <n v="0.05"/>
    <n v="0.10589999999999999"/>
    <n v="29.76"/>
    <s v="Bid Discount"/>
    <n v="0.05"/>
    <n v="0"/>
    <n v="0"/>
    <n v="0"/>
    <n v="0"/>
    <n v="1"/>
    <n v="1"/>
    <n v="1"/>
    <n v="3"/>
    <n v="13"/>
    <s v="Construct Formula To The Right Of This Column"/>
  </r>
  <r>
    <x v="0"/>
    <x v="0"/>
    <x v="2"/>
    <s v="OFF_014"/>
    <s v="Pens"/>
    <s v="Medium"/>
    <s v="Fine Standard Fountain Pen"/>
    <s v="Supplier E"/>
    <s v="min(Baseline or Cherrypick Bid)"/>
    <n v="0.504"/>
    <m/>
    <n v="0.21759999999999999"/>
    <x v="5"/>
    <n v="0.59050000000000002"/>
    <n v="0.45040000000000002"/>
    <n v="2.54"/>
    <n v="5.2400000000000002E-2"/>
    <n v="0.2321"/>
    <n v="0.99490000000000001"/>
    <n v="-0.83320000000000005"/>
    <n v="1.7914000000000001"/>
    <n v="0.34610000000000002"/>
    <n v="0.31559999999999999"/>
    <n v="0.77029999999999998"/>
    <n v="0.22900000000000001"/>
    <n v="0.2681"/>
    <n v="0.43409999999999999"/>
    <n v="3.6299999999999999E-2"/>
    <n v="0.60740000000000005"/>
    <n v="0.504"/>
    <n v="0"/>
    <n v="318"/>
    <n v="160.27199999999999"/>
    <s v="Supplier D"/>
    <n v="0.22900000000000001"/>
    <s v="Supplier D,Supplier E,Supplier B"/>
    <n v="0.27089999999999997"/>
    <n v="0.22900000000000001"/>
    <n v="0.05"/>
    <n v="0.21759999999999999"/>
    <n v="69.180000000000007"/>
    <s v="Bid Discount"/>
    <n v="0.05"/>
    <n v="0"/>
    <n v="0"/>
    <n v="0"/>
    <n v="0"/>
    <n v="1"/>
    <n v="1"/>
    <n v="1"/>
    <n v="3"/>
    <n v="14"/>
    <s v="Construct Formula To The Right Of This Column"/>
  </r>
  <r>
    <x v="0"/>
    <x v="0"/>
    <x v="2"/>
    <s v="OFF_015"/>
    <s v="Pens"/>
    <s v="Medium"/>
    <s v="Medium Standard Fountain Pen"/>
    <s v="Supplier E"/>
    <s v="min(Baseline or Cherrypick Bid)"/>
    <n v="0.19950000000000001"/>
    <m/>
    <n v="5.9299999999999999E-2"/>
    <x v="5"/>
    <n v="14.296799999999999"/>
    <n v="3.3811"/>
    <n v="13.3912"/>
    <n v="5.2299999999999999E-2"/>
    <n v="3.2513000000000001"/>
    <n v="6.4100000000000004E-2"/>
    <n v="-0.52949999999999997"/>
    <n v="0.31869999999999998"/>
    <n v="0.90710000000000002"/>
    <n v="0.25979999999999998"/>
    <n v="0.85340000000000005"/>
    <n v="6.2399999999999997E-2"/>
    <n v="0.25209999999999999"/>
    <n v="6.3100000000000003E-2"/>
    <n v="2.7900000000000001E-2"/>
    <n v="7.8200000000000006E-2"/>
    <n v="0.19950000000000001"/>
    <n v="0"/>
    <n v="36"/>
    <n v="7.1820000000000004"/>
    <s v="Supplier D"/>
    <n v="6.2399999999999997E-2"/>
    <s v="Supplier D,Supplier F,Supplier H"/>
    <n v="6.7900000000000002E-2"/>
    <n v="6.2399999999999997E-2"/>
    <n v="0.05"/>
    <n v="5.9299999999999999E-2"/>
    <n v="2.13"/>
    <s v="Bid Discount"/>
    <n v="0.05"/>
    <n v="0"/>
    <n v="0"/>
    <n v="0"/>
    <n v="0"/>
    <n v="1"/>
    <n v="1"/>
    <n v="1"/>
    <n v="3"/>
    <n v="15"/>
    <s v="Construct Formula To The Right Of This Column"/>
  </r>
  <r>
    <x v="0"/>
    <x v="0"/>
    <x v="2"/>
    <s v="OFF_016"/>
    <s v="Pens"/>
    <s v="Medium"/>
    <s v="Thick Standard Fountain Pen"/>
    <s v="Supplier E"/>
    <s v="min(Baseline or Cherrypick Bid)"/>
    <n v="0.27200000000000002"/>
    <m/>
    <n v="0.13089999999999999"/>
    <x v="6"/>
    <n v="1.3192999999999999"/>
    <n v="4.6394000000000002"/>
    <n v="4.9496000000000002"/>
    <n v="0.71809999999999996"/>
    <n v="2.9777999999999998"/>
    <n v="5.2699999999999997E-2"/>
    <n v="4.1696"/>
    <n v="4.9320000000000004"/>
    <n v="0.30359999999999998"/>
    <n v="0.73819999999999997"/>
    <n v="0.77880000000000005"/>
    <n v="0.22489999999999999"/>
    <n v="0.52070000000000005"/>
    <n v="0.13780000000000001"/>
    <n v="0.67669999999999997"/>
    <n v="0.77649999999999997"/>
    <n v="0.27200000000000002"/>
    <n v="0"/>
    <n v="87"/>
    <n v="23.664000000000001"/>
    <s v="Supplier F"/>
    <n v="0.13780000000000001"/>
    <s v="Supplier F,Supplier D,Supplier A"/>
    <n v="0.22209999999999999"/>
    <n v="0.13780000000000001"/>
    <n v="0.05"/>
    <n v="0.13089999999999999"/>
    <n v="11.39"/>
    <s v="Bid Discount"/>
    <n v="0.05"/>
    <n v="0"/>
    <n v="0"/>
    <n v="0"/>
    <n v="0"/>
    <n v="1"/>
    <n v="1"/>
    <n v="1"/>
    <n v="3"/>
    <n v="16"/>
    <s v="Construct Formula To The Right Of This Column"/>
  </r>
  <r>
    <x v="0"/>
    <x v="0"/>
    <x v="2"/>
    <s v="OFF_017"/>
    <s v="Pens"/>
    <s v="Medium"/>
    <s v="A3 Standard Fountain Pen"/>
    <s v="Supplier E"/>
    <s v="min(Baseline or Cherrypick Bid)"/>
    <n v="0.94"/>
    <m/>
    <n v="0.27110000000000001"/>
    <x v="5"/>
    <n v="1.2479"/>
    <n v="-0.44230000000000003"/>
    <n v="0.80300000000000005"/>
    <n v="5.2699999999999997E-2"/>
    <n v="1.1771"/>
    <n v="2.1865999999999999"/>
    <n v="2.7048999999999999"/>
    <m/>
    <n v="0.60940000000000005"/>
    <n v="0.1512"/>
    <n v="0.48880000000000001"/>
    <n v="0.28539999999999999"/>
    <n v="0.59019999999999995"/>
    <n v="0.8639"/>
    <n v="1.0044"/>
    <m/>
    <n v="0.94"/>
    <n v="0"/>
    <n v="596"/>
    <n v="560.24"/>
    <s v="Supplier D"/>
    <n v="0.28539999999999999"/>
    <s v="Supplier D,Supplier C,Supplier E"/>
    <n v="0.45479999999999998"/>
    <n v="0.28539999999999999"/>
    <n v="0.05"/>
    <n v="0.27110000000000001"/>
    <n v="161.59"/>
    <s v="Bid Discount"/>
    <n v="0.05"/>
    <n v="0"/>
    <n v="0"/>
    <n v="0"/>
    <n v="0"/>
    <n v="1"/>
    <n v="1"/>
    <n v="1"/>
    <n v="3"/>
    <n v="17"/>
    <s v="Construct Formula To The Right Of This Column"/>
  </r>
  <r>
    <x v="0"/>
    <x v="0"/>
    <x v="2"/>
    <s v="OFF_018"/>
    <s v="Pens"/>
    <s v="High"/>
    <s v="Fine Premium Fountain Pen"/>
    <s v="Supplier E"/>
    <s v="min(Baseline or Cherrypick Bid)"/>
    <n v="2"/>
    <m/>
    <n v="0.80769999999999997"/>
    <x v="7"/>
    <m/>
    <n v="5.2600000000000001E-2"/>
    <n v="0.1888"/>
    <n v="0.56440000000000001"/>
    <n v="0.30270000000000002"/>
    <m/>
    <n v="0.21840000000000001"/>
    <m/>
    <m/>
    <n v="0.85019999999999996"/>
    <n v="0.96020000000000005"/>
    <n v="1.2636000000000001"/>
    <n v="1.0522"/>
    <m/>
    <n v="0.98409999999999997"/>
    <m/>
    <n v="2"/>
    <n v="0"/>
    <n v="137"/>
    <n v="274"/>
    <s v="Supplier B"/>
    <n v="0.85019999999999996"/>
    <s v="Supplier B,Supplier C,Supplier G"/>
    <n v="0.93149999999999999"/>
    <n v="0.85019999999999996"/>
    <n v="0.05"/>
    <n v="0.80769999999999997"/>
    <n v="110.65"/>
    <s v="Bid Discount"/>
    <n v="0.05"/>
    <n v="0"/>
    <n v="0"/>
    <n v="0"/>
    <n v="0"/>
    <n v="1"/>
    <n v="1"/>
    <n v="1"/>
    <n v="3"/>
    <n v="18"/>
    <s v="Construct Formula To The Right Of This Column"/>
  </r>
  <r>
    <x v="0"/>
    <x v="0"/>
    <x v="2"/>
    <s v="OFF_019"/>
    <s v="Pens"/>
    <s v="High"/>
    <s v="Medium Premium Fountain Pen"/>
    <s v="Supplier E"/>
    <s v="min(Baseline or Cherrypick Bid)"/>
    <n v="2.415"/>
    <m/>
    <n v="0.70409999999999995"/>
    <x v="6"/>
    <m/>
    <n v="-0.89700000000000002"/>
    <n v="1.4762"/>
    <n v="-0.77280000000000004"/>
    <n v="-0.94940000000000002"/>
    <n v="5.2699999999999997E-2"/>
    <n v="1.7966"/>
    <n v="1.4787999999999999"/>
    <m/>
    <n v="7.2499999999999995E-2"/>
    <n v="1.7435"/>
    <n v="0.16"/>
    <n v="3.56E-2"/>
    <n v="0.74119999999999997"/>
    <n v="1.9691000000000001"/>
    <n v="1.7453000000000001"/>
    <n v="2.415"/>
    <n v="0"/>
    <n v="359"/>
    <n v="866.98500000000001"/>
    <s v="Supplier F"/>
    <n v="0.74119999999999997"/>
    <s v="Supplier F,Supplier C,Supplier H"/>
    <n v="1.41"/>
    <n v="0.74119999999999997"/>
    <n v="0.05"/>
    <n v="0.70409999999999995"/>
    <n v="252.79"/>
    <s v="Bid Discount"/>
    <n v="0.05"/>
    <n v="0"/>
    <n v="0"/>
    <n v="0"/>
    <n v="0"/>
    <n v="1"/>
    <n v="1"/>
    <n v="1"/>
    <n v="3"/>
    <n v="19"/>
    <s v="Construct Formula To The Right Of This Column"/>
  </r>
  <r>
    <x v="0"/>
    <x v="0"/>
    <x v="2"/>
    <s v="OFF_020"/>
    <s v="Pens"/>
    <s v="High"/>
    <s v="Thick Premium Fountain Pen"/>
    <s v="Supplier E"/>
    <s v="min(Baseline or Cherrypick Bid)"/>
    <n v="1.76"/>
    <m/>
    <n v="1.1192"/>
    <x v="7"/>
    <m/>
    <n v="5.2600000000000001E-2"/>
    <n v="2.1796000000000002"/>
    <n v="1.548"/>
    <n v="0.43980000000000002"/>
    <n v="0.84699999999999998"/>
    <n v="0.77229999999999999"/>
    <n v="0.73119999999999996"/>
    <m/>
    <n v="1.1780999999999999"/>
    <n v="3.5586000000000002"/>
    <n v="2.8517000000000001"/>
    <n v="1.6113999999999999"/>
    <n v="2.0672000000000001"/>
    <n v="1.9836"/>
    <n v="1.9376"/>
    <n v="1.76"/>
    <n v="0"/>
    <n v="310"/>
    <n v="545.6"/>
    <s v="Supplier B"/>
    <n v="1.1780999999999999"/>
    <s v="Supplier B,Supplier E,Supplier H"/>
    <n v="1.5757000000000001"/>
    <n v="1.1780999999999999"/>
    <n v="0.05"/>
    <n v="1.1192"/>
    <n v="346.95"/>
    <s v="Bid Discount"/>
    <n v="0.05"/>
    <n v="0"/>
    <n v="0"/>
    <n v="0"/>
    <n v="0"/>
    <n v="1"/>
    <n v="1"/>
    <n v="1"/>
    <n v="3"/>
    <n v="20"/>
    <s v="Construct Formula To The Right Of This Column"/>
  </r>
  <r>
    <x v="0"/>
    <x v="0"/>
    <x v="2"/>
    <s v="OFF_021"/>
    <s v="Office Chairs"/>
    <s v="Low"/>
    <s v="Plastic Simple Chair"/>
    <s v="Supplier F"/>
    <s v="min(Baseline or Cherrypick Bid)"/>
    <n v="1.84"/>
    <m/>
    <n v="1.3191999999999999"/>
    <x v="7"/>
    <n v="0.14460000000000001"/>
    <n v="5.2600000000000001E-2"/>
    <n v="0.75849999999999995"/>
    <n v="1.8170999999999999"/>
    <m/>
    <n v="-0.82889999999999997"/>
    <n v="0.28960000000000002"/>
    <n v="0.55869999999999997"/>
    <n v="1.51"/>
    <n v="1.3886000000000001"/>
    <n v="2.3197999999999999"/>
    <n v="3.7162999999999999"/>
    <m/>
    <n v="0.22570000000000001"/>
    <n v="1.7013"/>
    <n v="2.0562"/>
    <n v="1.84"/>
    <n v="0"/>
    <n v="152"/>
    <n v="279.68"/>
    <s v="Supplier B"/>
    <n v="1.3886000000000001"/>
    <s v="Supplier B,Supplier A,Supplier G"/>
    <n v="1.5333000000000001"/>
    <n v="1.3886000000000001"/>
    <n v="0.05"/>
    <n v="1.3191999999999999"/>
    <n v="200.51"/>
    <s v="Bid Discount"/>
    <n v="0.05"/>
    <n v="0"/>
    <n v="0"/>
    <n v="0"/>
    <n v="0"/>
    <n v="1"/>
    <n v="1"/>
    <n v="1"/>
    <n v="3"/>
    <n v="21"/>
    <s v="Construct Formula To The Right Of This Column"/>
  </r>
  <r>
    <x v="0"/>
    <x v="0"/>
    <x v="2"/>
    <s v="OFF_022"/>
    <s v="Office Chairs"/>
    <s v="Low"/>
    <s v="Metal Simple Chair"/>
    <s v="Supplier F"/>
    <s v="min(Baseline or Cherrypick Bid)"/>
    <n v="1.65"/>
    <m/>
    <n v="1.0234000000000001"/>
    <x v="6"/>
    <n v="6.5549999999999997"/>
    <n v="0.18190000000000001"/>
    <n v="3.1922000000000001"/>
    <n v="0.58030000000000004"/>
    <m/>
    <n v="5.2699999999999997E-2"/>
    <n v="-0.59830000000000005"/>
    <n v="1.9632000000000001"/>
    <n v="7.7317999999999998"/>
    <n v="1.2096"/>
    <n v="4.2903000000000002"/>
    <n v="1.6173"/>
    <m/>
    <n v="1.0772999999999999"/>
    <n v="0.41110000000000002"/>
    <n v="3.0325000000000002"/>
    <n v="1.65"/>
    <n v="0"/>
    <n v="416"/>
    <n v="686.4"/>
    <s v="Supplier F"/>
    <n v="1.0772999999999999"/>
    <s v="Supplier F,Supplier B,Supplier D"/>
    <n v="1.3013999999999999"/>
    <n v="1.0772999999999999"/>
    <n v="0.05"/>
    <n v="1.0234000000000001"/>
    <n v="425.75"/>
    <s v="Bid Discount"/>
    <n v="0.05"/>
    <n v="0"/>
    <n v="0"/>
    <n v="0"/>
    <n v="0"/>
    <n v="1"/>
    <n v="1"/>
    <n v="1"/>
    <n v="3"/>
    <n v="22"/>
    <s v="Construct Formula To The Right Of This Column"/>
  </r>
  <r>
    <x v="0"/>
    <x v="0"/>
    <x v="2"/>
    <s v="OFF_023"/>
    <s v="Office Chairs"/>
    <s v="Low"/>
    <s v="Wooden Simple Chair"/>
    <s v="Supplier F"/>
    <s v="min(Baseline or Cherrypick Bid)"/>
    <n v="2.7040000000000002"/>
    <m/>
    <n v="2.4336000000000002"/>
    <x v="9"/>
    <n v="0.15129999999999999"/>
    <n v="0.52810000000000001"/>
    <n v="-0.6069"/>
    <n v="0.41810000000000003"/>
    <m/>
    <n v="-0.4607"/>
    <n v="1.9677"/>
    <n v="-0.99450000000000005"/>
    <n v="2.8018999999999998"/>
    <n v="3.7187000000000001"/>
    <n v="0.95660000000000001"/>
    <n v="3.4510000000000001"/>
    <m/>
    <n v="1.3125"/>
    <n v="7.2222999999999997"/>
    <n v="1.3299999999999999E-2"/>
    <n v="2.7040000000000002"/>
    <n v="0"/>
    <n v="584"/>
    <n v="1579.136"/>
    <s v="Supplier A"/>
    <n v="2.8018999999999998"/>
    <s v="Supplier A,Supplier D,Supplier B"/>
    <n v="3.3239000000000001"/>
    <n v="2.7040000000000002"/>
    <n v="0.1"/>
    <n v="2.4336000000000002"/>
    <n v="1421.22"/>
    <s v="Baseline Discount"/>
    <n v="0.1"/>
    <n v="0"/>
    <n v="0"/>
    <n v="0"/>
    <n v="0"/>
    <n v="1"/>
    <n v="1"/>
    <n v="1"/>
    <n v="3"/>
    <n v="23"/>
    <s v="Construct Formula To The Right Of This Column"/>
  </r>
  <r>
    <x v="0"/>
    <x v="0"/>
    <x v="2"/>
    <s v="OFF_024"/>
    <s v="Office Chairs"/>
    <s v="Medium"/>
    <s v="Standard Office Chair"/>
    <s v="Supplier F"/>
    <s v="min(Baseline or Cherrypick Bid)"/>
    <n v="6.56"/>
    <m/>
    <n v="3.8805999999999998"/>
    <x v="8"/>
    <n v="-0.1719"/>
    <n v="0.76880000000000004"/>
    <n v="-0.62160000000000004"/>
    <n v="0.16830000000000001"/>
    <m/>
    <n v="0.5454"/>
    <n v="8.0299999999999996E-2"/>
    <n v="5.2600000000000001E-2"/>
    <n v="3.2134999999999998"/>
    <n v="6.8639000000000001"/>
    <n v="1.4682999999999999"/>
    <n v="4.5338000000000003"/>
    <m/>
    <n v="5.9972000000000003"/>
    <n v="4.1921999999999997"/>
    <n v="4.0848000000000004"/>
    <n v="6.56"/>
    <n v="0"/>
    <n v="562"/>
    <n v="3686.72"/>
    <s v="Supplier H"/>
    <n v="4.0848000000000004"/>
    <s v="Supplier H,Supplier G,Supplier D"/>
    <n v="4.2702999999999998"/>
    <n v="4.0848000000000004"/>
    <n v="0.05"/>
    <n v="3.8805999999999998"/>
    <n v="2180.87"/>
    <s v="Bid Discount"/>
    <n v="0.05"/>
    <n v="0"/>
    <n v="0"/>
    <n v="0"/>
    <n v="0"/>
    <n v="1"/>
    <n v="1"/>
    <n v="1"/>
    <n v="3"/>
    <n v="24"/>
    <s v="Construct Formula To The Right Of This Column"/>
  </r>
  <r>
    <x v="0"/>
    <x v="0"/>
    <x v="2"/>
    <s v="OFF_025"/>
    <s v="Office Chairs"/>
    <s v="Medium"/>
    <s v="Standard Office Recliner"/>
    <s v="Supplier F"/>
    <s v="min(Baseline or Cherrypick Bid)"/>
    <n v="9.75"/>
    <m/>
    <n v="8.7750000000000004"/>
    <x v="9"/>
    <n v="-0.77249999999999996"/>
    <n v="0.19159999999999999"/>
    <n v="-0.70040000000000002"/>
    <n v="-0.54549999999999998"/>
    <m/>
    <n v="-0.87539999999999996"/>
    <n v="-0.66830000000000001"/>
    <n v="-0.95099999999999996"/>
    <n v="1.9965999999999999"/>
    <n v="10.456300000000001"/>
    <n v="2.6288"/>
    <n v="3.9885999999999999"/>
    <m/>
    <n v="1.0932999999999999"/>
    <n v="2.9106000000000001"/>
    <n v="0.43"/>
    <n v="9.75"/>
    <n v="0"/>
    <n v="372"/>
    <n v="3627"/>
    <s v="Supplier B"/>
    <n v="10.456300000000001"/>
    <s v="Supplier B"/>
    <n v="10.456300000000001"/>
    <n v="9.75"/>
    <n v="0.1"/>
    <n v="8.7750000000000004"/>
    <n v="3264.3"/>
    <s v="Baseline Discount"/>
    <n v="0.1"/>
    <n v="0"/>
    <n v="0"/>
    <n v="0"/>
    <n v="0"/>
    <n v="1"/>
    <n v="1"/>
    <n v="1"/>
    <n v="3"/>
    <n v="25"/>
    <s v="Construct Formula To The Right Of This Column"/>
  </r>
  <r>
    <x v="0"/>
    <x v="0"/>
    <x v="2"/>
    <s v="OFF_026"/>
    <s v="Office Chairs"/>
    <s v="Medium"/>
    <s v="Soft Office Chair"/>
    <s v="Supplier F"/>
    <s v="min(Baseline or Cherrypick Bid)"/>
    <n v="5.1150000000000002"/>
    <m/>
    <n v="4.6035000000000004"/>
    <x v="9"/>
    <n v="0.45040000000000002"/>
    <n v="-0.60780000000000001"/>
    <n v="-0.86970000000000003"/>
    <n v="-0.86780000000000002"/>
    <m/>
    <n v="1.2345999999999999"/>
    <n v="1.9599"/>
    <n v="-0.85740000000000005"/>
    <n v="6.6771000000000003"/>
    <n v="1.8057000000000001"/>
    <n v="0.5998"/>
    <n v="0.60850000000000004"/>
    <m/>
    <n v="10.2872"/>
    <n v="13.625999999999999"/>
    <n v="0.65639999999999998"/>
    <n v="5.1150000000000002"/>
    <n v="0"/>
    <n v="82"/>
    <n v="419.43"/>
    <s v="Supplier A"/>
    <n v="6.6771000000000003"/>
    <s v="Supplier A"/>
    <n v="6.6771000000000003"/>
    <n v="5.1150000000000002"/>
    <n v="0.1"/>
    <n v="4.6035000000000004"/>
    <n v="377.49"/>
    <s v="Baseline Discount"/>
    <n v="0.1"/>
    <n v="0"/>
    <n v="0"/>
    <n v="0"/>
    <n v="0"/>
    <n v="1"/>
    <n v="1"/>
    <n v="1"/>
    <n v="3"/>
    <n v="26"/>
    <s v="Construct Formula To The Right Of This Column"/>
  </r>
  <r>
    <x v="0"/>
    <x v="0"/>
    <x v="2"/>
    <s v="OFF_027"/>
    <s v="Office Chairs"/>
    <s v="Medium"/>
    <s v="Leather Office Chair"/>
    <s v="Supplier F"/>
    <s v="min(Baseline or Cherrypick Bid)"/>
    <n v="26.85"/>
    <m/>
    <n v="24.164999999999999"/>
    <x v="9"/>
    <n v="-0.63590000000000002"/>
    <n v="-0.78139999999999998"/>
    <n v="-0.44030000000000002"/>
    <n v="0.21790000000000001"/>
    <m/>
    <n v="0.16930000000000001"/>
    <n v="-0.84950000000000003"/>
    <n v="-0.47860000000000003"/>
    <n v="8.7974999999999994"/>
    <n v="5.2835999999999999"/>
    <n v="13.523999999999999"/>
    <n v="29.43"/>
    <m/>
    <n v="28.256399999999999"/>
    <n v="3.6360000000000001"/>
    <n v="12.6"/>
    <n v="26.85"/>
    <n v="0"/>
    <n v="345"/>
    <n v="9263.25"/>
    <s v="Supplier F"/>
    <n v="28.256399999999999"/>
    <s v="Supplier F,Supplier D"/>
    <n v="28.8432"/>
    <n v="26.85"/>
    <n v="0.1"/>
    <n v="24.164999999999999"/>
    <n v="8336.93"/>
    <s v="Baseline Discount"/>
    <n v="0.1"/>
    <n v="0"/>
    <n v="0"/>
    <n v="0"/>
    <n v="0"/>
    <n v="1"/>
    <n v="1"/>
    <n v="1"/>
    <n v="3"/>
    <n v="27"/>
    <s v="Construct Formula To The Right Of This Column"/>
  </r>
  <r>
    <x v="0"/>
    <x v="0"/>
    <x v="2"/>
    <s v="OFF_028"/>
    <s v="Office Chairs"/>
    <s v="High"/>
    <s v="Luxury CEO Chair"/>
    <s v="Supplier F"/>
    <s v="min(Baseline or Cherrypick Bid)"/>
    <n v="220.8"/>
    <m/>
    <n v="143.3117"/>
    <x v="3"/>
    <m/>
    <n v="-0.44729999999999998"/>
    <n v="5.2600000000000001E-2"/>
    <n v="-0.51619999999999999"/>
    <m/>
    <n v="-0.90439999999999998"/>
    <n v="-0.75549999999999995"/>
    <n v="-0.72970000000000002"/>
    <m/>
    <n v="79.203599999999994"/>
    <n v="150.8544"/>
    <n v="69.335999999999999"/>
    <m/>
    <n v="13.7052"/>
    <n v="35.045999999999999"/>
    <n v="38.729999999999997"/>
    <n v="220.8"/>
    <n v="0"/>
    <n v="522"/>
    <n v="115257.60000000001"/>
    <s v="Supplier C"/>
    <n v="150.8544"/>
    <s v="Supplier C"/>
    <n v="150.8544"/>
    <n v="150.8544"/>
    <n v="0.05"/>
    <n v="143.3117"/>
    <n v="74808.7"/>
    <s v="Bid Discount"/>
    <n v="0.05"/>
    <n v="0"/>
    <n v="0"/>
    <n v="0"/>
    <n v="0"/>
    <n v="1"/>
    <n v="1"/>
    <n v="1"/>
    <n v="3"/>
    <n v="28"/>
    <s v="Construct Formula To The Right Of This Column"/>
  </r>
  <r>
    <x v="0"/>
    <x v="0"/>
    <x v="2"/>
    <s v="OFF_029"/>
    <s v="Office Chairs"/>
    <s v="High"/>
    <s v="Luxury CEO Guest Chair"/>
    <s v="Supplier F"/>
    <s v="min(Baseline or Cherrypick Bid)"/>
    <n v="6.3"/>
    <m/>
    <n v="4.6124000000000001"/>
    <x v="1"/>
    <n v="5.2600000000000001E-2"/>
    <n v="16.756499999999999"/>
    <n v="9.8222000000000005"/>
    <n v="46.848700000000001"/>
    <m/>
    <n v="-0.34029999999999999"/>
    <n v="14.3712"/>
    <m/>
    <n v="4.8552"/>
    <n v="81.900000000000006"/>
    <n v="49.9163"/>
    <n v="220.69739999999999"/>
    <m/>
    <n v="3.0428999999999999"/>
    <n v="70.898099999999999"/>
    <m/>
    <n v="6.3"/>
    <n v="0"/>
    <n v="303"/>
    <n v="1908.9"/>
    <s v="Supplier A"/>
    <n v="4.8552"/>
    <s v="Supplier A"/>
    <n v="4.8552"/>
    <n v="4.8552"/>
    <n v="0.05"/>
    <n v="4.6124000000000001"/>
    <n v="1397.57"/>
    <s v="Bid Discount"/>
    <n v="0.05"/>
    <n v="0"/>
    <n v="0"/>
    <n v="0"/>
    <n v="0"/>
    <n v="1"/>
    <n v="1"/>
    <n v="1"/>
    <n v="3"/>
    <n v="29"/>
    <s v="Construct Formula To The Right Of This Column"/>
  </r>
  <r>
    <x v="0"/>
    <x v="0"/>
    <x v="2"/>
    <s v="OFF_030"/>
    <s v="Office Chairs"/>
    <s v="High"/>
    <s v="Luxury CEO Guest Sofa"/>
    <s v="Supplier F"/>
    <s v="min(Baseline or Cherrypick Bid)"/>
    <n v="229.5"/>
    <m/>
    <n v="139.25810000000001"/>
    <x v="3"/>
    <m/>
    <n v="0.48499999999999999"/>
    <n v="5.2600000000000001E-2"/>
    <n v="-4.8500000000000001E-2"/>
    <m/>
    <n v="2.0289000000000001"/>
    <n v="1.8073999999999999"/>
    <m/>
    <m/>
    <n v="206.79300000000001"/>
    <n v="146.58750000000001"/>
    <n v="132.5025"/>
    <m/>
    <n v="421.8"/>
    <n v="390.95549999999997"/>
    <m/>
    <n v="229.5"/>
    <n v="0"/>
    <n v="229"/>
    <n v="52555.5"/>
    <s v="Supplier C"/>
    <n v="146.58750000000001"/>
    <s v="Supplier C,Supplier B"/>
    <n v="176.69030000000001"/>
    <n v="146.58750000000001"/>
    <n v="0.05"/>
    <n v="139.25810000000001"/>
    <n v="31890.11"/>
    <s v="Bid Discount"/>
    <n v="0.05"/>
    <n v="0"/>
    <n v="0"/>
    <n v="0"/>
    <n v="0"/>
    <n v="1"/>
    <n v="1"/>
    <n v="1"/>
    <n v="3"/>
    <n v="30"/>
    <s v="Construct Formula To The Right Of This Column"/>
  </r>
  <r>
    <x v="0"/>
    <x v="0"/>
    <x v="2"/>
    <s v="OFF_031"/>
    <s v="Desks"/>
    <s v="Low"/>
    <s v="Plastic Desk"/>
    <s v="Supplier F"/>
    <s v="min(Baseline or Cherrypick Bid)"/>
    <n v="4.2"/>
    <m/>
    <n v="2.8868999999999998"/>
    <x v="7"/>
    <n v="1.3911"/>
    <n v="5.2600000000000001E-2"/>
    <n v="0.92320000000000002"/>
    <n v="0.1615"/>
    <m/>
    <n v="0.6492"/>
    <n v="3.6509"/>
    <m/>
    <n v="6.9029999999999996"/>
    <n v="3.0388000000000002"/>
    <n v="5.5519999999999996"/>
    <n v="3.3530000000000002"/>
    <m/>
    <n v="4.7610000000000001"/>
    <n v="13.426600000000001"/>
    <m/>
    <n v="4.2"/>
    <n v="0"/>
    <n v="548"/>
    <n v="2301.6"/>
    <s v="Supplier B"/>
    <n v="3.0388000000000002"/>
    <s v="Supplier B,Supplier D,Supplier F"/>
    <n v="3.7176"/>
    <n v="3.0388000000000002"/>
    <n v="0.05"/>
    <n v="2.8868999999999998"/>
    <n v="1582"/>
    <s v="Bid Discount"/>
    <n v="0.05"/>
    <n v="0"/>
    <n v="0"/>
    <n v="0"/>
    <n v="0"/>
    <n v="1"/>
    <n v="1"/>
    <n v="1"/>
    <n v="3"/>
    <n v="31"/>
    <s v="Construct Formula To The Right Of This Column"/>
  </r>
  <r>
    <x v="0"/>
    <x v="0"/>
    <x v="2"/>
    <s v="OFF_032"/>
    <s v="Desks"/>
    <s v="Medium"/>
    <s v="Wooden Desk"/>
    <s v="Supplier F"/>
    <s v="min(Baseline or Cherrypick Bid)"/>
    <n v="15.2"/>
    <m/>
    <n v="9.2545000000000002"/>
    <x v="1"/>
    <n v="5.2600000000000001E-2"/>
    <n v="0.24399999999999999"/>
    <n v="2.6886000000000001"/>
    <n v="-0.43469999999999998"/>
    <m/>
    <n v="3.5724"/>
    <n v="4.0468000000000002"/>
    <m/>
    <n v="9.7416"/>
    <n v="11.5128"/>
    <n v="34.136000000000003"/>
    <n v="5.2312000000000003"/>
    <m/>
    <n v="42.315600000000003"/>
    <n v="46.706000000000003"/>
    <m/>
    <n v="15.2"/>
    <n v="0"/>
    <n v="305"/>
    <n v="4636"/>
    <s v="Supplier A"/>
    <n v="9.7416"/>
    <s v="Supplier A,Supplier B"/>
    <n v="10.6272"/>
    <n v="9.7416"/>
    <n v="0.05"/>
    <n v="9.2545000000000002"/>
    <n v="2822.63"/>
    <s v="Bid Discount"/>
    <n v="0.05"/>
    <n v="0"/>
    <n v="0"/>
    <n v="0"/>
    <n v="0"/>
    <n v="1"/>
    <n v="1"/>
    <n v="1"/>
    <n v="3"/>
    <n v="32"/>
    <s v="Construct Formula To The Right Of This Column"/>
  </r>
  <r>
    <x v="0"/>
    <x v="0"/>
    <x v="2"/>
    <s v="OFF_033"/>
    <s v="Desks"/>
    <s v="High"/>
    <s v="Adjustable Metal and Plastic Desk"/>
    <s v="Supplier F"/>
    <s v="min(Baseline or Cherrypick Bid)"/>
    <n v="6.5"/>
    <m/>
    <n v="5.85"/>
    <x v="9"/>
    <n v="3.5897000000000001"/>
    <n v="0.24099999999999999"/>
    <n v="-0.61570000000000003"/>
    <n v="5.2230999999999996"/>
    <m/>
    <n v="4.1795"/>
    <n v="15.1921"/>
    <m/>
    <n v="26.85"/>
    <n v="7.26"/>
    <n v="2.2480000000000002"/>
    <n v="36.405000000000001"/>
    <m/>
    <n v="30.3"/>
    <n v="94.724000000000004"/>
    <m/>
    <n v="6.5"/>
    <n v="0"/>
    <n v="292"/>
    <n v="1898"/>
    <s v="Supplier B"/>
    <n v="7.26"/>
    <s v="Supplier B"/>
    <n v="7.26"/>
    <n v="6.5"/>
    <n v="0.1"/>
    <n v="5.85"/>
    <n v="1708.2"/>
    <s v="Baseline Discount"/>
    <n v="0.1"/>
    <n v="0"/>
    <n v="0"/>
    <n v="0"/>
    <n v="0"/>
    <n v="1"/>
    <n v="1"/>
    <n v="1"/>
    <n v="3"/>
    <n v="33"/>
    <s v="Construct Formula To The Right Of This Column"/>
  </r>
  <r>
    <x v="0"/>
    <x v="0"/>
    <x v="3"/>
    <s v="OFF_001"/>
    <s v="Notepads"/>
    <s v="Low"/>
    <s v="A6 Economy Notepad"/>
    <s v="Supplier D"/>
    <s v="min(Baseline or Cherrypick Bid)"/>
    <n v="1.3320000000000001"/>
    <m/>
    <n v="0.44369999999999998"/>
    <x v="1"/>
    <n v="5.2499999999999998E-2"/>
    <n v="2.3649"/>
    <n v="0.85219999999999996"/>
    <n v="2.9262999999999999"/>
    <n v="1.9921"/>
    <n v="1.8232999999999999"/>
    <n v="1.1546000000000001"/>
    <m/>
    <n v="0.46700000000000003"/>
    <n v="1.4930000000000001"/>
    <n v="0.82179999999999997"/>
    <n v="1.7421"/>
    <n v="1.3275999999999999"/>
    <n v="1.2526999999999999"/>
    <n v="0.95599999999999996"/>
    <m/>
    <n v="1.3320000000000001"/>
    <n v="0"/>
    <n v="13"/>
    <n v="17.315999999999999"/>
    <s v="Supplier A"/>
    <n v="0.46700000000000003"/>
    <s v="Supplier A,Supplier C,Supplier G"/>
    <n v="0.74829999999999997"/>
    <n v="0.46700000000000003"/>
    <n v="0.05"/>
    <n v="0.44369999999999998"/>
    <n v="5.77"/>
    <s v="Bid Discount"/>
    <n v="0.05"/>
    <n v="0"/>
    <n v="0"/>
    <n v="0"/>
    <n v="0"/>
    <n v="1"/>
    <n v="1"/>
    <n v="1"/>
    <n v="4"/>
    <n v="1"/>
    <s v="Construct Formula To The Right Of This Column"/>
  </r>
  <r>
    <x v="0"/>
    <x v="0"/>
    <x v="3"/>
    <s v="OFF_002"/>
    <s v="Notepads"/>
    <s v="Low"/>
    <s v="A5 Economy Notepad"/>
    <s v="Supplier D"/>
    <s v="min(Baseline or Cherrypick Bid)"/>
    <n v="2.5920000000000001"/>
    <m/>
    <n v="0.87829999999999997"/>
    <x v="1"/>
    <n v="5.2600000000000001E-2"/>
    <n v="2.0247000000000002"/>
    <n v="1.4263999999999999"/>
    <n v="2.5571999999999999"/>
    <n v="0.17899999999999999"/>
    <n v="0.87029999999999996"/>
    <n v="1.6815"/>
    <m/>
    <n v="0.92449999999999999"/>
    <n v="2.6566000000000001"/>
    <n v="2.1311"/>
    <n v="3.1242999999999999"/>
    <n v="1.0355000000000001"/>
    <n v="1.6427"/>
    <n v="2.3552"/>
    <m/>
    <n v="2.5920000000000001"/>
    <n v="0"/>
    <n v="217"/>
    <n v="562.46400000000006"/>
    <s v="Supplier A"/>
    <n v="0.92449999999999999"/>
    <s v="Supplier A,Supplier E,Supplier F"/>
    <n v="1.2009000000000001"/>
    <n v="0.92449999999999999"/>
    <n v="0.05"/>
    <n v="0.87829999999999997"/>
    <n v="190.59"/>
    <s v="Bid Discount"/>
    <n v="0.05"/>
    <n v="0"/>
    <n v="0"/>
    <n v="0"/>
    <n v="0"/>
    <n v="1"/>
    <n v="1"/>
    <n v="1"/>
    <n v="4"/>
    <n v="2"/>
    <s v="Construct Formula To The Right Of This Column"/>
  </r>
  <r>
    <x v="0"/>
    <x v="0"/>
    <x v="3"/>
    <s v="OFF_003"/>
    <s v="Notepads"/>
    <s v="Low"/>
    <s v="A4 Economy Notepad"/>
    <s v="Supplier D"/>
    <s v="min(Baseline or Cherrypick Bid)"/>
    <n v="3.0329999999999999"/>
    <m/>
    <n v="1.2344999999999999"/>
    <x v="2"/>
    <n v="0.37469999999999998"/>
    <n v="0.14360000000000001"/>
    <n v="0.31059999999999999"/>
    <n v="1.7802"/>
    <n v="5.2699999999999997E-2"/>
    <n v="4.0133999999999999"/>
    <n v="3.4569000000000001"/>
    <n v="3.7814000000000001"/>
    <n v="1.6971000000000001"/>
    <n v="1.4117999999999999"/>
    <n v="1.6178999999999999"/>
    <n v="3.4321999999999999"/>
    <n v="1.2995000000000001"/>
    <n v="6.1890000000000001"/>
    <n v="5.5021000000000004"/>
    <n v="5.9025999999999996"/>
    <n v="3.0329999999999999"/>
    <n v="0"/>
    <n v="318"/>
    <n v="964.49400000000003"/>
    <s v="Supplier E"/>
    <n v="1.2995000000000001"/>
    <s v="Supplier E,Supplier B,Supplier C"/>
    <n v="1.4431"/>
    <n v="1.2995000000000001"/>
    <n v="0.05"/>
    <n v="1.2344999999999999"/>
    <n v="392.58"/>
    <s v="Bid Discount"/>
    <n v="0.05"/>
    <n v="0"/>
    <n v="0"/>
    <n v="0"/>
    <n v="0"/>
    <n v="1"/>
    <n v="1"/>
    <n v="1"/>
    <n v="4"/>
    <n v="3"/>
    <s v="Construct Formula To The Right Of This Column"/>
  </r>
  <r>
    <x v="0"/>
    <x v="0"/>
    <x v="3"/>
    <s v="OFF_004"/>
    <s v="Notepads"/>
    <s v="Medium"/>
    <s v="A6 Standard Notepad"/>
    <s v="Supplier D"/>
    <s v="min(Baseline or Cherrypick Bid)"/>
    <n v="3.2909999999999999"/>
    <m/>
    <n v="0.98519999999999996"/>
    <x v="6"/>
    <n v="0.91910000000000003"/>
    <n v="2.6842000000000001"/>
    <n v="0.16189999999999999"/>
    <n v="2.4188999999999998"/>
    <n v="1.9515"/>
    <n v="5.2699999999999997E-2"/>
    <n v="1.3343"/>
    <n v="1.3492999999999999"/>
    <n v="1.8907"/>
    <n v="3.6297000000000001"/>
    <n v="1.1447000000000001"/>
    <n v="3.3683000000000001"/>
    <n v="2.9077999999999999"/>
    <n v="1.0370999999999999"/>
    <n v="2.2997999999999998"/>
    <n v="2.3144999999999998"/>
    <n v="3.2909999999999999"/>
    <n v="0"/>
    <n v="212"/>
    <n v="697.69200000000001"/>
    <s v="Supplier F"/>
    <n v="1.0370999999999999"/>
    <s v="Supplier F,Supplier C,Supplier A"/>
    <n v="1.3574999999999999"/>
    <n v="1.0370999999999999"/>
    <n v="0.05"/>
    <n v="0.98519999999999996"/>
    <n v="208.87"/>
    <s v="Bid Discount"/>
    <n v="0.05"/>
    <n v="0"/>
    <n v="0"/>
    <n v="0"/>
    <n v="0"/>
    <n v="1"/>
    <n v="1"/>
    <n v="1"/>
    <n v="4"/>
    <n v="4"/>
    <s v="Construct Formula To The Right Of This Column"/>
  </r>
  <r>
    <x v="0"/>
    <x v="0"/>
    <x v="3"/>
    <s v="OFF_005"/>
    <s v="Notepads"/>
    <s v="Medium"/>
    <s v="A5 Standard Notepad"/>
    <s v="Supplier D"/>
    <s v="min(Baseline or Cherrypick Bid)"/>
    <n v="5.0640000000000001"/>
    <m/>
    <n v="1.6638999999999999"/>
    <x v="4"/>
    <n v="2.1627999999999998"/>
    <n v="2.9769999999999999"/>
    <n v="3.3452000000000002"/>
    <n v="3.4239000000000002"/>
    <n v="0.83879999999999999"/>
    <n v="0.46350000000000002"/>
    <n v="5.2600000000000001E-2"/>
    <n v="4.3220000000000001"/>
    <n v="5.2625000000000002"/>
    <n v="6.6173999999999999"/>
    <n v="7.23"/>
    <n v="7.3609"/>
    <n v="3.0596000000000001"/>
    <n v="2.4350999999999998"/>
    <n v="1.7515000000000001"/>
    <n v="8.8552"/>
    <n v="5.0640000000000001"/>
    <n v="0"/>
    <n v="457"/>
    <n v="2314.248"/>
    <s v="Supplier G"/>
    <n v="1.7515000000000001"/>
    <s v="Supplier G,Supplier F,Supplier E"/>
    <n v="2.4154"/>
    <n v="1.7515000000000001"/>
    <n v="0.05"/>
    <n v="1.6638999999999999"/>
    <n v="760.41"/>
    <s v="Bid Discount"/>
    <n v="0.05"/>
    <n v="0"/>
    <n v="0"/>
    <n v="0"/>
    <n v="0"/>
    <n v="1"/>
    <n v="1"/>
    <n v="1"/>
    <n v="4"/>
    <n v="5"/>
    <s v="Construct Formula To The Right Of This Column"/>
  </r>
  <r>
    <x v="0"/>
    <x v="0"/>
    <x v="3"/>
    <s v="OFF_006"/>
    <s v="Notepads"/>
    <s v="Medium"/>
    <s v="A4 Standard Notepad"/>
    <s v="Supplier D"/>
    <s v="min(Baseline or Cherrypick Bid)"/>
    <n v="6.02"/>
    <m/>
    <n v="2.5152999999999999"/>
    <x v="5"/>
    <m/>
    <n v="2.2745000000000002"/>
    <n v="2.9476"/>
    <n v="5.2600000000000001E-2"/>
    <n v="3.5310000000000001"/>
    <n v="2.6772999999999998"/>
    <n v="2.1031"/>
    <n v="1.9792000000000001"/>
    <m/>
    <n v="8.2363"/>
    <n v="9.9293999999999993"/>
    <n v="2.6476999999999999"/>
    <n v="11.396800000000001"/>
    <n v="9.2493999999999996"/>
    <n v="7.8052000000000001"/>
    <n v="7.4935999999999998"/>
    <n v="6.02"/>
    <n v="0"/>
    <n v="387"/>
    <n v="2329.7399999999998"/>
    <s v="Supplier D"/>
    <n v="2.6476999999999999"/>
    <s v="Supplier D,Supplier H,Supplier G"/>
    <n v="5.9821999999999997"/>
    <n v="2.6476999999999999"/>
    <n v="0.05"/>
    <n v="2.5152999999999999"/>
    <n v="973.43"/>
    <s v="Bid Discount"/>
    <n v="0.05"/>
    <n v="0"/>
    <n v="0"/>
    <n v="0"/>
    <n v="0"/>
    <n v="1"/>
    <n v="1"/>
    <n v="1"/>
    <n v="4"/>
    <n v="6"/>
    <s v="Construct Formula To The Right Of This Column"/>
  </r>
  <r>
    <x v="0"/>
    <x v="0"/>
    <x v="3"/>
    <s v="OFF_007"/>
    <s v="Notepads"/>
    <s v="Medium"/>
    <s v="A3 Standard Notepad"/>
    <s v="Supplier D"/>
    <s v="min(Baseline or Cherrypick Bid)"/>
    <n v="8.9250000000000007"/>
    <m/>
    <n v="2.6564000000000001"/>
    <x v="2"/>
    <n v="2.2664"/>
    <n v="3.4895"/>
    <n v="1.3905000000000001"/>
    <n v="1.3331"/>
    <n v="5.2600000000000001E-2"/>
    <n v="3.4034"/>
    <n v="2.8875999999999999"/>
    <n v="2.6324000000000001"/>
    <n v="8.6768999999999998"/>
    <n v="11.9259"/>
    <n v="6.3502000000000001"/>
    <n v="6.1977000000000002"/>
    <n v="2.7961999999999998"/>
    <n v="11.6973"/>
    <n v="10.3269"/>
    <n v="9.6491000000000007"/>
    <n v="8.9250000000000007"/>
    <n v="0"/>
    <n v="49"/>
    <n v="437.32499999999999"/>
    <s v="Supplier E"/>
    <n v="2.7961999999999998"/>
    <s v="Supplier E,Supplier D,Supplier C"/>
    <n v="5.1147"/>
    <n v="2.7961999999999998"/>
    <n v="0.05"/>
    <n v="2.6564000000000001"/>
    <n v="130.16"/>
    <s v="Bid Discount"/>
    <n v="0.05"/>
    <n v="0"/>
    <n v="0"/>
    <n v="0"/>
    <n v="0"/>
    <n v="1"/>
    <n v="1"/>
    <n v="1"/>
    <n v="4"/>
    <n v="7"/>
    <s v="Construct Formula To The Right Of This Column"/>
  </r>
  <r>
    <x v="0"/>
    <x v="0"/>
    <x v="3"/>
    <s v="OFF_008"/>
    <s v="Notepads"/>
    <s v="High"/>
    <s v="A6 Premium Notepad"/>
    <s v="Supplier D"/>
    <s v="min(Baseline or Cherrypick Bid)"/>
    <n v="9.5760000000000005"/>
    <m/>
    <n v="2.6135999999999999"/>
    <x v="2"/>
    <n v="0.73099999999999998"/>
    <n v="1.0507"/>
    <n v="4.6942000000000004"/>
    <n v="3.6638000000000002"/>
    <n v="5.2600000000000001E-2"/>
    <n v="1.8371999999999999"/>
    <n v="1.8335999999999999"/>
    <n v="0.38490000000000002"/>
    <n v="4.5240999999999998"/>
    <n v="5.3597999999999999"/>
    <n v="14.882400000000001"/>
    <n v="12.189399999999999"/>
    <n v="2.7511999999999999"/>
    <n v="7.4153000000000002"/>
    <n v="7.4059999999999997"/>
    <n v="3.6196000000000002"/>
    <n v="9.5760000000000005"/>
    <n v="0"/>
    <n v="255"/>
    <n v="2441.88"/>
    <s v="Supplier E"/>
    <n v="2.7511999999999999"/>
    <s v="Supplier E,Supplier H,Supplier A"/>
    <n v="3.6316000000000002"/>
    <n v="2.7511999999999999"/>
    <n v="0.05"/>
    <n v="2.6135999999999999"/>
    <n v="666.48"/>
    <s v="Bid Discount"/>
    <n v="0.05"/>
    <n v="0"/>
    <n v="0"/>
    <n v="0"/>
    <n v="0"/>
    <n v="1"/>
    <n v="1"/>
    <n v="1"/>
    <n v="4"/>
    <n v="8"/>
    <s v="Construct Formula To The Right Of This Column"/>
  </r>
  <r>
    <x v="0"/>
    <x v="0"/>
    <x v="3"/>
    <s v="OFF_009"/>
    <s v="Notepads"/>
    <s v="High"/>
    <s v="A5 Premium Notepad"/>
    <s v="Supplier D"/>
    <s v="min(Baseline or Cherrypick Bid)"/>
    <n v="10.944000000000001"/>
    <m/>
    <n v="3.4882"/>
    <x v="4"/>
    <n v="1.867"/>
    <n v="0.192"/>
    <n v="4.4104999999999999"/>
    <n v="2.7465000000000002"/>
    <n v="1.7162999999999999"/>
    <n v="2.4746000000000001"/>
    <n v="5.2600000000000001E-2"/>
    <n v="2.9382999999999999"/>
    <n v="10.000500000000001"/>
    <n v="4.1580000000000004"/>
    <n v="18.872800000000002"/>
    <n v="13.0687"/>
    <n v="9.4748999999999999"/>
    <n v="12.12"/>
    <n v="3.6718000000000002"/>
    <n v="13.7376"/>
    <n v="10.944000000000001"/>
    <n v="0"/>
    <n v="297"/>
    <n v="3250.3679999999999"/>
    <s v="Supplier G"/>
    <n v="3.6718000000000002"/>
    <s v="Supplier G,Supplier B,Supplier E"/>
    <n v="5.7682000000000002"/>
    <n v="3.6718000000000002"/>
    <n v="0.05"/>
    <n v="3.4882"/>
    <n v="1036"/>
    <s v="Bid Discount"/>
    <n v="0.05"/>
    <n v="0"/>
    <n v="0"/>
    <n v="0"/>
    <n v="0"/>
    <n v="1"/>
    <n v="1"/>
    <n v="1"/>
    <n v="4"/>
    <n v="9"/>
    <s v="Construct Formula To The Right Of This Column"/>
  </r>
  <r>
    <x v="0"/>
    <x v="0"/>
    <x v="3"/>
    <s v="OFF_010"/>
    <s v="Notepads"/>
    <s v="High"/>
    <s v="A4 Premium Notepad"/>
    <s v="Supplier D"/>
    <s v="min(Baseline or Cherrypick Bid)"/>
    <n v="13.83"/>
    <m/>
    <n v="4.1539000000000001"/>
    <x v="6"/>
    <n v="0.3594"/>
    <n v="2.0619000000000001"/>
    <n v="3.0314000000000001"/>
    <n v="6.6199999999999995E-2"/>
    <n v="3.2269000000000001"/>
    <n v="5.2600000000000001E-2"/>
    <n v="2.3357999999999999"/>
    <n v="2.3736999999999999"/>
    <n v="5.6468999999999996"/>
    <n v="12.718999999999999"/>
    <n v="16.746099999999998"/>
    <n v="4.4290000000000003"/>
    <n v="17.558199999999999"/>
    <n v="4.3724999999999996"/>
    <n v="13.8567"/>
    <n v="14.013999999999999"/>
    <n v="13.83"/>
    <n v="0"/>
    <n v="39"/>
    <n v="539.37"/>
    <s v="Supplier F"/>
    <n v="4.3724999999999996"/>
    <s v="Supplier F,Supplier D,Supplier A"/>
    <n v="4.8160999999999996"/>
    <n v="4.3724999999999996"/>
    <n v="0.05"/>
    <n v="4.1539000000000001"/>
    <n v="162"/>
    <s v="Bid Discount"/>
    <n v="0.05"/>
    <n v="0"/>
    <n v="0"/>
    <n v="0"/>
    <n v="0"/>
    <n v="1"/>
    <n v="1"/>
    <n v="1"/>
    <n v="4"/>
    <n v="10"/>
    <s v="Construct Formula To The Right Of This Column"/>
  </r>
  <r>
    <x v="0"/>
    <x v="0"/>
    <x v="3"/>
    <s v="OFF_011"/>
    <s v="Pens"/>
    <s v="Low"/>
    <s v="Fine Economy Fountain Pen"/>
    <s v="Supplier E"/>
    <s v="min(Baseline or Cherrypick Bid)"/>
    <n v="1.2909999999999999"/>
    <m/>
    <n v="0.89039999999999997"/>
    <x v="1"/>
    <n v="5.2699999999999997E-2"/>
    <n v="-0.62039999999999995"/>
    <n v="0.29670000000000002"/>
    <n v="1.032"/>
    <n v="-0.56669999999999998"/>
    <n v="1.0903"/>
    <n v="0.6421"/>
    <n v="1.1429"/>
    <n v="0.93730000000000002"/>
    <n v="0.33800000000000002"/>
    <n v="1.1546000000000001"/>
    <n v="1.8092999999999999"/>
    <n v="0.38579999999999998"/>
    <n v="1.8612"/>
    <n v="1.4621"/>
    <n v="1.9079999999999999"/>
    <n v="1.2909999999999999"/>
    <n v="0"/>
    <n v="204"/>
    <n v="263.36399999999998"/>
    <s v="Supplier A"/>
    <n v="0.93730000000000002"/>
    <s v="Supplier A,Supplier C,Supplier G"/>
    <n v="1.1847000000000001"/>
    <n v="0.93730000000000002"/>
    <n v="0.05"/>
    <n v="0.89039999999999997"/>
    <n v="181.65"/>
    <s v="Bid Discount"/>
    <n v="0.05"/>
    <n v="0"/>
    <n v="0"/>
    <n v="0"/>
    <n v="0"/>
    <n v="1"/>
    <n v="1"/>
    <n v="1"/>
    <n v="4"/>
    <n v="11"/>
    <s v="Construct Formula To The Right Of This Column"/>
  </r>
  <r>
    <x v="0"/>
    <x v="0"/>
    <x v="3"/>
    <s v="OFF_012"/>
    <s v="Pens"/>
    <s v="Low"/>
    <s v="Medium Economy Fountain Pen"/>
    <s v="Supplier E"/>
    <s v="min(Baseline or Cherrypick Bid)"/>
    <n v="1.9365000000000001"/>
    <m/>
    <n v="1.0397000000000001"/>
    <x v="8"/>
    <n v="0.32300000000000001"/>
    <n v="1.0509999999999999"/>
    <n v="1.1948000000000001"/>
    <n v="1.3918999999999999"/>
    <n v="0.62949999999999995"/>
    <n v="1.1475"/>
    <n v="1.2922"/>
    <n v="5.2600000000000001E-2"/>
    <n v="1.3754999999999999"/>
    <n v="2.1324000000000001"/>
    <n v="2.2818999999999998"/>
    <n v="2.4868999999999999"/>
    <n v="1.6941999999999999"/>
    <n v="2.2328000000000001"/>
    <n v="2.3832"/>
    <n v="1.0944"/>
    <n v="1.9365000000000001"/>
    <n v="0"/>
    <n v="309"/>
    <n v="598.37850000000003"/>
    <s v="Supplier H"/>
    <n v="1.0944"/>
    <s v="Supplier H,Supplier A,Supplier E"/>
    <n v="1.3879999999999999"/>
    <n v="1.0944"/>
    <n v="0.05"/>
    <n v="1.0397000000000001"/>
    <n v="321.26"/>
    <s v="Bid Discount"/>
    <n v="0.05"/>
    <n v="0"/>
    <n v="0"/>
    <n v="0"/>
    <n v="0"/>
    <n v="1"/>
    <n v="1"/>
    <n v="1"/>
    <n v="4"/>
    <n v="12"/>
    <s v="Construct Formula To The Right Of This Column"/>
  </r>
  <r>
    <x v="0"/>
    <x v="0"/>
    <x v="3"/>
    <s v="OFF_013"/>
    <s v="Pens"/>
    <s v="Low"/>
    <s v="Thick Economy Fountain Pen"/>
    <s v="Supplier E"/>
    <s v="min(Baseline or Cherrypick Bid)"/>
    <n v="2.5019999999999998"/>
    <m/>
    <n v="0.97799999999999998"/>
    <x v="8"/>
    <n v="1.3774"/>
    <n v="0.40429999999999999"/>
    <n v="2.7940999999999998"/>
    <n v="1.7519"/>
    <n v="0.4834"/>
    <n v="2.8752"/>
    <n v="0.46610000000000001"/>
    <n v="5.2699999999999997E-2"/>
    <n v="2.3250999999999999"/>
    <n v="1.3734"/>
    <n v="3.7105999999999999"/>
    <n v="2.6913999999999998"/>
    <n v="1.4508000000000001"/>
    <n v="3.7898999999999998"/>
    <n v="1.4338"/>
    <n v="1.0295000000000001"/>
    <n v="2.5019999999999998"/>
    <n v="0"/>
    <n v="281"/>
    <n v="703.06200000000001"/>
    <s v="Supplier H"/>
    <n v="1.0295000000000001"/>
    <s v="Supplier H,Supplier B,Supplier G"/>
    <n v="1.2788999999999999"/>
    <n v="1.0295000000000001"/>
    <n v="0.05"/>
    <n v="0.97799999999999998"/>
    <n v="274.83"/>
    <s v="Bid Discount"/>
    <n v="0.05"/>
    <n v="0"/>
    <n v="0"/>
    <n v="0"/>
    <n v="0"/>
    <n v="1"/>
    <n v="1"/>
    <n v="1"/>
    <n v="4"/>
    <n v="13"/>
    <s v="Construct Formula To The Right Of This Column"/>
  </r>
  <r>
    <x v="0"/>
    <x v="0"/>
    <x v="3"/>
    <s v="OFF_014"/>
    <s v="Pens"/>
    <s v="Medium"/>
    <s v="Fine Standard Fountain Pen"/>
    <s v="Supplier E"/>
    <s v="min(Baseline or Cherrypick Bid)"/>
    <n v="3.93"/>
    <m/>
    <n v="2.0326"/>
    <x v="7"/>
    <n v="1.7024999999999999"/>
    <n v="5.2600000000000001E-2"/>
    <n v="1.84"/>
    <n v="1.4131"/>
    <n v="1.6941999999999999"/>
    <n v="0.98"/>
    <n v="0.16980000000000001"/>
    <n v="1.4446000000000001"/>
    <n v="5.4930000000000003"/>
    <n v="2.1396000000000002"/>
    <n v="5.7725"/>
    <n v="4.9047999999999998"/>
    <n v="5.4762000000000004"/>
    <n v="4.0244999999999997"/>
    <n v="2.3776999999999999"/>
    <n v="4.9687999999999999"/>
    <n v="3.93"/>
    <n v="0"/>
    <n v="318"/>
    <n v="1249.74"/>
    <s v="Supplier B"/>
    <n v="2.1396000000000002"/>
    <s v="Supplier B,Supplier G,Supplier F"/>
    <n v="2.8473000000000002"/>
    <n v="2.1396000000000002"/>
    <n v="0.05"/>
    <n v="2.0326"/>
    <n v="646.37"/>
    <s v="Bid Discount"/>
    <n v="0.05"/>
    <n v="0"/>
    <n v="0"/>
    <n v="0"/>
    <n v="0"/>
    <n v="1"/>
    <n v="1"/>
    <n v="1"/>
    <n v="4"/>
    <n v="14"/>
    <s v="Construct Formula To The Right Of This Column"/>
  </r>
  <r>
    <x v="0"/>
    <x v="0"/>
    <x v="3"/>
    <s v="OFF_015"/>
    <s v="Pens"/>
    <s v="Medium"/>
    <s v="Medium Standard Fountain Pen"/>
    <s v="Supplier E"/>
    <s v="min(Baseline or Cherrypick Bid)"/>
    <n v="4.1580000000000004"/>
    <m/>
    <n v="1.2443"/>
    <x v="5"/>
    <n v="5.0810000000000004"/>
    <n v="2.0514000000000001"/>
    <n v="4.7870999999999997"/>
    <n v="5.2600000000000001E-2"/>
    <n v="3.1282000000000001"/>
    <n v="1.6294"/>
    <n v="4.3735999999999997"/>
    <n v="0.6431"/>
    <n v="7.5666000000000002"/>
    <n v="3.7968999999999999"/>
    <n v="7.2008999999999999"/>
    <n v="1.3098000000000001"/>
    <n v="5.1367000000000003"/>
    <n v="3.2717999999999998"/>
    <n v="6.6863999999999999"/>
    <n v="2.0445000000000002"/>
    <n v="4.1580000000000004"/>
    <n v="0"/>
    <n v="36"/>
    <n v="149.68799999999999"/>
    <s v="Supplier D"/>
    <n v="1.3098000000000001"/>
    <s v="Supplier D,Supplier H,Supplier F"/>
    <n v="2.2086999999999999"/>
    <n v="1.3098000000000001"/>
    <n v="0.05"/>
    <n v="1.2443"/>
    <n v="44.8"/>
    <s v="Bid Discount"/>
    <n v="0.05"/>
    <n v="0"/>
    <n v="0"/>
    <n v="0"/>
    <n v="0"/>
    <n v="1"/>
    <n v="1"/>
    <n v="1"/>
    <n v="4"/>
    <n v="15"/>
    <s v="Construct Formula To The Right Of This Column"/>
  </r>
  <r>
    <x v="0"/>
    <x v="0"/>
    <x v="3"/>
    <s v="OFF_016"/>
    <s v="Pens"/>
    <s v="Medium"/>
    <s v="Thick Standard Fountain Pen"/>
    <s v="Supplier E"/>
    <s v="min(Baseline or Cherrypick Bid)"/>
    <n v="4.7160000000000002"/>
    <m/>
    <n v="1.61"/>
    <x v="5"/>
    <n v="0.77700000000000002"/>
    <n v="2.9022999999999999"/>
    <n v="2.3858999999999999"/>
    <n v="5.2600000000000001E-2"/>
    <n v="3.073"/>
    <n v="1.4398"/>
    <n v="1.8793"/>
    <n v="2.1480000000000001"/>
    <n v="2.8609"/>
    <n v="6.2827000000000002"/>
    <n v="5.4512999999999998"/>
    <n v="1.6947000000000001"/>
    <n v="6.5575999999999999"/>
    <n v="3.9281000000000001"/>
    <n v="4.6356000000000002"/>
    <n v="5.0682"/>
    <n v="4.7160000000000002"/>
    <n v="0"/>
    <n v="87"/>
    <n v="410.29199999999997"/>
    <s v="Supplier D"/>
    <n v="1.6947000000000001"/>
    <s v="Supplier D,Supplier A,Supplier F"/>
    <n v="2.8279000000000001"/>
    <n v="1.6947000000000001"/>
    <n v="0.05"/>
    <n v="1.61"/>
    <n v="140.07"/>
    <s v="Bid Discount"/>
    <n v="0.05"/>
    <n v="0"/>
    <n v="0"/>
    <n v="0"/>
    <n v="0"/>
    <n v="1"/>
    <n v="1"/>
    <n v="1"/>
    <n v="4"/>
    <n v="16"/>
    <s v="Construct Formula To The Right Of This Column"/>
  </r>
  <r>
    <x v="0"/>
    <x v="0"/>
    <x v="3"/>
    <s v="OFF_017"/>
    <s v="Pens"/>
    <s v="Medium"/>
    <s v="A3 Standard Fountain Pen"/>
    <s v="Supplier E"/>
    <s v="min(Baseline or Cherrypick Bid)"/>
    <n v="5.97"/>
    <m/>
    <n v="5.3730000000000002"/>
    <x v="9"/>
    <n v="0.82389999999999997"/>
    <n v="0.14530000000000001"/>
    <n v="0.71730000000000005"/>
    <n v="0.64070000000000005"/>
    <n v="0.15640000000000001"/>
    <n v="0.14990000000000001"/>
    <n v="0.53949999999999998"/>
    <m/>
    <n v="9.7996999999999996"/>
    <n v="6.1536999999999997"/>
    <n v="9.2270000000000003"/>
    <n v="8.8155999999999999"/>
    <n v="6.2133000000000003"/>
    <n v="6.1786000000000003"/>
    <n v="8.2719000000000005"/>
    <m/>
    <n v="5.97"/>
    <n v="0"/>
    <n v="596"/>
    <n v="3558.12"/>
    <s v="Supplier B"/>
    <n v="6.1536999999999997"/>
    <s v="Supplier B,Supplier F,Supplier E"/>
    <n v="6.1818999999999997"/>
    <n v="5.97"/>
    <n v="0.1"/>
    <n v="5.3730000000000002"/>
    <n v="3202.31"/>
    <s v="Baseline Discount"/>
    <n v="0.1"/>
    <n v="0"/>
    <n v="0"/>
    <n v="0"/>
    <n v="0"/>
    <n v="1"/>
    <n v="1"/>
    <n v="1"/>
    <n v="4"/>
    <n v="17"/>
    <s v="Construct Formula To The Right Of This Column"/>
  </r>
  <r>
    <x v="0"/>
    <x v="0"/>
    <x v="3"/>
    <s v="OFF_018"/>
    <s v="Pens"/>
    <s v="High"/>
    <s v="Fine Premium Fountain Pen"/>
    <s v="Supplier E"/>
    <s v="min(Baseline or Cherrypick Bid)"/>
    <n v="12.88"/>
    <m/>
    <n v="5.9165999999999999"/>
    <x v="3"/>
    <m/>
    <n v="1.9762"/>
    <n v="5.2600000000000001E-2"/>
    <n v="0.65580000000000005"/>
    <n v="2.2787999999999999"/>
    <n v="2.0478999999999998"/>
    <n v="0.51849999999999996"/>
    <m/>
    <m/>
    <n v="17.609000000000002"/>
    <n v="6.2279999999999998"/>
    <n v="9.7967999999999993"/>
    <n v="19.3992"/>
    <n v="18.033000000000001"/>
    <n v="8.9845000000000006"/>
    <m/>
    <n v="12.88"/>
    <n v="0"/>
    <n v="137"/>
    <n v="1764.56"/>
    <s v="Supplier C"/>
    <n v="6.2279999999999998"/>
    <s v="Supplier C,Supplier G,Supplier D"/>
    <n v="8.3363999999999994"/>
    <n v="6.2279999999999998"/>
    <n v="0.05"/>
    <n v="5.9165999999999999"/>
    <n v="810.57"/>
    <s v="Bid Discount"/>
    <n v="0.05"/>
    <n v="0"/>
    <n v="0"/>
    <n v="0"/>
    <n v="0"/>
    <n v="1"/>
    <n v="1"/>
    <n v="1"/>
    <n v="4"/>
    <n v="18"/>
    <s v="Construct Formula To The Right Of This Column"/>
  </r>
  <r>
    <x v="0"/>
    <x v="0"/>
    <x v="3"/>
    <s v="OFF_019"/>
    <s v="Pens"/>
    <s v="High"/>
    <s v="Medium Premium Fountain Pen"/>
    <s v="Supplier E"/>
    <s v="min(Baseline or Cherrypick Bid)"/>
    <n v="17.61"/>
    <m/>
    <n v="5.0433000000000003"/>
    <x v="2"/>
    <m/>
    <n v="0.81759999999999999"/>
    <n v="2.2675999999999998"/>
    <n v="0.30990000000000001"/>
    <n v="5.2600000000000001E-2"/>
    <n v="0.95130000000000003"/>
    <n v="1.873"/>
    <n v="2.3727"/>
    <m/>
    <n v="9.1666000000000007"/>
    <n v="16.479500000000002"/>
    <n v="6.6063999999999998"/>
    <n v="5.3087"/>
    <n v="9.8407999999999998"/>
    <n v="14.4893"/>
    <n v="17.009499999999999"/>
    <n v="17.61"/>
    <n v="0"/>
    <n v="359"/>
    <n v="6321.99"/>
    <s v="Supplier E"/>
    <n v="5.3087"/>
    <s v="Supplier E,Supplier D,Supplier B"/>
    <n v="7.0271999999999997"/>
    <n v="5.3087"/>
    <n v="0.05"/>
    <n v="5.0433000000000003"/>
    <n v="1810.53"/>
    <s v="Bid Discount"/>
    <n v="0.05"/>
    <n v="0"/>
    <n v="0"/>
    <n v="0"/>
    <n v="0"/>
    <n v="1"/>
    <n v="1"/>
    <n v="1"/>
    <n v="4"/>
    <n v="19"/>
    <s v="Construct Formula To The Right Of This Column"/>
  </r>
  <r>
    <x v="0"/>
    <x v="0"/>
    <x v="3"/>
    <s v="OFF_020"/>
    <s v="Pens"/>
    <s v="High"/>
    <s v="Thick Premium Fountain Pen"/>
    <s v="Supplier E"/>
    <s v="min(Baseline or Cherrypick Bid)"/>
    <n v="22.88"/>
    <m/>
    <n v="15.836399999999999"/>
    <x v="2"/>
    <m/>
    <n v="1.3926000000000001"/>
    <n v="0.66579999999999995"/>
    <n v="0.43359999999999999"/>
    <n v="5.2600000000000001E-2"/>
    <n v="1.3898999999999999"/>
    <n v="1.6664000000000001"/>
    <n v="0.14410000000000001"/>
    <m/>
    <n v="37.889600000000002"/>
    <n v="26.379799999999999"/>
    <n v="22.703800000000001"/>
    <n v="16.669899999999998"/>
    <n v="37.847999999999999"/>
    <n v="42.226700000000001"/>
    <n v="18.118400000000001"/>
    <n v="22.88"/>
    <n v="0"/>
    <n v="310"/>
    <n v="7092.8"/>
    <s v="Supplier E"/>
    <n v="16.669899999999998"/>
    <s v="Supplier E,Supplier H,Supplier D"/>
    <n v="19.164000000000001"/>
    <n v="16.669899999999998"/>
    <n v="0.05"/>
    <n v="15.836399999999999"/>
    <n v="4909.29"/>
    <s v="Bid Discount"/>
    <n v="0.05"/>
    <n v="0"/>
    <n v="0"/>
    <n v="0"/>
    <n v="0"/>
    <n v="1"/>
    <n v="1"/>
    <n v="1"/>
    <n v="4"/>
    <n v="20"/>
    <s v="Construct Formula To The Right Of This Column"/>
  </r>
  <r>
    <x v="0"/>
    <x v="0"/>
    <x v="3"/>
    <s v="OFF_021"/>
    <s v="Office Chairs"/>
    <s v="Low"/>
    <s v="Plastic Simple Chair"/>
    <s v="Supplier F"/>
    <s v="min(Baseline or Cherrypick Bid)"/>
    <n v="23.08"/>
    <m/>
    <n v="15.0021"/>
    <x v="4"/>
    <n v="-0.18679999999999999"/>
    <n v="0.1497"/>
    <n v="1.4461999999999999"/>
    <n v="0.81389999999999996"/>
    <m/>
    <n v="-7.9699999999999993E-2"/>
    <n v="5.2600000000000001E-2"/>
    <n v="0.4803"/>
    <n v="12.2"/>
    <n v="17.247499999999999"/>
    <n v="36.698599999999999"/>
    <n v="27.212800000000001"/>
    <m/>
    <n v="13.8065"/>
    <n v="15.791700000000001"/>
    <n v="22.207000000000001"/>
    <n v="23.08"/>
    <n v="0"/>
    <n v="152"/>
    <n v="3508.16"/>
    <s v="Supplier G"/>
    <n v="15.791700000000001"/>
    <s v="Supplier G,Supplier B,Supplier H"/>
    <n v="18.415400000000002"/>
    <n v="15.791700000000001"/>
    <n v="0.05"/>
    <n v="15.0021"/>
    <n v="2280.3200000000002"/>
    <s v="Bid Discount"/>
    <n v="0.05"/>
    <n v="0"/>
    <n v="0"/>
    <n v="0"/>
    <n v="0"/>
    <n v="1"/>
    <n v="1"/>
    <n v="1"/>
    <n v="4"/>
    <n v="21"/>
    <s v="Construct Formula To The Right Of This Column"/>
  </r>
  <r>
    <x v="0"/>
    <x v="0"/>
    <x v="3"/>
    <s v="OFF_022"/>
    <s v="Office Chairs"/>
    <s v="Low"/>
    <s v="Metal Simple Chair"/>
    <s v="Supplier F"/>
    <s v="min(Baseline or Cherrypick Bid)"/>
    <n v="28.5"/>
    <m/>
    <n v="18.458600000000001"/>
    <x v="4"/>
    <n v="1.7764"/>
    <n v="-0.2185"/>
    <n v="0.69220000000000004"/>
    <n v="-9.5399999999999999E-2"/>
    <m/>
    <n v="-0.50960000000000005"/>
    <n v="5.2600000000000001E-2"/>
    <n v="0.85760000000000003"/>
    <n v="51.249299999999998"/>
    <n v="14.425599999999999"/>
    <n v="31.235199999999999"/>
    <n v="16.697099999999999"/>
    <m/>
    <n v="9.0519999999999996"/>
    <n v="19.430099999999999"/>
    <n v="34.288600000000002"/>
    <n v="28.5"/>
    <n v="0"/>
    <n v="416"/>
    <n v="11856"/>
    <s v="Supplier G"/>
    <n v="19.430099999999999"/>
    <s v="Supplier G,Supplier C,Supplier H"/>
    <n v="28.318000000000001"/>
    <n v="19.430099999999999"/>
    <n v="0.05"/>
    <n v="18.458600000000001"/>
    <n v="7678.78"/>
    <s v="Bid Discount"/>
    <n v="0.05"/>
    <n v="0"/>
    <n v="0"/>
    <n v="0"/>
    <n v="0"/>
    <n v="1"/>
    <n v="1"/>
    <n v="1"/>
    <n v="4"/>
    <n v="22"/>
    <s v="Construct Formula To The Right Of This Column"/>
  </r>
  <r>
    <x v="0"/>
    <x v="0"/>
    <x v="3"/>
    <s v="OFF_023"/>
    <s v="Office Chairs"/>
    <s v="Low"/>
    <s v="Wooden Simple Chair"/>
    <s v="Supplier F"/>
    <s v="min(Baseline or Cherrypick Bid)"/>
    <n v="30.524000000000001"/>
    <m/>
    <n v="18.593800000000002"/>
    <x v="6"/>
    <n v="0.81140000000000001"/>
    <n v="1.6207"/>
    <n v="0.62339999999999995"/>
    <n v="0.95909999999999995"/>
    <m/>
    <n v="5.2600000000000001E-2"/>
    <n v="1.7121"/>
    <n v="-0.22339999999999999"/>
    <n v="33.681100000000001"/>
    <n v="48.728200000000001"/>
    <n v="30.1858"/>
    <n v="36.427599999999998"/>
    <m/>
    <n v="19.572399999999998"/>
    <n v="50.4285"/>
    <n v="14.440099999999999"/>
    <n v="30.524000000000001"/>
    <n v="0"/>
    <n v="584"/>
    <n v="17826.016"/>
    <s v="Supplier F"/>
    <n v="19.572399999999998"/>
    <s v="Supplier F,Supplier C,Supplier A"/>
    <n v="27.813099999999999"/>
    <n v="19.572399999999998"/>
    <n v="0.05"/>
    <n v="18.593800000000002"/>
    <n v="10858.77"/>
    <s v="Bid Discount"/>
    <n v="0.05"/>
    <n v="0"/>
    <n v="0"/>
    <n v="0"/>
    <n v="0"/>
    <n v="1"/>
    <n v="1"/>
    <n v="1"/>
    <n v="4"/>
    <n v="23"/>
    <s v="Construct Formula To The Right Of This Column"/>
  </r>
  <r>
    <x v="0"/>
    <x v="0"/>
    <x v="3"/>
    <s v="OFF_024"/>
    <s v="Office Chairs"/>
    <s v="Medium"/>
    <s v="Standard Office Chair"/>
    <s v="Supplier F"/>
    <s v="min(Baseline or Cherrypick Bid)"/>
    <n v="49.24"/>
    <m/>
    <n v="30.507200000000001"/>
    <x v="4"/>
    <n v="0.83730000000000004"/>
    <n v="0.95469999999999999"/>
    <n v="0.25940000000000002"/>
    <n v="1.3489"/>
    <m/>
    <n v="1.4698"/>
    <n v="5.2600000000000001E-2"/>
    <n v="-0.12790000000000001"/>
    <n v="56.051499999999997"/>
    <n v="59.633000000000003"/>
    <n v="38.420999999999999"/>
    <n v="71.656999999999996"/>
    <m/>
    <n v="75.347800000000007"/>
    <n v="32.1128"/>
    <n v="26.606400000000001"/>
    <n v="49.24"/>
    <n v="0"/>
    <n v="562"/>
    <n v="27672.880000000001"/>
    <s v="Supplier G"/>
    <n v="32.1128"/>
    <s v="Supplier G,Supplier C,Supplier A"/>
    <n v="42.195099999999996"/>
    <n v="32.1128"/>
    <n v="0.05"/>
    <n v="30.507200000000001"/>
    <n v="17145.02"/>
    <s v="Bid Discount"/>
    <n v="0.05"/>
    <n v="0"/>
    <n v="0"/>
    <n v="0"/>
    <n v="0"/>
    <n v="1"/>
    <n v="1"/>
    <n v="1"/>
    <n v="4"/>
    <n v="24"/>
    <s v="Construct Formula To The Right Of This Column"/>
  </r>
  <r>
    <x v="0"/>
    <x v="0"/>
    <x v="3"/>
    <s v="OFF_025"/>
    <s v="Office Chairs"/>
    <s v="Medium"/>
    <s v="Standard Office Recliner"/>
    <s v="Supplier F"/>
    <s v="min(Baseline or Cherrypick Bid)"/>
    <n v="66.900000000000006"/>
    <m/>
    <n v="60.21"/>
    <x v="9"/>
    <n v="-0.4617"/>
    <n v="0.29010000000000002"/>
    <n v="-0.48099999999999998"/>
    <n v="-0.39929999999999999"/>
    <m/>
    <n v="-0.65559999999999996"/>
    <n v="-0.59509999999999996"/>
    <n v="-0.56579999999999997"/>
    <n v="32.409799999999997"/>
    <n v="77.674999999999997"/>
    <n v="31.248000000000001"/>
    <n v="36.166899999999998"/>
    <m/>
    <n v="20.734999999999999"/>
    <n v="24.381"/>
    <n v="26.143999999999998"/>
    <n v="66.900000000000006"/>
    <n v="0"/>
    <n v="372"/>
    <n v="24886.799999999999"/>
    <s v="Supplier B"/>
    <n v="77.674999999999997"/>
    <s v="Supplier B"/>
    <n v="77.674999999999997"/>
    <n v="66.900000000000006"/>
    <n v="0.1"/>
    <n v="60.21"/>
    <n v="22398.12"/>
    <s v="Baseline Discount"/>
    <n v="0.1"/>
    <n v="0"/>
    <n v="0"/>
    <n v="0"/>
    <n v="0"/>
    <n v="1"/>
    <n v="1"/>
    <n v="1"/>
    <n v="4"/>
    <n v="25"/>
    <s v="Construct Formula To The Right Of This Column"/>
  </r>
  <r>
    <x v="0"/>
    <x v="0"/>
    <x v="3"/>
    <s v="OFF_026"/>
    <s v="Office Chairs"/>
    <s v="Medium"/>
    <s v="Soft Office Chair"/>
    <s v="Supplier F"/>
    <s v="min(Baseline or Cherrypick Bid)"/>
    <n v="67.98"/>
    <m/>
    <n v="50.156199999999998"/>
    <x v="5"/>
    <n v="0.61990000000000001"/>
    <n v="-0.54669999999999996"/>
    <n v="-0.25729999999999997"/>
    <n v="5.2600000000000001E-2"/>
    <m/>
    <n v="0.5524"/>
    <n v="1.3411999999999999"/>
    <n v="-0.45340000000000003"/>
    <n v="81.249200000000002"/>
    <n v="22.736499999999999"/>
    <n v="37.252600000000001"/>
    <n v="52.795999999999999"/>
    <m/>
    <n v="77.862399999999994"/>
    <n v="117.4269"/>
    <n v="27.4161"/>
    <n v="67.98"/>
    <n v="0"/>
    <n v="82"/>
    <n v="5574.36"/>
    <s v="Supplier D"/>
    <n v="52.795999999999999"/>
    <s v="Supplier D,Supplier F,Supplier A"/>
    <n v="70.635900000000007"/>
    <n v="52.795999999999999"/>
    <n v="0.05"/>
    <n v="50.156199999999998"/>
    <n v="4112.8100000000004"/>
    <s v="Bid Discount"/>
    <n v="0.05"/>
    <n v="0"/>
    <n v="0"/>
    <n v="0"/>
    <n v="0"/>
    <n v="1"/>
    <n v="1"/>
    <n v="1"/>
    <n v="4"/>
    <n v="26"/>
    <s v="Construct Formula To The Right Of This Column"/>
  </r>
  <r>
    <x v="0"/>
    <x v="0"/>
    <x v="3"/>
    <s v="OFF_027"/>
    <s v="Office Chairs"/>
    <s v="Medium"/>
    <s v="Leather Office Chair"/>
    <s v="Supplier F"/>
    <s v="min(Baseline or Cherrypick Bid)"/>
    <n v="177"/>
    <m/>
    <n v="102.5857"/>
    <x v="1"/>
    <n v="5.2600000000000001E-2"/>
    <n v="-0.19470000000000001"/>
    <n v="6.3E-3"/>
    <n v="2.0169999999999999"/>
    <m/>
    <n v="1.1392"/>
    <n v="0.56540000000000001"/>
    <n v="0.7752"/>
    <n v="107.985"/>
    <n v="82.609800000000007"/>
    <n v="103.236"/>
    <n v="309.50549999999998"/>
    <m/>
    <n v="219.45240000000001"/>
    <n v="160.59"/>
    <n v="182.11199999999999"/>
    <n v="177"/>
    <n v="0"/>
    <n v="345"/>
    <n v="61065"/>
    <s v="Supplier A"/>
    <n v="107.985"/>
    <s v="Supplier A,Supplier G,Supplier H"/>
    <n v="150.22900000000001"/>
    <n v="107.985"/>
    <n v="0.05"/>
    <n v="102.5857"/>
    <n v="35392.080000000002"/>
    <s v="Bid Discount"/>
    <n v="0.05"/>
    <n v="0"/>
    <n v="0"/>
    <n v="0"/>
    <n v="0"/>
    <n v="1"/>
    <n v="1"/>
    <n v="1"/>
    <n v="4"/>
    <n v="27"/>
    <s v="Construct Formula To The Right Of This Column"/>
  </r>
  <r>
    <x v="0"/>
    <x v="0"/>
    <x v="3"/>
    <s v="OFF_028"/>
    <s v="Office Chairs"/>
    <s v="High"/>
    <s v="Luxury CEO Chair"/>
    <s v="Supplier F"/>
    <s v="min(Baseline or Cherrypick Bid)"/>
    <n v="1524"/>
    <m/>
    <n v="933.74210000000005"/>
    <x v="3"/>
    <m/>
    <n v="-0.3347"/>
    <n v="5.2600000000000001E-2"/>
    <n v="5.3600000000000002E-2"/>
    <m/>
    <n v="0.96030000000000004"/>
    <n v="-0.1167"/>
    <n v="0.97270000000000001"/>
    <m/>
    <n v="621.2364"/>
    <n v="982.88639999999998"/>
    <n v="983.80079999999998"/>
    <m/>
    <n v="1830.4056"/>
    <n v="824.74919999999997"/>
    <n v="1841.9988000000001"/>
    <n v="1524"/>
    <n v="0"/>
    <n v="522"/>
    <n v="795528"/>
    <s v="Supplier C"/>
    <n v="982.88639999999998"/>
    <s v="Supplier C,Supplier D,Supplier F"/>
    <n v="1265.6976"/>
    <n v="982.88639999999998"/>
    <n v="0.05"/>
    <n v="933.74210000000005"/>
    <n v="487413.37"/>
    <s v="Bid Discount"/>
    <n v="0.05"/>
    <n v="0"/>
    <n v="0"/>
    <n v="0"/>
    <n v="0"/>
    <n v="1"/>
    <n v="1"/>
    <n v="1"/>
    <n v="4"/>
    <n v="28"/>
    <s v="Construct Formula To The Right Of This Column"/>
  </r>
  <r>
    <x v="0"/>
    <x v="0"/>
    <x v="3"/>
    <s v="OFF_029"/>
    <s v="Office Chairs"/>
    <s v="High"/>
    <s v="Luxury CEO Guest Chair"/>
    <s v="Supplier F"/>
    <s v="min(Baseline or Cherrypick Bid)"/>
    <n v="720.3"/>
    <m/>
    <n v="550.26289999999995"/>
    <x v="4"/>
    <n v="0.25729999999999997"/>
    <n v="0.24510000000000001"/>
    <n v="0.69979999999999998"/>
    <n v="1.6424000000000001"/>
    <m/>
    <n v="-0.33639999999999998"/>
    <n v="5.2600000000000001E-2"/>
    <m/>
    <n v="691.86599999999999"/>
    <n v="685.125"/>
    <n v="935.31690000000003"/>
    <n v="1454.0064"/>
    <m/>
    <n v="365.14800000000002"/>
    <n v="579.22410000000002"/>
    <m/>
    <n v="720.3"/>
    <n v="0"/>
    <n v="303"/>
    <n v="218250.9"/>
    <s v="Supplier G"/>
    <n v="579.22410000000002"/>
    <s v="Supplier G,Supplier B,Supplier A"/>
    <n v="652.07169999999996"/>
    <n v="579.22410000000002"/>
    <n v="0.05"/>
    <n v="550.26289999999995"/>
    <n v="166729.66"/>
    <s v="Bid Discount"/>
    <n v="0.05"/>
    <n v="0"/>
    <n v="0"/>
    <n v="0"/>
    <n v="0"/>
    <n v="1"/>
    <n v="1"/>
    <n v="1"/>
    <n v="4"/>
    <n v="29"/>
    <s v="Construct Formula To The Right Of This Column"/>
  </r>
  <r>
    <x v="0"/>
    <x v="0"/>
    <x v="3"/>
    <s v="OFF_030"/>
    <s v="Office Chairs"/>
    <s v="High"/>
    <s v="Luxury CEO Guest Sofa"/>
    <s v="Supplier F"/>
    <s v="min(Baseline or Cherrypick Bid)"/>
    <n v="2005.5"/>
    <m/>
    <n v="1591.0296000000001"/>
    <x v="7"/>
    <m/>
    <n v="5.2600000000000001E-2"/>
    <n v="0.55149999999999999"/>
    <n v="0.5272"/>
    <m/>
    <n v="0.81140000000000001"/>
    <n v="0.83460000000000001"/>
    <m/>
    <m/>
    <n v="1674.768"/>
    <n v="2468.5335"/>
    <n v="2429.8919999999998"/>
    <m/>
    <n v="2881.92"/>
    <n v="2918.9744999999998"/>
    <m/>
    <n v="2005.5"/>
    <n v="0"/>
    <n v="229"/>
    <n v="459259.5"/>
    <s v="Supplier B"/>
    <n v="1674.768"/>
    <s v="Supplier B,Supplier D,Supplier C"/>
    <n v="2191.0645"/>
    <n v="1674.768"/>
    <n v="0.05"/>
    <n v="1591.0296000000001"/>
    <n v="364345.78"/>
    <s v="Bid Discount"/>
    <n v="0.05"/>
    <n v="0"/>
    <n v="0"/>
    <n v="0"/>
    <n v="0"/>
    <n v="1"/>
    <n v="1"/>
    <n v="1"/>
    <n v="4"/>
    <n v="30"/>
    <s v="Construct Formula To The Right Of This Column"/>
  </r>
  <r>
    <x v="0"/>
    <x v="0"/>
    <x v="3"/>
    <s v="OFF_031"/>
    <s v="Desks"/>
    <s v="Low"/>
    <s v="Plastic Desk"/>
    <s v="Supplier F"/>
    <s v="min(Baseline or Cherrypick Bid)"/>
    <n v="116.1"/>
    <m/>
    <n v="64.670500000000004"/>
    <x v="1"/>
    <n v="5.2600000000000001E-2"/>
    <n v="-0.18729999999999999"/>
    <n v="0.31569999999999998"/>
    <n v="-0.19639999999999999"/>
    <m/>
    <n v="0.23019999999999999"/>
    <n v="0.52329999999999999"/>
    <m/>
    <n v="68.074200000000005"/>
    <n v="52.558399999999999"/>
    <n v="85.084400000000002"/>
    <n v="51.971499999999999"/>
    <m/>
    <n v="79.557000000000002"/>
    <n v="98.509600000000006"/>
    <m/>
    <n v="116.1"/>
    <n v="0"/>
    <n v="548"/>
    <n v="63622.8"/>
    <s v="Supplier A"/>
    <n v="68.074200000000005"/>
    <s v="Supplier A,Supplier F,Supplier C"/>
    <n v="77.571899999999999"/>
    <n v="68.074200000000005"/>
    <n v="0.05"/>
    <n v="64.670500000000004"/>
    <n v="35439.43"/>
    <s v="Bid Discount"/>
    <n v="0.05"/>
    <n v="0"/>
    <n v="0"/>
    <n v="0"/>
    <n v="0"/>
    <n v="1"/>
    <n v="1"/>
    <n v="1"/>
    <n v="4"/>
    <n v="31"/>
    <s v="Construct Formula To The Right Of This Column"/>
  </r>
  <r>
    <x v="0"/>
    <x v="0"/>
    <x v="3"/>
    <s v="OFF_032"/>
    <s v="Desks"/>
    <s v="Medium"/>
    <s v="Wooden Desk"/>
    <s v="Supplier F"/>
    <s v="min(Baseline or Cherrypick Bid)"/>
    <n v="245.8"/>
    <m/>
    <n v="167.9254"/>
    <x v="7"/>
    <n v="-0.3009"/>
    <n v="5.2600000000000001E-2"/>
    <n v="0.63700000000000001"/>
    <n v="-0.34460000000000002"/>
    <m/>
    <n v="0.74990000000000001"/>
    <n v="0.92530000000000001"/>
    <m/>
    <n v="117.3912"/>
    <n v="176.7636"/>
    <n v="274.89519999999999"/>
    <n v="110.0564"/>
    <m/>
    <n v="293.84640000000002"/>
    <n v="323.31200000000001"/>
    <m/>
    <n v="245.8"/>
    <n v="0"/>
    <n v="305"/>
    <n v="74969"/>
    <s v="Supplier B"/>
    <n v="176.7636"/>
    <s v="Supplier B,Supplier C,Supplier F"/>
    <n v="248.5017"/>
    <n v="176.7636"/>
    <n v="0.05"/>
    <n v="167.9254"/>
    <n v="51217.25"/>
    <s v="Bid Discount"/>
    <n v="0.05"/>
    <n v="0"/>
    <n v="0"/>
    <n v="0"/>
    <n v="0"/>
    <n v="1"/>
    <n v="1"/>
    <n v="1"/>
    <n v="4"/>
    <n v="32"/>
    <s v="Construct Formula To The Right Of This Column"/>
  </r>
  <r>
    <x v="0"/>
    <x v="0"/>
    <x v="3"/>
    <s v="OFF_033"/>
    <s v="Desks"/>
    <s v="High"/>
    <s v="Adjustable Metal and Plastic Desk"/>
    <s v="Supplier F"/>
    <s v="min(Baseline or Cherrypick Bid)"/>
    <n v="537.5"/>
    <m/>
    <n v="322.33499999999998"/>
    <x v="6"/>
    <n v="0.30499999999999999"/>
    <n v="5.8599999999999999E-2"/>
    <n v="0.75749999999999995"/>
    <n v="0.52470000000000006"/>
    <m/>
    <n v="5.2600000000000001E-2"/>
    <n v="1.0438000000000001"/>
    <m/>
    <n v="420.65"/>
    <n v="341.22"/>
    <n v="566.49599999999998"/>
    <n v="491.46749999999997"/>
    <m/>
    <n v="339.3"/>
    <n v="658.78399999999999"/>
    <m/>
    <n v="537.5"/>
    <n v="0"/>
    <n v="292"/>
    <n v="156950"/>
    <s v="Supplier F"/>
    <n v="339.3"/>
    <s v="Supplier F,Supplier B,Supplier A"/>
    <n v="367.05669999999998"/>
    <n v="339.3"/>
    <n v="0.05"/>
    <n v="322.33499999999998"/>
    <n v="94121.82"/>
    <s v="Bid Discount"/>
    <n v="0.05"/>
    <n v="0"/>
    <n v="0"/>
    <n v="0"/>
    <n v="0"/>
    <n v="1"/>
    <n v="1"/>
    <n v="1"/>
    <n v="4"/>
    <n v="33"/>
    <s v="Construct Formula To The Right Of This Column"/>
  </r>
  <r>
    <x v="0"/>
    <x v="0"/>
    <x v="4"/>
    <s v="OFF_001"/>
    <s v="Notepads"/>
    <s v="Low"/>
    <s v="A6 Economy Notepad"/>
    <s v="Supplier D"/>
    <s v="min(Baseline or Cherrypick Bid)"/>
    <n v="17.315999999999999"/>
    <m/>
    <n v="5.7675999999999998"/>
    <x v="1"/>
    <n v="5.2600000000000001E-2"/>
    <n v="2.3652000000000002"/>
    <n v="0.85240000000000005"/>
    <n v="2.9266999999999999"/>
    <n v="1.9923999999999999"/>
    <n v="1.8236000000000001"/>
    <n v="1.1547000000000001"/>
    <m/>
    <n v="6.0712000000000002"/>
    <n v="19.409300000000002"/>
    <n v="10.683999999999999"/>
    <n v="22.647400000000001"/>
    <n v="17.258900000000001"/>
    <n v="16.285299999999999"/>
    <n v="12.4276"/>
    <m/>
    <n v="17.315999999999999"/>
    <n v="0"/>
    <n v="1"/>
    <n v="17.315999999999999"/>
    <s v="Supplier A"/>
    <n v="6.0712000000000002"/>
    <s v="Supplier A,Supplier C,Supplier G"/>
    <n v="9.7276000000000007"/>
    <n v="6.0712000000000002"/>
    <n v="0.05"/>
    <n v="5.7675999999999998"/>
    <n v="5.77"/>
    <s v="Bid Discount"/>
    <n v="0.05"/>
    <n v="0"/>
    <n v="0"/>
    <n v="0"/>
    <n v="0"/>
    <n v="1"/>
    <n v="1"/>
    <n v="1"/>
    <n v="5"/>
    <n v="1"/>
    <s v="Construct Formula To The Right Of This Column"/>
  </r>
  <r>
    <x v="0"/>
    <x v="0"/>
    <x v="4"/>
    <s v="OFF_002"/>
    <s v="Notepads"/>
    <s v="Low"/>
    <s v="A5 Economy Notepad"/>
    <s v="Supplier D"/>
    <s v="min(Baseline or Cherrypick Bid)"/>
    <n v="562.46400000000006"/>
    <m/>
    <n v="190.59219999999999"/>
    <x v="1"/>
    <n v="5.2600000000000001E-2"/>
    <n v="2.0247000000000002"/>
    <n v="1.4263999999999999"/>
    <n v="2.5571999999999999"/>
    <n v="0.17899999999999999"/>
    <n v="0.87029999999999996"/>
    <n v="1.6815"/>
    <m/>
    <n v="200.6234"/>
    <n v="576.4787"/>
    <n v="462.44439999999997"/>
    <n v="677.96960000000001"/>
    <n v="224.70740000000001"/>
    <n v="356.46159999999998"/>
    <n v="511.0806"/>
    <m/>
    <n v="562.46400000000006"/>
    <n v="0"/>
    <n v="1"/>
    <n v="562.46400000000006"/>
    <s v="Supplier A"/>
    <n v="200.6234"/>
    <s v="Supplier A,Supplier E,Supplier F"/>
    <n v="260.59750000000003"/>
    <n v="200.6234"/>
    <n v="0.05"/>
    <n v="190.59219999999999"/>
    <n v="190.59"/>
    <s v="Bid Discount"/>
    <n v="0.05"/>
    <n v="0"/>
    <n v="0"/>
    <n v="0"/>
    <n v="0"/>
    <n v="1"/>
    <n v="1"/>
    <n v="1"/>
    <n v="5"/>
    <n v="2"/>
    <s v="Construct Formula To The Right Of This Column"/>
  </r>
  <r>
    <x v="0"/>
    <x v="0"/>
    <x v="4"/>
    <s v="OFF_003"/>
    <s v="Notepads"/>
    <s v="Low"/>
    <s v="A4 Economy Notepad"/>
    <s v="Supplier D"/>
    <s v="min(Baseline or Cherrypick Bid)"/>
    <n v="964.49400000000003"/>
    <m/>
    <n v="392.5847"/>
    <x v="2"/>
    <n v="0.37469999999999998"/>
    <n v="0.14360000000000001"/>
    <n v="0.3105"/>
    <n v="1.7801"/>
    <n v="5.2600000000000001E-2"/>
    <n v="4.0132000000000003"/>
    <n v="3.4567999999999999"/>
    <n v="3.7812000000000001"/>
    <n v="539.68539999999996"/>
    <n v="448.94760000000002"/>
    <n v="514.49980000000005"/>
    <n v="1091.4399000000001"/>
    <n v="413.24700000000001"/>
    <n v="1968.0981999999999"/>
    <n v="1749.6750999999999"/>
    <n v="1877.0255"/>
    <n v="964.49400000000003"/>
    <n v="0"/>
    <n v="1"/>
    <n v="964.49400000000003"/>
    <s v="Supplier E"/>
    <n v="413.24700000000001"/>
    <s v="Supplier E,Supplier B,Supplier C"/>
    <n v="458.8981"/>
    <n v="413.24700000000001"/>
    <n v="0.05"/>
    <n v="392.5847"/>
    <n v="392.58"/>
    <s v="Bid Discount"/>
    <n v="0.05"/>
    <n v="0"/>
    <n v="0"/>
    <n v="0"/>
    <n v="0"/>
    <n v="1"/>
    <n v="1"/>
    <n v="1"/>
    <n v="5"/>
    <n v="3"/>
    <s v="Construct Formula To The Right Of This Column"/>
  </r>
  <r>
    <x v="0"/>
    <x v="0"/>
    <x v="4"/>
    <s v="OFF_004"/>
    <s v="Notepads"/>
    <s v="Medium"/>
    <s v="A6 Standard Notepad"/>
    <s v="Supplier D"/>
    <s v="min(Baseline or Cherrypick Bid)"/>
    <n v="697.69200000000001"/>
    <m/>
    <n v="208.87430000000001"/>
    <x v="6"/>
    <n v="0.91900000000000004"/>
    <n v="2.6840999999999999"/>
    <n v="0.1618"/>
    <n v="2.4186999999999999"/>
    <n v="1.9513"/>
    <n v="5.2600000000000001E-2"/>
    <n v="1.3342000000000001"/>
    <n v="1.3492"/>
    <n v="400.83260000000001"/>
    <n v="769.5059"/>
    <n v="242.66900000000001"/>
    <n v="714.07730000000004"/>
    <n v="616.45190000000002"/>
    <n v="219.86770000000001"/>
    <n v="487.54739999999998"/>
    <n v="490.6816"/>
    <n v="697.69200000000001"/>
    <n v="0"/>
    <n v="1"/>
    <n v="697.69200000000001"/>
    <s v="Supplier F"/>
    <n v="219.86770000000001"/>
    <s v="Supplier F,Supplier C,Supplier A"/>
    <n v="287.78980000000001"/>
    <n v="219.86770000000001"/>
    <n v="0.05"/>
    <n v="208.87430000000001"/>
    <n v="208.87"/>
    <s v="Bid Discount"/>
    <n v="0.05"/>
    <n v="0"/>
    <n v="0"/>
    <n v="0"/>
    <n v="0"/>
    <n v="1"/>
    <n v="1"/>
    <n v="1"/>
    <n v="5"/>
    <n v="4"/>
    <s v="Construct Formula To The Right Of This Column"/>
  </r>
  <r>
    <x v="0"/>
    <x v="0"/>
    <x v="4"/>
    <s v="OFF_005"/>
    <s v="Notepads"/>
    <s v="Medium"/>
    <s v="A5 Standard Notepad"/>
    <s v="Supplier D"/>
    <s v="min(Baseline or Cherrypick Bid)"/>
    <n v="2314.248"/>
    <m/>
    <n v="760.41200000000003"/>
    <x v="4"/>
    <n v="2.1627000000000001"/>
    <n v="2.9769999999999999"/>
    <n v="3.3452000000000002"/>
    <n v="3.4238"/>
    <n v="0.83879999999999999"/>
    <n v="0.46350000000000002"/>
    <n v="5.2600000000000001E-2"/>
    <n v="4.3219000000000003"/>
    <n v="2404.9789999999998"/>
    <n v="3024.1518000000001"/>
    <n v="3304.11"/>
    <n v="3363.924"/>
    <n v="1398.2445"/>
    <n v="1112.8279"/>
    <n v="800.43370000000004"/>
    <n v="4046.8209000000002"/>
    <n v="2314.248"/>
    <n v="0"/>
    <n v="1"/>
    <n v="2314.248"/>
    <s v="Supplier G"/>
    <n v="800.43370000000004"/>
    <s v="Supplier G,Supplier F,Supplier E"/>
    <n v="1103.8353999999999"/>
    <n v="800.43370000000004"/>
    <n v="0.05"/>
    <n v="760.41200000000003"/>
    <n v="760.41"/>
    <s v="Bid Discount"/>
    <n v="0.05"/>
    <n v="0"/>
    <n v="0"/>
    <n v="0"/>
    <n v="0"/>
    <n v="1"/>
    <n v="1"/>
    <n v="1"/>
    <n v="5"/>
    <n v="5"/>
    <s v="Construct Formula To The Right Of This Column"/>
  </r>
  <r>
    <x v="0"/>
    <x v="0"/>
    <x v="4"/>
    <s v="OFF_006"/>
    <s v="Notepads"/>
    <s v="Medium"/>
    <s v="A4 Standard Notepad"/>
    <s v="Supplier D"/>
    <s v="min(Baseline or Cherrypick Bid)"/>
    <n v="2329.7399999999998"/>
    <m/>
    <n v="973.41959999999995"/>
    <x v="5"/>
    <m/>
    <n v="2.2745000000000002"/>
    <n v="2.9476"/>
    <n v="5.2600000000000001E-2"/>
    <n v="3.5310000000000001"/>
    <n v="2.6772999999999998"/>
    <n v="2.1031"/>
    <n v="1.9792000000000001"/>
    <m/>
    <n v="3187.4364999999998"/>
    <n v="3842.6952000000001"/>
    <n v="1024.6522"/>
    <n v="4410.5616"/>
    <n v="3579.5138999999999"/>
    <n v="3020.5969"/>
    <n v="2900.0232000000001"/>
    <n v="2329.7399999999998"/>
    <n v="0"/>
    <n v="1"/>
    <n v="2329.7399999999998"/>
    <s v="Supplier D"/>
    <n v="1024.6522"/>
    <s v="Supplier D,Supplier H,Supplier G"/>
    <n v="2315.0907999999999"/>
    <n v="1024.6522"/>
    <n v="0.05"/>
    <n v="973.41959999999995"/>
    <n v="973.42"/>
    <s v="Bid Discount"/>
    <n v="0.05"/>
    <n v="0"/>
    <n v="0"/>
    <n v="0"/>
    <n v="0"/>
    <n v="1"/>
    <n v="1"/>
    <n v="1"/>
    <n v="5"/>
    <n v="6"/>
    <s v="Construct Formula To The Right Of This Column"/>
  </r>
  <r>
    <x v="0"/>
    <x v="0"/>
    <x v="4"/>
    <s v="OFF_007"/>
    <s v="Notepads"/>
    <s v="Medium"/>
    <s v="A3 Standard Notepad"/>
    <s v="Supplier D"/>
    <s v="min(Baseline or Cherrypick Bid)"/>
    <n v="437.32499999999999"/>
    <m/>
    <n v="130.16540000000001"/>
    <x v="2"/>
    <n v="2.2664"/>
    <n v="3.4893999999999998"/>
    <n v="1.3905000000000001"/>
    <n v="1.3331"/>
    <n v="5.2600000000000001E-2"/>
    <n v="3.4034"/>
    <n v="2.8875000000000002"/>
    <n v="2.6322999999999999"/>
    <n v="425.16910000000001"/>
    <n v="584.3691"/>
    <n v="311.16000000000003"/>
    <n v="303.68810000000002"/>
    <n v="137.0162"/>
    <n v="573.16600000000005"/>
    <n v="506.0204"/>
    <n v="472.80489999999998"/>
    <n v="437.32499999999999"/>
    <n v="0"/>
    <n v="1"/>
    <n v="437.32499999999999"/>
    <s v="Supplier E"/>
    <n v="137.0162"/>
    <s v="Supplier E,Supplier D,Supplier C"/>
    <n v="250.62139999999999"/>
    <n v="137.0162"/>
    <n v="0.05"/>
    <n v="130.16540000000001"/>
    <n v="130.16999999999999"/>
    <s v="Bid Discount"/>
    <n v="0.05"/>
    <n v="0"/>
    <n v="0"/>
    <n v="0"/>
    <n v="0"/>
    <n v="1"/>
    <n v="1"/>
    <n v="1"/>
    <n v="5"/>
    <n v="7"/>
    <s v="Construct Formula To The Right Of This Column"/>
  </r>
  <r>
    <x v="0"/>
    <x v="0"/>
    <x v="4"/>
    <s v="OFF_008"/>
    <s v="Notepads"/>
    <s v="High"/>
    <s v="A6 Premium Notepad"/>
    <s v="Supplier D"/>
    <s v="min(Baseline or Cherrypick Bid)"/>
    <n v="2441.88"/>
    <m/>
    <n v="666.48789999999997"/>
    <x v="2"/>
    <n v="0.73089999999999999"/>
    <n v="1.0507"/>
    <n v="4.694"/>
    <n v="3.6637"/>
    <n v="5.2600000000000001E-2"/>
    <n v="1.8371"/>
    <n v="1.8335999999999999"/>
    <n v="0.38490000000000002"/>
    <n v="1153.6465000000001"/>
    <n v="1366.7592"/>
    <n v="3795.0120000000002"/>
    <n v="3108.299"/>
    <n v="701.56619999999998"/>
    <n v="1890.8923"/>
    <n v="1888.53"/>
    <n v="923.00210000000004"/>
    <n v="2441.88"/>
    <n v="0"/>
    <n v="1"/>
    <n v="2441.88"/>
    <s v="Supplier E"/>
    <n v="701.56619999999998"/>
    <s v="Supplier E,Supplier H,Supplier A"/>
    <n v="926.07159999999999"/>
    <n v="701.56619999999998"/>
    <n v="0.05"/>
    <n v="666.48789999999997"/>
    <n v="666.49"/>
    <s v="Bid Discount"/>
    <n v="0.05"/>
    <n v="0"/>
    <n v="0"/>
    <n v="0"/>
    <n v="0"/>
    <n v="1"/>
    <n v="1"/>
    <n v="1"/>
    <n v="5"/>
    <n v="8"/>
    <s v="Construct Formula To The Right Of This Column"/>
  </r>
  <r>
    <x v="0"/>
    <x v="0"/>
    <x v="4"/>
    <s v="OFF_009"/>
    <s v="Notepads"/>
    <s v="High"/>
    <s v="A5 Premium Notepad"/>
    <s v="Supplier D"/>
    <s v="min(Baseline or Cherrypick Bid)"/>
    <n v="3250.3679999999999"/>
    <m/>
    <n v="1036.0015000000001"/>
    <x v="4"/>
    <n v="1.8669"/>
    <n v="0.192"/>
    <n v="4.4104000000000001"/>
    <n v="2.7465000000000002"/>
    <n v="1.7162999999999999"/>
    <n v="2.4746000000000001"/>
    <n v="5.2600000000000001E-2"/>
    <n v="2.9382999999999999"/>
    <n v="2970.1466999999998"/>
    <n v="1234.9259999999999"/>
    <n v="5605.2168000000001"/>
    <n v="3881.4018000000001"/>
    <n v="2814.0569"/>
    <n v="3599.6489000000001"/>
    <n v="1090.5279"/>
    <n v="4080.0672"/>
    <n v="3250.3679999999999"/>
    <n v="0"/>
    <n v="1"/>
    <n v="3250.3679999999999"/>
    <s v="Supplier G"/>
    <n v="1090.5279"/>
    <s v="Supplier G,Supplier B,Supplier E"/>
    <n v="1713.1703"/>
    <n v="1090.5279"/>
    <n v="0.05"/>
    <n v="1036.0015000000001"/>
    <n v="1036"/>
    <s v="Bid Discount"/>
    <n v="0.05"/>
    <n v="0"/>
    <n v="0"/>
    <n v="0"/>
    <n v="0"/>
    <n v="1"/>
    <n v="1"/>
    <n v="1"/>
    <n v="5"/>
    <n v="9"/>
    <s v="Construct Formula To The Right Of This Column"/>
  </r>
  <r>
    <x v="0"/>
    <x v="0"/>
    <x v="4"/>
    <s v="OFF_010"/>
    <s v="Notepads"/>
    <s v="High"/>
    <s v="A4 Premium Notepad"/>
    <s v="Supplier D"/>
    <s v="min(Baseline or Cherrypick Bid)"/>
    <n v="539.37"/>
    <m/>
    <n v="162.00110000000001"/>
    <x v="6"/>
    <n v="0.3594"/>
    <n v="2.0619999999999998"/>
    <n v="3.0314000000000001"/>
    <n v="6.6199999999999995E-2"/>
    <n v="3.2269000000000001"/>
    <n v="5.2600000000000001E-2"/>
    <n v="2.3357999999999999"/>
    <n v="2.3736999999999999"/>
    <n v="220.23070000000001"/>
    <n v="496.041"/>
    <n v="653.09709999999995"/>
    <n v="172.73099999999999"/>
    <n v="684.76940000000002"/>
    <n v="170.5275"/>
    <n v="540.41129999999998"/>
    <n v="546.54600000000005"/>
    <n v="539.37"/>
    <n v="0"/>
    <n v="1"/>
    <n v="539.37"/>
    <s v="Supplier F"/>
    <n v="170.5275"/>
    <s v="Supplier F,Supplier D,Supplier A"/>
    <n v="187.8297"/>
    <n v="170.5275"/>
    <n v="0.05"/>
    <n v="162.00110000000001"/>
    <n v="162"/>
    <s v="Bid Discount"/>
    <n v="0.05"/>
    <n v="0"/>
    <n v="0"/>
    <n v="0"/>
    <n v="0"/>
    <n v="1"/>
    <n v="1"/>
    <n v="1"/>
    <n v="5"/>
    <n v="10"/>
    <s v="Construct Formula To The Right Of This Column"/>
  </r>
  <r>
    <x v="0"/>
    <x v="0"/>
    <x v="4"/>
    <s v="OFF_011"/>
    <s v="Pens"/>
    <s v="Low"/>
    <s v="Fine Economy Fountain Pen"/>
    <s v="Supplier E"/>
    <s v="min(Baseline or Cherrypick Bid)"/>
    <n v="263.36399999999998"/>
    <m/>
    <n v="181.65379999999999"/>
    <x v="1"/>
    <n v="5.2600000000000001E-2"/>
    <n v="-0.62039999999999995"/>
    <n v="0.29659999999999997"/>
    <n v="1.0319"/>
    <n v="-0.56679999999999997"/>
    <n v="1.0901000000000001"/>
    <n v="0.64190000000000003"/>
    <n v="1.1428"/>
    <n v="191.21449999999999"/>
    <n v="68.961799999999997"/>
    <n v="235.54"/>
    <n v="369.1003"/>
    <n v="78.7012"/>
    <n v="379.67660000000001"/>
    <n v="298.25920000000002"/>
    <n v="389.24119999999999"/>
    <n v="263.36399999999998"/>
    <n v="0"/>
    <n v="1"/>
    <n v="263.36399999999998"/>
    <s v="Supplier A"/>
    <n v="191.21449999999999"/>
    <s v="Supplier A,Supplier C,Supplier G"/>
    <n v="241.6712"/>
    <n v="191.21449999999999"/>
    <n v="0.05"/>
    <n v="181.65379999999999"/>
    <n v="181.65"/>
    <s v="Bid Discount"/>
    <n v="0.05"/>
    <n v="0"/>
    <n v="0"/>
    <n v="0"/>
    <n v="0"/>
    <n v="1"/>
    <n v="1"/>
    <n v="1"/>
    <n v="5"/>
    <n v="11"/>
    <s v="Construct Formula To The Right Of This Column"/>
  </r>
  <r>
    <x v="0"/>
    <x v="0"/>
    <x v="4"/>
    <s v="OFF_012"/>
    <s v="Pens"/>
    <s v="Low"/>
    <s v="Medium Economy Fountain Pen"/>
    <s v="Supplier E"/>
    <s v="min(Baseline or Cherrypick Bid)"/>
    <n v="598.37850000000003"/>
    <m/>
    <n v="321.27429999999998"/>
    <x v="8"/>
    <n v="0.32290000000000002"/>
    <n v="1.0509999999999999"/>
    <n v="1.1947000000000001"/>
    <n v="1.3918999999999999"/>
    <n v="0.62949999999999995"/>
    <n v="1.1475"/>
    <n v="1.2921"/>
    <n v="5.2600000000000001E-2"/>
    <n v="425.02019999999999"/>
    <n v="658.92319999999995"/>
    <n v="705.11509999999998"/>
    <n v="768.44590000000005"/>
    <n v="523.50660000000005"/>
    <n v="689.93039999999996"/>
    <n v="736.40599999999995"/>
    <n v="338.18349999999998"/>
    <n v="598.37850000000003"/>
    <n v="0"/>
    <n v="1"/>
    <n v="598.37850000000003"/>
    <s v="Supplier H"/>
    <n v="338.18349999999998"/>
    <s v="Supplier H,Supplier A,Supplier E"/>
    <n v="428.90339999999998"/>
    <n v="338.18349999999998"/>
    <n v="0.05"/>
    <n v="321.27429999999998"/>
    <n v="321.27"/>
    <s v="Bid Discount"/>
    <n v="0.05"/>
    <n v="0"/>
    <n v="0"/>
    <n v="0"/>
    <n v="0"/>
    <n v="1"/>
    <n v="1"/>
    <n v="1"/>
    <n v="5"/>
    <n v="12"/>
    <s v="Construct Formula To The Right Of This Column"/>
  </r>
  <r>
    <x v="0"/>
    <x v="0"/>
    <x v="4"/>
    <s v="OFF_013"/>
    <s v="Pens"/>
    <s v="Low"/>
    <s v="Thick Economy Fountain Pen"/>
    <s v="Supplier E"/>
    <s v="min(Baseline or Cherrypick Bid)"/>
    <n v="703.06200000000001"/>
    <m/>
    <n v="274.8175"/>
    <x v="8"/>
    <n v="1.3774"/>
    <n v="0.40429999999999999"/>
    <n v="2.7940999999999998"/>
    <n v="1.752"/>
    <n v="0.4834"/>
    <n v="2.8752"/>
    <n v="0.46600000000000003"/>
    <n v="5.2600000000000001E-2"/>
    <n v="653.3587"/>
    <n v="385.9187"/>
    <n v="1042.6735000000001"/>
    <n v="756.28679999999997"/>
    <n v="407.6748"/>
    <n v="1064.972"/>
    <n v="402.88659999999999"/>
    <n v="289.28160000000003"/>
    <n v="703.06200000000001"/>
    <n v="0"/>
    <n v="1"/>
    <n v="703.06200000000001"/>
    <s v="Supplier H"/>
    <n v="289.28160000000003"/>
    <s v="Supplier H,Supplier B,Supplier G"/>
    <n v="359.3623"/>
    <n v="289.28160000000003"/>
    <n v="0.05"/>
    <n v="274.8175"/>
    <n v="274.82"/>
    <s v="Bid Discount"/>
    <n v="0.05"/>
    <n v="0"/>
    <n v="0"/>
    <n v="0"/>
    <n v="0"/>
    <n v="1"/>
    <n v="1"/>
    <n v="1"/>
    <n v="5"/>
    <n v="13"/>
    <s v="Construct Formula To The Right Of This Column"/>
  </r>
  <r>
    <x v="0"/>
    <x v="0"/>
    <x v="4"/>
    <s v="OFF_014"/>
    <s v="Pens"/>
    <s v="Medium"/>
    <s v="Fine Standard Fountain Pen"/>
    <s v="Supplier E"/>
    <s v="min(Baseline or Cherrypick Bid)"/>
    <n v="1249.74"/>
    <m/>
    <n v="646.35860000000002"/>
    <x v="7"/>
    <n v="1.7024999999999999"/>
    <n v="5.2600000000000001E-2"/>
    <n v="1.84"/>
    <n v="1.4131"/>
    <n v="1.6941999999999999"/>
    <n v="0.98"/>
    <n v="0.16980000000000001"/>
    <n v="1.4446000000000001"/>
    <n v="1746.7759000000001"/>
    <n v="680.37750000000005"/>
    <n v="1835.662"/>
    <n v="1559.7127"/>
    <n v="1741.4221"/>
    <n v="1279.7947999999999"/>
    <n v="756.12040000000002"/>
    <n v="1580.0797"/>
    <n v="1249.74"/>
    <n v="0"/>
    <n v="1"/>
    <n v="1249.74"/>
    <s v="Supplier B"/>
    <n v="680.37750000000005"/>
    <s v="Supplier B,Supplier G,Supplier F"/>
    <n v="905.43089999999995"/>
    <n v="680.37750000000005"/>
    <n v="0.05"/>
    <n v="646.35860000000002"/>
    <n v="646.36"/>
    <s v="Bid Discount"/>
    <n v="0.05"/>
    <n v="0"/>
    <n v="0"/>
    <n v="0"/>
    <n v="0"/>
    <n v="1"/>
    <n v="1"/>
    <n v="1"/>
    <n v="5"/>
    <n v="14"/>
    <s v="Construct Formula To The Right Of This Column"/>
  </r>
  <r>
    <x v="0"/>
    <x v="0"/>
    <x v="4"/>
    <s v="OFF_015"/>
    <s v="Pens"/>
    <s v="Medium"/>
    <s v="Medium Standard Fountain Pen"/>
    <s v="Supplier E"/>
    <s v="min(Baseline or Cherrypick Bid)"/>
    <n v="149.68799999999999"/>
    <m/>
    <n v="44.7941"/>
    <x v="5"/>
    <n v="5.0811000000000002"/>
    <n v="2.0514999999999999"/>
    <n v="4.7872000000000003"/>
    <n v="5.2600000000000001E-2"/>
    <n v="3.1282999999999999"/>
    <n v="1.6294999999999999"/>
    <n v="4.3737000000000004"/>
    <n v="0.6431"/>
    <n v="272.39890000000003"/>
    <n v="136.68879999999999"/>
    <n v="259.23239999999998"/>
    <n v="47.151699999999998"/>
    <n v="184.9229"/>
    <n v="117.7848"/>
    <n v="240.71039999999999"/>
    <n v="73.601100000000002"/>
    <n v="149.68799999999999"/>
    <n v="0"/>
    <n v="1"/>
    <n v="149.68799999999999"/>
    <s v="Supplier D"/>
    <n v="47.151699999999998"/>
    <s v="Supplier D,Supplier H,Supplier F"/>
    <n v="79.512500000000003"/>
    <n v="47.151699999999998"/>
    <n v="0.05"/>
    <n v="44.7941"/>
    <n v="44.79"/>
    <s v="Bid Discount"/>
    <n v="0.05"/>
    <n v="0"/>
    <n v="0"/>
    <n v="0"/>
    <n v="0"/>
    <n v="1"/>
    <n v="1"/>
    <n v="1"/>
    <n v="5"/>
    <n v="15"/>
    <s v="Construct Formula To The Right Of This Column"/>
  </r>
  <r>
    <x v="0"/>
    <x v="0"/>
    <x v="4"/>
    <s v="OFF_016"/>
    <s v="Pens"/>
    <s v="Medium"/>
    <s v="Thick Standard Fountain Pen"/>
    <s v="Supplier E"/>
    <s v="min(Baseline or Cherrypick Bid)"/>
    <n v="410.29199999999997"/>
    <m/>
    <n v="140.07089999999999"/>
    <x v="5"/>
    <n v="0.77690000000000003"/>
    <n v="2.9022999999999999"/>
    <n v="2.3858999999999999"/>
    <n v="5.2600000000000001E-2"/>
    <n v="3.073"/>
    <n v="1.4398"/>
    <n v="1.8792"/>
    <n v="2.1478999999999999"/>
    <n v="248.89449999999999"/>
    <n v="546.59770000000003"/>
    <n v="474.26"/>
    <n v="147.44309999999999"/>
    <n v="570.51260000000002"/>
    <n v="341.745"/>
    <n v="403.29300000000001"/>
    <n v="440.93509999999998"/>
    <n v="410.29199999999997"/>
    <n v="0"/>
    <n v="1"/>
    <n v="410.29199999999997"/>
    <s v="Supplier D"/>
    <n v="147.44309999999999"/>
    <s v="Supplier D,Supplier A,Supplier F"/>
    <n v="246.0275"/>
    <n v="147.44309999999999"/>
    <n v="0.05"/>
    <n v="140.07089999999999"/>
    <n v="140.07"/>
    <s v="Bid Discount"/>
    <n v="0.05"/>
    <n v="0"/>
    <n v="0"/>
    <n v="0"/>
    <n v="0"/>
    <n v="1"/>
    <n v="1"/>
    <n v="1"/>
    <n v="5"/>
    <n v="16"/>
    <s v="Construct Formula To The Right Of This Column"/>
  </r>
  <r>
    <x v="0"/>
    <x v="0"/>
    <x v="4"/>
    <s v="OFF_017"/>
    <s v="Pens"/>
    <s v="Medium"/>
    <s v="A3 Standard Fountain Pen"/>
    <s v="Supplier E"/>
    <s v="min(Baseline or Cherrypick Bid)"/>
    <n v="3558.12"/>
    <m/>
    <n v="3202.308"/>
    <x v="9"/>
    <n v="0.82389999999999997"/>
    <n v="0.14530000000000001"/>
    <n v="0.71730000000000005"/>
    <n v="0.64070000000000005"/>
    <n v="0.15640000000000001"/>
    <n v="0.14990000000000001"/>
    <n v="0.53949999999999998"/>
    <m/>
    <n v="5840.5914000000002"/>
    <n v="3667.6052"/>
    <n v="5499.3158000000003"/>
    <n v="5254.0708000000004"/>
    <n v="3703.1446999999998"/>
    <n v="3682.4575"/>
    <n v="4930.0523999999996"/>
    <m/>
    <n v="3558.12"/>
    <n v="0"/>
    <n v="1"/>
    <n v="3558.12"/>
    <s v="Supplier B"/>
    <n v="3667.6052"/>
    <s v="Supplier B,Supplier F,Supplier E"/>
    <n v="3684.4025000000001"/>
    <n v="3558.12"/>
    <n v="0.1"/>
    <n v="3202.308"/>
    <n v="3202.31"/>
    <s v="Baseline Discount"/>
    <n v="0.1"/>
    <n v="0"/>
    <n v="0"/>
    <n v="0"/>
    <n v="0"/>
    <n v="1"/>
    <n v="1"/>
    <n v="1"/>
    <n v="5"/>
    <n v="17"/>
    <s v="Construct Formula To The Right Of This Column"/>
  </r>
  <r>
    <x v="0"/>
    <x v="0"/>
    <x v="4"/>
    <s v="OFF_018"/>
    <s v="Pens"/>
    <s v="High"/>
    <s v="Fine Premium Fountain Pen"/>
    <s v="Supplier E"/>
    <s v="min(Baseline or Cherrypick Bid)"/>
    <n v="1764.56"/>
    <m/>
    <n v="810.57420000000002"/>
    <x v="3"/>
    <m/>
    <n v="1.9762"/>
    <n v="5.2600000000000001E-2"/>
    <n v="0.65580000000000005"/>
    <n v="2.2787999999999999"/>
    <n v="2.0478999999999998"/>
    <n v="0.51849999999999996"/>
    <m/>
    <m/>
    <n v="2412.4261999999999"/>
    <n v="853.23599999999999"/>
    <n v="1342.1615999999999"/>
    <n v="2657.6904"/>
    <n v="2470.5155"/>
    <n v="1230.8792000000001"/>
    <m/>
    <n v="1764.56"/>
    <n v="0"/>
    <n v="1"/>
    <n v="1764.56"/>
    <s v="Supplier C"/>
    <n v="853.23599999999999"/>
    <s v="Supplier C,Supplier G,Supplier D"/>
    <n v="1142.0923"/>
    <n v="853.23599999999999"/>
    <n v="0.05"/>
    <n v="810.57420000000002"/>
    <n v="810.57"/>
    <s v="Bid Discount"/>
    <n v="0.05"/>
    <n v="0"/>
    <n v="0"/>
    <n v="0"/>
    <n v="0"/>
    <n v="1"/>
    <n v="1"/>
    <n v="1"/>
    <n v="5"/>
    <n v="18"/>
    <s v="Construct Formula To The Right Of This Column"/>
  </r>
  <r>
    <x v="0"/>
    <x v="0"/>
    <x v="4"/>
    <s v="OFF_019"/>
    <s v="Pens"/>
    <s v="High"/>
    <s v="Medium Premium Fountain Pen"/>
    <s v="Supplier E"/>
    <s v="min(Baseline or Cherrypick Bid)"/>
    <n v="6321.99"/>
    <m/>
    <n v="1810.5458000000001"/>
    <x v="2"/>
    <m/>
    <n v="0.81759999999999999"/>
    <n v="2.2675999999999998"/>
    <n v="0.30990000000000001"/>
    <n v="5.2600000000000001E-2"/>
    <n v="0.95130000000000003"/>
    <n v="1.873"/>
    <n v="2.3727"/>
    <m/>
    <n v="3290.8058000000001"/>
    <n v="5916.1549000000005"/>
    <n v="2371.6886"/>
    <n v="1905.8377"/>
    <n v="3532.8562000000002"/>
    <n v="5201.6514999999999"/>
    <n v="6106.4014999999999"/>
    <n v="6321.99"/>
    <n v="0"/>
    <n v="1"/>
    <n v="6321.99"/>
    <s v="Supplier E"/>
    <n v="1905.8377"/>
    <s v="Supplier E,Supplier D,Supplier B"/>
    <n v="2522.7773999999999"/>
    <n v="1905.8377"/>
    <n v="0.05"/>
    <n v="1810.5458000000001"/>
    <n v="1810.55"/>
    <s v="Bid Discount"/>
    <n v="0.05"/>
    <n v="0"/>
    <n v="0"/>
    <n v="0"/>
    <n v="0"/>
    <n v="1"/>
    <n v="1"/>
    <n v="1"/>
    <n v="5"/>
    <n v="19"/>
    <s v="Construct Formula To The Right Of This Column"/>
  </r>
  <r>
    <x v="0"/>
    <x v="0"/>
    <x v="4"/>
    <s v="OFF_020"/>
    <s v="Pens"/>
    <s v="High"/>
    <s v="Thick Premium Fountain Pen"/>
    <s v="Supplier E"/>
    <s v="min(Baseline or Cherrypick Bid)"/>
    <n v="7092.8"/>
    <m/>
    <n v="4909.2973000000002"/>
    <x v="2"/>
    <m/>
    <n v="1.3926000000000001"/>
    <n v="0.66579999999999995"/>
    <n v="0.43359999999999999"/>
    <n v="5.2600000000000001E-2"/>
    <n v="1.3898999999999999"/>
    <n v="1.6664000000000001"/>
    <n v="0.14410000000000001"/>
    <m/>
    <n v="11745.776"/>
    <n v="8177.7255999999998"/>
    <n v="7038.1656000000003"/>
    <n v="5167.6814000000004"/>
    <n v="11732.88"/>
    <n v="13090.2832"/>
    <n v="5616.6977999999999"/>
    <n v="7092.8"/>
    <n v="0"/>
    <n v="1"/>
    <n v="7092.8"/>
    <s v="Supplier E"/>
    <n v="5167.6814000000004"/>
    <s v="Supplier E,Supplier H,Supplier D"/>
    <n v="5940.8482999999997"/>
    <n v="5167.6814000000004"/>
    <n v="0.05"/>
    <n v="4909.2973000000002"/>
    <n v="4909.3"/>
    <s v="Bid Discount"/>
    <n v="0.05"/>
    <n v="0"/>
    <n v="0"/>
    <n v="0"/>
    <n v="0"/>
    <n v="1"/>
    <n v="1"/>
    <n v="1"/>
    <n v="5"/>
    <n v="20"/>
    <s v="Construct Formula To The Right Of This Column"/>
  </r>
  <r>
    <x v="0"/>
    <x v="0"/>
    <x v="4"/>
    <s v="OFF_021"/>
    <s v="Office Chairs"/>
    <s v="Low"/>
    <s v="Plastic Simple Chair"/>
    <s v="Supplier F"/>
    <s v="min(Baseline or Cherrypick Bid)"/>
    <n v="3508.16"/>
    <m/>
    <n v="2280.3243000000002"/>
    <x v="4"/>
    <n v="-0.18679999999999999"/>
    <n v="0.1497"/>
    <n v="1.4461999999999999"/>
    <n v="0.81389999999999996"/>
    <m/>
    <n v="-7.9699999999999993E-2"/>
    <n v="5.2600000000000001E-2"/>
    <n v="0.4803"/>
    <n v="1854.4"/>
    <n v="2621.6261"/>
    <n v="5578.1841999999997"/>
    <n v="4136.3395"/>
    <m/>
    <n v="2098.5940999999998"/>
    <n v="2400.3413999999998"/>
    <n v="3375.4578999999999"/>
    <n v="3508.16"/>
    <n v="0"/>
    <n v="1"/>
    <n v="3508.16"/>
    <s v="Supplier G"/>
    <n v="2400.3413999999998"/>
    <s v="Supplier G,Supplier B,Supplier H"/>
    <n v="2799.1417999999999"/>
    <n v="2400.3413999999998"/>
    <n v="0.05"/>
    <n v="2280.3243000000002"/>
    <n v="2280.3200000000002"/>
    <s v="Bid Discount"/>
    <n v="0.05"/>
    <n v="0"/>
    <n v="0"/>
    <n v="0"/>
    <n v="0"/>
    <n v="1"/>
    <n v="1"/>
    <n v="1"/>
    <n v="5"/>
    <n v="21"/>
    <s v="Construct Formula To The Right Of This Column"/>
  </r>
  <r>
    <x v="0"/>
    <x v="0"/>
    <x v="4"/>
    <s v="OFF_022"/>
    <s v="Office Chairs"/>
    <s v="Low"/>
    <s v="Metal Simple Chair"/>
    <s v="Supplier F"/>
    <s v="min(Baseline or Cherrypick Bid)"/>
    <n v="11856"/>
    <m/>
    <n v="7678.7853999999998"/>
    <x v="4"/>
    <n v="1.7764"/>
    <n v="-0.2185"/>
    <n v="0.69220000000000004"/>
    <n v="-9.5399999999999999E-2"/>
    <m/>
    <n v="-0.50960000000000005"/>
    <n v="5.2600000000000001E-2"/>
    <n v="0.85760000000000003"/>
    <n v="21319.687999999998"/>
    <n v="6001.0496000000003"/>
    <n v="12993.843199999999"/>
    <n v="6946.0039999999999"/>
    <m/>
    <n v="3765.6320000000001"/>
    <n v="8082.9319999999998"/>
    <n v="14264.0368"/>
    <n v="11856"/>
    <n v="0"/>
    <n v="1"/>
    <n v="11856"/>
    <s v="Supplier G"/>
    <n v="8082.9319999999998"/>
    <s v="Supplier G,Supplier C,Supplier H"/>
    <n v="11780.270699999999"/>
    <n v="8082.9319999999998"/>
    <n v="0.05"/>
    <n v="7678.7853999999998"/>
    <n v="7678.79"/>
    <s v="Bid Discount"/>
    <n v="0.05"/>
    <n v="0"/>
    <n v="0"/>
    <n v="0"/>
    <n v="0"/>
    <n v="1"/>
    <n v="1"/>
    <n v="1"/>
    <n v="5"/>
    <n v="22"/>
    <s v="Construct Formula To The Right Of This Column"/>
  </r>
  <r>
    <x v="0"/>
    <x v="0"/>
    <x v="4"/>
    <s v="OFF_023"/>
    <s v="Office Chairs"/>
    <s v="Low"/>
    <s v="Wooden Simple Chair"/>
    <s v="Supplier F"/>
    <s v="min(Baseline or Cherrypick Bid)"/>
    <n v="17826.016"/>
    <m/>
    <n v="10858.744199999999"/>
    <x v="6"/>
    <n v="0.81140000000000001"/>
    <n v="1.6207"/>
    <n v="0.62339999999999995"/>
    <n v="0.95909999999999995"/>
    <m/>
    <n v="5.2600000000000001E-2"/>
    <n v="1.7121"/>
    <n v="-0.22339999999999999"/>
    <n v="19669.7484"/>
    <n v="28457.2454"/>
    <n v="17628.502499999999"/>
    <n v="21273.695"/>
    <m/>
    <n v="11430.257100000001"/>
    <n v="29450.2487"/>
    <n v="8433.0418000000009"/>
    <n v="17826.016"/>
    <n v="0"/>
    <n v="1"/>
    <n v="17826.016"/>
    <s v="Supplier F"/>
    <n v="11430.257100000001"/>
    <s v="Supplier F,Supplier C,Supplier A"/>
    <n v="16242.835999999999"/>
    <n v="11430.257100000001"/>
    <n v="0.05"/>
    <n v="10858.744199999999"/>
    <n v="10858.74"/>
    <s v="Bid Discount"/>
    <n v="0.05"/>
    <n v="0"/>
    <n v="0"/>
    <n v="0"/>
    <n v="0"/>
    <n v="1"/>
    <n v="1"/>
    <n v="1"/>
    <n v="5"/>
    <n v="23"/>
    <s v="Construct Formula To The Right Of This Column"/>
  </r>
  <r>
    <x v="0"/>
    <x v="0"/>
    <x v="4"/>
    <s v="OFF_024"/>
    <s v="Office Chairs"/>
    <s v="Medium"/>
    <s v="Standard Office Chair"/>
    <s v="Supplier F"/>
    <s v="min(Baseline or Cherrypick Bid)"/>
    <n v="27672.880000000001"/>
    <m/>
    <n v="17145.0239"/>
    <x v="4"/>
    <n v="0.83730000000000004"/>
    <n v="0.95469999999999999"/>
    <n v="0.25940000000000002"/>
    <n v="1.3489"/>
    <m/>
    <n v="1.4698"/>
    <n v="5.2600000000000001E-2"/>
    <n v="-0.12790000000000001"/>
    <n v="31500.9542"/>
    <n v="33513.745999999999"/>
    <n v="21592.624500000002"/>
    <n v="40271.211499999998"/>
    <m/>
    <n v="42345.463600000003"/>
    <n v="18047.393599999999"/>
    <n v="14952.7968"/>
    <n v="27672.880000000001"/>
    <n v="0"/>
    <n v="1"/>
    <n v="27672.880000000001"/>
    <s v="Supplier G"/>
    <n v="18047.393599999999"/>
    <s v="Supplier G,Supplier C,Supplier A"/>
    <n v="23713.6574"/>
    <n v="18047.393599999999"/>
    <n v="0.05"/>
    <n v="17145.0239"/>
    <n v="17145.02"/>
    <s v="Bid Discount"/>
    <n v="0.05"/>
    <n v="0"/>
    <n v="0"/>
    <n v="0"/>
    <n v="0"/>
    <n v="1"/>
    <n v="1"/>
    <n v="1"/>
    <n v="5"/>
    <n v="24"/>
    <s v="Construct Formula To The Right Of This Column"/>
  </r>
  <r>
    <x v="0"/>
    <x v="0"/>
    <x v="4"/>
    <s v="OFF_025"/>
    <s v="Office Chairs"/>
    <s v="Medium"/>
    <s v="Standard Office Recliner"/>
    <s v="Supplier F"/>
    <s v="min(Baseline or Cherrypick Bid)"/>
    <n v="24886.799999999999"/>
    <m/>
    <n v="22398.12"/>
    <x v="9"/>
    <n v="-0.4617"/>
    <n v="0.29010000000000002"/>
    <n v="-0.48099999999999998"/>
    <n v="-0.39929999999999999"/>
    <m/>
    <n v="-0.65559999999999996"/>
    <n v="-0.59509999999999996"/>
    <n v="-0.56579999999999997"/>
    <n v="12056.427"/>
    <n v="28895.1"/>
    <n v="11624.255999999999"/>
    <n v="13454.086799999999"/>
    <m/>
    <n v="7713.42"/>
    <n v="9069.732"/>
    <n v="9725.5679999999993"/>
    <n v="24886.799999999999"/>
    <n v="0"/>
    <n v="1"/>
    <n v="24886.799999999999"/>
    <s v="Supplier B"/>
    <n v="28895.1"/>
    <s v="Supplier B"/>
    <n v="28895.1"/>
    <n v="24886.799999999999"/>
    <n v="0.1"/>
    <n v="22398.12"/>
    <n v="22398.12"/>
    <s v="Baseline Discount"/>
    <n v="0.1"/>
    <n v="0"/>
    <n v="0"/>
    <n v="0"/>
    <n v="0"/>
    <n v="1"/>
    <n v="1"/>
    <n v="1"/>
    <n v="5"/>
    <n v="25"/>
    <s v="Construct Formula To The Right Of This Column"/>
  </r>
  <r>
    <x v="0"/>
    <x v="0"/>
    <x v="4"/>
    <s v="OFF_026"/>
    <s v="Office Chairs"/>
    <s v="Medium"/>
    <s v="Soft Office Chair"/>
    <s v="Supplier F"/>
    <s v="min(Baseline or Cherrypick Bid)"/>
    <n v="5574.36"/>
    <m/>
    <n v="4112.8114999999998"/>
    <x v="5"/>
    <n v="0.61990000000000001"/>
    <n v="-0.54669999999999996"/>
    <n v="-0.25729999999999997"/>
    <n v="5.2600000000000001E-2"/>
    <m/>
    <n v="0.5524"/>
    <n v="1.3411999999999999"/>
    <n v="-0.45340000000000003"/>
    <n v="6662.4336000000003"/>
    <n v="1864.3888999999999"/>
    <n v="3054.7132000000001"/>
    <n v="4329.2753000000002"/>
    <m/>
    <n v="6384.7168000000001"/>
    <n v="9629.0033000000003"/>
    <n v="2248.1176999999998"/>
    <n v="5574.36"/>
    <n v="0"/>
    <n v="1"/>
    <n v="5574.36"/>
    <s v="Supplier D"/>
    <n v="4329.2753000000002"/>
    <s v="Supplier D,Supplier F,Supplier A"/>
    <n v="5792.1418999999996"/>
    <n v="4329.2753000000002"/>
    <n v="0.05"/>
    <n v="4112.8114999999998"/>
    <n v="4112.8100000000004"/>
    <s v="Bid Discount"/>
    <n v="0.05"/>
    <n v="0"/>
    <n v="0"/>
    <n v="0"/>
    <n v="0"/>
    <n v="1"/>
    <n v="1"/>
    <n v="1"/>
    <n v="5"/>
    <n v="26"/>
    <s v="Construct Formula To The Right Of This Column"/>
  </r>
  <r>
    <x v="0"/>
    <x v="0"/>
    <x v="4"/>
    <s v="OFF_027"/>
    <s v="Office Chairs"/>
    <s v="Medium"/>
    <s v="Leather Office Chair"/>
    <s v="Supplier F"/>
    <s v="min(Baseline or Cherrypick Bid)"/>
    <n v="61065"/>
    <m/>
    <n v="35392.0838"/>
    <x v="1"/>
    <n v="5.2600000000000001E-2"/>
    <n v="-0.19470000000000001"/>
    <n v="6.3E-3"/>
    <n v="2.0169999999999999"/>
    <m/>
    <n v="1.1392"/>
    <n v="0.56540000000000001"/>
    <n v="0.7752"/>
    <n v="37254.824999999997"/>
    <n v="28500.381000000001"/>
    <n v="35616.42"/>
    <n v="106779.39750000001"/>
    <m/>
    <n v="75711.077999999994"/>
    <n v="55403.55"/>
    <n v="62828.639999999999"/>
    <n v="61065"/>
    <n v="0"/>
    <n v="1"/>
    <n v="61065"/>
    <s v="Supplier A"/>
    <n v="37254.824999999997"/>
    <s v="Supplier A,Supplier G,Supplier H"/>
    <n v="51829.004999999997"/>
    <n v="37254.824999999997"/>
    <n v="0.05"/>
    <n v="35392.0838"/>
    <n v="35392.080000000002"/>
    <s v="Bid Discount"/>
    <n v="0.05"/>
    <n v="0"/>
    <n v="0"/>
    <n v="0"/>
    <n v="0"/>
    <n v="1"/>
    <n v="1"/>
    <n v="1"/>
    <n v="5"/>
    <n v="27"/>
    <s v="Construct Formula To The Right Of This Column"/>
  </r>
  <r>
    <x v="0"/>
    <x v="0"/>
    <x v="4"/>
    <s v="OFF_028"/>
    <s v="Office Chairs"/>
    <s v="High"/>
    <s v="Luxury CEO Chair"/>
    <s v="Supplier F"/>
    <s v="min(Baseline or Cherrypick Bid)"/>
    <n v="795528"/>
    <m/>
    <n v="487413.36580000003"/>
    <x v="3"/>
    <m/>
    <n v="-0.3347"/>
    <n v="5.2600000000000001E-2"/>
    <n v="5.3600000000000002E-2"/>
    <m/>
    <n v="0.96030000000000004"/>
    <n v="-0.1167"/>
    <n v="0.97270000000000001"/>
    <m/>
    <n v="324285.4008"/>
    <n v="513066.70079999999"/>
    <n v="513544.01760000002"/>
    <m/>
    <n v="955471.72320000001"/>
    <n v="430519.08240000001"/>
    <n v="961523.37360000005"/>
    <n v="795528"/>
    <n v="0"/>
    <n v="1"/>
    <n v="795528"/>
    <s v="Supplier C"/>
    <n v="513066.70079999999"/>
    <s v="Supplier C,Supplier D,Supplier F"/>
    <n v="660694.14720000001"/>
    <n v="513066.70079999999"/>
    <n v="0.05"/>
    <n v="487413.36580000003"/>
    <n v="487413.37"/>
    <s v="Bid Discount"/>
    <n v="0.05"/>
    <n v="0"/>
    <n v="0"/>
    <n v="0"/>
    <n v="0"/>
    <n v="1"/>
    <n v="1"/>
    <n v="1"/>
    <n v="5"/>
    <n v="28"/>
    <s v="Construct Formula To The Right Of This Column"/>
  </r>
  <r>
    <x v="0"/>
    <x v="0"/>
    <x v="4"/>
    <s v="OFF_029"/>
    <s v="Office Chairs"/>
    <s v="High"/>
    <s v="Luxury CEO Guest Chair"/>
    <s v="Supplier F"/>
    <s v="min(Baseline or Cherrypick Bid)"/>
    <n v="218250.9"/>
    <m/>
    <n v="166729.65719999999"/>
    <x v="4"/>
    <n v="0.25729999999999997"/>
    <n v="0.24510000000000001"/>
    <n v="0.69979999999999998"/>
    <n v="1.6424000000000001"/>
    <m/>
    <n v="-0.33639999999999998"/>
    <n v="5.2600000000000001E-2"/>
    <m/>
    <n v="209635.39799999999"/>
    <n v="207592.875"/>
    <n v="283401.02069999999"/>
    <n v="440563.93920000002"/>
    <m/>
    <n v="110639.844"/>
    <n v="175504.90229999999"/>
    <m/>
    <n v="218250.9"/>
    <n v="0"/>
    <n v="1"/>
    <n v="218250.9"/>
    <s v="Supplier G"/>
    <n v="175504.90229999999"/>
    <s v="Supplier G,Supplier B,Supplier A"/>
    <n v="197577.72510000001"/>
    <n v="175504.90229999999"/>
    <n v="0.05"/>
    <n v="166729.65719999999"/>
    <n v="166729.66"/>
    <s v="Bid Discount"/>
    <n v="0.05"/>
    <n v="0"/>
    <n v="0"/>
    <n v="0"/>
    <n v="0"/>
    <n v="1"/>
    <n v="1"/>
    <n v="1"/>
    <n v="5"/>
    <n v="29"/>
    <s v="Construct Formula To The Right Of This Column"/>
  </r>
  <r>
    <x v="0"/>
    <x v="0"/>
    <x v="4"/>
    <s v="OFF_030"/>
    <s v="Office Chairs"/>
    <s v="High"/>
    <s v="Luxury CEO Guest Sofa"/>
    <s v="Supplier F"/>
    <s v="min(Baseline or Cherrypick Bid)"/>
    <n v="459259.5"/>
    <m/>
    <n v="364345.77840000001"/>
    <x v="7"/>
    <m/>
    <n v="5.2600000000000001E-2"/>
    <n v="0.55149999999999999"/>
    <n v="0.5272"/>
    <m/>
    <n v="0.81140000000000001"/>
    <n v="0.83460000000000001"/>
    <m/>
    <m/>
    <n v="383521.87199999997"/>
    <n v="565294.17150000005"/>
    <n v="556445.26800000004"/>
    <m/>
    <n v="659959.68000000005"/>
    <n v="668445.1605"/>
    <m/>
    <n v="459259.5"/>
    <n v="0"/>
    <n v="1"/>
    <n v="459259.5"/>
    <s v="Supplier B"/>
    <n v="383521.87199999997"/>
    <s v="Supplier B,Supplier D,Supplier C"/>
    <n v="501753.77049999998"/>
    <n v="383521.87199999997"/>
    <n v="0.05"/>
    <n v="364345.77840000001"/>
    <n v="364345.78"/>
    <s v="Bid Discount"/>
    <n v="0.05"/>
    <n v="0"/>
    <n v="0"/>
    <n v="0"/>
    <n v="0"/>
    <n v="1"/>
    <n v="1"/>
    <n v="1"/>
    <n v="5"/>
    <n v="30"/>
    <s v="Construct Formula To The Right Of This Column"/>
  </r>
  <r>
    <x v="0"/>
    <x v="0"/>
    <x v="4"/>
    <s v="OFF_031"/>
    <s v="Desks"/>
    <s v="Low"/>
    <s v="Plastic Desk"/>
    <s v="Supplier F"/>
    <s v="min(Baseline or Cherrypick Bid)"/>
    <n v="63622.8"/>
    <m/>
    <n v="35439.428500000002"/>
    <x v="1"/>
    <n v="5.2600000000000001E-2"/>
    <n v="-0.18729999999999999"/>
    <n v="0.31569999999999998"/>
    <n v="-0.19639999999999999"/>
    <m/>
    <n v="0.23019999999999999"/>
    <n v="0.52329999999999999"/>
    <m/>
    <n v="37304.661599999999"/>
    <n v="28802.003199999999"/>
    <n v="46626.251199999999"/>
    <n v="28480.382000000001"/>
    <m/>
    <n v="43597.235999999997"/>
    <n v="53983.260799999996"/>
    <m/>
    <n v="63622.8"/>
    <n v="0"/>
    <n v="1"/>
    <n v="63622.8"/>
    <s v="Supplier A"/>
    <n v="37304.661599999999"/>
    <s v="Supplier A,Supplier F,Supplier C"/>
    <n v="42509.382899999997"/>
    <n v="37304.661599999999"/>
    <n v="0.05"/>
    <n v="35439.428500000002"/>
    <n v="35439.43"/>
    <s v="Bid Discount"/>
    <n v="0.05"/>
    <n v="0"/>
    <n v="0"/>
    <n v="0"/>
    <n v="0"/>
    <n v="1"/>
    <n v="1"/>
    <n v="1"/>
    <n v="5"/>
    <n v="31"/>
    <s v="Construct Formula To The Right Of This Column"/>
  </r>
  <r>
    <x v="0"/>
    <x v="0"/>
    <x v="4"/>
    <s v="OFF_032"/>
    <s v="Desks"/>
    <s v="Medium"/>
    <s v="Wooden Desk"/>
    <s v="Supplier F"/>
    <s v="min(Baseline or Cherrypick Bid)"/>
    <n v="74969"/>
    <m/>
    <n v="51217.253100000002"/>
    <x v="7"/>
    <n v="-0.3009"/>
    <n v="5.2600000000000001E-2"/>
    <n v="0.63700000000000001"/>
    <n v="-0.34460000000000002"/>
    <m/>
    <n v="0.74990000000000001"/>
    <n v="0.92530000000000001"/>
    <m/>
    <n v="35804.315999999999"/>
    <n v="53912.898000000001"/>
    <n v="83843.035999999993"/>
    <n v="33567.201999999997"/>
    <m/>
    <n v="89623.152000000002"/>
    <n v="98610.16"/>
    <m/>
    <n v="74969"/>
    <n v="0"/>
    <n v="1"/>
    <n v="74969"/>
    <s v="Supplier B"/>
    <n v="53912.898000000001"/>
    <s v="Supplier B,Supplier C,Supplier F"/>
    <n v="75793.028699999995"/>
    <n v="53912.898000000001"/>
    <n v="0.05"/>
    <n v="51217.253100000002"/>
    <n v="51217.25"/>
    <s v="Bid Discount"/>
    <n v="0.05"/>
    <n v="0"/>
    <n v="0"/>
    <n v="0"/>
    <n v="0"/>
    <n v="1"/>
    <n v="1"/>
    <n v="1"/>
    <n v="5"/>
    <n v="32"/>
    <s v="Construct Formula To The Right Of This Column"/>
  </r>
  <r>
    <x v="0"/>
    <x v="0"/>
    <x v="4"/>
    <s v="OFF_033"/>
    <s v="Desks"/>
    <s v="High"/>
    <s v="Adjustable Metal and Plastic Desk"/>
    <s v="Supplier F"/>
    <s v="min(Baseline or Cherrypick Bid)"/>
    <n v="156950"/>
    <m/>
    <n v="94121.82"/>
    <x v="6"/>
    <n v="0.30499999999999999"/>
    <n v="5.8599999999999999E-2"/>
    <n v="0.75749999999999995"/>
    <n v="0.52470000000000006"/>
    <m/>
    <n v="5.2600000000000001E-2"/>
    <n v="1.0438000000000001"/>
    <m/>
    <n v="122829.8"/>
    <n v="99636.24"/>
    <n v="165416.83199999999"/>
    <n v="143508.51"/>
    <m/>
    <n v="99075.6"/>
    <n v="192364.92800000001"/>
    <m/>
    <n v="156950"/>
    <n v="0"/>
    <n v="1"/>
    <n v="156950"/>
    <s v="Supplier F"/>
    <n v="99075.6"/>
    <s v="Supplier F,Supplier B,Supplier A"/>
    <n v="107180.54670000001"/>
    <n v="99075.6"/>
    <n v="0.05"/>
    <n v="94121.82"/>
    <n v="94121.82"/>
    <s v="Bid Discount"/>
    <n v="0.05"/>
    <n v="0"/>
    <n v="0"/>
    <n v="0"/>
    <n v="0"/>
    <n v="1"/>
    <n v="1"/>
    <n v="1"/>
    <n v="5"/>
    <n v="33"/>
    <s v="Construct Formula To The Right Of This Column"/>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
  <r>
    <x v="0"/>
    <x v="0"/>
    <x v="0"/>
    <x v="0"/>
    <x v="0"/>
    <s v="Low"/>
    <s v="A6 Economy Notepad"/>
    <n v="1.3320000000000001"/>
    <n v="0"/>
    <n v="13"/>
    <n v="17.315999999999999"/>
    <s v="Supplier D"/>
    <n v="1.7421"/>
    <s v="Valid Bid"/>
    <n v="-0.30788288000000003"/>
    <n v="-5.3312999999999997"/>
    <n v="7"/>
    <n v="7"/>
    <n v="1"/>
    <n v="0"/>
    <n v="0.71430000000000005"/>
    <n v="0.28570000000000001"/>
    <n v="0"/>
    <n v="0"/>
    <n v="0.95728228000000004"/>
    <s v="Supplier A"/>
    <n v="0.46700000000000003"/>
    <n v="0.64939939999999996"/>
    <n v="11.244999999999999"/>
    <s v="Supplier D"/>
    <n v="1.7421"/>
    <n v="-0.30788288000000003"/>
    <s v="Supplier A"/>
    <n v="0.46700000000000003"/>
    <n v="0.64939939999999996"/>
    <s v="Supplier D"/>
    <n v="1.7421"/>
    <n v="-0.30788288000000003"/>
    <n v="1.15145714"/>
    <n v="0.13554268618618617"/>
    <n v="1.15145714"/>
    <n v="0.13554268618618617"/>
    <s v="Construct Formula To The Right Of This Column"/>
  </r>
  <r>
    <x v="0"/>
    <x v="0"/>
    <x v="0"/>
    <x v="1"/>
    <x v="0"/>
    <s v="Low"/>
    <s v="A5 Economy Notepad"/>
    <n v="2.5920000000000001"/>
    <n v="0"/>
    <n v="217"/>
    <n v="562.46400000000006"/>
    <s v="Supplier D"/>
    <n v="3.1242999999999999"/>
    <s v="Valid Bid"/>
    <n v="-0.20536265000000001"/>
    <n v="-115.5091"/>
    <n v="7"/>
    <n v="7"/>
    <n v="1"/>
    <n v="0"/>
    <n v="0.71430000000000005"/>
    <n v="0.28570000000000001"/>
    <n v="0"/>
    <n v="0"/>
    <n v="0.84868827000000002"/>
    <s v="Supplier A"/>
    <n v="0.92449999999999999"/>
    <n v="0.64332562000000004"/>
    <n v="361.84750000000003"/>
    <s v="Supplier D"/>
    <n v="3.1242999999999999"/>
    <n v="-0.20536265000000001"/>
    <s v="Supplier A"/>
    <n v="0.92449999999999999"/>
    <n v="0.64332562000000004"/>
    <s v="Supplier D"/>
    <n v="3.1242999999999999"/>
    <n v="-0.20536265000000001"/>
    <n v="1.98141429"/>
    <n v="0.23556547646604939"/>
    <n v="1.98141429"/>
    <n v="0.23556547646604939"/>
    <s v="Construct Formula To The Right Of This Column"/>
  </r>
  <r>
    <x v="0"/>
    <x v="0"/>
    <x v="0"/>
    <x v="2"/>
    <x v="0"/>
    <s v="Low"/>
    <s v="A4 Economy Notepad"/>
    <n v="3.0329999999999999"/>
    <n v="0"/>
    <n v="318"/>
    <n v="964.49400000000003"/>
    <s v="Supplier D"/>
    <n v="3.4321999999999999"/>
    <s v="Valid Bid"/>
    <n v="-0.13161886"/>
    <n v="-126.9456"/>
    <n v="8"/>
    <n v="7"/>
    <n v="0.875"/>
    <n v="0.125"/>
    <n v="0.5"/>
    <n v="0.375"/>
    <n v="0"/>
    <n v="0.125"/>
    <n v="1.51767227"/>
    <s v="Supplier E"/>
    <n v="1.2995000000000001"/>
    <n v="0.57154632000000005"/>
    <n v="551.25300000000004"/>
    <s v="Supplier H"/>
    <n v="5.9025999999999996"/>
    <n v="-0.94612594999999999"/>
    <s v="Supplier E"/>
    <n v="1.2995000000000001"/>
    <n v="0.57154632000000005"/>
    <s v="Supplier F"/>
    <n v="6.1890000000000001"/>
    <n v="-1.0405539100000001"/>
    <n v="2.9804571399999999"/>
    <n v="1.7323725024727992E-2"/>
    <n v="3.3815249999999999"/>
    <n v="-0.11491097922848664"/>
    <s v="Construct Formula To The Right Of This Column"/>
  </r>
  <r>
    <x v="0"/>
    <x v="0"/>
    <x v="0"/>
    <x v="3"/>
    <x v="0"/>
    <s v="Medium"/>
    <s v="A6 Standard Notepad"/>
    <n v="3.2909999999999999"/>
    <n v="0"/>
    <n v="212"/>
    <n v="697.69200000000001"/>
    <s v="Supplier D"/>
    <n v="3.3683000000000001"/>
    <s v="Valid Bid"/>
    <n v="-2.34883E-2"/>
    <n v="-16.387599999999999"/>
    <n v="8"/>
    <n v="8"/>
    <n v="1"/>
    <n v="0"/>
    <n v="0.75"/>
    <n v="0.25"/>
    <n v="0"/>
    <n v="0"/>
    <n v="0.78778486999999997"/>
    <s v="Supplier F"/>
    <n v="1.0370999999999999"/>
    <n v="0.68486782000000002"/>
    <n v="477.82679999999999"/>
    <s v="Supplier B"/>
    <n v="3.6297000000000001"/>
    <n v="-0.10291705"/>
    <s v="Supplier F"/>
    <n v="1.0370999999999999"/>
    <n v="0.68486782000000002"/>
    <s v="Supplier B"/>
    <n v="3.6297000000000001"/>
    <n v="-0.10291705"/>
    <n v="2.3240750000000001"/>
    <n v="0.2938088726830751"/>
    <n v="2.3240750000000001"/>
    <n v="0.2938088726830751"/>
    <s v="Construct Formula To The Right Of This Column"/>
  </r>
  <r>
    <x v="0"/>
    <x v="0"/>
    <x v="0"/>
    <x v="4"/>
    <x v="0"/>
    <s v="Medium"/>
    <s v="A5 Standard Notepad"/>
    <n v="5.0640000000000001"/>
    <n v="0"/>
    <n v="457"/>
    <n v="2314.248"/>
    <s v="Supplier D"/>
    <n v="7.3609"/>
    <s v="Valid Bid"/>
    <n v="-0.45357425000000001"/>
    <n v="-1049.6832999999999"/>
    <n v="8"/>
    <n v="8"/>
    <n v="1"/>
    <n v="0"/>
    <n v="0.375"/>
    <n v="0.625"/>
    <n v="0"/>
    <n v="0"/>
    <n v="1.4027843600000001"/>
    <s v="Supplier G"/>
    <n v="1.7515000000000001"/>
    <n v="0.65412716999999998"/>
    <n v="1513.8125"/>
    <s v="Supplier H"/>
    <n v="8.8552"/>
    <n v="-0.74865718999999997"/>
    <s v="Supplier G"/>
    <n v="1.7515000000000001"/>
    <n v="0.65412716999999998"/>
    <s v="Supplier H"/>
    <n v="8.8552"/>
    <n v="-0.74865718999999997"/>
    <n v="5.3215250000000003"/>
    <n v="-5.085406793048973E-2"/>
    <n v="5.3215250000000003"/>
    <n v="-5.085406793048973E-2"/>
    <s v="Construct Formula To The Right Of This Column"/>
  </r>
  <r>
    <x v="0"/>
    <x v="0"/>
    <x v="0"/>
    <x v="5"/>
    <x v="0"/>
    <s v="Medium"/>
    <s v="A4 Standard Notepad"/>
    <n v="6.02"/>
    <n v="0"/>
    <n v="387"/>
    <n v="2329.7399999999998"/>
    <s v="Supplier D"/>
    <n v="2.6476999999999999"/>
    <s v="Valid Bid"/>
    <n v="0.56018272000000002"/>
    <n v="1305.0800999999999"/>
    <n v="7"/>
    <n v="7"/>
    <n v="1"/>
    <n v="0"/>
    <n v="0.1429"/>
    <n v="0.85709999999999997"/>
    <n v="0"/>
    <n v="0"/>
    <n v="1.4533388700000001"/>
    <s v="Supplier D"/>
    <n v="2.6476999999999999"/>
    <n v="0.56018272000000002"/>
    <n v="1305.0800999999999"/>
    <s v="Supplier E"/>
    <n v="11.396800000000001"/>
    <n v="-0.89315615000000004"/>
    <s v="Supplier D"/>
    <n v="2.6476999999999999"/>
    <n v="0.56018272000000002"/>
    <s v="Supplier E"/>
    <n v="11.396800000000001"/>
    <n v="-0.89315615000000004"/>
    <n v="8.1083428600000005"/>
    <n v="-0.34690080681063129"/>
    <n v="8.1083428600000005"/>
    <n v="-0.34690080681063129"/>
    <s v="Construct Formula To The Right Of This Column"/>
  </r>
  <r>
    <x v="0"/>
    <x v="0"/>
    <x v="0"/>
    <x v="6"/>
    <x v="0"/>
    <s v="Medium"/>
    <s v="A3 Standard Notepad"/>
    <n v="8.9250000000000007"/>
    <n v="0"/>
    <n v="49"/>
    <n v="437.32499999999999"/>
    <s v="Supplier D"/>
    <n v="6.1977000000000002"/>
    <s v="Valid Bid"/>
    <n v="0.30557983"/>
    <n v="133.6377"/>
    <n v="8"/>
    <n v="8"/>
    <n v="1"/>
    <n v="0"/>
    <n v="0.5"/>
    <n v="0.5"/>
    <n v="0"/>
    <n v="0"/>
    <n v="1.02293557"/>
    <s v="Supplier E"/>
    <n v="2.7961999999999998"/>
    <n v="0.68670028000000005"/>
    <n v="300.31119999999999"/>
    <s v="Supplier B"/>
    <n v="11.9259"/>
    <n v="-0.33623529000000002"/>
    <s v="Supplier E"/>
    <n v="2.7961999999999998"/>
    <n v="0.68670028000000005"/>
    <s v="Supplier B"/>
    <n v="11.9259"/>
    <n v="-0.33623529000000002"/>
    <n v="8.4525249999999996"/>
    <n v="5.2938375350140052E-2"/>
    <n v="8.4525249999999996"/>
    <n v="5.2938375350140052E-2"/>
    <s v="Construct Formula To The Right Of This Column"/>
  </r>
  <r>
    <x v="0"/>
    <x v="0"/>
    <x v="0"/>
    <x v="7"/>
    <x v="0"/>
    <s v="High"/>
    <s v="A6 Premium Notepad"/>
    <n v="9.5760000000000005"/>
    <n v="0"/>
    <n v="255"/>
    <n v="2441.88"/>
    <s v="Supplier D"/>
    <n v="12.189399999999999"/>
    <s v="Valid Bid"/>
    <n v="-0.27291145"/>
    <n v="-666.41700000000003"/>
    <n v="8"/>
    <n v="8"/>
    <n v="1"/>
    <n v="0"/>
    <n v="0.75"/>
    <n v="0.25"/>
    <n v="0"/>
    <n v="0"/>
    <n v="1.26683375"/>
    <s v="Supplier E"/>
    <n v="2.7511999999999999"/>
    <n v="0.71269841"/>
    <n v="1740.3240000000001"/>
    <s v="Supplier C"/>
    <n v="14.882400000000001"/>
    <n v="-0.55413533999999998"/>
    <s v="Supplier E"/>
    <n v="2.7511999999999999"/>
    <n v="0.71269841"/>
    <s v="Supplier C"/>
    <n v="14.882400000000001"/>
    <n v="-0.55413533999999998"/>
    <n v="7.2684749999999996"/>
    <n v="0.24096961152882204"/>
    <n v="7.2684749999999996"/>
    <n v="0.24096961152882204"/>
    <s v="Construct Formula To The Right Of This Column"/>
  </r>
  <r>
    <x v="0"/>
    <x v="0"/>
    <x v="0"/>
    <x v="8"/>
    <x v="0"/>
    <s v="High"/>
    <s v="A5 Premium Notepad"/>
    <n v="10.944000000000001"/>
    <n v="0"/>
    <n v="297"/>
    <n v="3250.3679999999999"/>
    <s v="Supplier D"/>
    <n v="13.0687"/>
    <s v="Valid Bid"/>
    <n v="-0.19414291"/>
    <n v="-631.03589999999997"/>
    <n v="8"/>
    <n v="8"/>
    <n v="1"/>
    <n v="0"/>
    <n v="0.5"/>
    <n v="0.5"/>
    <n v="0"/>
    <n v="0"/>
    <n v="1.3889802600000001"/>
    <s v="Supplier G"/>
    <n v="3.6718000000000002"/>
    <n v="0.66449195999999999"/>
    <n v="2159.8434000000002"/>
    <s v="Supplier C"/>
    <n v="18.872800000000002"/>
    <n v="-0.72448829999999997"/>
    <s v="Supplier G"/>
    <n v="3.6718000000000002"/>
    <n v="0.66449195999999999"/>
    <s v="Supplier C"/>
    <n v="18.872800000000002"/>
    <n v="-0.72448829999999997"/>
    <n v="10.638037499999999"/>
    <n v="2.7957099780701756E-2"/>
    <n v="10.638037499999999"/>
    <n v="2.7957099780701756E-2"/>
    <s v="Construct Formula To The Right Of This Column"/>
  </r>
  <r>
    <x v="0"/>
    <x v="0"/>
    <x v="0"/>
    <x v="9"/>
    <x v="0"/>
    <s v="High"/>
    <s v="A4 Premium Notepad"/>
    <n v="13.83"/>
    <n v="0"/>
    <n v="39"/>
    <n v="539.37"/>
    <s v="Supplier D"/>
    <n v="4.4290000000000003"/>
    <s v="Valid Bid"/>
    <n v="0.67975416"/>
    <n v="366.63900000000001"/>
    <n v="8"/>
    <n v="8"/>
    <n v="1"/>
    <n v="0"/>
    <n v="0.5"/>
    <n v="0.5"/>
    <n v="0"/>
    <n v="0"/>
    <n v="0.95341286999999997"/>
    <s v="Supplier F"/>
    <n v="4.3724999999999996"/>
    <n v="0.68383948000000006"/>
    <n v="368.84249999999997"/>
    <s v="Supplier E"/>
    <n v="17.558199999999999"/>
    <n v="-0.26957339000000002"/>
    <s v="Supplier F"/>
    <n v="4.3724999999999996"/>
    <n v="0.68383948000000006"/>
    <s v="Supplier E"/>
    <n v="17.558199999999999"/>
    <n v="-0.26957339000000002"/>
    <n v="11.1678"/>
    <n v="0.19249457700650757"/>
    <n v="11.1678"/>
    <n v="0.19249457700650757"/>
    <s v="Construct Formula To The Right Of This Column"/>
  </r>
  <r>
    <x v="0"/>
    <x v="0"/>
    <x v="0"/>
    <x v="10"/>
    <x v="1"/>
    <s v="Low"/>
    <s v="Fine Economy Fountain Pen"/>
    <n v="1.2909999999999999"/>
    <n v="0"/>
    <n v="204"/>
    <n v="263.36399999999998"/>
    <s v="Supplier E"/>
    <n v="0.38579999999999998"/>
    <s v="Outlier Bid"/>
    <n v="0.70116188999999995"/>
    <n v="0"/>
    <n v="8"/>
    <n v="6"/>
    <n v="0.75"/>
    <n v="0.25"/>
    <n v="0.25"/>
    <n v="0.5"/>
    <n v="0.25"/>
    <n v="0"/>
    <n v="0.75189775000000003"/>
    <s v="Supplier A"/>
    <n v="0.93730000000000002"/>
    <n v="0.27397366000000001"/>
    <n v="72.154799999999994"/>
    <s v="Supplier H"/>
    <n v="1.9079999999999999"/>
    <n v="-0.47792409000000002"/>
    <s v="Supplier B"/>
    <n v="0.33800000000000002"/>
    <n v="0.73818744999999997"/>
    <s v="Supplier H"/>
    <n v="1.9079999999999999"/>
    <n v="-0.47792409000000002"/>
    <n v="1.5220833300000001"/>
    <n v="-0.17899561037955075"/>
    <n v="1.2320374999999999"/>
    <n v="4.5671959721146405E-2"/>
    <s v="Construct Formula To The Right Of This Column"/>
  </r>
  <r>
    <x v="0"/>
    <x v="0"/>
    <x v="0"/>
    <x v="11"/>
    <x v="1"/>
    <s v="Low"/>
    <s v="Medium Economy Fountain Pen"/>
    <n v="1.9365000000000001"/>
    <n v="0"/>
    <n v="309"/>
    <n v="598.37850000000003"/>
    <s v="Supplier E"/>
    <n v="1.6941999999999999"/>
    <s v="Valid Bid"/>
    <n v="0.12512264000000001"/>
    <n v="74.870699999999999"/>
    <n v="8"/>
    <n v="8"/>
    <n v="1"/>
    <n v="0"/>
    <n v="0.375"/>
    <n v="0.625"/>
    <n v="0"/>
    <n v="0"/>
    <n v="0.71908081999999995"/>
    <s v="Supplier H"/>
    <n v="1.0944"/>
    <n v="0.43485669999999998"/>
    <n v="260.20890000000003"/>
    <s v="Supplier D"/>
    <n v="2.4868999999999999"/>
    <n v="-0.28422412000000002"/>
    <s v="Supplier H"/>
    <n v="1.0944"/>
    <n v="0.43485669999999998"/>
    <s v="Supplier D"/>
    <n v="2.4868999999999999"/>
    <n v="-0.28422412000000002"/>
    <n v="1.9601625"/>
    <n v="-1.2219209914794731E-2"/>
    <n v="1.9601625"/>
    <n v="-1.2219209914794731E-2"/>
    <s v="Construct Formula To The Right Of This Column"/>
  </r>
  <r>
    <x v="0"/>
    <x v="0"/>
    <x v="0"/>
    <x v="12"/>
    <x v="1"/>
    <s v="Low"/>
    <s v="Thick Economy Fountain Pen"/>
    <n v="2.5019999999999998"/>
    <n v="0"/>
    <n v="281"/>
    <n v="703.06200000000001"/>
    <s v="Supplier E"/>
    <n v="1.4508000000000001"/>
    <s v="Valid Bid"/>
    <n v="0.42014388000000003"/>
    <n v="295.38720000000001"/>
    <n v="8"/>
    <n v="7"/>
    <n v="0.875"/>
    <n v="0.125"/>
    <n v="0.625"/>
    <n v="0.25"/>
    <n v="0"/>
    <n v="0.125"/>
    <n v="1.07158273"/>
    <s v="Supplier H"/>
    <n v="1.0295000000000001"/>
    <n v="0.58852917999999999"/>
    <n v="413.77249999999998"/>
    <s v="Supplier C"/>
    <n v="3.7105999999999999"/>
    <n v="-0.48305355999999999"/>
    <s v="Supplier H"/>
    <n v="1.0295000000000001"/>
    <n v="0.58852917999999999"/>
    <s v="Supplier F"/>
    <n v="3.7898999999999998"/>
    <n v="-0.51474819999999999"/>
    <n v="2.0020857099999998"/>
    <n v="0.19980586970423661"/>
    <n v="2.2255625000000001"/>
    <n v="0.11048661071143087"/>
    <s v="Construct Formula To The Right Of This Column"/>
  </r>
  <r>
    <x v="0"/>
    <x v="0"/>
    <x v="0"/>
    <x v="13"/>
    <x v="1"/>
    <s v="Medium"/>
    <s v="Fine Standard Fountain Pen"/>
    <n v="3.93"/>
    <n v="0"/>
    <n v="318"/>
    <n v="1249.74"/>
    <s v="Supplier E"/>
    <n v="5.4762000000000004"/>
    <s v="Valid Bid"/>
    <n v="-0.39343510999999998"/>
    <n v="-491.69159999999999"/>
    <n v="8"/>
    <n v="8"/>
    <n v="1"/>
    <n v="0"/>
    <n v="0.25"/>
    <n v="0.75"/>
    <n v="0"/>
    <n v="0"/>
    <n v="0.92440204000000004"/>
    <s v="Supplier B"/>
    <n v="2.1396000000000002"/>
    <n v="0.45557251999999998"/>
    <n v="569.34720000000004"/>
    <s v="Supplier C"/>
    <n v="5.7725"/>
    <n v="-0.46882952"/>
    <s v="Supplier B"/>
    <n v="2.1396000000000002"/>
    <n v="0.45557251999999998"/>
    <s v="Supplier C"/>
    <n v="5.7725"/>
    <n v="-0.46882952"/>
    <n v="4.3946375"/>
    <n v="-0.11822837150127226"/>
    <n v="4.3946375"/>
    <n v="-0.11822837150127226"/>
    <s v="Construct Formula To The Right Of This Column"/>
  </r>
  <r>
    <x v="0"/>
    <x v="0"/>
    <x v="0"/>
    <x v="14"/>
    <x v="1"/>
    <s v="Medium"/>
    <s v="Medium Standard Fountain Pen"/>
    <n v="4.1580000000000004"/>
    <n v="0"/>
    <n v="36"/>
    <n v="149.68799999999999"/>
    <s v="Supplier E"/>
    <n v="5.1367000000000003"/>
    <s v="Valid Bid"/>
    <n v="-0.23537759"/>
    <n v="-35.233199999999997"/>
    <n v="8"/>
    <n v="5"/>
    <n v="0.625"/>
    <n v="0.375"/>
    <n v="0.5"/>
    <n v="0.125"/>
    <n v="0"/>
    <n v="0.375"/>
    <n v="0.92037036999999999"/>
    <s v="Supplier D"/>
    <n v="1.3098000000000001"/>
    <n v="0.68499277999999997"/>
    <n v="102.5352"/>
    <s v="Supplier E"/>
    <n v="5.1367000000000003"/>
    <n v="-0.23537759"/>
    <s v="Supplier D"/>
    <n v="1.3098000000000001"/>
    <n v="0.68499277999999997"/>
    <s v="Supplier A"/>
    <n v="7.5666000000000002"/>
    <n v="-0.81976912000000002"/>
    <n v="3.1119400000000002"/>
    <n v="0.25157768157768157"/>
    <n v="4.6266999999999996"/>
    <n v="-0.11272246272246271"/>
    <s v="Construct Formula To The Right Of This Column"/>
  </r>
  <r>
    <x v="0"/>
    <x v="0"/>
    <x v="0"/>
    <x v="15"/>
    <x v="1"/>
    <s v="Medium"/>
    <s v="Thick Standard Fountain Pen"/>
    <n v="4.7160000000000002"/>
    <n v="0"/>
    <n v="87"/>
    <n v="410.29199999999997"/>
    <s v="Supplier E"/>
    <n v="6.5575999999999999"/>
    <s v="Valid Bid"/>
    <n v="-0.39050042000000001"/>
    <n v="-160.2192"/>
    <n v="8"/>
    <n v="8"/>
    <n v="1"/>
    <n v="0"/>
    <n v="0.5"/>
    <n v="0.5"/>
    <n v="0"/>
    <n v="0"/>
    <n v="1.0311492799999999"/>
    <s v="Supplier D"/>
    <n v="1.6947000000000001"/>
    <n v="0.64064885000000005"/>
    <n v="262.85309999999998"/>
    <s v="Supplier E"/>
    <n v="6.5575999999999999"/>
    <n v="-0.39050042000000001"/>
    <s v="Supplier D"/>
    <n v="1.6947000000000001"/>
    <n v="0.64064885000000005"/>
    <s v="Supplier E"/>
    <n v="6.5575999999999999"/>
    <n v="-0.39050042000000001"/>
    <n v="4.5598875000000003"/>
    <n v="3.3102735368956741E-2"/>
    <n v="4.5598875000000003"/>
    <n v="3.3102735368956741E-2"/>
    <s v="Construct Formula To The Right Of This Column"/>
  </r>
  <r>
    <x v="0"/>
    <x v="0"/>
    <x v="0"/>
    <x v="16"/>
    <x v="1"/>
    <s v="Medium"/>
    <s v="A3 Standard Fountain Pen"/>
    <n v="5.97"/>
    <n v="0"/>
    <n v="596"/>
    <n v="3558.12"/>
    <s v="Supplier E"/>
    <n v="6.2133000000000003"/>
    <s v="Valid Bid"/>
    <n v="-4.0753770000000002E-2"/>
    <n v="-145.0068"/>
    <n v="7"/>
    <n v="5"/>
    <n v="0.71430000000000005"/>
    <n v="0.28570000000000001"/>
    <n v="0"/>
    <n v="0.71430000000000005"/>
    <n v="0"/>
    <n v="0.28570000000000001"/>
    <n v="0.44587939999999998"/>
    <s v="Supplier B"/>
    <n v="6.1536999999999997"/>
    <n v="-3.0770519999999999E-2"/>
    <n v="-109.48520000000001"/>
    <s v="Supplier D"/>
    <n v="8.8155999999999999"/>
    <n v="-0.47664992"/>
    <s v="Supplier B"/>
    <n v="6.1536999999999997"/>
    <n v="-3.0770519999999999E-2"/>
    <s v="Supplier A"/>
    <n v="9.7996999999999996"/>
    <n v="-0.64149078999999998"/>
    <n v="7.12662"/>
    <n v="-0.19373869346733669"/>
    <n v="7.8085428600000002"/>
    <n v="-0.30796362763819096"/>
    <s v="Construct Formula To The Right Of This Column"/>
  </r>
  <r>
    <x v="0"/>
    <x v="0"/>
    <x v="0"/>
    <x v="17"/>
    <x v="1"/>
    <s v="High"/>
    <s v="Fine Premium Fountain Pen"/>
    <n v="12.88"/>
    <n v="0"/>
    <n v="137"/>
    <n v="1764.56"/>
    <s v="Supplier E"/>
    <n v="19.3992"/>
    <s v="Outlier Bid"/>
    <n v="-0.50614906999999998"/>
    <n v="0"/>
    <n v="6"/>
    <n v="5"/>
    <n v="0.83330000000000004"/>
    <n v="0.16669999999999999"/>
    <n v="0.5"/>
    <n v="0.33329999999999999"/>
    <n v="0"/>
    <n v="0.16669999999999999"/>
    <n v="0.91653726999999996"/>
    <s v="Supplier C"/>
    <n v="6.2279999999999998"/>
    <n v="0.51645962999999995"/>
    <n v="911.32399999999996"/>
    <s v="Supplier F"/>
    <n v="18.033000000000001"/>
    <n v="-0.40007764000000001"/>
    <s v="Supplier C"/>
    <n v="6.2279999999999998"/>
    <n v="0.51645962999999995"/>
    <s v="Supplier E"/>
    <n v="19.3992"/>
    <n v="-0.50614906999999998"/>
    <n v="12.13026"/>
    <n v="5.8209627329192541E-2"/>
    <n v="13.341749999999999"/>
    <n v="-3.5850155279503103E-2"/>
    <s v="Construct Formula To The Right Of This Column"/>
  </r>
  <r>
    <x v="0"/>
    <x v="0"/>
    <x v="0"/>
    <x v="18"/>
    <x v="1"/>
    <s v="High"/>
    <s v="Medium Premium Fountain Pen"/>
    <n v="17.61"/>
    <n v="0"/>
    <n v="359"/>
    <n v="6321.99"/>
    <s v="Supplier E"/>
    <n v="5.3087"/>
    <s v="Valid Bid"/>
    <n v="0.69854059999999996"/>
    <n v="4416.1666999999998"/>
    <n v="7"/>
    <n v="7"/>
    <n v="1"/>
    <n v="0"/>
    <n v="1"/>
    <n v="0"/>
    <n v="0"/>
    <n v="0"/>
    <n v="0.66444066000000002"/>
    <s v="Supplier E"/>
    <n v="5.3087"/>
    <n v="0.69854059999999996"/>
    <n v="4416.1666999999998"/>
    <s v="Supplier H"/>
    <n v="17.009499999999999"/>
    <n v="3.4099940000000002E-2"/>
    <s v="Supplier E"/>
    <n v="5.3087"/>
    <n v="0.69854059999999996"/>
    <s v="Supplier H"/>
    <n v="17.009499999999999"/>
    <n v="3.4099940000000002E-2"/>
    <n v="11.27154286"/>
    <n v="0.35993510181714938"/>
    <n v="11.27154286"/>
    <n v="0.35993510181714938"/>
    <s v="Construct Formula To The Right Of This Column"/>
  </r>
  <r>
    <x v="0"/>
    <x v="0"/>
    <x v="0"/>
    <x v="19"/>
    <x v="1"/>
    <s v="High"/>
    <s v="Thick Premium Fountain Pen"/>
    <n v="22.88"/>
    <n v="0"/>
    <n v="310"/>
    <n v="7092.8"/>
    <s v="Supplier E"/>
    <n v="16.669899999999998"/>
    <s v="Valid Bid"/>
    <n v="0.27142044999999998"/>
    <n v="1925.1310000000001"/>
    <n v="7"/>
    <n v="4"/>
    <n v="0.57140000000000002"/>
    <n v="0.42859999999999998"/>
    <n v="0.42859999999999998"/>
    <n v="0.1429"/>
    <n v="0"/>
    <n v="0.42859999999999998"/>
    <n v="0.42438374000000001"/>
    <s v="Supplier E"/>
    <n v="16.669899999999998"/>
    <n v="0.27142044999999998"/>
    <n v="1925.1310000000001"/>
    <s v="Supplier C"/>
    <n v="26.379799999999999"/>
    <n v="-0.15296329"/>
    <s v="Supplier E"/>
    <n v="16.669899999999998"/>
    <n v="0.27142044999999998"/>
    <s v="Supplier G"/>
    <n v="42.226700000000001"/>
    <n v="-0.84557254999999998"/>
    <n v="20.967974999999999"/>
    <n v="8.3567526223776237E-2"/>
    <n v="28.833742860000001"/>
    <n v="-0.26021603395979021"/>
    <s v="Construct Formula To The Right Of This Column"/>
  </r>
  <r>
    <x v="0"/>
    <x v="0"/>
    <x v="0"/>
    <x v="20"/>
    <x v="2"/>
    <s v="Low"/>
    <s v="Plastic Simple Chair"/>
    <n v="23.08"/>
    <n v="0"/>
    <n v="152"/>
    <n v="3508.16"/>
    <s v="Supplier F"/>
    <n v="13.8065"/>
    <s v="Outlier Bid"/>
    <n v="0.40179809"/>
    <n v="0"/>
    <n v="7"/>
    <n v="4"/>
    <n v="0.57140000000000002"/>
    <n v="0.42859999999999998"/>
    <n v="0.42859999999999998"/>
    <n v="0.1429"/>
    <n v="0.28570000000000001"/>
    <n v="0.1429"/>
    <n v="0.49484834999999999"/>
    <s v="Supplier G"/>
    <n v="15.791700000000001"/>
    <n v="0.31578423"/>
    <n v="1107.8216"/>
    <s v="Supplier D"/>
    <n v="27.212800000000001"/>
    <n v="-0.17906411999999999"/>
    <s v="Supplier A"/>
    <n v="12.2"/>
    <n v="0.47140380999999998"/>
    <s v="Supplier C"/>
    <n v="36.698599999999999"/>
    <n v="-0.59006066000000001"/>
    <n v="20.614750000000001"/>
    <n v="0.10681325823223571"/>
    <n v="20.737728570000002"/>
    <n v="0.10148489727036397"/>
    <s v="Construct Formula To The Right Of This Column"/>
  </r>
  <r>
    <x v="0"/>
    <x v="0"/>
    <x v="0"/>
    <x v="21"/>
    <x v="2"/>
    <s v="Low"/>
    <s v="Metal Simple Chair"/>
    <n v="28.5"/>
    <n v="0"/>
    <n v="416"/>
    <n v="11856"/>
    <s v="Supplier F"/>
    <n v="9.0519999999999996"/>
    <s v="Outlier Bid"/>
    <n v="0.68238595999999996"/>
    <n v="0"/>
    <n v="7"/>
    <n v="3"/>
    <n v="0.42859999999999998"/>
    <n v="0.57140000000000002"/>
    <n v="0.1429"/>
    <n v="0.28570000000000001"/>
    <n v="0.42859999999999998"/>
    <n v="0.1429"/>
    <n v="0.52135087999999996"/>
    <s v="Supplier G"/>
    <n v="19.430099999999999"/>
    <n v="0.31824211000000002"/>
    <n v="3773.0783999999999"/>
    <s v="Supplier H"/>
    <n v="34.288600000000002"/>
    <n v="-0.20310876999999999"/>
    <s v="Supplier F"/>
    <n v="9.0519999999999996"/>
    <n v="0.68238595999999996"/>
    <s v="Supplier A"/>
    <n v="51.249299999999998"/>
    <n v="-0.79822104999999999"/>
    <n v="28.317966670000001"/>
    <n v="6.3871345263157887E-3"/>
    <n v="25.19684286"/>
    <n v="0.11590025063157895"/>
    <s v="Construct Formula To The Right Of This Column"/>
  </r>
  <r>
    <x v="0"/>
    <x v="0"/>
    <x v="0"/>
    <x v="22"/>
    <x v="2"/>
    <s v="Low"/>
    <s v="Wooden Simple Chair"/>
    <n v="30.524000000000001"/>
    <n v="0"/>
    <n v="584"/>
    <n v="17826.016"/>
    <s v="Supplier F"/>
    <n v="19.572399999999998"/>
    <s v="Valid Bid"/>
    <n v="0.35878652999999999"/>
    <n v="6395.7344000000003"/>
    <n v="7"/>
    <n v="4"/>
    <n v="0.57140000000000002"/>
    <n v="0.42859999999999998"/>
    <n v="0.28570000000000001"/>
    <n v="0.28570000000000001"/>
    <n v="0.1429"/>
    <n v="0.28570000000000001"/>
    <n v="0.55219499000000005"/>
    <s v="Supplier F"/>
    <n v="19.572399999999998"/>
    <n v="0.35878652999999999"/>
    <n v="6395.7344000000003"/>
    <s v="Supplier D"/>
    <n v="36.427599999999998"/>
    <n v="-0.19340847"/>
    <s v="Supplier H"/>
    <n v="14.440099999999999"/>
    <n v="0.52692634999999999"/>
    <s v="Supplier G"/>
    <n v="50.4285"/>
    <n v="-0.65209342999999997"/>
    <n v="29.966725"/>
    <n v="1.8256945354475165E-2"/>
    <n v="33.351957140000003"/>
    <n v="-9.2647003734766073E-2"/>
    <s v="Construct Formula To The Right Of This Column"/>
  </r>
  <r>
    <x v="0"/>
    <x v="0"/>
    <x v="0"/>
    <x v="23"/>
    <x v="2"/>
    <s v="Medium"/>
    <s v="Standard Office Chair"/>
    <n v="49.24"/>
    <n v="0"/>
    <n v="562"/>
    <n v="27672.880000000001"/>
    <s v="Supplier F"/>
    <n v="75.347800000000007"/>
    <s v="Outlier Bid"/>
    <n v="-0.53021527000000002"/>
    <n v="0"/>
    <n v="7"/>
    <n v="4"/>
    <n v="0.57140000000000002"/>
    <n v="0.42859999999999998"/>
    <n v="0.28570000000000001"/>
    <n v="0.28570000000000001"/>
    <n v="0.1429"/>
    <n v="0.28570000000000001"/>
    <n v="0.55889926999999995"/>
    <s v="Supplier G"/>
    <n v="32.1128"/>
    <n v="0.34783102999999999"/>
    <n v="9625.4863999999998"/>
    <s v="Supplier B"/>
    <n v="59.633000000000003"/>
    <n v="-0.21106823999999999"/>
    <s v="Supplier H"/>
    <n v="26.606400000000001"/>
    <n v="0.45965880999999997"/>
    <s v="Supplier F"/>
    <n v="75.347800000000007"/>
    <n v="-0.53021527000000002"/>
    <n v="46.554575"/>
    <n v="5.4537469536961813E-2"/>
    <n v="51.404214289999999"/>
    <n v="-4.3952361596263194E-2"/>
    <s v="Construct Formula To The Right Of This Column"/>
  </r>
  <r>
    <x v="0"/>
    <x v="0"/>
    <x v="0"/>
    <x v="24"/>
    <x v="2"/>
    <s v="Medium"/>
    <s v="Standard Office Recliner"/>
    <n v="66.900000000000006"/>
    <n v="0"/>
    <n v="372"/>
    <n v="24886.799999999999"/>
    <s v="Supplier F"/>
    <n v="20.734999999999999"/>
    <s v="Outlier Bid"/>
    <n v="0.69005978999999995"/>
    <n v="0"/>
    <n v="7"/>
    <n v="1"/>
    <n v="0.1429"/>
    <n v="0.85709999999999997"/>
    <n v="0"/>
    <n v="0.1429"/>
    <n v="0.85709999999999997"/>
    <n v="0"/>
    <n v="0"/>
    <s v="Supplier B"/>
    <n v="77.674999999999997"/>
    <n v="-0.16106129"/>
    <n v="-4008.3"/>
    <s v="Supplier B"/>
    <n v="77.674999999999997"/>
    <n v="-0.16106129"/>
    <s v="Supplier F"/>
    <n v="20.734999999999999"/>
    <n v="0.69005978999999995"/>
    <s v="Supplier B"/>
    <n v="77.674999999999997"/>
    <n v="-0.16106129"/>
    <n v="77.674999999999997"/>
    <n v="-0.16106128550074739"/>
    <n v="35.537100000000002"/>
    <n v="0.46880269058295959"/>
    <s v="Construct Formula To The Right Of This Column"/>
  </r>
  <r>
    <x v="0"/>
    <x v="0"/>
    <x v="0"/>
    <x v="25"/>
    <x v="2"/>
    <s v="Medium"/>
    <s v="Soft Office Chair"/>
    <n v="67.98"/>
    <n v="0"/>
    <n v="82"/>
    <n v="5574.36"/>
    <s v="Supplier F"/>
    <n v="77.862399999999994"/>
    <s v="Valid Bid"/>
    <n v="-0.14537217"/>
    <n v="-810.35680000000002"/>
    <n v="7"/>
    <n v="3"/>
    <n v="0.42859999999999998"/>
    <n v="0.57140000000000002"/>
    <n v="0.1429"/>
    <n v="0.28570000000000001"/>
    <n v="0.42859999999999998"/>
    <n v="0.1429"/>
    <n v="0.41855251999999998"/>
    <s v="Supplier D"/>
    <n v="52.795999999999999"/>
    <n v="0.22335980999999999"/>
    <n v="1245.088"/>
    <s v="Supplier A"/>
    <n v="81.249200000000002"/>
    <n v="-0.1951927"/>
    <s v="Supplier B"/>
    <n v="22.736499999999999"/>
    <n v="0.66554133999999998"/>
    <s v="Supplier G"/>
    <n v="117.4269"/>
    <n v="-0.72737423000000001"/>
    <n v="70.635866669999999"/>
    <n v="-3.9068353427478671E-2"/>
    <n v="59.534242859999999"/>
    <n v="0.12423885176522506"/>
    <s v="Construct Formula To The Right Of This Column"/>
  </r>
  <r>
    <x v="0"/>
    <x v="0"/>
    <x v="0"/>
    <x v="26"/>
    <x v="2"/>
    <s v="Medium"/>
    <s v="Leather Office Chair"/>
    <n v="177"/>
    <n v="0"/>
    <n v="345"/>
    <n v="61065"/>
    <s v="Supplier F"/>
    <n v="219.45240000000001"/>
    <s v="Valid Bid"/>
    <n v="-0.23984406999999999"/>
    <n v="-14646.078"/>
    <n v="7"/>
    <n v="4"/>
    <n v="0.57140000000000002"/>
    <n v="0.42859999999999998"/>
    <n v="0.28570000000000001"/>
    <n v="0.28570000000000001"/>
    <n v="0.28570000000000001"/>
    <n v="0.1429"/>
    <n v="0.62975932000000001"/>
    <s v="Supplier A"/>
    <n v="107.985"/>
    <n v="0.38991524999999999"/>
    <n v="23810.174999999999"/>
    <s v="Supplier F"/>
    <n v="219.45240000000001"/>
    <n v="-0.23984406999999999"/>
    <s v="Supplier B"/>
    <n v="82.609800000000007"/>
    <n v="0.53327796999999999"/>
    <s v="Supplier D"/>
    <n v="309.50549999999998"/>
    <n v="-0.74861864"/>
    <n v="167.53485000000001"/>
    <n v="5.3475423728813559E-2"/>
    <n v="166.49867143"/>
    <n v="5.9329539954802259E-2"/>
    <s v="Construct Formula To The Right Of This Column"/>
  </r>
  <r>
    <x v="0"/>
    <x v="0"/>
    <x v="0"/>
    <x v="27"/>
    <x v="2"/>
    <s v="High"/>
    <s v="Luxury CEO Chair"/>
    <n v="1524"/>
    <n v="0"/>
    <n v="522"/>
    <n v="795528"/>
    <s v="Supplier F"/>
    <n v="1830.4056"/>
    <s v="Valid Bid"/>
    <n v="-0.20105354"/>
    <n v="-159943.72320000001"/>
    <n v="6"/>
    <n v="4"/>
    <n v="0.66669999999999996"/>
    <n v="0.33329999999999999"/>
    <n v="0.33329999999999999"/>
    <n v="0.33329999999999999"/>
    <n v="0.33329999999999999"/>
    <n v="0"/>
    <n v="0.56372204999999997"/>
    <s v="Supplier C"/>
    <n v="982.88639999999998"/>
    <n v="0.35506142000000002"/>
    <n v="282461.29920000001"/>
    <s v="Supplier H"/>
    <n v="1841.9988000000001"/>
    <n v="-0.20866063000000001"/>
    <s v="Supplier B"/>
    <n v="621.2364"/>
    <n v="0.59236456999999998"/>
    <s v="Supplier H"/>
    <n v="1841.9988000000001"/>
    <n v="-0.20866063000000001"/>
    <n v="1409.7728999999999"/>
    <n v="7.4952165354330705E-2"/>
    <n v="1180.8462"/>
    <n v="0.22516653543307086"/>
    <s v="Construct Formula To The Right Of This Column"/>
  </r>
  <r>
    <x v="0"/>
    <x v="0"/>
    <x v="0"/>
    <x v="28"/>
    <x v="2"/>
    <s v="High"/>
    <s v="Luxury CEO Guest Chair"/>
    <n v="720.3"/>
    <n v="0"/>
    <n v="303"/>
    <n v="218250.9"/>
    <s v="Supplier F"/>
    <n v="365.14800000000002"/>
    <s v="Outlier Bid"/>
    <n v="0.49306122000000002"/>
    <n v="0"/>
    <n v="6"/>
    <n v="4"/>
    <n v="0.66669999999999996"/>
    <n v="0.33329999999999999"/>
    <n v="0.5"/>
    <n v="0.16669999999999999"/>
    <n v="0.16669999999999999"/>
    <n v="0.16669999999999999"/>
    <n v="0.49436734999999998"/>
    <s v="Supplier G"/>
    <n v="579.22410000000002"/>
    <n v="0.19585714000000001"/>
    <n v="42745.9977"/>
    <s v="Supplier C"/>
    <n v="935.31690000000003"/>
    <n v="-0.2985102"/>
    <s v="Supplier F"/>
    <n v="365.14800000000002"/>
    <n v="0.49306122000000002"/>
    <s v="Supplier D"/>
    <n v="1454.0064"/>
    <n v="-1.0186122399999999"/>
    <n v="722.88300000000004"/>
    <n v="-3.5860058309037904E-3"/>
    <n v="785.11440000000005"/>
    <n v="-8.9982507288629748E-2"/>
    <s v="Construct Formula To The Right Of This Column"/>
  </r>
  <r>
    <x v="0"/>
    <x v="0"/>
    <x v="0"/>
    <x v="29"/>
    <x v="2"/>
    <s v="High"/>
    <s v="Luxury CEO Guest Sofa"/>
    <n v="2005.5"/>
    <n v="0"/>
    <n v="229"/>
    <n v="459259.5"/>
    <s v="Supplier F"/>
    <n v="2881.92"/>
    <s v="Outlier Bid"/>
    <n v="-0.43700823"/>
    <n v="0"/>
    <n v="5"/>
    <n v="3"/>
    <n v="0.6"/>
    <n v="0.4"/>
    <n v="0.2"/>
    <n v="0.4"/>
    <n v="0"/>
    <n v="0.4"/>
    <n v="0.39579431999999998"/>
    <s v="Supplier B"/>
    <n v="1674.768"/>
    <n v="0.16491248999999999"/>
    <n v="75737.627999999997"/>
    <s v="Supplier C"/>
    <n v="2468.5335"/>
    <n v="-0.23088181999999999"/>
    <s v="Supplier B"/>
    <n v="1674.768"/>
    <n v="0.16491248999999999"/>
    <s v="Supplier G"/>
    <n v="2918.9744999999998"/>
    <n v="-0.45548466999999998"/>
    <n v="2191.0645"/>
    <n v="-9.2527798553976567E-2"/>
    <n v="2474.8175999999999"/>
    <n v="-0.23401525804038895"/>
    <s v="Construct Formula To The Right Of This Column"/>
  </r>
  <r>
    <x v="0"/>
    <x v="0"/>
    <x v="0"/>
    <x v="30"/>
    <x v="3"/>
    <s v="Low"/>
    <s v="Plastic Desk"/>
    <n v="116.1"/>
    <n v="0"/>
    <n v="548"/>
    <n v="63622.8"/>
    <s v="Supplier F"/>
    <n v="79.557000000000002"/>
    <s v="Valid Bid"/>
    <n v="0.31475451999999998"/>
    <n v="20025.563999999998"/>
    <n v="6"/>
    <n v="4"/>
    <n v="0.66669999999999996"/>
    <n v="0.33329999999999999"/>
    <n v="0.66669999999999996"/>
    <n v="0"/>
    <n v="0.33329999999999999"/>
    <n v="0"/>
    <n v="0.26214815000000002"/>
    <s v="Supplier A"/>
    <n v="68.074200000000005"/>
    <n v="0.41365890999999999"/>
    <n v="26318.1384"/>
    <s v="Supplier G"/>
    <n v="98.509600000000006"/>
    <n v="0.15151076999999999"/>
    <s v="Supplier D"/>
    <n v="51.971499999999999"/>
    <n v="0.55235573000000004"/>
    <s v="Supplier G"/>
    <n v="98.509600000000006"/>
    <n v="0.15151076999999999"/>
    <n v="82.806299999999993"/>
    <n v="0.28676744186046516"/>
    <n v="72.62585"/>
    <n v="0.3744543496985358"/>
    <s v="Construct Formula To The Right Of This Column"/>
  </r>
  <r>
    <x v="0"/>
    <x v="0"/>
    <x v="0"/>
    <x v="31"/>
    <x v="3"/>
    <s v="Medium"/>
    <s v="Wooden Desk"/>
    <n v="245.8"/>
    <n v="0"/>
    <n v="305"/>
    <n v="74969"/>
    <s v="Supplier F"/>
    <n v="293.84640000000002"/>
    <s v="Valid Bid"/>
    <n v="-0.19546949"/>
    <n v="-14654.152"/>
    <n v="6"/>
    <n v="4"/>
    <n v="0.66669999999999996"/>
    <n v="0.33329999999999999"/>
    <n v="0.16669999999999999"/>
    <n v="0.5"/>
    <n v="0.33329999999999999"/>
    <n v="0"/>
    <n v="0.59620993"/>
    <s v="Supplier B"/>
    <n v="176.7636"/>
    <n v="0.28086411999999999"/>
    <n v="21056.101999999999"/>
    <s v="Supplier G"/>
    <n v="323.31200000000001"/>
    <n v="-0.31534581"/>
    <s v="Supplier D"/>
    <n v="110.0564"/>
    <n v="0.55225223999999995"/>
    <s v="Supplier G"/>
    <n v="323.31200000000001"/>
    <n v="-0.31534581"/>
    <n v="267.20429999999999"/>
    <n v="-8.7080146460537008E-2"/>
    <n v="216.04413332999999"/>
    <n v="0.12105722810008136"/>
    <s v="Construct Formula To The Right Of This Column"/>
  </r>
  <r>
    <x v="0"/>
    <x v="0"/>
    <x v="0"/>
    <x v="32"/>
    <x v="3"/>
    <s v="High"/>
    <s v="Adjustable Metal and Plastic Desk"/>
    <n v="537.5"/>
    <n v="0"/>
    <n v="292"/>
    <n v="156950"/>
    <s v="Supplier F"/>
    <n v="339.3"/>
    <s v="Valid Bid"/>
    <n v="0.36874419000000003"/>
    <n v="57874.400000000001"/>
    <n v="6"/>
    <n v="6"/>
    <n v="1"/>
    <n v="0"/>
    <n v="0.66669999999999996"/>
    <n v="0.33329999999999999"/>
    <n v="0"/>
    <n v="0"/>
    <n v="0.59438884000000003"/>
    <s v="Supplier F"/>
    <n v="339.3"/>
    <n v="0.36874419000000003"/>
    <n v="57874.400000000001"/>
    <s v="Supplier G"/>
    <n v="658.78399999999999"/>
    <n v="-0.22564465"/>
    <s v="Supplier F"/>
    <n v="339.3"/>
    <n v="0.36874419000000003"/>
    <s v="Supplier G"/>
    <n v="658.78399999999999"/>
    <n v="-0.22564465"/>
    <n v="469.65291667000002"/>
    <n v="0.12622713178418604"/>
    <n v="469.65291667000002"/>
    <n v="0.12622713178418604"/>
    <s v="Construct Formula To The Right Of This Column"/>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x v="0"/>
    <x v="0"/>
    <x v="0"/>
    <s v="BASK_1.0"/>
    <x v="0"/>
    <x v="0"/>
    <x v="0"/>
    <s v="Regional"/>
    <x v="0"/>
    <n v="33"/>
    <n v="1956636.3075000001"/>
    <x v="0"/>
    <n v="1"/>
    <n v="0.75349999999999995"/>
    <n v="0.24650639999999999"/>
    <n v="1"/>
    <n v="0.78790000000000004"/>
    <n v="0.21210000000000001"/>
    <x v="0"/>
    <n v="197060.66029999999"/>
    <n v="0.100714"/>
    <n v="303268.61829999997"/>
    <n v="0.15499488"/>
    <n v="33"/>
    <n v="26"/>
    <n v="7"/>
    <n v="0"/>
    <n v="1956636.3075000001"/>
    <n v="1474312.9275"/>
    <n v="482323.38"/>
    <n v="0"/>
    <n v="1"/>
    <n v="0.75349999999999995"/>
    <n v="0.24650639999999999"/>
    <n v="0"/>
    <n v="1947314.5023000001"/>
    <n v="1277252.2671999999"/>
    <n v="670062.23510000005"/>
    <n v="1759575.6472"/>
    <s v="Construct Formula To The Right Of This Column"/>
  </r>
  <r>
    <x v="0"/>
    <x v="0"/>
    <x v="0"/>
    <s v="BASK_1.0"/>
    <x v="0"/>
    <x v="1"/>
    <x v="1"/>
    <s v="National"/>
    <x v="0"/>
    <n v="33"/>
    <n v="1956636.3075000001"/>
    <x v="0"/>
    <n v="1"/>
    <n v="0.94950000000000001"/>
    <n v="5.0465240000000001E-2"/>
    <n v="1"/>
    <n v="0.81820000000000004"/>
    <n v="0.18179999999999999"/>
    <x v="1"/>
    <n v="110049.2784"/>
    <n v="5.6244120000000002E-2"/>
    <n v="308218.4644"/>
    <n v="0.15752466000000001"/>
    <n v="33"/>
    <n v="27"/>
    <n v="6"/>
    <n v="0"/>
    <n v="1956636.3075000001"/>
    <n v="1857894.1795000001"/>
    <n v="98742.127999999997"/>
    <n v="0"/>
    <n v="1"/>
    <n v="0.94950000000000001"/>
    <n v="5.0465240000000001E-2"/>
    <n v="0"/>
    <n v="1809477.0019"/>
    <n v="1747844.9010999999"/>
    <n v="61632.1008"/>
    <n v="1846587.0290999999"/>
    <s v="Construct Formula To The Right Of This Column"/>
  </r>
  <r>
    <x v="0"/>
    <x v="0"/>
    <x v="0"/>
    <s v="BASK_1.0"/>
    <x v="0"/>
    <x v="2"/>
    <x v="0"/>
    <s v="Regional"/>
    <x v="0"/>
    <n v="33"/>
    <n v="1956636.3075000001"/>
    <x v="0"/>
    <n v="1"/>
    <n v="0.61450000000000005"/>
    <n v="0.38545467"/>
    <n v="1"/>
    <n v="0.72729999999999995"/>
    <n v="0.2727"/>
    <x v="2"/>
    <n v="-102866.04180000001"/>
    <n v="-5.2572899999999999E-2"/>
    <n v="89991.375799999994"/>
    <n v="4.5992900000000003E-2"/>
    <n v="33"/>
    <n v="24"/>
    <n v="9"/>
    <n v="0"/>
    <n v="1956636.3075000001"/>
    <n v="1202441.7115"/>
    <n v="754194.59600000002"/>
    <n v="0"/>
    <n v="1"/>
    <n v="0.61450000000000005"/>
    <n v="0.38545467"/>
    <n v="0"/>
    <n v="2146596.3248000001"/>
    <n v="1305307.7533"/>
    <n v="841288.57149999996"/>
    <n v="2059502.3492999999"/>
    <s v="Construct Formula To The Right Of This Column"/>
  </r>
  <r>
    <x v="0"/>
    <x v="0"/>
    <x v="0"/>
    <s v="BASK_1.0"/>
    <x v="0"/>
    <x v="3"/>
    <x v="1"/>
    <s v="National"/>
    <x v="0"/>
    <n v="33"/>
    <n v="1956636.3075000001"/>
    <x v="1"/>
    <n v="0.34975315000000001"/>
    <n v="0.28899999999999998"/>
    <n v="6.0781740000000001E-2"/>
    <n v="0.81820000000000004"/>
    <n v="0.63639999999999997"/>
    <n v="0.18179999999999999"/>
    <x v="3"/>
    <n v="88967.513600000006"/>
    <n v="4.5469620000000002E-2"/>
    <n v="96315.145900000003"/>
    <n v="4.9224860000000002E-2"/>
    <n v="27"/>
    <n v="21"/>
    <n v="6"/>
    <n v="6"/>
    <n v="684339.71750000003"/>
    <n v="565411.94949999999"/>
    <n v="118927.768"/>
    <n v="1272296.5900000001"/>
    <n v="0.34975315000000001"/>
    <n v="0.28899999999999998"/>
    <n v="6.0781740000000001E-2"/>
    <n v="0.65024685000000004"/>
    <n v="553592.32510000002"/>
    <n v="476444.43589999998"/>
    <n v="77147.889200000005"/>
    <n v="1867668.7938999999"/>
    <s v="Construct Formula To The Right Of This Column"/>
  </r>
  <r>
    <x v="0"/>
    <x v="0"/>
    <x v="0"/>
    <s v="BASK_1.0"/>
    <x v="0"/>
    <x v="4"/>
    <x v="1"/>
    <s v="Regional"/>
    <x v="0"/>
    <n v="33"/>
    <n v="1956636.3075000001"/>
    <x v="1"/>
    <n v="1"/>
    <n v="0.50790000000000002"/>
    <n v="0.49208344999999998"/>
    <n v="1"/>
    <n v="0.75760000000000005"/>
    <n v="0.2424"/>
    <x v="3"/>
    <n v="160626.23079999999"/>
    <n v="8.2093040000000006E-2"/>
    <n v="173232.16260000001"/>
    <n v="8.8535699999999995E-2"/>
    <n v="33"/>
    <n v="25"/>
    <n v="8"/>
    <n v="0"/>
    <n v="1956636.3075000001"/>
    <n v="993807.96750000003"/>
    <n v="962828.34"/>
    <n v="0"/>
    <n v="1"/>
    <n v="0.50790000000000002"/>
    <n v="0.49208344999999998"/>
    <n v="0"/>
    <n v="1262906.9611"/>
    <n v="833181.73670000001"/>
    <n v="429725.22440000001"/>
    <n v="1796010.0767000001"/>
    <s v="Construct Formula To The Right Of This Column"/>
  </r>
  <r>
    <x v="0"/>
    <x v="0"/>
    <x v="0"/>
    <s v="BASK_1.0"/>
    <x v="0"/>
    <x v="5"/>
    <x v="0"/>
    <s v="National"/>
    <x v="0"/>
    <n v="33"/>
    <n v="1956636.3075000001"/>
    <x v="1"/>
    <n v="1.8228680000000001E-2"/>
    <n v="1.72E-2"/>
    <n v="1.0364300000000001E-3"/>
    <n v="0.60609999999999997"/>
    <n v="0.54549999999999998"/>
    <n v="6.0600000000000001E-2"/>
    <x v="3"/>
    <n v="8016.4611999999997"/>
    <n v="4.0970599999999996E-3"/>
    <n v="11074.8334"/>
    <n v="5.6601400000000001E-3"/>
    <n v="20"/>
    <n v="18"/>
    <n v="2"/>
    <n v="13"/>
    <n v="35666.891499999998"/>
    <n v="33638.967499999999"/>
    <n v="2027.924"/>
    <n v="1920969.416"/>
    <n v="1.8228680000000001E-2"/>
    <n v="1.72E-2"/>
    <n v="1.0364300000000001E-3"/>
    <n v="0.98177132"/>
    <n v="28358.8999"/>
    <n v="25622.506300000001"/>
    <n v="2736.3935999999999"/>
    <n v="1948619.8463000001"/>
    <s v="Construct Formula To The Right Of This Column"/>
  </r>
  <r>
    <x v="0"/>
    <x v="0"/>
    <x v="0"/>
    <s v="BASK_1.0"/>
    <x v="0"/>
    <x v="6"/>
    <x v="0"/>
    <s v="National"/>
    <x v="0"/>
    <n v="33"/>
    <n v="1956636.3075000001"/>
    <x v="1"/>
    <n v="1"/>
    <n v="0.33029999999999998"/>
    <n v="0.66967845000000004"/>
    <n v="1"/>
    <n v="0.78790000000000004"/>
    <n v="0.21210000000000001"/>
    <x v="3"/>
    <n v="17354.8567"/>
    <n v="8.8697399999999992E-3"/>
    <n v="79501.592399999994"/>
    <n v="4.0631769999999998E-2"/>
    <n v="33"/>
    <n v="26"/>
    <n v="7"/>
    <n v="0"/>
    <n v="1956636.3075000001"/>
    <n v="646319.14350000001"/>
    <n v="1310317.1640000001"/>
    <n v="0"/>
    <n v="1"/>
    <n v="0.33029999999999998"/>
    <n v="0.66967845000000004"/>
    <n v="0"/>
    <n v="1789408.4989"/>
    <n v="628964.2868"/>
    <n v="1160444.2120999999"/>
    <n v="1939281.4508"/>
    <s v="Construct Formula To The Right Of This Column"/>
  </r>
  <r>
    <x v="0"/>
    <x v="0"/>
    <x v="0"/>
    <s v="BASK_1.0"/>
    <x v="0"/>
    <x v="7"/>
    <x v="1"/>
    <s v="Regional"/>
    <x v="0"/>
    <n v="33"/>
    <n v="1956636.3075000001"/>
    <x v="1"/>
    <n v="0.49967468999999998"/>
    <n v="0.46089999999999998"/>
    <n v="3.8821759999999997E-2"/>
    <n v="0.72729999999999995"/>
    <n v="0.60609999999999997"/>
    <n v="0.1212"/>
    <x v="3"/>
    <n v="-170441.33059999999"/>
    <n v="-8.7109359999999997E-2"/>
    <n v="4300.3388999999997"/>
    <n v="2.1978200000000001E-3"/>
    <n v="24"/>
    <n v="20"/>
    <n v="4"/>
    <n v="9"/>
    <n v="977681.64749999996"/>
    <n v="901721.59149999998"/>
    <n v="75960.055999999997"/>
    <n v="978954.66"/>
    <n v="0.49967468999999998"/>
    <n v="0.46089999999999998"/>
    <n v="3.8821759999999997E-2"/>
    <n v="0.50032531000000002"/>
    <n v="1107522.4254999999"/>
    <n v="1072162.9221000001"/>
    <n v="35359.503400000001"/>
    <n v="2127077.6381000001"/>
    <s v="Construct Formula To The Right Of This Column"/>
  </r>
  <r>
    <x v="0"/>
    <x v="0"/>
    <x v="0"/>
    <s v="BASK_1.1"/>
    <x v="1"/>
    <x v="4"/>
    <x v="1"/>
    <s v="Regional"/>
    <x v="1"/>
    <n v="3"/>
    <n v="295541.8"/>
    <x v="0"/>
    <n v="1"/>
    <n v="0.78469999999999995"/>
    <n v="0.21527513000000001"/>
    <n v="1"/>
    <n v="0.66669999999999996"/>
    <n v="0.33329999999999999"/>
    <x v="0"/>
    <n v="78369.861999999994"/>
    <n v="0.26517352999999999"/>
    <n v="78369.861999999994"/>
    <n v="0.26517352999999999"/>
    <n v="3"/>
    <n v="2"/>
    <n v="1"/>
    <n v="0"/>
    <n v="295541.8"/>
    <n v="231919"/>
    <n v="63622.8"/>
    <n v="0"/>
    <n v="1"/>
    <n v="0.78469999999999995"/>
    <n v="0.21527513000000001"/>
    <n v="0"/>
    <n v="182351.14120000001"/>
    <n v="153549.13800000001"/>
    <n v="28802.003199999999"/>
    <n v="217171.93799999999"/>
    <s v="Construct Formula To The Right Of This Column"/>
  </r>
  <r>
    <x v="0"/>
    <x v="0"/>
    <x v="0"/>
    <s v="BASK_1.1"/>
    <x v="1"/>
    <x v="2"/>
    <x v="0"/>
    <s v="Regional"/>
    <x v="1"/>
    <n v="3"/>
    <n v="295541.8"/>
    <x v="0"/>
    <n v="1"/>
    <n v="1"/>
    <n v="0"/>
    <n v="1"/>
    <n v="1"/>
    <n v="0"/>
    <x v="1"/>
    <n v="63245.811999999998"/>
    <n v="0.21399955000000001"/>
    <n v="77899.964000000007"/>
    <n v="0.26358356999999999"/>
    <n v="3"/>
    <n v="3"/>
    <n v="0"/>
    <n v="0"/>
    <n v="295541.8"/>
    <n v="295541.8"/>
    <n v="0"/>
    <n v="0"/>
    <n v="1"/>
    <n v="1"/>
    <n v="0"/>
    <n v="0"/>
    <n v="232295.98800000001"/>
    <n v="232295.98800000001"/>
    <n v="0"/>
    <n v="232295.98800000001"/>
    <s v="Construct Formula To The Right Of This Column"/>
  </r>
  <r>
    <x v="0"/>
    <x v="0"/>
    <x v="0"/>
    <s v="BASK_1.1"/>
    <x v="1"/>
    <x v="1"/>
    <x v="1"/>
    <s v="National"/>
    <x v="1"/>
    <n v="3"/>
    <n v="295541.8"/>
    <x v="0"/>
    <n v="1"/>
    <n v="1"/>
    <n v="0"/>
    <n v="1"/>
    <n v="1"/>
    <n v="0"/>
    <x v="2"/>
    <n v="-344.31920000000002"/>
    <n v="-1.16504E-3"/>
    <n v="16996.5488"/>
    <n v="5.75098E-2"/>
    <n v="3"/>
    <n v="3"/>
    <n v="0"/>
    <n v="0"/>
    <n v="295541.8"/>
    <n v="295541.8"/>
    <n v="0"/>
    <n v="0"/>
    <n v="1"/>
    <n v="1"/>
    <n v="0"/>
    <n v="0"/>
    <n v="295886.11920000002"/>
    <n v="295886.11920000002"/>
    <n v="0"/>
    <n v="295886.11920000002"/>
    <s v="Construct Formula To The Right Of This Column"/>
  </r>
  <r>
    <x v="0"/>
    <x v="0"/>
    <x v="0"/>
    <s v="BASK_1.1"/>
    <x v="1"/>
    <x v="6"/>
    <x v="0"/>
    <s v="National"/>
    <x v="1"/>
    <n v="3"/>
    <n v="295541.8"/>
    <x v="0"/>
    <n v="1"/>
    <n v="1"/>
    <n v="0"/>
    <n v="1"/>
    <n v="1"/>
    <n v="0"/>
    <x v="4"/>
    <n v="-49416.548799999997"/>
    <n v="-0.16720662999999999"/>
    <n v="9639.5391999999993"/>
    <n v="3.26165E-2"/>
    <n v="3"/>
    <n v="3"/>
    <n v="0"/>
    <n v="0"/>
    <n v="295541.8"/>
    <n v="295541.8"/>
    <n v="0"/>
    <n v="0"/>
    <n v="1"/>
    <n v="1"/>
    <n v="0"/>
    <n v="0"/>
    <n v="344958.34879999998"/>
    <n v="344958.34879999998"/>
    <n v="0"/>
    <n v="344958.34879999998"/>
    <s v="Construct Formula To The Right Of This Column"/>
  </r>
  <r>
    <x v="0"/>
    <x v="0"/>
    <x v="0"/>
    <s v="BASK_1.1"/>
    <x v="1"/>
    <x v="3"/>
    <x v="1"/>
    <s v="National"/>
    <x v="1"/>
    <n v="3"/>
    <n v="295541.8"/>
    <x v="1"/>
    <n v="1"/>
    <n v="0.74629999999999996"/>
    <n v="0.25366632"/>
    <n v="1"/>
    <n v="0.66669999999999996"/>
    <n v="0.33329999999999999"/>
    <x v="3"/>
    <n v="60438.338400000001"/>
    <n v="0.20450014"/>
    <n v="60438.338400000001"/>
    <n v="0.20450014"/>
    <n v="3"/>
    <n v="2"/>
    <n v="1"/>
    <n v="0"/>
    <n v="295541.8"/>
    <n v="220572.79999999999"/>
    <n v="74969"/>
    <n v="0"/>
    <n v="1"/>
    <n v="0.74629999999999996"/>
    <n v="0.25366632"/>
    <n v="0"/>
    <n v="195938.7776"/>
    <n v="160134.46160000001"/>
    <n v="35804.315999999999"/>
    <n v="235103.46160000001"/>
    <s v="Construct Formula To The Right Of This Column"/>
  </r>
  <r>
    <x v="0"/>
    <x v="0"/>
    <x v="0"/>
    <s v="BASK_1.1"/>
    <x v="1"/>
    <x v="0"/>
    <x v="0"/>
    <s v="Regional"/>
    <x v="1"/>
    <n v="3"/>
    <n v="295541.8"/>
    <x v="1"/>
    <n v="1"/>
    <n v="0.53110000000000002"/>
    <n v="0.46894144999999998"/>
    <n v="1"/>
    <n v="0.33329999999999999"/>
    <n v="0.66669999999999996"/>
    <x v="3"/>
    <n v="13441.49"/>
    <n v="4.5480840000000002E-2"/>
    <n v="13441.49"/>
    <n v="4.5480840000000002E-2"/>
    <n v="3"/>
    <n v="1"/>
    <n v="2"/>
    <n v="0"/>
    <n v="295541.8"/>
    <n v="156950"/>
    <n v="138591.79999999999"/>
    <n v="0"/>
    <n v="1"/>
    <n v="0.53110000000000002"/>
    <n v="0.46894144999999998"/>
    <n v="0"/>
    <n v="205556.09400000001"/>
    <n v="143508.51"/>
    <n v="62047.584000000003"/>
    <n v="282100.31"/>
    <s v="Construct Formula To The Right Of This Column"/>
  </r>
  <r>
    <x v="0"/>
    <x v="0"/>
    <x v="0"/>
    <s v="BASK_1.1"/>
    <x v="1"/>
    <x v="5"/>
    <x v="0"/>
    <s v="National"/>
    <x v="1"/>
    <n v="3"/>
    <n v="295541.8"/>
    <x v="2"/>
    <n v="0"/>
    <n v="0"/>
    <n v="0"/>
    <n v="0"/>
    <n v="0"/>
    <n v="0"/>
    <x v="3"/>
    <n v="0"/>
    <n v="0"/>
    <n v="0"/>
    <n v="0"/>
    <n v="0"/>
    <n v="0"/>
    <n v="0"/>
    <n v="3"/>
    <n v="0"/>
    <n v="0"/>
    <n v="0"/>
    <n v="295541.8"/>
    <n v="0"/>
    <n v="0"/>
    <n v="0"/>
    <n v="1"/>
    <n v="0"/>
    <n v="0"/>
    <n v="0"/>
    <n v="295541.8"/>
    <s v="Construct Formula To The Right Of This Column"/>
  </r>
  <r>
    <x v="0"/>
    <x v="0"/>
    <x v="0"/>
    <s v="BASK_1.1"/>
    <x v="1"/>
    <x v="7"/>
    <x v="1"/>
    <s v="Regional"/>
    <x v="1"/>
    <n v="3"/>
    <n v="295541.8"/>
    <x v="2"/>
    <n v="0"/>
    <n v="0"/>
    <n v="0"/>
    <n v="0"/>
    <n v="0"/>
    <n v="0"/>
    <x v="3"/>
    <n v="0"/>
    <n v="0"/>
    <n v="0"/>
    <n v="0"/>
    <n v="0"/>
    <n v="0"/>
    <n v="0"/>
    <n v="3"/>
    <n v="0"/>
    <n v="0"/>
    <n v="0"/>
    <n v="295541.8"/>
    <n v="0"/>
    <n v="0"/>
    <n v="0"/>
    <n v="1"/>
    <n v="0"/>
    <n v="0"/>
    <n v="0"/>
    <n v="295541.8"/>
    <s v="Construct Formula To The Right Of This Column"/>
  </r>
  <r>
    <x v="0"/>
    <x v="0"/>
    <x v="0"/>
    <s v="BASK_1.1"/>
    <x v="1"/>
    <x v="6"/>
    <x v="0"/>
    <s v="National"/>
    <x v="2"/>
    <n v="10"/>
    <n v="13554.897000000001"/>
    <x v="0"/>
    <n v="1"/>
    <n v="1"/>
    <n v="0"/>
    <n v="1"/>
    <n v="1"/>
    <n v="0"/>
    <x v="0"/>
    <n v="2947.6333"/>
    <n v="0.21745892"/>
    <n v="4493.4138999999996"/>
    <n v="0.33149746000000002"/>
    <n v="10"/>
    <n v="10"/>
    <n v="0"/>
    <n v="0"/>
    <n v="13554.897000000001"/>
    <n v="13554.897000000001"/>
    <n v="0"/>
    <n v="0"/>
    <n v="1"/>
    <n v="1"/>
    <n v="0"/>
    <n v="0"/>
    <n v="10607.2637"/>
    <n v="10607.2637"/>
    <n v="0"/>
    <n v="10607.2637"/>
    <s v="Construct Formula To The Right Of This Column"/>
  </r>
  <r>
    <x v="0"/>
    <x v="0"/>
    <x v="0"/>
    <s v="BASK_1.1"/>
    <x v="1"/>
    <x v="3"/>
    <x v="1"/>
    <s v="National"/>
    <x v="2"/>
    <n v="10"/>
    <n v="13554.897000000001"/>
    <x v="0"/>
    <n v="0.82812558000000003"/>
    <n v="0.82809999999999995"/>
    <n v="0"/>
    <n v="0.9"/>
    <n v="0.9"/>
    <n v="0"/>
    <x v="1"/>
    <n v="2903.8096"/>
    <n v="0.21422587000000001"/>
    <n v="2994.5241000000001"/>
    <n v="0.22091825000000001"/>
    <n v="9"/>
    <n v="9"/>
    <n v="0"/>
    <n v="1"/>
    <n v="11225.156999999999"/>
    <n v="11225.156999999999"/>
    <n v="0"/>
    <n v="2329.7399999999998"/>
    <n v="0.82812558000000003"/>
    <n v="0.82809999999999995"/>
    <n v="0"/>
    <n v="0.17187442"/>
    <n v="8321.3474000000006"/>
    <n v="8321.3474000000006"/>
    <n v="0"/>
    <n v="10651.0874"/>
    <s v="Construct Formula To The Right Of This Column"/>
  </r>
  <r>
    <x v="0"/>
    <x v="0"/>
    <x v="0"/>
    <s v="BASK_1.1"/>
    <x v="1"/>
    <x v="5"/>
    <x v="0"/>
    <s v="National"/>
    <x v="2"/>
    <n v="10"/>
    <n v="13554.897000000001"/>
    <x v="0"/>
    <n v="1"/>
    <n v="1"/>
    <n v="0"/>
    <n v="1"/>
    <n v="1"/>
    <n v="0"/>
    <x v="2"/>
    <n v="2137.0563999999999"/>
    <n v="0.15765936"/>
    <n v="4363.2777999999998"/>
    <n v="0.32189678999999999"/>
    <n v="10"/>
    <n v="10"/>
    <n v="0"/>
    <n v="0"/>
    <n v="13554.897000000001"/>
    <n v="13554.897000000001"/>
    <n v="0"/>
    <n v="0"/>
    <n v="1"/>
    <n v="1"/>
    <n v="0"/>
    <n v="0"/>
    <n v="11417.8406"/>
    <n v="11417.8406"/>
    <n v="0"/>
    <n v="11417.8406"/>
    <s v="Construct Formula To The Right Of This Column"/>
  </r>
  <r>
    <x v="0"/>
    <x v="0"/>
    <x v="0"/>
    <s v="BASK_1.1"/>
    <x v="1"/>
    <x v="4"/>
    <x v="1"/>
    <s v="Regional"/>
    <x v="2"/>
    <n v="10"/>
    <n v="13554.897000000001"/>
    <x v="0"/>
    <n v="1"/>
    <n v="1"/>
    <n v="0"/>
    <n v="1"/>
    <n v="1"/>
    <n v="0"/>
    <x v="4"/>
    <n v="1846.8720000000001"/>
    <n v="0.13625128"/>
    <n v="3649.4436000000001"/>
    <n v="0.26923433000000002"/>
    <n v="10"/>
    <n v="10"/>
    <n v="0"/>
    <n v="0"/>
    <n v="13554.897000000001"/>
    <n v="13554.897000000001"/>
    <n v="0"/>
    <n v="0"/>
    <n v="1"/>
    <n v="1"/>
    <n v="0"/>
    <n v="0"/>
    <n v="11708.025"/>
    <n v="11708.025"/>
    <n v="0"/>
    <n v="11708.025"/>
    <s v="Construct Formula To The Right Of This Column"/>
  </r>
  <r>
    <x v="0"/>
    <x v="0"/>
    <x v="0"/>
    <s v="BASK_1.1"/>
    <x v="1"/>
    <x v="2"/>
    <x v="0"/>
    <s v="Regional"/>
    <x v="2"/>
    <n v="10"/>
    <n v="13554.897000000001"/>
    <x v="0"/>
    <n v="1"/>
    <n v="0.92879999999999996"/>
    <n v="7.115465E-2"/>
    <n v="1"/>
    <n v="0.9"/>
    <n v="0.1"/>
    <x v="5"/>
    <n v="1071.1916000000001"/>
    <n v="7.9026170000000007E-2"/>
    <n v="2806.0841"/>
    <n v="0.20701626000000001"/>
    <n v="10"/>
    <n v="9"/>
    <n v="1"/>
    <n v="0"/>
    <n v="13554.897000000001"/>
    <n v="12590.403"/>
    <n v="964.49400000000003"/>
    <n v="0"/>
    <n v="1"/>
    <n v="0.92879999999999996"/>
    <n v="7.115465E-2"/>
    <n v="0"/>
    <n v="13487.313399999999"/>
    <n v="11519.2114"/>
    <n v="1968.1020000000001"/>
    <n v="12483.705400000001"/>
    <s v="Construct Formula To The Right Of This Column"/>
  </r>
  <r>
    <x v="0"/>
    <x v="0"/>
    <x v="0"/>
    <s v="BASK_1.1"/>
    <x v="1"/>
    <x v="0"/>
    <x v="0"/>
    <s v="Regional"/>
    <x v="2"/>
    <n v="10"/>
    <n v="13554.897000000001"/>
    <x v="0"/>
    <n v="1"/>
    <n v="1"/>
    <n v="0"/>
    <n v="1"/>
    <n v="1"/>
    <n v="0"/>
    <x v="6"/>
    <n v="-805.95299999999997"/>
    <n v="-5.9458440000000001E-2"/>
    <n v="1805.3568"/>
    <n v="0.13318853"/>
    <n v="10"/>
    <n v="10"/>
    <n v="0"/>
    <n v="0"/>
    <n v="13554.897000000001"/>
    <n v="13554.897000000001"/>
    <n v="0"/>
    <n v="0"/>
    <n v="1"/>
    <n v="1"/>
    <n v="0"/>
    <n v="0"/>
    <n v="14360.85"/>
    <n v="14360.85"/>
    <n v="0"/>
    <n v="14360.85"/>
    <s v="Construct Formula To The Right Of This Column"/>
  </r>
  <r>
    <x v="0"/>
    <x v="0"/>
    <x v="0"/>
    <s v="BASK_1.1"/>
    <x v="1"/>
    <x v="7"/>
    <x v="1"/>
    <s v="Regional"/>
    <x v="2"/>
    <n v="10"/>
    <n v="13554.897000000001"/>
    <x v="0"/>
    <n v="0.95722726999999996"/>
    <n v="0.95720000000000005"/>
    <n v="0"/>
    <n v="0.8"/>
    <n v="0.8"/>
    <n v="0"/>
    <x v="7"/>
    <n v="-2361.8505"/>
    <n v="-0.17424334"/>
    <n v="1725.9"/>
    <n v="0.12732668"/>
    <n v="8"/>
    <n v="8"/>
    <n v="0"/>
    <n v="2"/>
    <n v="12975.117"/>
    <n v="12975.117"/>
    <n v="0"/>
    <n v="579.78"/>
    <n v="0.95722726999999996"/>
    <n v="0.95720000000000005"/>
    <n v="0"/>
    <n v="4.2772730000000002E-2"/>
    <n v="15336.967500000001"/>
    <n v="15336.967500000001"/>
    <n v="0"/>
    <n v="15916.747499999999"/>
    <s v="Construct Formula To The Right Of This Column"/>
  </r>
  <r>
    <x v="0"/>
    <x v="0"/>
    <x v="0"/>
    <s v="BASK_1.1"/>
    <x v="1"/>
    <x v="1"/>
    <x v="1"/>
    <s v="National"/>
    <x v="2"/>
    <n v="10"/>
    <n v="13554.897000000001"/>
    <x v="0"/>
    <n v="1"/>
    <n v="1"/>
    <n v="0"/>
    <n v="1"/>
    <n v="1"/>
    <n v="0"/>
    <x v="8"/>
    <n v="-5186.6827999999996"/>
    <n v="-0.38264272999999999"/>
    <n v="1137.8305"/>
    <n v="8.3942390000000006E-2"/>
    <n v="10"/>
    <n v="10"/>
    <n v="0"/>
    <n v="0"/>
    <n v="13554.897000000001"/>
    <n v="13554.897000000001"/>
    <n v="0"/>
    <n v="0"/>
    <n v="1"/>
    <n v="1"/>
    <n v="0"/>
    <n v="0"/>
    <n v="18741.5798"/>
    <n v="18741.5798"/>
    <n v="0"/>
    <n v="18741.5798"/>
    <s v="Construct Formula To The Right Of This Column"/>
  </r>
  <r>
    <x v="0"/>
    <x v="0"/>
    <x v="0"/>
    <s v="BASK_1.1"/>
    <x v="1"/>
    <x v="0"/>
    <x v="0"/>
    <s v="Regional"/>
    <x v="3"/>
    <n v="10"/>
    <n v="1625427.6159999999"/>
    <x v="0"/>
    <n v="1"/>
    <n v="0.78849999999999998"/>
    <n v="0.21147147999999999"/>
    <n v="1"/>
    <n v="0.5"/>
    <n v="0.5"/>
    <x v="0"/>
    <n v="181967.41440000001"/>
    <n v="0.11195049"/>
    <n v="283229.07040000003"/>
    <n v="0.17424896000000001"/>
    <n v="10"/>
    <n v="5"/>
    <n v="5"/>
    <n v="0"/>
    <n v="1625427.6159999999"/>
    <n v="1281696.0360000001"/>
    <n v="343731.58"/>
    <n v="0"/>
    <n v="1"/>
    <n v="0.78849999999999998"/>
    <n v="0.21147147999999999"/>
    <n v="0"/>
    <n v="1707743.2727000001"/>
    <n v="1099728.6216"/>
    <n v="608014.65110000002"/>
    <n v="1443460.2016"/>
    <s v="Construct Formula To The Right Of This Column"/>
  </r>
  <r>
    <x v="0"/>
    <x v="0"/>
    <x v="0"/>
    <s v="BASK_1.1"/>
    <x v="1"/>
    <x v="1"/>
    <x v="1"/>
    <s v="National"/>
    <x v="3"/>
    <n v="10"/>
    <n v="1625427.6159999999"/>
    <x v="0"/>
    <n v="1"/>
    <n v="0.9415"/>
    <n v="5.8467270000000002E-2"/>
    <n v="1"/>
    <n v="0.6"/>
    <n v="0.4"/>
    <x v="1"/>
    <n v="116416.4506"/>
    <n v="7.1622050000000007E-2"/>
    <n v="288739.08600000001"/>
    <n v="0.17763884999999999"/>
    <n v="10"/>
    <n v="6"/>
    <n v="4"/>
    <n v="0"/>
    <n v="1625427.6159999999"/>
    <n v="1530393.2960000001"/>
    <n v="95034.32"/>
    <n v="0"/>
    <n v="1"/>
    <n v="0.9415"/>
    <n v="5.8467270000000002E-2"/>
    <n v="0"/>
    <n v="1469850.4217999999"/>
    <n v="1413976.8454"/>
    <n v="55873.576399999998"/>
    <n v="1509011.1654000001"/>
    <s v="Construct Formula To The Right Of This Column"/>
  </r>
  <r>
    <x v="0"/>
    <x v="0"/>
    <x v="0"/>
    <s v="BASK_1.1"/>
    <x v="1"/>
    <x v="3"/>
    <x v="1"/>
    <s v="National"/>
    <x v="3"/>
    <n v="10"/>
    <n v="1625427.6159999999"/>
    <x v="1"/>
    <n v="0.22802622"/>
    <n v="0.20330000000000001"/>
    <n v="2.476331E-2"/>
    <n v="0.8"/>
    <n v="0.5"/>
    <n v="0.3"/>
    <x v="3"/>
    <n v="25665.7932"/>
    <n v="1.5790180000000001E-2"/>
    <n v="32425.677"/>
    <n v="1.994901E-2"/>
    <n v="8"/>
    <n v="5"/>
    <n v="3"/>
    <n v="2"/>
    <n v="370640.11599999998"/>
    <n v="330389.15600000002"/>
    <n v="40250.959999999999"/>
    <n v="1254787.5"/>
    <n v="0.22802622"/>
    <n v="0.20330000000000001"/>
    <n v="2.476331E-2"/>
    <n v="0.77197378000000005"/>
    <n v="339953.91720000003"/>
    <n v="304723.3628"/>
    <n v="35230.554400000001"/>
    <n v="1599761.8228"/>
    <s v="Construct Formula To The Right Of This Column"/>
  </r>
  <r>
    <x v="0"/>
    <x v="0"/>
    <x v="0"/>
    <s v="BASK_1.1"/>
    <x v="1"/>
    <x v="4"/>
    <x v="1"/>
    <s v="Regional"/>
    <x v="3"/>
    <n v="10"/>
    <n v="1625427.6159999999"/>
    <x v="1"/>
    <n v="1"/>
    <n v="0.45129999999999998"/>
    <n v="0.54868600000000001"/>
    <n v="1"/>
    <n v="0.5"/>
    <n v="0.5"/>
    <x v="3"/>
    <n v="77433.027000000002"/>
    <n v="4.7638560000000003E-2"/>
    <n v="87282.192999999999"/>
    <n v="5.3697990000000001E-2"/>
    <n v="10"/>
    <n v="5"/>
    <n v="5"/>
    <n v="0"/>
    <n v="1625427.6159999999"/>
    <n v="733578.23999999999"/>
    <n v="891849.37600000005"/>
    <n v="0"/>
    <n v="1"/>
    <n v="0.45129999999999998"/>
    <n v="0.54868600000000001"/>
    <n v="0"/>
    <n v="1045253.7062"/>
    <n v="656145.21299999999"/>
    <n v="389108.49320000003"/>
    <n v="1547994.5889999999"/>
    <s v="Construct Formula To The Right Of This Column"/>
  </r>
  <r>
    <x v="0"/>
    <x v="0"/>
    <x v="0"/>
    <s v="BASK_1.1"/>
    <x v="1"/>
    <x v="2"/>
    <x v="0"/>
    <s v="Regional"/>
    <x v="3"/>
    <n v="10"/>
    <n v="1625427.6159999999"/>
    <x v="1"/>
    <n v="1"/>
    <n v="0.54139999999999999"/>
    <n v="0.45860807999999997"/>
    <n v="1"/>
    <n v="0.4"/>
    <n v="0.6"/>
    <x v="3"/>
    <n v="-169004.42360000001"/>
    <n v="-0.10397536"/>
    <n v="6395.7344000000003"/>
    <n v="3.9347999999999996E-3"/>
    <n v="10"/>
    <n v="4"/>
    <n v="6"/>
    <n v="0"/>
    <n v="1625427.6159999999"/>
    <n v="879993.37600000005"/>
    <n v="745434.24"/>
    <n v="0"/>
    <n v="1"/>
    <n v="0.54139999999999999"/>
    <n v="0.45860807999999997"/>
    <n v="0"/>
    <n v="1875520.4272"/>
    <n v="1048997.7996"/>
    <n v="826522.62760000001"/>
    <n v="1794432.0396"/>
    <s v="Construct Formula To The Right Of This Column"/>
  </r>
  <r>
    <x v="0"/>
    <x v="0"/>
    <x v="0"/>
    <s v="BASK_1.1"/>
    <x v="1"/>
    <x v="6"/>
    <x v="0"/>
    <s v="National"/>
    <x v="3"/>
    <n v="10"/>
    <n v="1625427.6159999999"/>
    <x v="1"/>
    <n v="1"/>
    <n v="0.1983"/>
    <n v="0.80168114999999995"/>
    <n v="1"/>
    <n v="0.5"/>
    <n v="0.5"/>
    <x v="3"/>
    <n v="62913.8341"/>
    <n v="3.8706020000000001E-2"/>
    <n v="62913.8341"/>
    <n v="3.8706020000000001E-2"/>
    <n v="10"/>
    <n v="5"/>
    <n v="5"/>
    <n v="0"/>
    <n v="1625427.6159999999"/>
    <n v="322352.94"/>
    <n v="1303074.676"/>
    <n v="0"/>
    <n v="1"/>
    <n v="0.1983"/>
    <n v="0.80168114999999995"/>
    <n v="0"/>
    <n v="1406552.3306"/>
    <n v="259439.1059"/>
    <n v="1147113.2246999999"/>
    <n v="1562513.7819000001"/>
    <s v="Construct Formula To The Right Of This Column"/>
  </r>
  <r>
    <x v="0"/>
    <x v="0"/>
    <x v="0"/>
    <s v="BASK_1.1"/>
    <x v="1"/>
    <x v="7"/>
    <x v="1"/>
    <s v="Regional"/>
    <x v="3"/>
    <n v="10"/>
    <n v="1625427.6159999999"/>
    <x v="1"/>
    <n v="0.58318020999999998"/>
    <n v="0.53639999999999999"/>
    <n v="4.6732349999999999E-2"/>
    <n v="0.8"/>
    <n v="0.4"/>
    <n v="0.4"/>
    <x v="3"/>
    <n v="-170034.37520000001"/>
    <n v="-0.10460901"/>
    <n v="132.696"/>
    <n v="8.1639999999999998E-5"/>
    <n v="8"/>
    <n v="4"/>
    <n v="4"/>
    <n v="2"/>
    <n v="947917.21600000001"/>
    <n v="871957.16"/>
    <n v="75960.055999999997"/>
    <n v="677510.4"/>
    <n v="0.58318020999999998"/>
    <n v="0.53639999999999999"/>
    <n v="4.6732349999999999E-2"/>
    <n v="0.41681979000000002"/>
    <n v="1077351.0386000001"/>
    <n v="1041991.5352"/>
    <n v="35359.503400000001"/>
    <n v="1795461.9912"/>
    <s v="Construct Formula To The Right Of This Column"/>
  </r>
  <r>
    <x v="0"/>
    <x v="0"/>
    <x v="0"/>
    <s v="BASK_1.1"/>
    <x v="1"/>
    <x v="5"/>
    <x v="0"/>
    <s v="National"/>
    <x v="3"/>
    <n v="10"/>
    <n v="1625427.6159999999"/>
    <x v="2"/>
    <n v="0"/>
    <n v="0"/>
    <n v="0"/>
    <n v="0"/>
    <n v="0"/>
    <n v="0"/>
    <x v="3"/>
    <n v="0"/>
    <n v="0"/>
    <n v="0"/>
    <n v="0"/>
    <n v="0"/>
    <n v="0"/>
    <n v="0"/>
    <n v="10"/>
    <n v="0"/>
    <n v="0"/>
    <n v="0"/>
    <n v="1625427.6159999999"/>
    <n v="0"/>
    <n v="0"/>
    <n v="0"/>
    <n v="1"/>
    <n v="0"/>
    <n v="0"/>
    <n v="0"/>
    <n v="1625427.6159999999"/>
    <s v="Construct Formula To The Right Of This Column"/>
  </r>
  <r>
    <x v="0"/>
    <x v="0"/>
    <x v="0"/>
    <s v="BASK_1.1"/>
    <x v="1"/>
    <x v="5"/>
    <x v="0"/>
    <s v="National"/>
    <x v="4"/>
    <n v="10"/>
    <n v="22111.994500000001"/>
    <x v="0"/>
    <n v="1"/>
    <n v="0.9083"/>
    <n v="9.1711490000000007E-2"/>
    <n v="1"/>
    <n v="0.8"/>
    <n v="0.2"/>
    <x v="0"/>
    <n v="5879.4048000000003"/>
    <n v="0.26589211000000001"/>
    <n v="6711.5555999999997"/>
    <n v="0.30352556000000003"/>
    <n v="10"/>
    <n v="8"/>
    <n v="2"/>
    <n v="0"/>
    <n v="22111.994500000001"/>
    <n v="20084.070500000002"/>
    <n v="2027.924"/>
    <n v="0"/>
    <n v="1"/>
    <n v="0.9083"/>
    <n v="9.1711490000000007E-2"/>
    <n v="0"/>
    <n v="16941.059300000001"/>
    <n v="14204.6657"/>
    <n v="2736.3935999999999"/>
    <n v="16232.5897"/>
    <s v="Construct Formula To The Right Of This Column"/>
  </r>
  <r>
    <x v="0"/>
    <x v="0"/>
    <x v="0"/>
    <s v="BASK_1.1"/>
    <x v="1"/>
    <x v="0"/>
    <x v="0"/>
    <s v="Regional"/>
    <x v="4"/>
    <n v="10"/>
    <n v="22111.994500000001"/>
    <x v="0"/>
    <n v="1"/>
    <n v="1"/>
    <n v="0"/>
    <n v="1"/>
    <n v="1"/>
    <n v="0"/>
    <x v="1"/>
    <n v="2457.7089000000001"/>
    <n v="0.11114822000000001"/>
    <n v="4792.7011000000002"/>
    <n v="0.21674667"/>
    <n v="10"/>
    <n v="10"/>
    <n v="0"/>
    <n v="0"/>
    <n v="22111.994500000001"/>
    <n v="22111.994500000001"/>
    <n v="0"/>
    <n v="0"/>
    <n v="1"/>
    <n v="1"/>
    <n v="0"/>
    <n v="0"/>
    <n v="19654.285599999999"/>
    <n v="19654.285599999999"/>
    <n v="0"/>
    <n v="19654.285599999999"/>
    <s v="Construct Formula To The Right Of This Column"/>
  </r>
  <r>
    <x v="0"/>
    <x v="0"/>
    <x v="0"/>
    <s v="BASK_1.1"/>
    <x v="1"/>
    <x v="7"/>
    <x v="1"/>
    <s v="Regional"/>
    <x v="4"/>
    <n v="10"/>
    <n v="22111.994500000001"/>
    <x v="0"/>
    <n v="0.7592854"/>
    <n v="0.75929999999999997"/>
    <n v="0"/>
    <n v="0.8"/>
    <n v="0.8"/>
    <n v="0"/>
    <x v="2"/>
    <n v="1954.8951"/>
    <n v="8.8408810000000004E-2"/>
    <n v="2441.7429000000002"/>
    <n v="0.11042617"/>
    <n v="8"/>
    <n v="8"/>
    <n v="0"/>
    <n v="2"/>
    <n v="16789.3145"/>
    <n v="16789.3145"/>
    <n v="0"/>
    <n v="5322.68"/>
    <n v="0.7592854"/>
    <n v="0.75929999999999997"/>
    <n v="0"/>
    <n v="0.2407146"/>
    <n v="14834.419400000001"/>
    <n v="14834.419400000001"/>
    <n v="0"/>
    <n v="20157.099399999999"/>
    <s v="Construct Formula To The Right Of This Column"/>
  </r>
  <r>
    <x v="0"/>
    <x v="0"/>
    <x v="0"/>
    <s v="BASK_1.1"/>
    <x v="1"/>
    <x v="1"/>
    <x v="1"/>
    <s v="National"/>
    <x v="4"/>
    <n v="10"/>
    <n v="22111.994500000001"/>
    <x v="0"/>
    <n v="1"/>
    <n v="0.83230000000000004"/>
    <n v="0.16768311"/>
    <n v="1"/>
    <n v="0.8"/>
    <n v="0.2"/>
    <x v="4"/>
    <n v="-836.17020000000002"/>
    <n v="-3.7815229999999998E-2"/>
    <n v="1344.9991"/>
    <n v="6.0826669999999999E-2"/>
    <n v="10"/>
    <n v="8"/>
    <n v="2"/>
    <n v="0"/>
    <n v="22111.994500000001"/>
    <n v="18404.1865"/>
    <n v="3707.808"/>
    <n v="0"/>
    <n v="1"/>
    <n v="0.83230000000000004"/>
    <n v="0.16768311"/>
    <n v="0"/>
    <n v="24998.881099999999"/>
    <n v="19240.3567"/>
    <n v="5758.5244000000002"/>
    <n v="22948.164700000001"/>
    <s v="Construct Formula To The Right Of This Column"/>
  </r>
  <r>
    <x v="0"/>
    <x v="0"/>
    <x v="0"/>
    <s v="BASK_1.1"/>
    <x v="1"/>
    <x v="3"/>
    <x v="1"/>
    <s v="National"/>
    <x v="4"/>
    <n v="10"/>
    <n v="22111.994500000001"/>
    <x v="1"/>
    <n v="0.31352416"/>
    <n v="0.14580000000000001"/>
    <n v="0.16768311"/>
    <n v="0.7"/>
    <n v="0.5"/>
    <n v="0.2"/>
    <x v="3"/>
    <n v="-40.427599999999998"/>
    <n v="-1.8283100000000001E-3"/>
    <n v="456.60640000000001"/>
    <n v="2.064972E-2"/>
    <n v="7"/>
    <n v="5"/>
    <n v="2"/>
    <n v="3"/>
    <n v="6932.6445000000003"/>
    <n v="3224.8364999999999"/>
    <n v="3707.808"/>
    <n v="15179.35"/>
    <n v="0.31352416"/>
    <n v="0.14580000000000001"/>
    <n v="0.16768311"/>
    <n v="0.68647583999999995"/>
    <n v="9378.2829000000002"/>
    <n v="3265.2640999999999"/>
    <n v="6113.0187999999998"/>
    <n v="22152.4221"/>
    <s v="Construct Formula To The Right Of This Column"/>
  </r>
  <r>
    <x v="0"/>
    <x v="0"/>
    <x v="0"/>
    <s v="BASK_1.1"/>
    <x v="1"/>
    <x v="4"/>
    <x v="1"/>
    <s v="Regional"/>
    <x v="4"/>
    <n v="10"/>
    <n v="22111.994500000001"/>
    <x v="1"/>
    <n v="1"/>
    <n v="0.6673"/>
    <n v="0.33267753999999999"/>
    <n v="1"/>
    <n v="0.8"/>
    <n v="0.2"/>
    <x v="3"/>
    <n v="2976.4697999999999"/>
    <n v="0.13460883000000001"/>
    <n v="3930.6640000000002"/>
    <n v="0.17776162000000001"/>
    <n v="10"/>
    <n v="8"/>
    <n v="2"/>
    <n v="0"/>
    <n v="22111.994500000001"/>
    <n v="14755.8305"/>
    <n v="7356.1639999999998"/>
    <n v="0"/>
    <n v="1"/>
    <n v="0.6673"/>
    <n v="0.33267753999999999"/>
    <n v="0"/>
    <n v="23594.0887"/>
    <n v="11779.360699999999"/>
    <n v="11814.727999999999"/>
    <n v="19135.524700000002"/>
    <s v="Construct Formula To The Right Of This Column"/>
  </r>
  <r>
    <x v="0"/>
    <x v="0"/>
    <x v="0"/>
    <s v="BASK_1.1"/>
    <x v="1"/>
    <x v="2"/>
    <x v="0"/>
    <s v="Regional"/>
    <x v="4"/>
    <n v="10"/>
    <n v="22111.994500000001"/>
    <x v="1"/>
    <n v="1"/>
    <n v="0.64739999999999998"/>
    <n v="0.35256259000000001"/>
    <n v="1"/>
    <n v="0.8"/>
    <n v="0.2"/>
    <x v="3"/>
    <n v="1821.3782000000001"/>
    <n v="8.2370600000000002E-2"/>
    <n v="2889.5933"/>
    <n v="0.13067989999999999"/>
    <n v="10"/>
    <n v="8"/>
    <n v="2"/>
    <n v="0"/>
    <n v="22111.994500000001"/>
    <n v="14316.1325"/>
    <n v="7795.8620000000001"/>
    <n v="0"/>
    <n v="1"/>
    <n v="0.64739999999999998"/>
    <n v="0.35256259000000001"/>
    <n v="0"/>
    <n v="25292.5962"/>
    <n v="12494.754300000001"/>
    <n v="12797.841899999999"/>
    <n v="20290.616300000002"/>
    <s v="Construct Formula To The Right Of This Column"/>
  </r>
  <r>
    <x v="0"/>
    <x v="0"/>
    <x v="0"/>
    <s v="BASK_1.1"/>
    <x v="1"/>
    <x v="6"/>
    <x v="0"/>
    <s v="National"/>
    <x v="4"/>
    <n v="10"/>
    <n v="22111.994500000001"/>
    <x v="1"/>
    <n v="1"/>
    <n v="0.67249999999999999"/>
    <n v="0.32753662"/>
    <n v="1"/>
    <n v="0.8"/>
    <n v="0.2"/>
    <x v="3"/>
    <n v="909.93809999999996"/>
    <n v="4.1151340000000002E-2"/>
    <n v="2454.8051999999998"/>
    <n v="0.11101691"/>
    <n v="10"/>
    <n v="8"/>
    <n v="2"/>
    <n v="0"/>
    <n v="22111.994500000001"/>
    <n v="14869.5065"/>
    <n v="7242.4880000000003"/>
    <n v="0"/>
    <n v="1"/>
    <n v="0.67249999999999999"/>
    <n v="0.32753662"/>
    <n v="0"/>
    <n v="27290.555799999998"/>
    <n v="13959.5684"/>
    <n v="13330.9874"/>
    <n v="21202.056400000001"/>
    <s v="Construct Formula To The Right Of This Column"/>
  </r>
  <r>
    <x v="0"/>
    <x v="0"/>
    <x v="0"/>
    <s v="BASK_1.2"/>
    <x v="2"/>
    <x v="0"/>
    <x v="0"/>
    <s v="Regional"/>
    <x v="5"/>
    <n v="10"/>
    <n v="1651399.368"/>
    <x v="0"/>
    <n v="1"/>
    <n v="0.86780000000000002"/>
    <n v="0.13216119000000001"/>
    <n v="1"/>
    <n v="0.9"/>
    <n v="0.1"/>
    <x v="0"/>
    <n v="201736.20329999999"/>
    <n v="0.12216075999999999"/>
    <n v="300219.42420000001"/>
    <n v="0.18179698"/>
    <n v="10"/>
    <n v="9"/>
    <n v="1"/>
    <n v="0"/>
    <n v="1651399.368"/>
    <n v="1433148.4680000001"/>
    <n v="218250.9"/>
    <n v="0"/>
    <n v="1"/>
    <n v="0.86780000000000002"/>
    <n v="0.13216119000000001"/>
    <n v="0"/>
    <n v="1671976.2039000001"/>
    <n v="1231412.2646999999"/>
    <n v="440563.93920000002"/>
    <n v="1449663.1647000001"/>
    <s v="Construct Formula To The Right Of This Column"/>
  </r>
  <r>
    <x v="0"/>
    <x v="0"/>
    <x v="0"/>
    <s v="BASK_1.2"/>
    <x v="2"/>
    <x v="4"/>
    <x v="1"/>
    <s v="Regional"/>
    <x v="5"/>
    <n v="10"/>
    <n v="1651399.368"/>
    <x v="0"/>
    <n v="1"/>
    <n v="0.51400000000000001"/>
    <n v="0.48602465"/>
    <n v="1"/>
    <n v="0.8"/>
    <n v="0.2"/>
    <x v="1"/>
    <n v="149226.6226"/>
    <n v="9.0363739999999998E-2"/>
    <n v="149874.49559999999"/>
    <n v="9.075606E-2"/>
    <n v="10"/>
    <n v="8"/>
    <n v="2"/>
    <n v="0"/>
    <n v="1651399.368"/>
    <n v="848778.56799999997"/>
    <n v="802620.8"/>
    <n v="0"/>
    <n v="1"/>
    <n v="0.51400000000000001"/>
    <n v="0.48602465"/>
    <n v="0"/>
    <n v="1035583.1222"/>
    <n v="699551.94539999997"/>
    <n v="336031.17680000002"/>
    <n v="1502172.7453999999"/>
    <s v="Construct Formula To The Right Of This Column"/>
  </r>
  <r>
    <x v="0"/>
    <x v="0"/>
    <x v="0"/>
    <s v="BASK_1.2"/>
    <x v="2"/>
    <x v="1"/>
    <x v="1"/>
    <s v="National"/>
    <x v="5"/>
    <n v="10"/>
    <n v="1651399.368"/>
    <x v="0"/>
    <n v="1"/>
    <n v="1"/>
    <n v="0"/>
    <n v="1"/>
    <n v="1"/>
    <n v="0"/>
    <x v="2"/>
    <n v="99220.197"/>
    <n v="6.0082499999999997E-2"/>
    <n v="283778.47269999998"/>
    <n v="0.17184120999999999"/>
    <n v="10"/>
    <n v="10"/>
    <n v="0"/>
    <n v="0"/>
    <n v="1651399.368"/>
    <n v="1651399.368"/>
    <n v="0"/>
    <n v="0"/>
    <n v="1"/>
    <n v="1"/>
    <n v="0"/>
    <n v="0"/>
    <n v="1552179.1710000001"/>
    <n v="1552179.1710000001"/>
    <n v="0"/>
    <n v="1552179.1710000001"/>
    <s v="Construct Formula To The Right Of This Column"/>
  </r>
  <r>
    <x v="0"/>
    <x v="0"/>
    <x v="0"/>
    <s v="BASK_1.2"/>
    <x v="2"/>
    <x v="2"/>
    <x v="0"/>
    <s v="Regional"/>
    <x v="5"/>
    <n v="10"/>
    <n v="1651399.368"/>
    <x v="0"/>
    <n v="1"/>
    <n v="0.58540000000000003"/>
    <n v="0.41455944"/>
    <n v="1"/>
    <n v="0.7"/>
    <n v="0.3"/>
    <x v="4"/>
    <n v="-99415.592399999994"/>
    <n v="-6.0200820000000002E-2"/>
    <n v="61583.363799999999"/>
    <n v="3.7291619999999998E-2"/>
    <n v="10"/>
    <n v="7"/>
    <n v="3"/>
    <n v="0"/>
    <n v="1651399.368"/>
    <n v="966796.16799999995"/>
    <n v="684603.2"/>
    <n v="0"/>
    <n v="1"/>
    <n v="0.58540000000000003"/>
    <n v="0.41455944"/>
    <n v="0"/>
    <n v="1848544.1643999999"/>
    <n v="1066211.7604"/>
    <n v="782332.40399999998"/>
    <n v="1750814.9604"/>
    <s v="Construct Formula To The Right Of This Column"/>
  </r>
  <r>
    <x v="0"/>
    <x v="0"/>
    <x v="0"/>
    <s v="BASK_1.2"/>
    <x v="2"/>
    <x v="3"/>
    <x v="1"/>
    <s v="National"/>
    <x v="5"/>
    <n v="10"/>
    <n v="1651399.368"/>
    <x v="1"/>
    <n v="0.23097533000000001"/>
    <n v="0.23100000000000001"/>
    <n v="0"/>
    <n v="0.5"/>
    <n v="0.5"/>
    <n v="0"/>
    <x v="3"/>
    <n v="44623.296900000001"/>
    <n v="2.7021509999999999E-2"/>
    <n v="44623.296900000001"/>
    <n v="2.7021509999999999E-2"/>
    <n v="5"/>
    <n v="5"/>
    <n v="0"/>
    <n v="5"/>
    <n v="381432.51799999998"/>
    <n v="381432.51799999998"/>
    <n v="0"/>
    <n v="1269966.8500000001"/>
    <n v="0.23097533000000001"/>
    <n v="0.23100000000000001"/>
    <n v="0"/>
    <n v="0.76902466999999997"/>
    <n v="336809.22110000002"/>
    <n v="336809.22110000002"/>
    <n v="0"/>
    <n v="1606776.0711000001"/>
    <s v="Construct Formula To The Right Of This Column"/>
  </r>
  <r>
    <x v="0"/>
    <x v="0"/>
    <x v="0"/>
    <s v="BASK_1.2"/>
    <x v="2"/>
    <x v="5"/>
    <x v="0"/>
    <s v="National"/>
    <x v="5"/>
    <n v="10"/>
    <n v="1651399.368"/>
    <x v="1"/>
    <n v="1.296535E-2"/>
    <n v="1.1900000000000001E-2"/>
    <n v="1.0685200000000001E-3"/>
    <n v="0.6"/>
    <n v="0.5"/>
    <n v="0.1"/>
    <x v="3"/>
    <n v="8372.5445999999993"/>
    <n v="5.06997E-3"/>
    <n v="8517.9444000000003"/>
    <n v="5.1580200000000001E-3"/>
    <n v="6"/>
    <n v="5"/>
    <n v="1"/>
    <n v="4"/>
    <n v="21410.968000000001"/>
    <n v="19646.407999999999"/>
    <n v="1764.56"/>
    <n v="1629988.4"/>
    <n v="1.296535E-2"/>
    <n v="1.1900000000000001E-2"/>
    <n v="1.0685200000000001E-3"/>
    <n v="0.98703465000000001"/>
    <n v="13931.5538"/>
    <n v="11273.8634"/>
    <n v="2657.6904"/>
    <n v="1643026.8234000001"/>
    <s v="Construct Formula To The Right Of This Column"/>
  </r>
  <r>
    <x v="0"/>
    <x v="0"/>
    <x v="0"/>
    <s v="BASK_1.2"/>
    <x v="2"/>
    <x v="6"/>
    <x v="0"/>
    <s v="National"/>
    <x v="5"/>
    <n v="10"/>
    <n v="1651399.368"/>
    <x v="1"/>
    <n v="1"/>
    <n v="0.2359"/>
    <n v="0.76412787999999998"/>
    <n v="1"/>
    <n v="0.7"/>
    <n v="0.3"/>
    <x v="3"/>
    <n v="11697.2366"/>
    <n v="7.0832300000000003E-3"/>
    <n v="47113.205900000001"/>
    <n v="2.8529260000000001E-2"/>
    <n v="10"/>
    <n v="7"/>
    <n v="3"/>
    <n v="0"/>
    <n v="1651399.368"/>
    <n v="389519.06800000003"/>
    <n v="1261880.3"/>
    <n v="0"/>
    <n v="1"/>
    <n v="0.2359"/>
    <n v="0.76412787999999998"/>
    <n v="0"/>
    <n v="1489876.3513"/>
    <n v="377821.83140000002"/>
    <n v="1112054.5199"/>
    <n v="1639702.1314000001"/>
    <s v="Construct Formula To The Right Of This Column"/>
  </r>
  <r>
    <x v="0"/>
    <x v="0"/>
    <x v="0"/>
    <s v="BASK_1.2"/>
    <x v="2"/>
    <x v="7"/>
    <x v="1"/>
    <s v="Regional"/>
    <x v="5"/>
    <n v="10"/>
    <n v="1651399.368"/>
    <x v="1"/>
    <n v="0.49362644999999999"/>
    <n v="0.49359999999999998"/>
    <n v="0"/>
    <n v="0.6"/>
    <n v="0.6"/>
    <n v="0"/>
    <x v="3"/>
    <n v="-163621.69130000001"/>
    <n v="-9.9080630000000003E-2"/>
    <n v="3210.5574999999999"/>
    <n v="1.94414E-3"/>
    <n v="6"/>
    <n v="6"/>
    <n v="0"/>
    <n v="4"/>
    <n v="815174.40800000005"/>
    <n v="815174.40800000005"/>
    <n v="0"/>
    <n v="836224.96"/>
    <n v="0.49362644999999999"/>
    <n v="0.49359999999999998"/>
    <n v="0"/>
    <n v="0.50637354999999995"/>
    <n v="978796.0993"/>
    <n v="978796.0993"/>
    <n v="0"/>
    <n v="1815021.0593000001"/>
    <s v="Construct Formula To The Right Of This Column"/>
  </r>
  <r>
    <x v="0"/>
    <x v="0"/>
    <x v="0"/>
    <s v="BASK_1.2"/>
    <x v="2"/>
    <x v="2"/>
    <x v="0"/>
    <s v="Regional"/>
    <x v="6"/>
    <n v="10"/>
    <n v="99922.054499999998"/>
    <x v="0"/>
    <n v="1"/>
    <n v="0.82950000000000002"/>
    <n v="0.17045002000000001"/>
    <n v="1"/>
    <n v="0.6"/>
    <n v="0.4"/>
    <x v="0"/>
    <n v="26420.4499"/>
    <n v="0.2644106"/>
    <n v="26628.327399999998"/>
    <n v="0.26649098999999998"/>
    <n v="10"/>
    <n v="6"/>
    <n v="4"/>
    <n v="0"/>
    <n v="99922.054499999998"/>
    <n v="82890.338499999998"/>
    <n v="17031.716"/>
    <n v="0"/>
    <n v="1"/>
    <n v="0.82950000000000002"/>
    <n v="0.17045002000000001"/>
    <n v="0"/>
    <n v="65367.172500000001"/>
    <n v="56469.888599999998"/>
    <n v="8897.2839000000004"/>
    <n v="73501.604600000006"/>
    <s v="Construct Formula To The Right Of This Column"/>
  </r>
  <r>
    <x v="0"/>
    <x v="0"/>
    <x v="0"/>
    <s v="BASK_1.2"/>
    <x v="2"/>
    <x v="3"/>
    <x v="1"/>
    <s v="National"/>
    <x v="6"/>
    <n v="10"/>
    <n v="99922.054499999998"/>
    <x v="0"/>
    <n v="1"/>
    <n v="0.84619999999999995"/>
    <n v="0.15376144999999999"/>
    <n v="1"/>
    <n v="0.8"/>
    <n v="0.2"/>
    <x v="1"/>
    <n v="25567.5134"/>
    <n v="0.25587458000000002"/>
    <n v="27411.2598"/>
    <n v="0.27432642000000002"/>
    <n v="10"/>
    <n v="8"/>
    <n v="2"/>
    <n v="0"/>
    <n v="99922.054499999998"/>
    <n v="84557.894499999995"/>
    <n v="15364.16"/>
    <n v="0"/>
    <n v="1"/>
    <n v="0.84619999999999995"/>
    <n v="0.15376144999999999"/>
    <n v="0"/>
    <n v="82164.4899"/>
    <n v="58990.381099999999"/>
    <n v="23174.108800000002"/>
    <n v="74354.541100000002"/>
    <s v="Construct Formula To The Right Of This Column"/>
  </r>
  <r>
    <x v="0"/>
    <x v="0"/>
    <x v="0"/>
    <s v="BASK_1.2"/>
    <x v="2"/>
    <x v="1"/>
    <x v="1"/>
    <s v="National"/>
    <x v="6"/>
    <n v="10"/>
    <n v="99922.054499999998"/>
    <x v="0"/>
    <n v="1"/>
    <n v="0.96489999999999998"/>
    <n v="3.5108970000000003E-2"/>
    <n v="1"/>
    <n v="0.9"/>
    <n v="0.1"/>
    <x v="2"/>
    <n v="16194.344499999999"/>
    <n v="0.16206977"/>
    <n v="17778.532899999998"/>
    <n v="0.17792400999999999"/>
    <n v="10"/>
    <n v="9"/>
    <n v="1"/>
    <n v="0"/>
    <n v="99922.054499999998"/>
    <n v="96413.894499999995"/>
    <n v="3508.16"/>
    <n v="0"/>
    <n v="1"/>
    <n v="0.96489999999999998"/>
    <n v="3.5108970000000003E-2"/>
    <n v="0"/>
    <n v="85797.737200000003"/>
    <n v="80219.55"/>
    <n v="5578.1872000000003"/>
    <n v="83727.710000000006"/>
    <s v="Construct Formula To The Right Of This Column"/>
  </r>
  <r>
    <x v="0"/>
    <x v="0"/>
    <x v="0"/>
    <s v="BASK_1.2"/>
    <x v="2"/>
    <x v="6"/>
    <x v="0"/>
    <s v="National"/>
    <x v="6"/>
    <n v="10"/>
    <n v="99922.054499999998"/>
    <x v="0"/>
    <n v="1"/>
    <n v="0.8216"/>
    <n v="0.17839921"/>
    <n v="1"/>
    <n v="0.9"/>
    <n v="0.1"/>
    <x v="4"/>
    <n v="13918.7685"/>
    <n v="0.13929626000000001"/>
    <n v="14876.877"/>
    <n v="0.14888482"/>
    <n v="10"/>
    <n v="9"/>
    <n v="1"/>
    <n v="0"/>
    <n v="99922.054499999998"/>
    <n v="82096.038499999995"/>
    <n v="17826.016"/>
    <n v="0"/>
    <n v="1"/>
    <n v="0.8216"/>
    <n v="0.17839921"/>
    <n v="0"/>
    <n v="97627.513999999996"/>
    <n v="68177.27"/>
    <n v="29450.243999999999"/>
    <n v="86003.285999999993"/>
    <s v="Construct Formula To The Right Of This Column"/>
  </r>
  <r>
    <x v="0"/>
    <x v="0"/>
    <x v="0"/>
    <s v="BASK_1.2"/>
    <x v="2"/>
    <x v="4"/>
    <x v="1"/>
    <s v="Regional"/>
    <x v="6"/>
    <n v="10"/>
    <n v="99922.054499999998"/>
    <x v="1"/>
    <n v="1"/>
    <n v="6.3600000000000004E-2"/>
    <n v="0.93641169000000002"/>
    <n v="1"/>
    <n v="0.6"/>
    <n v="0.4"/>
    <x v="3"/>
    <n v="1642.5739000000001"/>
    <n v="1.643855E-2"/>
    <n v="1719.2182"/>
    <n v="1.720559E-2"/>
    <n v="10"/>
    <n v="6"/>
    <n v="4"/>
    <n v="0"/>
    <n v="99922.054499999998"/>
    <n v="6353.8744999999999"/>
    <n v="93568.18"/>
    <n v="0"/>
    <n v="1"/>
    <n v="6.3600000000000004E-2"/>
    <n v="0.93641169000000002"/>
    <n v="0"/>
    <n v="68040.574200000003"/>
    <n v="4711.3005999999996"/>
    <n v="63329.2736"/>
    <n v="98279.480599999995"/>
    <s v="Construct Formula To The Right Of This Column"/>
  </r>
  <r>
    <x v="0"/>
    <x v="0"/>
    <x v="0"/>
    <s v="BASK_1.2"/>
    <x v="2"/>
    <x v="0"/>
    <x v="0"/>
    <s v="Regional"/>
    <x v="6"/>
    <n v="10"/>
    <n v="99922.054499999998"/>
    <x v="1"/>
    <n v="1"/>
    <n v="0.24460000000000001"/>
    <n v="0.75537677999999997"/>
    <n v="1"/>
    <n v="0.8"/>
    <n v="0.2"/>
    <x v="3"/>
    <n v="-4652.7021999999997"/>
    <n v="-4.6563319999999998E-2"/>
    <n v="0"/>
    <n v="0"/>
    <n v="10"/>
    <n v="8"/>
    <n v="2"/>
    <n v="0"/>
    <n v="99922.054499999998"/>
    <n v="24443.254499999999"/>
    <n v="75478.8"/>
    <n v="0"/>
    <n v="1"/>
    <n v="0.24460000000000001"/>
    <n v="0.75537677999999997"/>
    <n v="0"/>
    <n v="64522.332300000002"/>
    <n v="29095.956699999999"/>
    <n v="35426.375599999999"/>
    <n v="104574.7567"/>
    <s v="Construct Formula To The Right Of This Column"/>
  </r>
  <r>
    <x v="0"/>
    <x v="0"/>
    <x v="0"/>
    <s v="BASK_1.2"/>
    <x v="2"/>
    <x v="5"/>
    <x v="0"/>
    <s v="National"/>
    <x v="6"/>
    <n v="10"/>
    <n v="99922.054499999998"/>
    <x v="1"/>
    <n v="3.111504E-2"/>
    <n v="2.8500000000000001E-2"/>
    <n v="2.63569E-3"/>
    <n v="0.6"/>
    <n v="0.5"/>
    <n v="0.1"/>
    <x v="3"/>
    <n v="1259.3286000000001"/>
    <n v="1.2603110000000001E-2"/>
    <n v="1259.3286000000001"/>
    <n v="1.2603110000000001E-2"/>
    <n v="6"/>
    <n v="5"/>
    <n v="1"/>
    <n v="4"/>
    <n v="3109.0785000000001"/>
    <n v="2845.7145"/>
    <n v="263.36399999999998"/>
    <n v="96812.975999999995"/>
    <n v="3.111504E-2"/>
    <n v="2.8500000000000001E-2"/>
    <n v="2.63569E-3"/>
    <n v="0.96888496000000002"/>
    <n v="1665.0890999999999"/>
    <n v="1586.3859"/>
    <n v="78.703199999999995"/>
    <n v="98662.725900000005"/>
    <s v="Construct Formula To The Right Of This Column"/>
  </r>
  <r>
    <x v="0"/>
    <x v="0"/>
    <x v="0"/>
    <s v="BASK_1.2"/>
    <x v="2"/>
    <x v="7"/>
    <x v="1"/>
    <s v="Regional"/>
    <x v="6"/>
    <n v="10"/>
    <n v="99922.054499999998"/>
    <x v="1"/>
    <n v="0.35747338000000001"/>
    <n v="0.17910000000000001"/>
    <n v="0.17839921"/>
    <n v="0.7"/>
    <n v="0.6"/>
    <n v="0.1"/>
    <x v="3"/>
    <n v="-2639.7809999999999"/>
    <n v="-2.6418400000000002E-2"/>
    <n v="806.67740000000003"/>
    <n v="8.0730699999999999E-3"/>
    <n v="7"/>
    <n v="6"/>
    <n v="1"/>
    <n v="3"/>
    <n v="35719.474499999997"/>
    <n v="17893.458500000001"/>
    <n v="17826.016"/>
    <n v="64202.58"/>
    <n v="0.35747338000000001"/>
    <n v="0.17910000000000001"/>
    <n v="0.17839921"/>
    <n v="0.64252662000000005"/>
    <n v="28966.257900000001"/>
    <n v="20533.2395"/>
    <n v="8433.0184000000008"/>
    <n v="102561.8355"/>
    <s v="Construct Formula To The Right Of This Column"/>
  </r>
  <r>
    <x v="0"/>
    <x v="0"/>
    <x v="0"/>
    <s v="BASK_1.2"/>
    <x v="2"/>
    <x v="6"/>
    <x v="0"/>
    <s v="National"/>
    <x v="7"/>
    <n v="13"/>
    <n v="205314.88500000001"/>
    <x v="0"/>
    <n v="1"/>
    <n v="0.85089999999999999"/>
    <n v="0.14909220000000001"/>
    <n v="1"/>
    <n v="0.76919999999999999"/>
    <n v="0.23080000000000001"/>
    <x v="0"/>
    <n v="-8261.1484"/>
    <n v="-4.0236479999999998E-2"/>
    <n v="17511.5095"/>
    <n v="8.5290989999999997E-2"/>
    <n v="13"/>
    <n v="10"/>
    <n v="3"/>
    <n v="0"/>
    <n v="205314.88500000001"/>
    <n v="174704.03700000001"/>
    <n v="30610.848000000002"/>
    <n v="0"/>
    <n v="1"/>
    <n v="0.85089999999999999"/>
    <n v="0.14909220000000001"/>
    <n v="0"/>
    <n v="201904.6336"/>
    <n v="182965.18539999999"/>
    <n v="18939.448199999999"/>
    <n v="213576.03339999999"/>
    <s v="Construct Formula To The Right Of This Column"/>
  </r>
  <r>
    <x v="0"/>
    <x v="0"/>
    <x v="0"/>
    <s v="BASK_1.2"/>
    <x v="2"/>
    <x v="2"/>
    <x v="0"/>
    <s v="Regional"/>
    <x v="7"/>
    <n v="13"/>
    <n v="205314.88500000001"/>
    <x v="0"/>
    <n v="1"/>
    <n v="0.74399999999999999"/>
    <n v="0.25599547"/>
    <n v="1"/>
    <n v="0.84619999999999995"/>
    <n v="0.15379999999999999"/>
    <x v="1"/>
    <n v="-29870.899300000001"/>
    <n v="-0.14548823"/>
    <n v="1779.6846"/>
    <n v="8.6680699999999999E-3"/>
    <n v="13"/>
    <n v="11"/>
    <n v="2"/>
    <n v="0"/>
    <n v="205314.88500000001"/>
    <n v="152755.20499999999"/>
    <n v="52559.68"/>
    <n v="0"/>
    <n v="1"/>
    <n v="0.74399999999999999"/>
    <n v="0.25599547"/>
    <n v="0"/>
    <n v="232684.98790000001"/>
    <n v="182626.10430000001"/>
    <n v="50058.883600000001"/>
    <n v="235185.7843"/>
    <s v="Construct Formula To The Right Of This Column"/>
  </r>
  <r>
    <x v="0"/>
    <x v="0"/>
    <x v="0"/>
    <s v="BASK_1.2"/>
    <x v="2"/>
    <x v="3"/>
    <x v="1"/>
    <s v="National"/>
    <x v="7"/>
    <n v="13"/>
    <n v="205314.88500000001"/>
    <x v="1"/>
    <n v="0.98865283999999998"/>
    <n v="0.48420000000000002"/>
    <n v="0.50441354000000005"/>
    <n v="0.92310000000000003"/>
    <n v="0.61539999999999995"/>
    <n v="0.30769999999999997"/>
    <x v="3"/>
    <n v="18776.703300000001"/>
    <n v="9.1453199999999998E-2"/>
    <n v="24280.589199999999"/>
    <n v="0.11826025"/>
    <n v="12"/>
    <n v="8"/>
    <n v="4"/>
    <n v="1"/>
    <n v="202985.14499999999"/>
    <n v="99421.536999999997"/>
    <n v="103563.60799999999"/>
    <n v="2329.7399999999998"/>
    <n v="0.98865283999999998"/>
    <n v="0.48420000000000002"/>
    <n v="0.50441354000000005"/>
    <n v="1.134716E-2"/>
    <n v="134618.61410000001"/>
    <n v="80644.833700000003"/>
    <n v="53973.780400000003"/>
    <n v="186538.18169999999"/>
    <s v="Construct Formula To The Right Of This Column"/>
  </r>
  <r>
    <x v="0"/>
    <x v="0"/>
    <x v="0"/>
    <s v="BASK_1.2"/>
    <x v="2"/>
    <x v="4"/>
    <x v="1"/>
    <s v="Regional"/>
    <x v="7"/>
    <n v="13"/>
    <n v="205314.88500000001"/>
    <x v="1"/>
    <n v="1"/>
    <n v="0.6754"/>
    <n v="0.32457150000000001"/>
    <n v="1"/>
    <n v="0.84619999999999995"/>
    <n v="0.15379999999999999"/>
    <x v="3"/>
    <n v="9757.0342999999993"/>
    <n v="4.7522290000000002E-2"/>
    <n v="21638.448799999998"/>
    <n v="0.10539152"/>
    <n v="13"/>
    <n v="11"/>
    <n v="2"/>
    <n v="0"/>
    <n v="205314.88500000001"/>
    <n v="138675.52499999999"/>
    <n v="66639.360000000001"/>
    <n v="0"/>
    <n v="1"/>
    <n v="0.6754"/>
    <n v="0.32457150000000001"/>
    <n v="0"/>
    <n v="159283.2647"/>
    <n v="128918.49069999999"/>
    <n v="30364.774000000001"/>
    <n v="195557.85070000001"/>
    <s v="Construct Formula To The Right Of This Column"/>
  </r>
  <r>
    <x v="0"/>
    <x v="0"/>
    <x v="0"/>
    <s v="BASK_1.2"/>
    <x v="2"/>
    <x v="1"/>
    <x v="1"/>
    <s v="National"/>
    <x v="7"/>
    <n v="13"/>
    <n v="205314.88500000001"/>
    <x v="1"/>
    <n v="1"/>
    <n v="0.53620000000000001"/>
    <n v="0.46384346999999998"/>
    <n v="1"/>
    <n v="0.61539999999999995"/>
    <n v="0.3846"/>
    <x v="3"/>
    <n v="-5365.2631000000001"/>
    <n v="-2.613188E-2"/>
    <n v="6661.4588000000003"/>
    <n v="3.2445080000000001E-2"/>
    <n v="13"/>
    <n v="8"/>
    <n v="5"/>
    <n v="0"/>
    <n v="205314.88500000001"/>
    <n v="110080.917"/>
    <n v="95233.967999999993"/>
    <n v="0"/>
    <n v="1"/>
    <n v="0.53620000000000001"/>
    <n v="0.46384346999999998"/>
    <n v="0"/>
    <n v="171500.0937"/>
    <n v="115446.1801"/>
    <n v="56053.9136"/>
    <n v="210680.14809999999"/>
    <s v="Construct Formula To The Right Of This Column"/>
  </r>
  <r>
    <x v="0"/>
    <x v="0"/>
    <x v="0"/>
    <s v="BASK_1.2"/>
    <x v="2"/>
    <x v="0"/>
    <x v="0"/>
    <s v="Regional"/>
    <x v="7"/>
    <n v="13"/>
    <n v="205314.88500000001"/>
    <x v="1"/>
    <n v="1"/>
    <n v="8.14E-2"/>
    <n v="0.91855823999999997"/>
    <n v="1"/>
    <n v="0.69230000000000003"/>
    <n v="0.30769999999999997"/>
    <x v="3"/>
    <n v="-22.840800000000002"/>
    <n v="-1.1124999999999999E-4"/>
    <n v="3049.1941000000002"/>
    <n v="1.485131E-2"/>
    <n v="13"/>
    <n v="9"/>
    <n v="4"/>
    <n v="0"/>
    <n v="205314.88500000001"/>
    <n v="16721.205000000002"/>
    <n v="188593.68"/>
    <n v="0"/>
    <n v="1"/>
    <n v="8.14E-2"/>
    <n v="0.91855823999999997"/>
    <n v="0"/>
    <n v="210815.96609999999"/>
    <n v="16744.0458"/>
    <n v="194071.9203"/>
    <n v="205337.72579999999"/>
    <s v="Construct Formula To The Right Of This Column"/>
  </r>
  <r>
    <x v="0"/>
    <x v="0"/>
    <x v="0"/>
    <s v="BASK_1.2"/>
    <x v="2"/>
    <x v="5"/>
    <x v="0"/>
    <s v="National"/>
    <x v="7"/>
    <n v="13"/>
    <n v="205314.88500000001"/>
    <x v="1"/>
    <n v="5.429146E-2"/>
    <n v="5.4300000000000001E-2"/>
    <n v="0"/>
    <n v="0.61539999999999995"/>
    <n v="0.61539999999999995"/>
    <n v="0"/>
    <x v="3"/>
    <n v="-1615.412"/>
    <n v="-7.8679700000000002E-3"/>
    <n v="1297.5604000000001"/>
    <n v="6.3198600000000001E-3"/>
    <n v="8"/>
    <n v="8"/>
    <n v="0"/>
    <n v="5"/>
    <n v="11146.844999999999"/>
    <n v="11146.844999999999"/>
    <n v="0"/>
    <n v="194168.04"/>
    <n v="5.429146E-2"/>
    <n v="5.4300000000000001E-2"/>
    <n v="0"/>
    <n v="0.94570854000000004"/>
    <n v="12762.257"/>
    <n v="12762.257"/>
    <n v="0"/>
    <n v="206930.29699999999"/>
    <s v="Construct Formula To The Right Of This Column"/>
  </r>
  <r>
    <x v="0"/>
    <x v="0"/>
    <x v="0"/>
    <s v="BASK_1.2"/>
    <x v="2"/>
    <x v="7"/>
    <x v="1"/>
    <s v="Regional"/>
    <x v="7"/>
    <n v="13"/>
    <n v="205314.88500000001"/>
    <x v="1"/>
    <n v="0.61752836"/>
    <n v="0.33439999999999998"/>
    <n v="0.28314576000000002"/>
    <n v="0.84619999999999995"/>
    <n v="0.61539999999999995"/>
    <n v="0.23080000000000001"/>
    <x v="3"/>
    <n v="-4179.8582999999999"/>
    <n v="-2.0358279999999999E-2"/>
    <n v="283.10399999999998"/>
    <n v="1.3788800000000001E-3"/>
    <n v="11"/>
    <n v="8"/>
    <n v="3"/>
    <n v="2"/>
    <n v="126787.765"/>
    <n v="68653.725000000006"/>
    <n v="58134.04"/>
    <n v="78527.12"/>
    <n v="0.61752836"/>
    <n v="0.33439999999999998"/>
    <n v="0.28314576000000002"/>
    <n v="0.38247164"/>
    <n v="99760.068299999999"/>
    <n v="72833.583299999998"/>
    <n v="26926.485000000001"/>
    <n v="209494.7433"/>
    <s v="Construct Formula To The Right Of This Colum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613380-D5FA-4551-8E1D-EC7B77D3E0B4}" name="_Pivot SC High Level Savings_" cacheId="5"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chartFormat="3">
  <location ref="X22:AD30" firstHeaderRow="0" firstDataRow="1" firstDataCol="3" rowPageCount="5" colPageCount="1"/>
  <pivotFields count="40">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axis="axisRow" compact="0" outline="0" subtotalTop="0" showAll="0" defaultSubtotal="0">
      <items count="8">
        <item x="3"/>
        <item x="4"/>
        <item x="1"/>
        <item x="0"/>
        <item x="5"/>
        <item x="2"/>
        <item x="6"/>
        <item x="7"/>
      </items>
      <extLst>
        <ext xmlns:x14="http://schemas.microsoft.com/office/spreadsheetml/2009/9/main" uri="{2946ED86-A175-432a-8AC1-64E0C546D7DE}">
          <x14:pivotField fillDownLabels="1"/>
        </ext>
      </extLst>
    </pivotField>
    <pivotField axis="axisPage" compact="0" outline="0" subtotalTop="0" showAll="0" defaultSubtotal="0">
      <items count="2">
        <item x="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8">
        <item h="1" x="1"/>
        <item h="1" x="5"/>
        <item h="1" x="6"/>
        <item h="1" x="7"/>
        <item x="0"/>
        <item h="1" x="2"/>
        <item h="1" x="3"/>
        <item h="1" x="4"/>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axis="axisRow" compact="0" outline="0" subtotalTop="0" showAll="0" sortType="ascending" defaultSubtotal="0">
      <items count="3">
        <item x="0"/>
        <item x="1"/>
        <item x="2"/>
      </items>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axis="axisRow" compact="0" outline="0" subtotalTop="0" showAll="0" sortType="ascending" defaultSubtotal="0">
      <items count="9">
        <item x="3"/>
        <item x="0"/>
        <item x="1"/>
        <item x="2"/>
        <item x="4"/>
        <item x="5"/>
        <item x="6"/>
        <item x="7"/>
        <item x="8"/>
      </items>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6"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3">
    <field x="11"/>
    <field x="18"/>
    <field x="5"/>
  </rowFields>
  <rowItems count="8">
    <i>
      <x/>
      <x v="1"/>
      <x v="3"/>
    </i>
    <i r="1">
      <x v="2"/>
      <x v="2"/>
    </i>
    <i r="1">
      <x v="3"/>
      <x v="5"/>
    </i>
    <i>
      <x v="1"/>
      <x/>
      <x/>
    </i>
    <i r="2">
      <x v="1"/>
    </i>
    <i r="2">
      <x v="4"/>
    </i>
    <i r="2">
      <x v="6"/>
    </i>
    <i r="2">
      <x v="7"/>
    </i>
  </rowItems>
  <colFields count="1">
    <field x="-2"/>
  </colFields>
  <colItems count="4">
    <i>
      <x/>
    </i>
    <i i="1">
      <x v="1"/>
    </i>
    <i i="2">
      <x v="2"/>
    </i>
    <i i="3">
      <x v="3"/>
    </i>
  </colItems>
  <pageFields count="5">
    <pageField fld="0" hier="-1"/>
    <pageField fld="6" hier="-1"/>
    <pageField fld="1" hier="-1"/>
    <pageField fld="2" hier="-1"/>
    <pageField fld="4" item="0" hier="-1"/>
  </pageFields>
  <dataFields count="4">
    <dataField name="Sum of Total Savings Valid Items" fld="19" baseField="0" baseItem="0" numFmtId="169"/>
    <dataField name="Sum of Total Positive Savings Valid Items" fld="21" baseField="0" baseItem="0" numFmtId="169"/>
    <dataField name="Sum of Total Savings % Valid Items" fld="20" baseField="0" baseItem="0" numFmtId="170"/>
    <dataField name="Sum of Total Positive Savings % Valid Items" fld="22" baseField="0" baseItem="0" numFmtId="170"/>
  </dataFields>
  <formats count="4">
    <format dxfId="472">
      <pivotArea field="11" type="button" dataOnly="0" labelOnly="1" outline="0" axis="axisRow" fieldPosition="0"/>
    </format>
    <format dxfId="471">
      <pivotArea field="18" type="button" dataOnly="0" labelOnly="1" outline="0" axis="axisRow" fieldPosition="1"/>
    </format>
    <format dxfId="470">
      <pivotArea field="5" type="button" dataOnly="0" labelOnly="1" outline="0" axis="axisRow" fieldPosition="2"/>
    </format>
    <format dxfId="469">
      <pivotArea dataOnly="0" labelOnly="1" outline="0" fieldPosition="0">
        <references count="1">
          <reference field="4294967294" count="4">
            <x v="0"/>
            <x v="1"/>
            <x v="2"/>
            <x v="3"/>
          </reference>
        </references>
      </pivotArea>
    </format>
  </formats>
  <chartFormats count="4">
    <chartFormat chart="2" format="54" series="1">
      <pivotArea type="data" outline="0" fieldPosition="0">
        <references count="1">
          <reference field="4294967294" count="1" selected="0">
            <x v="0"/>
          </reference>
        </references>
      </pivotArea>
    </chartFormat>
    <chartFormat chart="2" format="55" series="1">
      <pivotArea type="data" outline="0" fieldPosition="0">
        <references count="1">
          <reference field="4294967294" count="1" selected="0">
            <x v="1"/>
          </reference>
        </references>
      </pivotArea>
    </chartFormat>
    <chartFormat chart="2" format="56" series="1">
      <pivotArea type="data" outline="0" fieldPosition="0">
        <references count="1">
          <reference field="4294967294" count="1" selected="0">
            <x v="2"/>
          </reference>
        </references>
      </pivotArea>
    </chartFormat>
    <chartFormat chart="2" format="57" series="1">
      <pivotArea type="data" outline="0" fieldPosition="0">
        <references count="1">
          <reference field="4294967294" count="1" selected="0">
            <x v="3"/>
          </reference>
        </references>
      </pivotArea>
    </chartFormat>
  </chart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E06CB2-058D-47C3-A6D5-A691E93593F8}" name="_Pivot SM Supplier Type Award_" cacheId="2"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chartFormat="3">
  <location ref="AW22:AZ33" firstHeaderRow="0" firstDataRow="1" firstDataCol="2" rowPageCount="4" colPageCount="1"/>
  <pivotFields count="34">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4">
        <item x="1"/>
        <item x="2"/>
        <item x="3"/>
        <item x="0"/>
      </items>
      <extLst>
        <ext xmlns:x14="http://schemas.microsoft.com/office/spreadsheetml/2009/9/main" uri="{2946ED86-A175-432a-8AC1-64E0C546D7DE}">
          <x14:pivotField fillDownLabels="1"/>
        </ext>
      </extLst>
    </pivotField>
    <pivotField axis="axisPage" compact="0" outline="0" subtotalTop="0" showAll="0" defaultSubtotal="0">
      <items count="12">
        <item x="1"/>
        <item x="0"/>
        <item x="3"/>
        <item x="2"/>
        <item x="9"/>
        <item x="6"/>
        <item x="4"/>
        <item x="5"/>
        <item x="7"/>
        <item x="8"/>
        <item x="10"/>
        <item x="1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8">
        <item x="4"/>
        <item x="7"/>
        <item x="5"/>
        <item x="6"/>
        <item x="0"/>
        <item x="1"/>
        <item x="3"/>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sortType="descending" defaultSubtotal="0">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axis="axisRow" compact="0" outline="0" subtotalTop="0" showAll="0" sortType="descending" defaultSubtotal="0">
      <items count="8">
        <item x="0"/>
        <item x="6"/>
        <item x="7"/>
        <item x="4"/>
        <item x="1"/>
        <item x="2"/>
        <item x="3"/>
        <item x="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3">
        <item x="2"/>
        <item x="0"/>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25"/>
    <field x="24"/>
  </rowFields>
  <rowItems count="11">
    <i>
      <x/>
      <x v="5"/>
    </i>
    <i r="1">
      <x v="4"/>
    </i>
    <i r="1">
      <x v="3"/>
    </i>
    <i>
      <x v="1"/>
      <x v="2"/>
    </i>
    <i r="1">
      <x v="1"/>
    </i>
    <i r="1">
      <x/>
    </i>
    <i r="1">
      <x v="7"/>
    </i>
    <i>
      <x v="2"/>
      <x v="6"/>
    </i>
    <i r="1">
      <x v="3"/>
    </i>
    <i r="1">
      <x v="4"/>
    </i>
    <i r="1">
      <x v="5"/>
    </i>
  </rowItems>
  <colFields count="1">
    <field x="-2"/>
  </colFields>
  <colItems count="2">
    <i>
      <x/>
    </i>
    <i i="1">
      <x v="1"/>
    </i>
  </colItems>
  <pageFields count="4">
    <pageField fld="5" item="1" hier="-1"/>
    <pageField fld="0" hier="-1"/>
    <pageField fld="1" hier="-1"/>
    <pageField fld="2" hier="-1"/>
  </pageFields>
  <dataFields count="2">
    <dataField name="Sum of Awarded Spend" fld="27" baseField="0" baseItem="0" numFmtId="169"/>
    <dataField name="Sum of Awarded Savings" fld="28" baseField="0" baseItem="0" numFmtId="169"/>
  </dataFields>
  <formats count="3">
    <format dxfId="475">
      <pivotArea field="25" type="button" dataOnly="0" labelOnly="1" outline="0" axis="axisRow" fieldPosition="0"/>
    </format>
    <format dxfId="474">
      <pivotArea field="24" type="button" dataOnly="0" labelOnly="1" outline="0" axis="axisRow" fieldPosition="1"/>
    </format>
    <format dxfId="473">
      <pivotArea dataOnly="0" labelOnly="1" outline="0" fieldPosition="0">
        <references count="1">
          <reference field="4294967294" count="2">
            <x v="0"/>
            <x v="1"/>
          </reference>
        </references>
      </pivotArea>
    </format>
  </formats>
  <chartFormats count="2">
    <chartFormat chart="2" format="74" series="1">
      <pivotArea type="data" outline="0" fieldPosition="0">
        <references count="1">
          <reference field="4294967294" count="1" selected="0">
            <x v="0"/>
          </reference>
        </references>
      </pivotArea>
    </chartFormat>
    <chartFormat chart="2" format="75" series="1">
      <pivotArea type="data" outline="0" fieldPosition="0">
        <references count="1">
          <reference field="4294967294" count="1" selected="0">
            <x v="1"/>
          </reference>
        </references>
      </pivotArea>
    </chartFormat>
  </chart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EBE4E7-F000-4844-A260-3835FAC229B0}" name="_Pivot SC Baseline Spend Coverage_" cacheId="5"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chartFormat="3">
  <location ref="S22:V30" firstHeaderRow="0" firstDataRow="1" firstDataCol="2" rowPageCount="5" colPageCount="1"/>
  <pivotFields count="40">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axis="axisRow" compact="0" outline="0" subtotalTop="0" showAll="0" defaultSubtotal="0">
      <items count="8">
        <item x="3"/>
        <item x="4"/>
        <item x="1"/>
        <item x="0"/>
        <item x="5"/>
        <item x="2"/>
        <item x="6"/>
        <item x="7"/>
      </items>
      <extLst>
        <ext xmlns:x14="http://schemas.microsoft.com/office/spreadsheetml/2009/9/main" uri="{2946ED86-A175-432a-8AC1-64E0C546D7DE}">
          <x14:pivotField fillDownLabels="1"/>
        </ext>
      </extLst>
    </pivotField>
    <pivotField axis="axisPage" compact="0" outline="0" subtotalTop="0" showAll="0" defaultSubtotal="0">
      <items count="2">
        <item x="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8">
        <item h="1" x="1"/>
        <item h="1" x="5"/>
        <item h="1" x="6"/>
        <item h="1" x="7"/>
        <item x="0"/>
        <item h="1" x="2"/>
        <item h="1" x="3"/>
        <item h="1" x="4"/>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axis="axisRow" compact="0" outline="0" subtotalTop="0" showAll="0" sortType="ascending" defaultSubtotal="0">
      <items count="3">
        <item x="0"/>
        <item x="1"/>
        <item x="2"/>
      </items>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dataField="1" compact="0" numFmtId="9" outline="0" subtotalTop="0" showAll="0" defaultSubtotal="0">
      <extLst>
        <ext xmlns:x14="http://schemas.microsoft.com/office/spreadsheetml/2009/9/main" uri="{2946ED86-A175-432a-8AC1-64E0C546D7DE}">
          <x14:pivotField fillDownLabels="1"/>
        </ext>
      </extLst>
    </pivotField>
    <pivotField dataField="1"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11"/>
    <field x="5"/>
  </rowFields>
  <rowItems count="8">
    <i>
      <x/>
      <x v="2"/>
    </i>
    <i r="1">
      <x v="3"/>
    </i>
    <i r="1">
      <x v="5"/>
    </i>
    <i>
      <x v="1"/>
      <x/>
    </i>
    <i r="1">
      <x v="1"/>
    </i>
    <i r="1">
      <x v="4"/>
    </i>
    <i r="1">
      <x v="6"/>
    </i>
    <i r="1">
      <x v="7"/>
    </i>
  </rowItems>
  <colFields count="1">
    <field x="-2"/>
  </colFields>
  <colItems count="2">
    <i>
      <x/>
    </i>
    <i i="1">
      <x v="1"/>
    </i>
  </colItems>
  <pageFields count="5">
    <pageField fld="0" hier="-1"/>
    <pageField fld="6" hier="-1"/>
    <pageField fld="1" hier="-1"/>
    <pageField fld="2" hier="-1"/>
    <pageField fld="4" item="0" hier="-1"/>
  </pageFields>
  <dataFields count="2">
    <dataField name="Sum of Baseline Spend Coverage % Of Valid Items" fld="13" baseField="0" baseItem="0" numFmtId="9"/>
    <dataField name="Sum of Baseline Spend Coverage % Of Outlier Items" fld="14" baseField="0" baseItem="0" numFmtId="9"/>
  </dataFields>
  <formats count="3">
    <format dxfId="478">
      <pivotArea field="11" type="button" dataOnly="0" labelOnly="1" outline="0" axis="axisRow" fieldPosition="0"/>
    </format>
    <format dxfId="477">
      <pivotArea field="5" type="button" dataOnly="0" labelOnly="1" outline="0" axis="axisRow" fieldPosition="1"/>
    </format>
    <format dxfId="476">
      <pivotArea dataOnly="0" labelOnly="1" outline="0" fieldPosition="0">
        <references count="1">
          <reference field="4294967294" count="2">
            <x v="0"/>
            <x v="1"/>
          </reference>
        </references>
      </pivotArea>
    </format>
  </formats>
  <chartFormats count="2">
    <chartFormat chart="2" format="24" series="1">
      <pivotArea type="data" outline="0" fieldPosition="0">
        <references count="1">
          <reference field="4294967294" count="1" selected="0">
            <x v="0"/>
          </reference>
        </references>
      </pivotArea>
    </chartFormat>
    <chartFormat chart="2" format="25" series="1">
      <pivotArea type="data" outline="0" fieldPosition="0">
        <references count="1">
          <reference field="4294967294" count="1" selected="0">
            <x v="1"/>
          </reference>
        </references>
      </pivotArea>
    </chartFormat>
  </chart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1B71DF-6233-454E-8198-939D6249A4A3}" name="_Pivot SM Scenario Savings_" cacheId="2"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chartFormat="3">
  <location ref="AP22:AU34" firstHeaderRow="0" firstDataRow="1" firstDataCol="2" rowPageCount="3" colPageCount="1"/>
  <pivotFields count="34">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sortType="descending" defaultSubtotal="0">
      <items count="6">
        <item x="1"/>
        <item x="0"/>
        <item x="3"/>
        <item x="2"/>
        <item x="5"/>
        <item x="4"/>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axis="axisRow" compact="0" outline="0" subtotalTop="0" showAll="0" sortType="descending" defaultSubtotal="0">
      <items count="4">
        <item x="1"/>
        <item x="0"/>
        <item x="2"/>
        <item x="3"/>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8">
        <item x="4"/>
        <item x="7"/>
        <item x="5"/>
        <item x="6"/>
        <item x="0"/>
        <item x="1"/>
        <item x="3"/>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4"/>
    <field x="3"/>
  </rowFields>
  <rowItems count="12">
    <i>
      <x/>
      <x v="5"/>
    </i>
    <i r="1">
      <x v="2"/>
    </i>
    <i r="1">
      <x v="4"/>
    </i>
    <i>
      <x v="1"/>
      <x v="1"/>
    </i>
    <i r="1">
      <x/>
    </i>
    <i r="1">
      <x v="3"/>
    </i>
    <i>
      <x v="2"/>
      <x v="5"/>
    </i>
    <i r="1">
      <x v="2"/>
    </i>
    <i r="1">
      <x v="4"/>
    </i>
    <i>
      <x v="3"/>
      <x v="5"/>
    </i>
    <i r="1">
      <x v="2"/>
    </i>
    <i r="1">
      <x v="4"/>
    </i>
  </rowItems>
  <colFields count="1">
    <field x="-2"/>
  </colFields>
  <colItems count="4">
    <i>
      <x/>
    </i>
    <i i="1">
      <x v="1"/>
    </i>
    <i i="2">
      <x v="2"/>
    </i>
    <i i="3">
      <x v="3"/>
    </i>
  </colItems>
  <pageFields count="3">
    <pageField fld="0" hier="-1"/>
    <pageField fld="1" hier="-1"/>
    <pageField fld="2" hier="-1"/>
  </pageFields>
  <dataFields count="4">
    <dataField name="Sum of Net Savings (Incl. Negative)" fld="20" baseField="0" baseItem="0" numFmtId="169"/>
    <dataField name="Sum of Awarded Savings" fld="28" baseField="0" baseItem="0" numFmtId="169"/>
    <dataField name="Sum of % Net Savings (Incl. Negative)" fld="31" baseField="0" baseItem="0" numFmtId="170"/>
    <dataField name="Sum of % Awarded Savings" fld="32" baseField="0" baseItem="0" numFmtId="170"/>
  </dataFields>
  <formats count="3">
    <format dxfId="481">
      <pivotArea field="4" type="button" dataOnly="0" labelOnly="1" outline="0" axis="axisRow" fieldPosition="0"/>
    </format>
    <format dxfId="480">
      <pivotArea field="3" type="button" dataOnly="0" labelOnly="1" outline="0" axis="axisRow" fieldPosition="1"/>
    </format>
    <format dxfId="479">
      <pivotArea dataOnly="0" labelOnly="1" outline="0" fieldPosition="0">
        <references count="1">
          <reference field="4294967294" count="4">
            <x v="0"/>
            <x v="1"/>
            <x v="2"/>
            <x v="3"/>
          </reference>
        </references>
      </pivotArea>
    </format>
  </formats>
  <chartFormats count="4">
    <chartFormat chart="2" format="50" series="1">
      <pivotArea type="data" outline="0" fieldPosition="0">
        <references count="1">
          <reference field="4294967294" count="1" selected="0">
            <x v="0"/>
          </reference>
        </references>
      </pivotArea>
    </chartFormat>
    <chartFormat chart="2" format="51" series="1">
      <pivotArea type="data" outline="0" fieldPosition="0">
        <references count="1">
          <reference field="4294967294" count="1" selected="0">
            <x v="1"/>
          </reference>
        </references>
      </pivotArea>
    </chartFormat>
    <chartFormat chart="2" format="52" series="1">
      <pivotArea type="data" outline="0" fieldPosition="0">
        <references count="1">
          <reference field="4294967294" count="1" selected="0">
            <x v="2"/>
          </reference>
        </references>
      </pivotArea>
    </chartFormat>
    <chartFormat chart="2" format="53" series="1">
      <pivotArea type="data" outline="0" fieldPosition="0">
        <references count="1">
          <reference field="4294967294" count="1" selected="0">
            <x v="3"/>
          </reference>
        </references>
      </pivotArea>
    </chartFormat>
  </chart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BAACB1-AB68-49CD-BBFA-28BE71ED8AF0}" name="_Pivot CF Target Drivers_" cacheId="3"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chartFormat="3">
  <location ref="AL22:AN31" firstHeaderRow="0" firstDataRow="1" firstDataCol="1" rowPageCount="3" colPageCount="1"/>
  <pivotFields count="53">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5">
        <item x="2"/>
        <item x="0"/>
        <item x="1"/>
        <item x="4"/>
        <item x="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0">
        <item x="9"/>
        <item x="1"/>
        <item x="7"/>
        <item x="3"/>
        <item x="5"/>
        <item x="2"/>
        <item x="6"/>
        <item x="4"/>
        <item x="8"/>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12"/>
  </rowFields>
  <rowItems count="9">
    <i>
      <x/>
    </i>
    <i>
      <x v="1"/>
    </i>
    <i>
      <x v="2"/>
    </i>
    <i>
      <x v="3"/>
    </i>
    <i>
      <x v="4"/>
    </i>
    <i>
      <x v="5"/>
    </i>
    <i>
      <x v="6"/>
    </i>
    <i>
      <x v="7"/>
    </i>
    <i>
      <x v="8"/>
    </i>
  </rowItems>
  <colFields count="1">
    <field x="-2"/>
  </colFields>
  <colItems count="2">
    <i>
      <x/>
    </i>
    <i i="1">
      <x v="1"/>
    </i>
  </colItems>
  <pageFields count="3">
    <pageField fld="0" hier="-1"/>
    <pageField fld="1" hier="-1"/>
    <pageField fld="2" item="4" hier="-1"/>
  </pageFields>
  <dataFields count="2">
    <dataField name="Sum of Baseline Spend" fld="32" baseField="0" baseItem="0" numFmtId="169"/>
    <dataField name="Sum of Target Spend" fld="40" baseField="0" baseItem="0" numFmtId="169"/>
  </dataFields>
  <formats count="2">
    <format dxfId="483">
      <pivotArea field="12" type="button" dataOnly="0" labelOnly="1" outline="0" axis="axisRow" fieldPosition="0"/>
    </format>
    <format dxfId="482">
      <pivotArea dataOnly="0" labelOnly="1" outline="0" fieldPosition="0">
        <references count="1">
          <reference field="4294967294" count="2">
            <x v="0"/>
            <x v="1"/>
          </reference>
        </references>
      </pivotArea>
    </format>
  </format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9CE370-A435-4734-9C84-F4EC7D48613C}" name="_Pivot SC Item Variance_" cacheId="4"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chartFormat="3">
  <location ref="AF22:AJ55" firstHeaderRow="0" firstDataRow="1" firstDataCol="1" rowPageCount="3" colPageCount="1"/>
  <pivotFields count="43">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measureFilter="1" defaultSubtota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extLst>
        <ext xmlns:x14="http://schemas.microsoft.com/office/spreadsheetml/2009/9/main" uri="{2946ED86-A175-432a-8AC1-64E0C546D7DE}">
          <x14:pivotField fillDownLabels="1"/>
        </ext>
      </extLst>
    </pivotField>
    <pivotField compact="0" outline="0" subtotalTop="0" showAll="0" defaultSubtotal="0">
      <items count="4">
        <item x="3"/>
        <item x="0"/>
        <item x="2"/>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Fields count="1">
    <field x="-2"/>
  </colFields>
  <colItems count="4">
    <i>
      <x/>
    </i>
    <i i="1">
      <x v="1"/>
    </i>
    <i i="2">
      <x v="2"/>
    </i>
    <i i="3">
      <x v="3"/>
    </i>
  </colItems>
  <pageFields count="3">
    <pageField fld="0" hier="-1"/>
    <pageField fld="1" hier="-1"/>
    <pageField fld="2" hier="-1"/>
  </pageFields>
  <dataFields count="4">
    <dataField name="Sum of Baseline Unit Price" fld="7" baseField="0" baseItem="0" numFmtId="165"/>
    <dataField name="Sum of Cherrypick Unit Price (Valid Bids)" fld="26" baseField="0" baseItem="0" numFmtId="165"/>
    <dataField name="Sum of Max Unit Price (Valid Bids)" fld="30" baseField="0" baseItem="0" numFmtId="165"/>
    <dataField name="Sum of Line Item Incumbent Bid Unit Price" fld="12" baseField="0" baseItem="0" numFmtId="167"/>
  </dataFields>
  <formats count="3">
    <format dxfId="486">
      <pivotArea field="3" type="button" dataOnly="0" labelOnly="1" outline="0" axis="axisRow" fieldPosition="0"/>
    </format>
    <format dxfId="485">
      <pivotArea dataOnly="0" labelOnly="1" outline="0" fieldPosition="0">
        <references count="1">
          <reference field="4294967294" count="3">
            <x v="0"/>
            <x v="1"/>
            <x v="2"/>
          </reference>
        </references>
      </pivotArea>
    </format>
    <format dxfId="484">
      <pivotArea outline="0" fieldPosition="0">
        <references count="1">
          <reference field="4294967294" count="1">
            <x v="3"/>
          </reference>
        </references>
      </pivotArea>
    </format>
  </formats>
  <chartFormats count="5">
    <chartFormat chart="2" format="79" series="1">
      <pivotArea type="data" outline="0" fieldPosition="0">
        <references count="1">
          <reference field="4294967294" count="1" selected="0">
            <x v="0"/>
          </reference>
        </references>
      </pivotArea>
    </chartFormat>
    <chartFormat chart="2" format="80" series="1">
      <pivotArea type="data" outline="0" fieldPosition="0">
        <references count="1">
          <reference field="4294967294" count="1" selected="0">
            <x v="1"/>
          </reference>
        </references>
      </pivotArea>
    </chartFormat>
    <chartFormat chart="2" format="81">
      <pivotArea type="data" outline="0" fieldPosition="0">
        <references count="2">
          <reference field="4294967294" count="1" selected="0">
            <x v="1"/>
          </reference>
          <reference field="3" count="1" selected="0">
            <x v="1"/>
          </reference>
        </references>
      </pivotArea>
    </chartFormat>
    <chartFormat chart="2" format="82" series="1">
      <pivotArea type="data" outline="0" fieldPosition="0">
        <references count="1">
          <reference field="4294967294" count="1" selected="0">
            <x v="2"/>
          </reference>
        </references>
      </pivotArea>
    </chartFormat>
    <chartFormat chart="2" format="83" series="1">
      <pivotArea type="data" outline="0" fieldPosition="0">
        <references count="1">
          <reference field="4294967294" count="1" selected="0">
            <x v="3"/>
          </reference>
        </references>
      </pivotArea>
    </chartFormat>
  </chartFormats>
  <pivotTableStyleInfo name="xlTbl_Style" showRowHeaders="1" showColHeaders="1" showRowStripes="0" showColStripes="0" showLastColumn="1"/>
  <filters count="1">
    <filter fld="3" type="count" evalOrder="-1" id="1"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C7E8D5-4002-4D91-B28D-ED986E54001F}" name="_Pivot SM Supplier Changes_" cacheId="2"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location ref="AB22:AO44" firstHeaderRow="0" firstDataRow="1" firstDataCol="5" rowPageCount="2" colPageCount="1"/>
  <pivotFields count="34">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12">
        <item x="1"/>
        <item x="0"/>
        <item x="3"/>
        <item x="2"/>
        <item x="9"/>
        <item x="6"/>
        <item x="4"/>
        <item x="5"/>
        <item x="7"/>
        <item x="8"/>
        <item x="10"/>
        <item x="1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items count="4">
        <item x="0"/>
        <item x="1"/>
        <item x="2"/>
        <item t="default"/>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axis="axisRow" compact="0" outline="0" subtotalTop="0" showAll="0" sortType="descending" defaultSubtotal="0">
      <items count="8">
        <item x="0"/>
        <item x="6"/>
        <item x="7"/>
        <item x="4"/>
        <item x="1"/>
        <item x="2"/>
        <item x="3"/>
        <item x="5"/>
      </items>
      <autoSortScope>
        <pivotArea dataOnly="0" outline="0" fieldPosition="0">
          <references count="1">
            <reference field="4294967294" count="1" selected="0">
              <x v="4"/>
            </reference>
          </references>
        </pivotArea>
      </autoSortScope>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sortType="descending" defaultSubtotal="0">
      <items count="5">
        <item x="4"/>
        <item x="2"/>
        <item x="0"/>
        <item x="3"/>
        <item x="1"/>
      </items>
      <autoSortScope>
        <pivotArea dataOnly="0" outline="0" fieldPosition="0">
          <references count="1">
            <reference field="4294967294" count="1" selected="0">
              <x v="4"/>
            </reference>
          </references>
        </pivotArea>
      </autoSortScope>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1"/>
    <field x="2"/>
    <field x="12"/>
    <field x="26"/>
    <field x="24"/>
  </rowFields>
  <rowItems count="22">
    <i>
      <x/>
      <x/>
      <x/>
      <x v="4"/>
      <x v="6"/>
    </i>
    <i r="4">
      <x v="4"/>
    </i>
    <i r="4">
      <x v="5"/>
    </i>
    <i r="3">
      <x v="1"/>
      <x v="3"/>
    </i>
    <i r="3">
      <x v="2"/>
      <x/>
    </i>
    <i t="default" r="2">
      <x/>
    </i>
    <i r="2">
      <x v="1"/>
      <x v="1"/>
      <x v="4"/>
    </i>
    <i r="3">
      <x v="2"/>
      <x v="2"/>
    </i>
    <i r="4">
      <x v="7"/>
    </i>
    <i r="4">
      <x v="1"/>
    </i>
    <i r="4">
      <x/>
    </i>
    <i r="3">
      <x v="4"/>
      <x v="3"/>
    </i>
    <i r="3">
      <x v="3"/>
      <x v="4"/>
    </i>
    <i t="default" r="2">
      <x v="1"/>
    </i>
    <i r="2">
      <x v="2"/>
      <x v="2"/>
      <x v="2"/>
    </i>
    <i r="4">
      <x v="1"/>
    </i>
    <i r="4">
      <x/>
    </i>
    <i r="3">
      <x v="1"/>
      <x v="5"/>
    </i>
    <i r="3">
      <x v="4"/>
      <x v="6"/>
    </i>
    <i r="4">
      <x v="3"/>
    </i>
    <i r="3">
      <x v="3"/>
      <x v="5"/>
    </i>
    <i t="default" r="2">
      <x v="2"/>
    </i>
  </rowItems>
  <colFields count="1">
    <field x="-2"/>
  </colFields>
  <colItems count="9">
    <i>
      <x/>
    </i>
    <i i="1">
      <x v="1"/>
    </i>
    <i i="2">
      <x v="2"/>
    </i>
    <i i="3">
      <x v="3"/>
    </i>
    <i i="4">
      <x v="4"/>
    </i>
    <i i="5">
      <x v="5"/>
    </i>
    <i i="6">
      <x v="6"/>
    </i>
    <i i="7">
      <x v="7"/>
    </i>
    <i i="8">
      <x v="8"/>
    </i>
  </colItems>
  <pageFields count="2">
    <pageField fld="5" item="1" hier="-1"/>
    <pageField fld="0" item="0" hier="-1"/>
  </pageFields>
  <dataFields count="9">
    <dataField name="Count of URN" fld="8" subtotal="count" baseField="0" baseItem="0" numFmtId="1"/>
    <dataField name="Sum of Baseline Spend" fld="14" baseField="0" baseItem="0" numFmtId="169"/>
    <dataField name="Sum of Net Savings (Incl. Negative)" fld="20" baseField="0" baseItem="0" numFmtId="169"/>
    <dataField name="Sum of Positive Savings" fld="22" baseField="0" baseItem="0" numFmtId="169"/>
    <dataField name="Sum of Awarded Savings" fld="28" baseField="0" baseItem="0" numFmtId="169"/>
    <dataField name="Sum of % Net Savings (Incl. Negative)" fld="31" baseField="0" baseItem="0" numFmtId="170"/>
    <dataField name="Sum of % Positive Savings" fld="33" baseField="0" baseItem="0" numFmtId="170"/>
    <dataField name="Sum of % Awarded Savings" fld="32" baseField="0" baseItem="0" numFmtId="170"/>
    <dataField name="Sum of Awarded Spend" fld="27" baseField="0" baseItem="0" numFmtId="169"/>
  </dataFields>
  <formats count="6">
    <format dxfId="213">
      <pivotArea field="1" type="button" dataOnly="0" labelOnly="1" outline="0" axis="axisRow" fieldPosition="0"/>
    </format>
    <format dxfId="212">
      <pivotArea field="2" type="button" dataOnly="0" labelOnly="1" outline="0" axis="axisRow" fieldPosition="1"/>
    </format>
    <format dxfId="211">
      <pivotArea field="12" type="button" dataOnly="0" labelOnly="1" outline="0" axis="axisRow" fieldPosition="2"/>
    </format>
    <format dxfId="210">
      <pivotArea field="26" type="button" dataOnly="0" labelOnly="1" outline="0" axis="axisRow" fieldPosition="3"/>
    </format>
    <format dxfId="209">
      <pivotArea field="24" type="button" dataOnly="0" labelOnly="1" outline="0" axis="axisRow" fieldPosition="4"/>
    </format>
    <format dxfId="208">
      <pivotArea dataOnly="0" labelOnly="1" outline="0" fieldPosition="0">
        <references count="1">
          <reference field="4294967294" count="9">
            <x v="0"/>
            <x v="1"/>
            <x v="2"/>
            <x v="3"/>
            <x v="4"/>
            <x v="5"/>
            <x v="6"/>
            <x v="7"/>
            <x v="8"/>
          </reference>
        </references>
      </pivotArea>
    </format>
  </formats>
  <conditionalFormats count="8">
    <conditionalFormat priority="1">
      <pivotAreas count="1">
        <pivotArea type="data" outline="0" collapsedLevelsAreSubtotals="1" fieldPosition="0">
          <references count="1">
            <reference field="4294967294" count="1" selected="0">
              <x v="7"/>
            </reference>
          </references>
        </pivotArea>
      </pivotAreas>
    </conditionalFormat>
    <conditionalFormat priority="2">
      <pivotAreas count="1">
        <pivotArea type="data" outline="0" collapsedLevelsAreSubtotals="1" fieldPosition="0">
          <references count="1">
            <reference field="4294967294" count="1" selected="0">
              <x v="6"/>
            </reference>
          </references>
        </pivotArea>
      </pivotAreas>
    </conditionalFormat>
    <conditionalFormat priority="3">
      <pivotAreas count="1">
        <pivotArea type="data" outline="0" collapsedLevelsAreSubtotals="1" fieldPosition="0">
          <references count="1">
            <reference field="4294967294" count="1" selected="0">
              <x v="5"/>
            </reference>
          </references>
        </pivotArea>
      </pivotAreas>
    </conditionalFormat>
    <conditionalFormat priority="4">
      <pivotAreas count="1">
        <pivotArea type="data" outline="0" collapsedLevelsAreSubtotals="1" fieldPosition="0">
          <references count="1">
            <reference field="4294967294" count="1" selected="0">
              <x v="7"/>
            </reference>
          </references>
        </pivotArea>
      </pivotAreas>
    </conditionalFormat>
    <conditionalFormat priority="5">
      <pivotAreas count="1">
        <pivotArea type="data" outline="0" collapsedLevelsAreSubtotals="1" fieldPosition="0">
          <references count="1">
            <reference field="4294967294" count="1" selected="0">
              <x v="6"/>
            </reference>
          </references>
        </pivotArea>
      </pivotAreas>
    </conditionalFormat>
    <conditionalFormat priority="22">
      <pivotAreas count="1">
        <pivotArea type="data" outline="0" collapsedLevelsAreSubtotals="1" fieldPosition="0">
          <references count="1">
            <reference field="4294967294" count="1" selected="0">
              <x v="6"/>
            </reference>
          </references>
        </pivotArea>
      </pivotAreas>
    </conditionalFormat>
    <conditionalFormat priority="6">
      <pivotAreas count="1">
        <pivotArea type="data" outline="0" collapsedLevelsAreSubtotals="1" fieldPosition="0">
          <references count="1">
            <reference field="4294967294" count="1" selected="0">
              <x v="5"/>
            </reference>
          </references>
        </pivotArea>
      </pivotAreas>
    </conditionalFormat>
    <conditionalFormat priority="21">
      <pivotAreas count="1">
        <pivotArea type="data" outline="0" collapsedLevelsAreSubtotals="1" fieldPosition="0">
          <references count="1">
            <reference field="4294967294" count="1" selected="0">
              <x v="5"/>
            </reference>
          </references>
        </pivotArea>
      </pivotAreas>
    </conditionalFormat>
  </conditional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09FF7D-C1BC-4AA3-BD6D-41C1539A6FD8}" name="_Pivot SM Supplier Award_" cacheId="2"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location ref="N22:Z90" firstHeaderRow="0" firstDataRow="1" firstDataCol="4" rowPageCount="1" colPageCount="1"/>
  <pivotFields count="34">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sortType="descending">
      <items count="13">
        <item x="1"/>
        <item x="0"/>
        <item x="3"/>
        <item x="2"/>
        <item x="9"/>
        <item x="6"/>
        <item x="4"/>
        <item x="5"/>
        <item x="7"/>
        <item x="8"/>
        <item x="10"/>
        <item x="11"/>
        <item t="default"/>
      </items>
      <autoSortScope>
        <pivotArea dataOnly="0" outline="0" fieldPosition="0">
          <references count="1">
            <reference field="4294967294" count="1" selected="0">
              <x v="4"/>
            </reference>
          </references>
        </pivotArea>
      </autoSortScope>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axis="axisRow" compact="0" outline="0" subtotalTop="0" showAll="0" sortType="descending" defaultSubtotal="0">
      <items count="8">
        <item x="0"/>
        <item x="6"/>
        <item x="7"/>
        <item x="4"/>
        <item x="1"/>
        <item x="2"/>
        <item x="3"/>
        <item x="5"/>
      </items>
      <autoSortScope>
        <pivotArea dataOnly="0" outline="0" fieldPosition="0">
          <references count="1">
            <reference field="4294967294" count="1" selected="0">
              <x v="4"/>
            </reference>
          </references>
        </pivotArea>
      </autoSortScope>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4">
    <field x="1"/>
    <field x="2"/>
    <field x="5"/>
    <field x="24"/>
  </rowFields>
  <rowItems count="68">
    <i>
      <x/>
      <x/>
      <x v="1"/>
      <x v="2"/>
    </i>
    <i r="3">
      <x v="1"/>
    </i>
    <i r="3">
      <x v="5"/>
    </i>
    <i r="3">
      <x v="6"/>
    </i>
    <i r="3">
      <x/>
    </i>
    <i r="3">
      <x v="4"/>
    </i>
    <i r="3">
      <x v="3"/>
    </i>
    <i r="3">
      <x v="7"/>
    </i>
    <i t="default" r="2">
      <x v="1"/>
    </i>
    <i r="2">
      <x v="9"/>
      <x v="2"/>
    </i>
    <i r="3">
      <x v="1"/>
    </i>
    <i r="3">
      <x v="5"/>
    </i>
    <i r="3">
      <x/>
    </i>
    <i r="3">
      <x v="6"/>
    </i>
    <i r="3">
      <x v="3"/>
    </i>
    <i r="3">
      <x v="4"/>
    </i>
    <i t="default" r="2">
      <x v="9"/>
    </i>
    <i r="2">
      <x/>
      <x v="3"/>
    </i>
    <i r="3">
      <x v="5"/>
    </i>
    <i r="3">
      <x v="6"/>
    </i>
    <i r="3">
      <x v="4"/>
    </i>
    <i t="default" r="2">
      <x/>
    </i>
    <i r="2">
      <x v="8"/>
      <x v="3"/>
    </i>
    <i r="3">
      <x v="1"/>
    </i>
    <i r="3">
      <x v="2"/>
    </i>
    <i r="3">
      <x v="4"/>
    </i>
    <i r="3">
      <x v="7"/>
    </i>
    <i r="3">
      <x/>
    </i>
    <i r="3">
      <x v="5"/>
    </i>
    <i t="default" r="2">
      <x v="8"/>
    </i>
    <i r="2">
      <x v="6"/>
      <x v="3"/>
    </i>
    <i r="3">
      <x v="1"/>
    </i>
    <i r="3">
      <x v="4"/>
    </i>
    <i r="3">
      <x v="6"/>
    </i>
    <i r="3">
      <x v="5"/>
    </i>
    <i t="default" r="2">
      <x v="6"/>
    </i>
    <i r="2">
      <x v="5"/>
      <x v="3"/>
    </i>
    <i r="3">
      <x v="5"/>
    </i>
    <i r="3">
      <x v="4"/>
    </i>
    <i t="default" r="2">
      <x v="5"/>
    </i>
    <i r="2">
      <x v="7"/>
      <x v="3"/>
    </i>
    <i r="3">
      <x v="5"/>
    </i>
    <i r="3">
      <x v="6"/>
    </i>
    <i r="3">
      <x v="4"/>
    </i>
    <i t="default" r="2">
      <x v="7"/>
    </i>
    <i r="2">
      <x v="2"/>
      <x v="3"/>
    </i>
    <i r="3">
      <x v="5"/>
    </i>
    <i r="3">
      <x v="4"/>
    </i>
    <i t="default" r="2">
      <x v="2"/>
    </i>
    <i r="2">
      <x v="4"/>
      <x v="3"/>
    </i>
    <i r="3">
      <x v="5"/>
    </i>
    <i r="3">
      <x v="4"/>
    </i>
    <i t="default" r="2">
      <x v="4"/>
    </i>
    <i r="2">
      <x v="10"/>
      <x v="1"/>
    </i>
    <i r="3">
      <x v="7"/>
    </i>
    <i r="3">
      <x/>
    </i>
    <i r="3">
      <x v="5"/>
    </i>
    <i r="3">
      <x v="4"/>
    </i>
    <i r="3">
      <x v="3"/>
    </i>
    <i t="default" r="2">
      <x v="10"/>
    </i>
    <i r="2">
      <x v="11"/>
      <x v="3"/>
    </i>
    <i r="3">
      <x v="4"/>
    </i>
    <i r="3">
      <x v="5"/>
    </i>
    <i t="default" r="2">
      <x v="11"/>
    </i>
    <i r="2">
      <x v="3"/>
      <x v="4"/>
    </i>
    <i r="3">
      <x v="3"/>
    </i>
    <i r="3">
      <x v="5"/>
    </i>
    <i t="default" r="2">
      <x v="3"/>
    </i>
  </rowItems>
  <colFields count="1">
    <field x="-2"/>
  </colFields>
  <colItems count="9">
    <i>
      <x/>
    </i>
    <i i="1">
      <x v="1"/>
    </i>
    <i i="2">
      <x v="2"/>
    </i>
    <i i="3">
      <x v="3"/>
    </i>
    <i i="4">
      <x v="4"/>
    </i>
    <i i="5">
      <x v="5"/>
    </i>
    <i i="6">
      <x v="6"/>
    </i>
    <i i="7">
      <x v="7"/>
    </i>
    <i i="8">
      <x v="8"/>
    </i>
  </colItems>
  <pageFields count="1">
    <pageField fld="0" item="0" hier="-1"/>
  </pageFields>
  <dataFields count="9">
    <dataField name="Count of URN" fld="8" subtotal="count" baseField="0" baseItem="0" numFmtId="1"/>
    <dataField name="Sum of Baseline Spend" fld="14" baseField="0" baseItem="0" numFmtId="169"/>
    <dataField name="Sum of Net Savings (Incl. Negative)" fld="20" baseField="0" baseItem="0" numFmtId="169"/>
    <dataField name="Sum of Positive Savings" fld="22" baseField="0" baseItem="0" numFmtId="169"/>
    <dataField name="Sum of Awarded Savings" fld="28" baseField="0" baseItem="0" numFmtId="169"/>
    <dataField name="Sum of % Net Savings (Incl. Negative)" fld="31" baseField="0" baseItem="0" numFmtId="170"/>
    <dataField name="Sum of % Positive Savings" fld="33" baseField="0" baseItem="0" numFmtId="170"/>
    <dataField name="Sum of % Awarded Savings" fld="32" baseField="0" baseItem="0" numFmtId="170"/>
    <dataField name="Sum of Awarded Spend" fld="27" baseField="0" baseItem="0" numFmtId="169"/>
  </dataFields>
  <formats count="5">
    <format dxfId="218">
      <pivotArea field="1" type="button" dataOnly="0" labelOnly="1" outline="0" axis="axisRow" fieldPosition="0"/>
    </format>
    <format dxfId="217">
      <pivotArea field="2" type="button" dataOnly="0" labelOnly="1" outline="0" axis="axisRow" fieldPosition="1"/>
    </format>
    <format dxfId="216">
      <pivotArea field="5" type="button" dataOnly="0" labelOnly="1" outline="0" axis="axisRow" fieldPosition="2"/>
    </format>
    <format dxfId="215">
      <pivotArea field="24" type="button" dataOnly="0" labelOnly="1" outline="0" axis="axisRow" fieldPosition="3"/>
    </format>
    <format dxfId="214">
      <pivotArea dataOnly="0" labelOnly="1" outline="0" fieldPosition="0">
        <references count="1">
          <reference field="4294967294" count="9">
            <x v="0"/>
            <x v="1"/>
            <x v="2"/>
            <x v="3"/>
            <x v="4"/>
            <x v="5"/>
            <x v="6"/>
            <x v="7"/>
            <x v="8"/>
          </reference>
        </references>
      </pivotArea>
    </format>
  </formats>
  <conditionalFormats count="8">
    <conditionalFormat priority="7">
      <pivotAreas count="1">
        <pivotArea type="data" outline="0" collapsedLevelsAreSubtotals="1" fieldPosition="0">
          <references count="1">
            <reference field="4294967294" count="1" selected="0">
              <x v="7"/>
            </reference>
          </references>
        </pivotArea>
      </pivotAreas>
    </conditionalFormat>
    <conditionalFormat priority="8">
      <pivotAreas count="1">
        <pivotArea type="data" outline="0" collapsedLevelsAreSubtotals="1" fieldPosition="0">
          <references count="1">
            <reference field="4294967294" count="1" selected="0">
              <x v="6"/>
            </reference>
          </references>
        </pivotArea>
      </pivotAreas>
    </conditionalFormat>
    <conditionalFormat priority="9">
      <pivotAreas count="1">
        <pivotArea type="data" outline="0" collapsedLevelsAreSubtotals="1" fieldPosition="0">
          <references count="1">
            <reference field="4294967294" count="1" selected="0">
              <x v="5"/>
            </reference>
          </references>
        </pivotArea>
      </pivotAreas>
    </conditionalFormat>
    <conditionalFormat priority="10">
      <pivotAreas count="1">
        <pivotArea type="data" outline="0" collapsedLevelsAreSubtotals="1" fieldPosition="0">
          <references count="1">
            <reference field="4294967294" count="1" selected="0">
              <x v="7"/>
            </reference>
          </references>
        </pivotArea>
      </pivotAreas>
    </conditionalFormat>
    <conditionalFormat priority="11">
      <pivotAreas count="1">
        <pivotArea type="data" outline="0" collapsedLevelsAreSubtotals="1" fieldPosition="0">
          <references count="1">
            <reference field="4294967294" count="1" selected="0">
              <x v="6"/>
            </reference>
          </references>
        </pivotArea>
      </pivotAreas>
    </conditionalFormat>
    <conditionalFormat priority="20">
      <pivotAreas count="1">
        <pivotArea type="data" outline="0" collapsedLevelsAreSubtotals="1" fieldPosition="0">
          <references count="1">
            <reference field="4294967294" count="1" selected="0">
              <x v="6"/>
            </reference>
          </references>
        </pivotArea>
      </pivotAreas>
    </conditionalFormat>
    <conditionalFormat priority="12">
      <pivotAreas count="1">
        <pivotArea type="data" outline="0" collapsedLevelsAreSubtotals="1" fieldPosition="0">
          <references count="1">
            <reference field="4294967294" count="1" selected="0">
              <x v="5"/>
            </reference>
          </references>
        </pivotArea>
      </pivotAreas>
    </conditionalFormat>
    <conditionalFormat priority="19">
      <pivotAreas count="1">
        <pivotArea type="data" outline="0" collapsedLevelsAreSubtotals="1" fieldPosition="0">
          <references count="1">
            <reference field="4294967294" count="1" selected="0">
              <x v="5"/>
            </reference>
          </references>
        </pivotArea>
      </pivotAreas>
    </conditionalFormat>
  </conditional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4B25E9-EFA0-45DD-B2B4-8E88B756DD64}" name="_Pivot SM High Level_" cacheId="2"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location ref="B22:L34" firstHeaderRow="0" firstDataRow="1" firstDataCol="3" rowPageCount="1" colPageCount="1"/>
  <pivotFields count="34">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sortType="descending" defaultSubtotal="0">
      <items count="12">
        <item x="1"/>
        <item x="0"/>
        <item x="3"/>
        <item x="2"/>
        <item x="9"/>
        <item x="6"/>
        <item x="4"/>
        <item x="5"/>
        <item x="7"/>
        <item x="8"/>
        <item x="10"/>
        <item x="11"/>
      </items>
      <autoSortScope>
        <pivotArea dataOnly="0" outline="0" fieldPosition="0">
          <references count="1">
            <reference field="4294967294" count="1" selected="0">
              <x v="3"/>
            </reference>
          </references>
        </pivotArea>
      </autoSortScope>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3">
    <field x="1"/>
    <field x="2"/>
    <field x="5"/>
  </rowFields>
  <rowItems count="12">
    <i>
      <x/>
      <x/>
      <x v="1"/>
    </i>
    <i r="2">
      <x v="9"/>
    </i>
    <i r="2">
      <x/>
    </i>
    <i r="2">
      <x v="8"/>
    </i>
    <i r="2">
      <x v="6"/>
    </i>
    <i r="2">
      <x v="5"/>
    </i>
    <i r="2">
      <x v="7"/>
    </i>
    <i r="2">
      <x v="2"/>
    </i>
    <i r="2">
      <x v="4"/>
    </i>
    <i r="2">
      <x v="10"/>
    </i>
    <i r="2">
      <x v="11"/>
    </i>
    <i r="2">
      <x v="3"/>
    </i>
  </rowItems>
  <colFields count="1">
    <field x="-2"/>
  </colFields>
  <colItems count="8">
    <i>
      <x/>
    </i>
    <i i="1">
      <x v="1"/>
    </i>
    <i i="2">
      <x v="2"/>
    </i>
    <i i="3">
      <x v="3"/>
    </i>
    <i i="4">
      <x v="4"/>
    </i>
    <i i="5">
      <x v="5"/>
    </i>
    <i i="6">
      <x v="6"/>
    </i>
    <i i="7">
      <x v="7"/>
    </i>
  </colItems>
  <pageFields count="1">
    <pageField fld="0" item="0" hier="-1"/>
  </pageFields>
  <dataFields count="8">
    <dataField name="Sum of Baseline Spend" fld="14" baseField="0" baseItem="0" numFmtId="169"/>
    <dataField name="Sum of Net Savings (Incl. Negative)" fld="20" baseField="0" baseItem="0" numFmtId="169"/>
    <dataField name="Sum of Positive Savings" fld="22" baseField="0" baseItem="0" numFmtId="169"/>
    <dataField name="Sum of Awarded Savings" fld="28" baseField="0" baseItem="0" numFmtId="169"/>
    <dataField name="Sum of % Net Savings (Incl. Negative)" fld="31" baseField="0" baseItem="0" numFmtId="170"/>
    <dataField name="Sum of % Positive Savings" fld="33" baseField="0" baseItem="0" numFmtId="170"/>
    <dataField name="Sum of % Awarded Savings" fld="32" baseField="0" baseItem="0" numFmtId="170"/>
    <dataField name="Sum of Awarded Spend" fld="27" baseField="0" baseItem="0" numFmtId="169"/>
  </dataFields>
  <formats count="4">
    <format dxfId="222">
      <pivotArea field="1" type="button" dataOnly="0" labelOnly="1" outline="0" axis="axisRow" fieldPosition="0"/>
    </format>
    <format dxfId="221">
      <pivotArea field="2" type="button" dataOnly="0" labelOnly="1" outline="0" axis="axisRow" fieldPosition="1"/>
    </format>
    <format dxfId="220">
      <pivotArea field="5" type="button" dataOnly="0" labelOnly="1" outline="0" axis="axisRow" fieldPosition="2"/>
    </format>
    <format dxfId="219">
      <pivotArea dataOnly="0" labelOnly="1" outline="0" fieldPosition="0">
        <references count="1">
          <reference field="4294967294" count="8">
            <x v="0"/>
            <x v="1"/>
            <x v="2"/>
            <x v="3"/>
            <x v="4"/>
            <x v="5"/>
            <x v="6"/>
            <x v="7"/>
          </reference>
        </references>
      </pivotArea>
    </format>
  </formats>
  <conditionalFormats count="6">
    <conditionalFormat priority="13">
      <pivotAreas count="1">
        <pivotArea type="data" outline="0" collapsedLevelsAreSubtotals="1" fieldPosition="0">
          <references count="1">
            <reference field="4294967294" count="1" selected="0">
              <x v="6"/>
            </reference>
          </references>
        </pivotArea>
      </pivotAreas>
    </conditionalFormat>
    <conditionalFormat priority="14">
      <pivotAreas count="1">
        <pivotArea type="data" outline="0" collapsedLevelsAreSubtotals="1" fieldPosition="0">
          <references count="1">
            <reference field="4294967294" count="1" selected="0">
              <x v="5"/>
            </reference>
          </references>
        </pivotArea>
      </pivotAreas>
    </conditionalFormat>
    <conditionalFormat priority="15">
      <pivotAreas count="1">
        <pivotArea type="data" outline="0" collapsedLevelsAreSubtotals="1" fieldPosition="0">
          <references count="1">
            <reference field="4294967294" count="1" selected="0">
              <x v="4"/>
            </reference>
          </references>
        </pivotArea>
      </pivotAreas>
    </conditionalFormat>
    <conditionalFormat priority="16">
      <pivotAreas count="1">
        <pivotArea type="data" outline="0" collapsedLevelsAreSubtotals="1" fieldPosition="0">
          <references count="1">
            <reference field="4294967294" count="1" selected="0">
              <x v="6"/>
            </reference>
          </references>
        </pivotArea>
      </pivotAreas>
    </conditionalFormat>
    <conditionalFormat priority="17">
      <pivotAreas count="1">
        <pivotArea type="data" outline="0" collapsedLevelsAreSubtotals="1" fieldPosition="0">
          <references count="1">
            <reference field="4294967294" count="1" selected="0">
              <x v="5"/>
            </reference>
          </references>
        </pivotArea>
      </pivotAreas>
    </conditionalFormat>
    <conditionalFormat priority="18">
      <pivotAreas count="1">
        <pivotArea type="data" outline="0" collapsedLevelsAreSubtotals="1" fieldPosition="0">
          <references count="1">
            <reference field="4294967294" count="1" selected="0">
              <x v="4"/>
            </reference>
          </references>
        </pivotArea>
      </pivotAreas>
    </conditionalFormat>
  </conditional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47C8E0-1EBE-48F6-8AE3-32B4C0EA82E2}" name="_Pivot_SupSel_Sandbox_" cacheId="0"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location ref="B22:D23" firstHeaderRow="0" firstDataRow="1" firstDataCol="0" rowPageCount="3" colPageCount="1"/>
  <pivotFields count="41">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Page" compact="0" outline="0" subtotalTop="0" showAll="0" defaultSubtotal="0">
      <items count="1">
        <item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7"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Items count="1">
    <i/>
  </rowItems>
  <colFields count="1">
    <field x="-2"/>
  </colFields>
  <colItems count="3">
    <i>
      <x/>
    </i>
    <i i="1">
      <x v="1"/>
    </i>
    <i i="2">
      <x v="2"/>
    </i>
  </colItems>
  <pageFields count="3">
    <pageField fld="2" hier="-1"/>
    <pageField fld="1" hier="-1"/>
    <pageField fld="0" item="0" hier="-1"/>
  </pageFields>
  <dataFields count="3">
    <dataField name="Count of URN" fld="3" subtotal="count" baseField="0" baseItem="0" numFmtId="1"/>
    <dataField name="Sum of Baseline Spend" fld="8" baseField="0" baseItem="0" numFmtId="169"/>
    <dataField name="Sum of Selected Savings" fld="34" baseField="0" baseItem="0" numFmtId="169"/>
  </dataFields>
  <formats count="1">
    <format dxfId="136">
      <pivotArea dataOnly="0" labelOnly="1" outline="0" fieldPosition="0">
        <references count="1">
          <reference field="4294967294" count="3">
            <x v="0"/>
            <x v="1"/>
            <x v="2"/>
          </reference>
        </references>
      </pivotArea>
    </format>
  </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8F04FF-FBC9-439C-AE5E-670F17B46A92}" name="_Pivot_AggAward_View_" cacheId="1" applyNumberFormats="0" applyBorderFormats="0" applyFontFormats="0" applyPatternFormats="0" applyAlignmentFormats="0" applyWidthHeightFormats="1" dataCaption="Values" updatedVersion="7" minRefreshableVersion="3" asteriskTotals="1" showMemberPropertyTips="0" rowGrandTotals="0" colGrandTotals="0" itemPrintTitles="1" createdVersion="6" indent="0" compact="0" compactData="0">
  <location ref="B22:L31" firstHeaderRow="0" firstDataRow="1" firstDataCol="4" rowPageCount="2" colPageCount="1"/>
  <pivotFields count="33">
    <pivotField axis="axisPage"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13">
        <item x="0"/>
        <item x="1"/>
        <item x="2"/>
        <item x="5"/>
        <item x="6"/>
        <item x="9"/>
        <item x="12"/>
        <item x="3"/>
        <item x="4"/>
        <item x="7"/>
        <item x="8"/>
        <item x="10"/>
        <item x="11"/>
      </items>
      <extLst>
        <ext xmlns:x14="http://schemas.microsoft.com/office/spreadsheetml/2009/9/main" uri="{2946ED86-A175-432a-8AC1-64E0C546D7DE}">
          <x14:pivotField fillDownLabels="1"/>
        </ext>
      </extLst>
    </pivotField>
    <pivotField axis="axisRow" compact="0" outline="0" subtotalTop="0" showAll="0" defaultSubtotal="0">
      <items count="9">
        <item x="3"/>
        <item x="8"/>
        <item x="7"/>
        <item x="5"/>
        <item x="2"/>
        <item x="1"/>
        <item x="0"/>
        <item x="4"/>
        <item x="6"/>
      </items>
      <extLst>
        <ext xmlns:x14="http://schemas.microsoft.com/office/spreadsheetml/2009/9/main" uri="{2946ED86-A175-432a-8AC1-64E0C546D7DE}">
          <x14:pivotField fillDownLabels="1"/>
        </ext>
      </extLst>
    </pivotField>
    <pivotField axis="axisRow" compact="0" outline="0" subtotalTop="0" showAll="0" defaultSubtotal="0">
      <items count="2">
        <item x="0"/>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numFmtId="1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0"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6"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4">
    <field x="1"/>
    <field x="2"/>
    <field x="7"/>
    <field x="6"/>
  </rowFields>
  <rowItems count="9">
    <i>
      <x/>
      <x/>
      <x/>
      <x/>
    </i>
    <i r="3">
      <x v="4"/>
    </i>
    <i r="3">
      <x v="5"/>
    </i>
    <i r="3">
      <x v="6"/>
    </i>
    <i r="3">
      <x v="7"/>
    </i>
    <i r="2">
      <x v="1"/>
      <x v="1"/>
    </i>
    <i r="3">
      <x v="2"/>
    </i>
    <i r="3">
      <x v="3"/>
    </i>
    <i r="3">
      <x v="8"/>
    </i>
  </rowItems>
  <colFields count="1">
    <field x="-2"/>
  </colFields>
  <colItems count="7">
    <i>
      <x/>
    </i>
    <i i="1">
      <x v="1"/>
    </i>
    <i i="2">
      <x v="2"/>
    </i>
    <i i="3">
      <x v="3"/>
    </i>
    <i i="4">
      <x v="4"/>
    </i>
    <i i="5">
      <x v="5"/>
    </i>
    <i i="6">
      <x v="6"/>
    </i>
  </colItems>
  <pageFields count="2">
    <pageField fld="5" item="1" hier="-1"/>
    <pageField fld="0" item="0" hier="-1"/>
  </pageFields>
  <dataFields count="7">
    <dataField name="Sum of Baseline Spend" fld="9" baseField="0" baseItem="0" numFmtId="169"/>
    <dataField name="Sum of Awarded Spend Excl Rebates, Payment Terms and WACC Savings" fld="10" baseField="0" baseItem="0" numFmtId="169"/>
    <dataField name="Sum of Awarded Savings Excl Rebates, Payment Terms and WACC Savings" fld="11" baseField="0" baseItem="0" numFmtId="169"/>
    <dataField name="Sum of % Awarded Savings Excl Rebates, Payment Terms and WACC Savings" fld="31" baseField="0" baseItem="0" numFmtId="170"/>
    <dataField name="Sum of Awarded Spend Incl Rebates, Payment Terms and WACC Savings" fld="27" baseField="0" baseItem="0" numFmtId="169"/>
    <dataField name="Sum of Awarded Savings Incl Rebates, Payment Terms and WACC Savings" fld="28" baseField="0" baseItem="0" numFmtId="169"/>
    <dataField name="Sum of % Awarded Savings Incl Rebates, Payment Terms and WACC Savings" fld="32" baseField="0" baseItem="0" numFmtId="170"/>
  </dataFields>
  <formats count="5">
    <format dxfId="56">
      <pivotArea field="1" type="button" dataOnly="0" labelOnly="1" outline="0" axis="axisRow" fieldPosition="0"/>
    </format>
    <format dxfId="55">
      <pivotArea field="2" type="button" dataOnly="0" labelOnly="1" outline="0" axis="axisRow" fieldPosition="1"/>
    </format>
    <format dxfId="54">
      <pivotArea field="7" type="button" dataOnly="0" labelOnly="1" outline="0" axis="axisRow" fieldPosition="2"/>
    </format>
    <format dxfId="53">
      <pivotArea field="6" type="button" dataOnly="0" labelOnly="1" outline="0" axis="axisRow" fieldPosition="3"/>
    </format>
    <format dxfId="52">
      <pivotArea dataOnly="0" labelOnly="1" outline="0" fieldPosition="0">
        <references count="1">
          <reference field="4294967294" count="7">
            <x v="0"/>
            <x v="1"/>
            <x v="2"/>
            <x v="3"/>
            <x v="4"/>
            <x v="5"/>
            <x v="6"/>
          </reference>
        </references>
      </pivotArea>
    </format>
  </formats>
  <conditionalFormats count="6">
    <conditionalFormat priority="1">
      <pivotAreas count="1">
        <pivotArea type="data" outline="0" collapsedLevelsAreSubtotals="1" fieldPosition="0">
          <references count="1">
            <reference field="4294967294" count="1" selected="0">
              <x v="6"/>
            </reference>
          </references>
        </pivotArea>
      </pivotAreas>
    </conditionalFormat>
    <conditionalFormat priority="2">
      <pivotAreas count="1">
        <pivotArea type="data" outline="0" collapsedLevelsAreSubtotals="1" fieldPosition="0">
          <references count="1">
            <reference field="4294967294" count="1" selected="0">
              <x v="3"/>
            </reference>
          </references>
        </pivotArea>
      </pivotAreas>
    </conditionalFormat>
    <conditionalFormat priority="3">
      <pivotAreas count="1">
        <pivotArea type="data" outline="0" collapsedLevelsAreSubtotals="1" fieldPosition="0">
          <references count="1">
            <reference field="4294967294" count="1" selected="0">
              <x v="6"/>
            </reference>
          </references>
        </pivotArea>
      </pivotAreas>
    </conditionalFormat>
    <conditionalFormat priority="6">
      <pivotAreas count="1">
        <pivotArea type="data" outline="0" collapsedLevelsAreSubtotals="1" fieldPosition="0">
          <references count="1">
            <reference field="4294967294" count="1" selected="0">
              <x v="6"/>
            </reference>
          </references>
        </pivotArea>
      </pivotAreas>
    </conditionalFormat>
    <conditionalFormat priority="4">
      <pivotAreas count="1">
        <pivotArea type="data" outline="0" collapsedLevelsAreSubtotals="1" fieldPosition="0">
          <references count="1">
            <reference field="4294967294" count="1" selected="0">
              <x v="3"/>
            </reference>
          </references>
        </pivotArea>
      </pivotAreas>
    </conditionalFormat>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xlTbl_Style"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Baskets_Round" xr10:uid="{EE4BF52E-32D3-4B2D-A00F-27ED1E1D05A4}" sourceName="Round">
  <pivotTables>
    <pivotTable tabId="4859" name="_Pivot SC Baseline Spend Coverage_"/>
    <pivotTable tabId="4859" name="_Pivot SC High Level Savings_"/>
  </pivotTables>
  <data>
    <tabular pivotCacheId="597694756" showMissing="0">
      <items count="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Baskets_Sheet_Name" xr10:uid="{BDE791E3-18B3-41F1-88D3-67C6446A891E}" sourceName="Sheet Name">
  <pivotTables>
    <pivotTable tabId="4859" name="_Pivot SC Baseline Spend Coverage_"/>
    <pivotTable tabId="4859" name="_Pivot SC High Level Savings_"/>
  </pivotTables>
  <data>
    <tabular pivotCacheId="597694756" showMissing="0">
      <items count="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Baskets_Pricing_Column" xr10:uid="{B623BEBD-BFDD-4019-B666-8074D0837FCE}" sourceName="Pricing Column">
  <pivotTables>
    <pivotTable tabId="4859" name="_Pivot SC Baseline Spend Coverage_"/>
    <pivotTable tabId="4859" name="_Pivot SC High Level Savings_"/>
  </pivotTables>
  <data>
    <tabular pivotCacheId="597694756" showMissing="0">
      <items count="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Baskets_Basket_Description" xr10:uid="{D74BA0AD-AE52-4F4F-AE0F-19DEDA94CC8D}" sourceName="Basket Description">
  <pivotTables>
    <pivotTable tabId="4859" name="_Pivot SC Baseline Spend Coverage_"/>
    <pivotTable tabId="4859" name="_Pivot SC High Level Savings_"/>
  </pivotTables>
  <data>
    <tabular pivotCacheId="597694756" showMissing="0">
      <items count="3">
        <i x="0" s="1"/>
        <i x="1" nd="1"/>
        <i x="2"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Baskets_New_Or_Incumbent" xr10:uid="{5C0B6428-611A-4EEE-BEB8-BD9A43F98D68}" sourceName="New Or Incumbent">
  <pivotTables>
    <pivotTable tabId="4859" name="_Pivot SC Baseline Spend Coverage_"/>
    <pivotTable tabId="4859" name="_Pivot SC High Level Savings_"/>
  </pivotTables>
  <data>
    <tabular pivotCacheId="597694756" showMissing="0">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Item_Analysis_Round" xr10:uid="{2072D3CE-FA9B-4B46-91C1-FD59D675F80D}" sourceName="Round">
  <pivotTables>
    <pivotTable tabId="4859" name="_Pivot SC Item Variance_"/>
  </pivotTables>
  <data>
    <tabular pivotCacheId="994860459" showMissing="0">
      <items count="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Item_Analysis_Sheet_Name" xr10:uid="{043BBB3C-FB9F-4642-8657-6C976848B014}" sourceName="Sheet Name">
  <pivotTables>
    <pivotTable tabId="4859" name="_Pivot SC Item Variance_"/>
  </pivotTables>
  <data>
    <tabular pivotCacheId="994860459" showMissing="0">
      <items count="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Item_Analysis_Pricing_Column" xr10:uid="{9C9BD573-8039-40F6-9791-3ED299C4E990}" sourceName="Pricing Column">
  <pivotTables>
    <pivotTable tabId="4859" name="_Pivot SC Item Variance_"/>
  </pivotTables>
  <data>
    <tabular pivotCacheId="994860459" showMissing="0">
      <items count="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Feedback_Targets_Round" xr10:uid="{4543BF3A-DDE2-469B-A56A-96F3B3AF0459}" sourceName="Round">
  <pivotTables>
    <pivotTable tabId="4859" name="_Pivot CF Target Drivers_"/>
  </pivotTables>
  <data>
    <tabular pivotCacheId="1717455090" showMissing="0">
      <items count="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Feedback_Targets_Sheet_Name" xr10:uid="{7CC68422-901C-4B71-9A0F-3C6767358D7A}" sourceName="Sheet Name">
  <pivotTables>
    <pivotTable tabId="4859" name="_Pivot CF Target Drivers_"/>
  </pivotTables>
  <data>
    <tabular pivotCacheId="1717455090" showMissing="0">
      <items count="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Feedback_Targets_Pricing_Column" xr10:uid="{59C5362C-1C5A-4D9B-A634-9A926CB91D3D}" sourceName="Pricing Column">
  <pivotTables>
    <pivotTable tabId="4859" name="_Pivot CF Target Drivers_"/>
  </pivotTables>
  <data>
    <tabular pivotCacheId="1717455090" showMissing="0">
      <items count="5">
        <i x="2"/>
        <i x="0"/>
        <i x="1"/>
        <i x="4"/>
        <i x="3"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Automated_Savings_Data_Round" xr10:uid="{CB06DCCE-7063-41FE-A468-F232BEB662AC}" sourceName="Round">
  <pivotTables>
    <pivotTable tabId="4859" name="_Pivot SM Scenario Savings_"/>
    <pivotTable tabId="4859" name="_Pivot SM Supplier Type Award_"/>
  </pivotTables>
  <data>
    <tabular pivotCacheId="2081129030" showMissing="0">
      <items count="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Automated_Savings_Data_Sheet_Name" xr10:uid="{61C884F1-6EF6-4864-9700-523C7BD3158F}" sourceName="Sheet Name">
  <pivotTables>
    <pivotTable tabId="4859" name="_Pivot SM Scenario Savings_"/>
    <pivotTable tabId="4859" name="_Pivot SM Supplier Type Award_"/>
  </pivotTables>
  <data>
    <tabular pivotCacheId="2081129030" showMissing="0">
      <items count="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Automated_Savings_Data_Pricing_Column" xr10:uid="{FE5F4945-45FA-4120-AC62-357A8DA05B6D}" sourceName="Pricing Column">
  <pivotTables>
    <pivotTable tabId="4859" name="_Pivot SM Scenario Savings_"/>
    <pivotTable tabId="4859" name="_Pivot SM Supplier Type Award_"/>
  </pivotTables>
  <data>
    <tabular pivotCacheId="2081129030" showMissing="0">
      <items count="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Automated_Savings_Data_Level_Of_Cherrypick" xr10:uid="{F2A12ACE-C078-4195-9344-86E02BE786DE}" sourceName="Level Of Cherrypick">
  <pivotTables>
    <pivotTable tabId="4859" name="_Pivot SM Scenario Savings_"/>
    <pivotTable tabId="4859" name="_Pivot SM Supplier Type Award_"/>
  </pivotTables>
  <data>
    <tabular pivotCacheId="2081129030" showMissing="0">
      <items count="4">
        <i x="1" s="1"/>
        <i x="2" s="1"/>
        <i x="3" s="1"/>
        <i x="0"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C_Automated_Savings_Data_Full_Scenario_Name" xr10:uid="{BBD9C3B1-AF5B-42C8-9A3C-3F116C99743F}" sourceName="Full Scenario Name">
  <pivotTables>
    <pivotTable tabId="4859" name="_Pivot SM Supplier Type Award_"/>
  </pivotTables>
  <data>
    <tabular pivotCacheId="2081129030" showMissing="0">
      <items count="12">
        <i x="1"/>
        <i x="0" s="1"/>
        <i x="3"/>
        <i x="4"/>
        <i x="5"/>
        <i x="2"/>
        <i x="9"/>
        <i x="10"/>
        <i x="11"/>
        <i x="6"/>
        <i x="7"/>
        <i x="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sket_Level_1" xr10:uid="{96524821-0BAD-4458-BD40-CB753C297E46}" sourceName="Basket Level 1">
  <pivotTables>
    <pivotTable tabId="4859" name="_Pivot SC Baseline Spend Coverage_"/>
    <pivotTable tabId="4859" name="_Pivot SC High Level Savings_"/>
  </pivotTables>
  <data>
    <tabular pivotCacheId="597694756">
      <items count="8">
        <i x="0" s="1"/>
        <i x="1" nd="1"/>
        <i x="5" nd="1"/>
        <i x="6" nd="1"/>
        <i x="7" nd="1"/>
        <i x="2" nd="1"/>
        <i x="3" nd="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ield_1" xr10:uid="{75952920-2634-4FF2-9C2C-E753A3E6BF98}" sourceName="Item Field 1">
  <pivotTables>
    <pivotTable tabId="4859" name="_Pivot SC Item Variance_"/>
  </pivotTables>
  <data>
    <tabular pivotCacheId="994860459">
      <items count="4">
        <i x="3" s="1"/>
        <i x="0" s="1"/>
        <i x="2" s="1"/>
        <i x="1"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sket_Level_11" xr10:uid="{0547FE88-ED00-4B60-A8D8-D9B3E74151FE}" sourceName="Basket Level 1">
  <pivotTables>
    <pivotTable tabId="4859" name="_Pivot SM Scenario Savings_"/>
    <pivotTable tabId="4859" name="_Pivot SM Supplier Type Award_"/>
  </pivotTables>
  <data>
    <tabular pivotCacheId="2081129030">
      <items count="8">
        <i x="4" s="1"/>
        <i x="7" s="1"/>
        <i x="5" s="1"/>
        <i x="6" s="1"/>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Baskets_Round" xr10:uid="{ECE3E356-61CC-4FB0-B842-BD44EFFEC225}" cache="SC_Baskets_Round" caption="SC_Round" rowHeight="234950"/>
  <slicer name="Slicer_Baskets_Sheet_Name" xr10:uid="{62F568DB-FC3A-4E7F-B748-D1F1ACBDDE74}" cache="SC_Baskets_Sheet_Name" caption="SC_Sheet Name" rowHeight="234950"/>
  <slicer name="Slicer_Baskets_Pricing_Column" xr10:uid="{49CB7EDF-426E-4A0B-AC69-5E6019D22FC3}" cache="SC_Baskets_Pricing_Column" caption="SC_Pricing Column" rowHeight="234950"/>
  <slicer name="Slicer_Baskets_Basket_Description" xr10:uid="{85ABECFB-C788-4594-BF4E-0B8D4F5880A5}" cache="SC_Baskets_Basket_Description" caption="SC_Basket Description" rowHeight="234950"/>
  <slicer name="Slicer_Baskets_New_Or_Incumbent" xr10:uid="{80AD8A5B-2B9D-4627-846C-BC7C354C7796}" cache="SC_Baskets_New_Or_Incumbent" caption="SC_New Or Incumbent" rowHeight="234950"/>
  <slicer name="Slicer_Item_Analysis_Round" xr10:uid="{55D77D5D-8FAE-4265-A0E2-D66A0B777E83}" cache="SC_Item_Analysis_Round" caption="SC_Round" rowHeight="234950"/>
  <slicer name="Slicer_Item_Analysis_Sheet_Name" xr10:uid="{C39E079F-A67E-4125-8040-BABEDD8EF4E9}" cache="SC_Item_Analysis_Sheet_Name" caption="SC_Sheet Name" rowHeight="234950"/>
  <slicer name="Slicer_Item_Analysis_Pricing_Column" xr10:uid="{452DDA14-10FA-4C5D-9101-CC4B2DF5B487}" cache="SC_Item_Analysis_Pricing_Column" caption="SC_Pricing Column" rowHeight="234950"/>
  <slicer name="Slicer_Feedback_Targets_Round" xr10:uid="{6B135CBB-8E0D-4B95-9E20-1875BBA96B28}" cache="SC_Feedback_Targets_Round" caption="CF_Round" rowHeight="234950"/>
  <slicer name="Slicer_Feedback_Targets_Sheet_Name" xr10:uid="{FA3B4BF6-717D-43BD-B1E9-DE493D85994B}" cache="SC_Feedback_Targets_Sheet_Name" caption="CF_Sheet Name" rowHeight="234950"/>
  <slicer name="Slicer_Feedback_Targets_Pricing_Column" xr10:uid="{20FF0338-B37C-4330-9BA9-B6A3366EEC26}" cache="SC_Feedback_Targets_Pricing_Column" caption="CF_Pricing Column" rowHeight="234950"/>
  <slicer name="Slicer_Automated_Savings_Data_Round" xr10:uid="{ED37A940-F58F-4009-96CF-AF4696E7A45F}" cache="SC_Automated_Savings_Data_Round" caption="SM_Round" rowHeight="234950"/>
  <slicer name="Slicer_Automated_Savings_Data_Sheet_Name" xr10:uid="{95868AD6-A6E4-406B-B110-284CF1C861C4}" cache="SC_Automated_Savings_Data_Sheet_Name" caption="SM_Sheet Name" rowHeight="234950"/>
  <slicer name="Slicer_Automated_Savings_Data_Pricing_Column" xr10:uid="{F8F2516D-4531-411B-91A8-11B324A5106A}" cache="SC_Automated_Savings_Data_Pricing_Column" caption="SM_Pricing Column" rowHeight="234950"/>
  <slicer name="Slicer_Automated_Savings_Data_Level_Of_Cherrypick" xr10:uid="{874E35A0-951E-4C09-9E98-106D500E763C}" cache="SC_Automated_Savings_Data_Level_Of_Cherrypick" caption="SM_Level Of Cherrypick" rowHeight="234950"/>
  <slicer name="Slicer_Automated_Savings_Data_Full_Scenario_Name" xr10:uid="{A488BA8A-D75C-4C8B-B558-30BF01D6EDDE}" cache="SC_Automated_Savings_Data_Full_Scenario_Name" caption="SM_Full Scenario Name" rowHeight="234950"/>
  <slicer name="Basket Level 1" xr10:uid="{A5AF319F-546C-48E4-AC0F-6C1387302581}" cache="Slicer_Basket_Level_1" caption="Basket Level 1" rowHeight="234950"/>
  <slicer name="Item Field 1" xr10:uid="{C4484027-E142-43FC-8D68-BD29BEF2DD0C}" cache="Slicer_Item_Field_1" caption="Item Field 1" rowHeight="234950"/>
  <slicer name="Basket Level 1 1" xr10:uid="{4E58F348-CB22-4113-88A2-595880868B68}" cache="Slicer_Basket_Level_11" caption="Basket Level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F9C90B-E9C5-48EE-A3EE-1F12C580829E}" name="_Baskets_" displayName="_Baskets_" ref="B22:AO86" totalsRowShown="0" headerRowDxfId="454" dataDxfId="452" headerRowBorderDxfId="453" tableBorderDxfId="451">
  <autoFilter ref="B22:AO86" xr:uid="{4CF9C90B-E9C5-48EE-A3EE-1F12C580829E}"/>
  <tableColumns count="40">
    <tableColumn id="1" xr3:uid="{E5163605-EEC5-4FC6-8856-5CE4BC0AC8ED}" name="Round" dataDxfId="450"/>
    <tableColumn id="2" xr3:uid="{007F3832-ED05-4060-A752-32B2A0FB3A54}" name="Sheet Name" dataDxfId="449"/>
    <tableColumn id="3" xr3:uid="{DA3BBAD0-8364-40F4-8D4D-4808875BFA19}" name="Pricing Column" dataDxfId="448"/>
    <tableColumn id="4" xr3:uid="{984F1F5F-907B-4A64-B323-7368C4E83BDF}" name="Basket URN" dataDxfId="447"/>
    <tableColumn id="5" xr3:uid="{39BB7A17-AFC4-41DE-BE6C-EED5C7B565E5}" name="Basket Description" dataDxfId="446"/>
    <tableColumn id="6" xr3:uid="{AEB23A0F-0F04-4360-8834-68A65943BCF3}" name="Bidder Name" dataDxfId="445"/>
    <tableColumn id="7" xr3:uid="{7B1B3F6D-8B64-4A9E-8A18-EF0F3DF0B84A}" name="New Or Incumbent" dataDxfId="444"/>
    <tableColumn id="8" xr3:uid="{ACD681CD-4B5A-4D17-856B-DC47FB7E20CD}" name="Regional Or National" dataDxfId="443"/>
    <tableColumn id="9" xr3:uid="{52DDA5BA-2561-4A4C-BC5C-4F591038368C}" name="Basket Level 1" dataDxfId="442"/>
    <tableColumn id="10" xr3:uid="{071A8E9B-883A-46F3-8EF0-C07800B830EC}" name="Total Baseline Items" dataDxfId="441"/>
    <tableColumn id="11" xr3:uid="{8FBD8EED-1ECA-435D-841A-305DD1C85604}" name="Total Baseline Spend" dataDxfId="440"/>
    <tableColumn id="12" xr3:uid="{AF6248E2-D460-4B39-B956-1FF67BA0194F}" name="Flag For Baseline Spend Coverage % Valid Items" dataDxfId="439"/>
    <tableColumn id="13" xr3:uid="{B4C12ECD-1D14-465D-AF2A-7360557BFC79}" name="Baseline Spend Coverage % Of All Items" dataDxfId="438"/>
    <tableColumn id="14" xr3:uid="{22D2C12A-0DE6-4D91-B174-E74D35F65BAA}" name="Baseline Spend Coverage % Of Valid Items" dataDxfId="437"/>
    <tableColumn id="15" xr3:uid="{BBB480E1-59D3-4536-8297-0BF2EA885AD4}" name="Baseline Spend Coverage % Of Outlier Items" dataDxfId="436"/>
    <tableColumn id="16" xr3:uid="{9C07A221-A506-4BBB-84B5-34D5A7B6FB92}" name="Item Bid Coverage % Of All Items" dataDxfId="435"/>
    <tableColumn id="17" xr3:uid="{3305F1F1-F6E3-4FC5-8F53-335579B4404F}" name="Item Bid Coverage % Of Valid Items" dataDxfId="434"/>
    <tableColumn id="18" xr3:uid="{4A624F18-CA00-4D14-B3E0-44218C13E7C9}" name="Item Bid Coverage % Of Outlier Items" dataDxfId="433"/>
    <tableColumn id="19" xr3:uid="{878DA013-F6CD-46D3-94A7-7DF529B208F5}" name="Rank" dataDxfId="432"/>
    <tableColumn id="20" xr3:uid="{2BE817EC-5393-4312-94A2-34FC167BF327}" name="Total Savings Valid Items" dataDxfId="431"/>
    <tableColumn id="21" xr3:uid="{ABD2B922-63DB-4E2B-BA1D-2EF552DFE9D3}" name="Total Savings % Valid Items" dataDxfId="430"/>
    <tableColumn id="22" xr3:uid="{DD037970-7AB5-4E59-9EBF-4DA787E937F2}" name="Total Positive Savings Valid Items" dataDxfId="429"/>
    <tableColumn id="23" xr3:uid="{0A08B336-ACDD-4B20-ADD8-105FC395AD3B}" name="Total Positive Savings % Valid Items" dataDxfId="428"/>
    <tableColumn id="24" xr3:uid="{CD106B80-F316-417A-908C-7F6A6C417A38}" name="Total Items Bid On" dataDxfId="427"/>
    <tableColumn id="25" xr3:uid="{80C8E69F-C1BB-40E4-9E97-93BC47CD3D62}" name="Total Valid Items" dataDxfId="426"/>
    <tableColumn id="26" xr3:uid="{75B451D7-9EC9-49F6-985E-B0E26E57575A}" name="Total Outlier Items" dataDxfId="425"/>
    <tableColumn id="27" xr3:uid="{312449F0-263E-413E-8471-2FD86044BD08}" name="Total Items No Bid" dataDxfId="424"/>
    <tableColumn id="28" xr3:uid="{2B4A67A2-47F7-42B2-8E09-6687AB713FFA}" name="Baseline Spend Covered All Items" dataDxfId="423"/>
    <tableColumn id="29" xr3:uid="{FB1881AC-F265-4E3C-97AE-D47EEBED4FCE}" name="Baseline Spend Covered Valid Items" dataDxfId="422"/>
    <tableColumn id="30" xr3:uid="{A90EEC25-C83A-460C-93AB-4F137F9D963D}" name="Baseline Spend Covered Outlier Items" dataDxfId="421"/>
    <tableColumn id="31" xr3:uid="{3B4E013F-6C85-4D18-A7FB-2A016F6DAB9C}" name="Baseline Spend Not Covered" dataDxfId="420"/>
    <tableColumn id="32" xr3:uid="{E30A0925-EE1D-4310-9F83-A84D083DBF9F}" name="Baseline Spend Coverage % All Items" dataDxfId="419"/>
    <tableColumn id="33" xr3:uid="{F2F6F5E5-B2BE-467B-A047-B7646BD542AF}" name="Baseline Spend Coverage % Valid Items" dataDxfId="418"/>
    <tableColumn id="34" xr3:uid="{F88978AF-99EB-4859-BCC0-A38E64157ECD}" name="Baseline Spend Coverage % Outlier Items" dataDxfId="417"/>
    <tableColumn id="35" xr3:uid="{4089D7E3-BFE0-4593-91DD-BC1E2A0C9B25}" name="Baseline Spend Not Covered %" dataDxfId="416"/>
    <tableColumn id="36" xr3:uid="{84A43DFC-222D-43AA-8C53-998C375C43A6}" name="Total Spend All Items" dataDxfId="415"/>
    <tableColumn id="37" xr3:uid="{31121E20-4C06-4978-AFFF-DB394DA871CD}" name="Total Spend Valid Items" dataDxfId="414"/>
    <tableColumn id="38" xr3:uid="{96F34317-B18C-45B1-9040-CD70D28433CA}" name="Total Spend Outlier Items" dataDxfId="413"/>
    <tableColumn id="40" xr3:uid="{C3F2FCCA-C054-48A7-B644-64C05EA85336}" name="Normalised Spend Valid Items" dataDxfId="412"/>
    <tableColumn id="39" xr3:uid="{C8FC1362-2E06-4786-910B-7EE82F78B799}" name="Placeholder Column" dataDxfId="411"/>
  </tableColumns>
  <tableStyleInfo name="xlTbl_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E57530-632B-4D62-8A21-21E73D3ABDB0}" name="_Item_Analysis_" displayName="_Item_Analysis_" ref="B22:AR55" totalsRowShown="0" headerRowDxfId="385" dataDxfId="383" headerRowBorderDxfId="384" tableBorderDxfId="382">
  <autoFilter ref="B22:AR55" xr:uid="{75E57530-632B-4D62-8A21-21E73D3ABDB0}"/>
  <tableColumns count="43">
    <tableColumn id="1" xr3:uid="{66E04F04-A683-49A7-BD8B-54B901C22BF2}" name="Round" dataDxfId="381"/>
    <tableColumn id="2" xr3:uid="{F1C7B099-E740-4F13-AF94-7699E5CADFC0}" name="Sheet Name" dataDxfId="380"/>
    <tableColumn id="3" xr3:uid="{2F37C87F-F08D-4346-BFF4-055DF763251A}" name="Pricing Column" dataDxfId="379"/>
    <tableColumn id="4" xr3:uid="{497DDE90-B267-4093-964D-084139D0BBE8}" name="URN" dataDxfId="378"/>
    <tableColumn id="5" xr3:uid="{60A1E6A3-946B-44D6-A6FF-272B938C0C82}" name="Item Field 1" dataDxfId="377"/>
    <tableColumn id="6" xr3:uid="{DF2AA016-6D11-42C1-8C6F-658B1EE696B7}" name="Item Field 2" dataDxfId="376"/>
    <tableColumn id="7" xr3:uid="{0C8B3BCE-7721-4C21-8945-E69D8CB4A75E}" name="Item Field 3" dataDxfId="375"/>
    <tableColumn id="8" xr3:uid="{D8D6DA0D-391B-4EAB-AC67-F1FD4AEFF372}" name="Baseline Unit Price" dataDxfId="374"/>
    <tableColumn id="9" xr3:uid="{1A27EE1B-505D-4701-9CA3-F359697739C1}" name="Baseline Proxy Used" dataDxfId="373"/>
    <tableColumn id="10" xr3:uid="{83F1125D-5517-433D-9C0C-60DCBB88F52B}" name="Quantity" dataDxfId="372"/>
    <tableColumn id="11" xr3:uid="{8CE072FC-59AC-40C8-B364-DFCC42081D91}" name="Baseline Spend" dataDxfId="371"/>
    <tableColumn id="12" xr3:uid="{F82CD1BB-BFCD-4C15-AC38-F29B192B3B70}" name="Line Item Incumbent" dataDxfId="370"/>
    <tableColumn id="13" xr3:uid="{1DF50F48-61DF-4169-8F7B-2A7327650489}" name="Line Item Incumbent Bid Unit Price" dataDxfId="369"/>
    <tableColumn id="14" xr3:uid="{6A60BA98-CC42-4858-AFFB-B22E1A2A56C3}" name="Line Item Incumbent Bid Validity" dataDxfId="368"/>
    <tableColumn id="15" xr3:uid="{5B2B23C9-FF9A-4BB7-BFC4-A3EB977C7E09}" name="% Diff Line Item Incumbent Bid From Baseline" dataDxfId="367"/>
    <tableColumn id="16" xr3:uid="{6095CF09-7EE9-43F5-A2FB-0E95C7E920C0}" name="Line Item Incumbent Savings (Valid Bids)" dataDxfId="366"/>
    <tableColumn id="17" xr3:uid="{9E401DA9-24DB-4152-B700-AA7F41C47795}" name="Total Bids" dataDxfId="365"/>
    <tableColumn id="18" xr3:uid="{68A666E8-2022-443B-B9A3-344FAE603830}" name="Valid Bids" dataDxfId="364"/>
    <tableColumn id="19" xr3:uid="{F45BA216-3C95-4D08-A10E-90B360D414C7}" name="Valid Bids %" dataDxfId="363"/>
    <tableColumn id="20" xr3:uid="{5A688261-672B-4CFE-828A-B7FAAF418DC6}" name="Outlier Bids %" dataDxfId="362"/>
    <tableColumn id="21" xr3:uid="{08EB692D-5565-4D3C-8DB4-C38E33EE1AFE}" name="Valid Bids Below Baseline %" dataDxfId="361"/>
    <tableColumn id="22" xr3:uid="{14E704E5-C060-4D72-BFC4-7AF082F0C428}" name="Valid Bids Above Baseline %" dataDxfId="360"/>
    <tableColumn id="23" xr3:uid="{6405DEE1-6657-444C-AC4A-48301D23E85E}" name="Outlier Bids Below Baseline %" dataDxfId="359"/>
    <tableColumn id="24" xr3:uid="{4F1E1632-FF7A-47C3-81A6-159955C9D803}" name="Outlier Bids Above Baseline %" dataDxfId="358"/>
    <tableColumn id="25" xr3:uid="{68BEF21C-A5CC-43E0-9B58-ABD5AA60B89C}" name="% Diff Of Bid Range (Valid Bids) From Baseline" dataDxfId="357"/>
    <tableColumn id="26" xr3:uid="{5D8902B0-DEC7-4A73-A336-98AF4401BB5B}" name="Cherrypick Bidder (Valid Bids)" dataDxfId="356"/>
    <tableColumn id="27" xr3:uid="{7273363A-62DB-4113-AAD3-2C294D23D90A}" name="Cherrypick Unit Price (Valid Bids)" dataDxfId="355"/>
    <tableColumn id="28" xr3:uid="{D4971552-CA8B-4C38-8DAC-D879C29623DB}" name="% Diff Of Cherrypick Unit Price (Valid Bids) From Baseline" dataDxfId="354"/>
    <tableColumn id="29" xr3:uid="{9571DA68-5259-40E5-A145-B1FECA568B35}" name="Cherrypick Savings (Valid Bids)" dataDxfId="353"/>
    <tableColumn id="30" xr3:uid="{47B7C4DB-0DE6-413E-9661-F7CA1DA3BEE8}" name="Max Bidder (Valid Bids)" dataDxfId="352"/>
    <tableColumn id="31" xr3:uid="{6AAD3954-3581-40E2-8D8E-2DDF91C0B20A}" name="Max Unit Price (Valid Bids)" dataDxfId="351"/>
    <tableColumn id="32" xr3:uid="{B669E9E1-799E-4616-A87F-AC513771BA56}" name="% Diff Of Max Unit Price (Valid Bids) From Baseline" dataDxfId="350"/>
    <tableColumn id="33" xr3:uid="{B4C87FA5-A2BA-4F29-8647-20620BF932AD}" name="Cherrypick Bidder (All Bids)" dataDxfId="349"/>
    <tableColumn id="34" xr3:uid="{513E6BAD-BEAD-4B31-BBE1-2A0959D6A5DC}" name="Cherrypick Unit Price (All Bids)" dataDxfId="348"/>
    <tableColumn id="35" xr3:uid="{68679371-5B79-4C3D-972D-213851D76D10}" name="% Diff Of Cherrypick Unit Price (All Bids) From Baseline" dataDxfId="347"/>
    <tableColumn id="36" xr3:uid="{5E8D822E-C268-4D88-ADBC-9B8825A04D8F}" name="Max Bidder (All Bids)" dataDxfId="346"/>
    <tableColumn id="37" xr3:uid="{E794AE08-DC8C-40F7-A09D-ACD6B6E09C7E}" name="Max Unit Price (All Bids)" dataDxfId="345"/>
    <tableColumn id="38" xr3:uid="{8FD92B40-006D-4A2D-B54B-82C098C0B28A}" name="% Diff Of Max Unit Price (All Bids) From Baseline" dataDxfId="344"/>
    <tableColumn id="39" xr3:uid="{C2673973-A276-4A1C-B827-D06BECCC0A43}" name="Average Unit Price (Valid Bids)" dataDxfId="343"/>
    <tableColumn id="41" xr3:uid="{BE8DBB2D-59CA-4FF2-983E-593EA25655FF}" name="% Diff Of Average Unit Price (Valid Bids) From Baseline" dataDxfId="342"/>
    <tableColumn id="42" xr3:uid="{154E7613-045F-4C19-B76A-76649E37340E}" name="Average Unit Price (All Bids)" dataDxfId="341"/>
    <tableColumn id="43" xr3:uid="{5C358D0A-C524-476B-9237-1DEBDEA445EA}" name="% Diff Of Average Unit Price (All Bids) From Baseline" dataDxfId="340"/>
    <tableColumn id="40" xr3:uid="{3BF4133D-77C9-4169-814B-30CEB62DD981}" name="Placeholder Column" dataDxfId="339"/>
  </tableColumns>
  <tableStyleInfo name="xlTbl_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A0A6D3-3CF9-46CC-9B75-1570F7B99A1C}" name="_Pricing_Data_" displayName="_Pricing_Data_" ref="B22:AH1199" totalsRowShown="0" headerRowDxfId="334" dataDxfId="332" headerRowBorderDxfId="333" tableBorderDxfId="331">
  <autoFilter ref="B22:AH1199" xr:uid="{E5A0A6D3-3CF9-46CC-9B75-1570F7B99A1C}"/>
  <tableColumns count="33">
    <tableColumn id="1" xr3:uid="{16E9A2D0-B0C4-4230-9910-ECDCF4581522}" name="Round" dataDxfId="330"/>
    <tableColumn id="2" xr3:uid="{1242AA4D-E8F1-43C2-B2BB-4BCDB1F892D1}" name="Sheet Name" dataDxfId="329"/>
    <tableColumn id="3" xr3:uid="{076BB5C8-1FF9-453E-83A0-A3DF301B4C26}" name="Pricing Column" dataDxfId="328"/>
    <tableColumn id="4" xr3:uid="{37A29624-94BC-4528-82A9-8F4620730670}" name="Bidder Name" dataDxfId="327"/>
    <tableColumn id="5" xr3:uid="{0B19C385-C19A-4F4D-A8A8-ADC8EA9C2B1F}" name="New Or Incumbent" dataDxfId="326"/>
    <tableColumn id="6" xr3:uid="{9FA0A9F4-BDB1-4BD1-822C-FD3E4D313E2F}" name="Regional Or National" dataDxfId="325"/>
    <tableColumn id="7" xr3:uid="{104A9EBB-D776-4AA9-B648-BC17F3CEDEF7}" name="URN" dataDxfId="324"/>
    <tableColumn id="8" xr3:uid="{B301BC9C-44B6-4A30-95FB-83B1419D38A4}" name="Item Field 1" dataDxfId="323"/>
    <tableColumn id="9" xr3:uid="{3BEF8D7E-CFDC-4089-B16F-13FB5A904C3C}" name="Item Field 2" dataDxfId="322"/>
    <tableColumn id="10" xr3:uid="{A29CB9DC-4A85-420B-B873-76342FD6745C}" name="Item Field 3" dataDxfId="321"/>
    <tableColumn id="11" xr3:uid="{5D6DFEC1-4E16-44F3-88CD-3B062736CB0A}" name="Automated Bid Validity" dataDxfId="320"/>
    <tableColumn id="12" xr3:uid="{3096DA22-12AF-4C9E-99BA-9658F2CF3AE9}" name="Outlier Override" dataDxfId="319"/>
    <tableColumn id="13" xr3:uid="{624F31EC-3F10-45D7-ACD6-998B9EE923A4}" name="Final Bid Validity" dataDxfId="318"/>
    <tableColumn id="14" xr3:uid="{3A477195-0EC2-4617-AC55-72F488CBD269}" name="% Difference of Unit Price From Baseline Unit Price" dataDxfId="317"/>
    <tableColumn id="15" xr3:uid="{A3680795-6284-480A-B4B2-C2BDF74AD29C}" name="Baseline Unit Price" dataDxfId="316"/>
    <tableColumn id="16" xr3:uid="{911FE6A1-F6E3-4F98-92B5-EE2FC27210DE}" name="Unit Price" dataDxfId="315"/>
    <tableColumn id="17" xr3:uid="{047906BB-A97F-41C2-B369-7D266C453D12}" name="Baseline Proxy Price Used" dataDxfId="314"/>
    <tableColumn id="18" xr3:uid="{DFE630B3-364D-4D7E-B78E-11E0962138FC}" name="Total Spend Savings" dataDxfId="313"/>
    <tableColumn id="19" xr3:uid="{A8A07709-BCBD-4928-9F1F-05271DDCB02B}" name="Rank Unit Price" dataDxfId="312"/>
    <tableColumn id="20" xr3:uid="{3F06EF92-488A-404E-AA1C-90468D083EBB}" name="Quantity" dataDxfId="311"/>
    <tableColumn id="21" xr3:uid="{0B102B56-444D-468E-8E9D-EF5EE6D19D66}" name="Baseline Spend" dataDxfId="310"/>
    <tableColumn id="22" xr3:uid="{DFD6B2FE-9F6E-4F52-9267-122BAEED4488}" name="Total Spend" dataDxfId="309"/>
    <tableColumn id="23" xr3:uid="{EC20A46E-9653-47D9-81BB-92393DFE01A3}" name="Line Item Incumbent" dataDxfId="308"/>
    <tableColumn id="24" xr3:uid="{F5990E1B-E460-4E05-BAFA-A1BC702894D7}" name="Above Baseline Unit Price" dataDxfId="307"/>
    <tableColumn id="25" xr3:uid="{9518DCDE-6517-41F8-A2A0-FEA07E18C4A2}" name="Outlier +" dataDxfId="306"/>
    <tableColumn id="26" xr3:uid="{92548EC2-C28C-4379-ADFC-5927599E360D}" name="Outlier -" dataDxfId="305"/>
    <tableColumn id="27" xr3:uid="{085AC18E-BD7F-471F-AA20-DCC3A3B2536A}" name="Line Item Incumbent Flag" dataDxfId="304"/>
    <tableColumn id="28" xr3:uid="{7F8050C8-CC56-4526-9D4C-55D7BD511D21}" name="Frame ID" dataDxfId="303"/>
    <tableColumn id="29" xr3:uid="{346E46BB-96B6-43BF-B5E6-2C426DC63545}" name="Pricing Column ID" dataDxfId="302"/>
    <tableColumn id="31" xr3:uid="{F91C4393-12E4-44AA-B2C4-BAF4B0A39CC1}" name="Sheet Position" dataDxfId="301"/>
    <tableColumn id="32" xr3:uid="{744FD7B4-B399-4414-9376-0AD0D0332867}" name="URN ID" dataDxfId="300"/>
    <tableColumn id="33" xr3:uid="{501D2F58-8D51-4F60-A1A1-2D001F571E1A}" name="Lookup" dataDxfId="299"/>
    <tableColumn id="30" xr3:uid="{E7D328BF-581D-4882-8697-30385788F68A}" name="Placeholder Column" dataDxfId="298"/>
  </tableColumns>
  <tableStyleInfo name="xlTbl_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B9779F-8F05-4848-8D05-76AA947BF555}" name="_Feedback_Targets_" displayName="_Feedback_Targets_" ref="B28:BB193" totalsRowShown="0" headerRowDxfId="297" dataDxfId="295" headerRowBorderDxfId="296" tableBorderDxfId="294">
  <autoFilter ref="B28:BB193" xr:uid="{8DB9779F-8F05-4848-8D05-76AA947BF555}"/>
  <tableColumns count="53">
    <tableColumn id="1" xr3:uid="{D389DCC1-5332-4E50-927C-EAEEEAD0B026}" name="Round" dataDxfId="293"/>
    <tableColumn id="2" xr3:uid="{43AD36AB-450E-42B9-9EA8-6499B3B55F38}" name="Sheet Name" dataDxfId="292"/>
    <tableColumn id="3" xr3:uid="{EC63094C-E64C-48D0-86BE-1075222010CC}" name="Pricing Column" dataDxfId="291"/>
    <tableColumn id="4" xr3:uid="{4E546C96-A26F-41C1-B2B0-69C9D0A315A5}" name="URN" dataDxfId="290"/>
    <tableColumn id="5" xr3:uid="{A623F93C-192D-4B15-90A4-45F3105271CD}" name="Item Field 1" dataDxfId="289"/>
    <tableColumn id="6" xr3:uid="{53D8ADB5-6592-4AF3-9D35-70D024E71ED9}" name="Item Field 2" dataDxfId="288"/>
    <tableColumn id="7" xr3:uid="{E7EB6AC2-A558-402E-8A77-D99C8F9F3260}" name="Item Field 3" dataDxfId="287"/>
    <tableColumn id="8" xr3:uid="{9A11312C-6216-4FF2-8045-1DF4CF22D632}" name="Line Item Incumbent" dataDxfId="286"/>
    <tableColumn id="9" xr3:uid="{87FF3704-62C7-4F6E-A13D-E3BAE4930C95}" name="Target Source" dataDxfId="285"/>
    <tableColumn id="10" xr3:uid="{E53AA52B-4053-4462-A31D-22B4D5BF688D}" name="Baseline Price" dataDxfId="284"/>
    <tableColumn id="11" xr3:uid="{1EBB4B5D-1CA6-47A4-94B9-1FCABA705BB2}" name="Target Price Override" dataDxfId="283"/>
    <tableColumn id="12" xr3:uid="{78801564-1038-414E-8BB3-AE3962CD2468}" name="Target Unit Price" dataDxfId="282"/>
    <tableColumn id="13" xr3:uid="{A33B3BEB-039F-42FA-9323-D1006DF8CA5D}" name="Target Driver(s)" dataDxfId="281"/>
    <tableColumn id="14" xr3:uid="{C32A6A3A-920F-481B-98F2-F544811E80E6}" name="Supplier A %" dataDxfId="280"/>
    <tableColumn id="15" xr3:uid="{E8A6883E-9474-4D06-ACD3-334CFB84D30C}" name="Supplier B %" dataDxfId="279"/>
    <tableColumn id="16" xr3:uid="{120189A3-6760-4AD7-9618-205798425571}" name="Supplier C %" dataDxfId="278"/>
    <tableColumn id="17" xr3:uid="{31F3A3E2-3065-4802-975E-F1300EFF1D24}" name="Supplier D %" dataDxfId="277"/>
    <tableColumn id="18" xr3:uid="{6F244DA8-D86F-45E2-9A9F-CC26A6F6E8DD}" name="Supplier E %" dataDxfId="276"/>
    <tableColumn id="19" xr3:uid="{D78000BD-47FD-4595-8FF1-4C19FCA14455}" name="Supplier F %" dataDxfId="275"/>
    <tableColumn id="20" xr3:uid="{3A8B4C41-5710-451A-8AA8-C015E3FDB757}" name="Supplier G %" dataDxfId="274"/>
    <tableColumn id="21" xr3:uid="{64D3E8C3-29A3-41E7-9D49-66840D92B16B}" name="Supplier H %" dataDxfId="273"/>
    <tableColumn id="22" xr3:uid="{3ACC2C37-763B-4DFB-B39D-ABC93B07DCA5}" name="Supplier A Unit Price" dataDxfId="272"/>
    <tableColumn id="23" xr3:uid="{35BBBF0B-533A-43DE-ACF5-9FD6C2603017}" name="Supplier B Unit Price" dataDxfId="271"/>
    <tableColumn id="24" xr3:uid="{2B2E1F00-76E7-4DBD-9283-D47A5F2C2349}" name="Supplier C Unit Price" dataDxfId="270"/>
    <tableColumn id="25" xr3:uid="{9B878E0A-6FCB-481F-84A8-7FF9F6D284F0}" name="Supplier D Unit Price" dataDxfId="269"/>
    <tableColumn id="26" xr3:uid="{B9C840E4-3B82-47FA-A6ED-3118E26C2E46}" name="Supplier E Unit Price" dataDxfId="268"/>
    <tableColumn id="27" xr3:uid="{F0B4A59B-3980-4E47-89D1-DFA9DCB13190}" name="Supplier F Unit Price" dataDxfId="267"/>
    <tableColumn id="28" xr3:uid="{D55FE828-82F7-4E08-BE03-FF2923A3FC70}" name="Supplier G Unit Price" dataDxfId="266"/>
    <tableColumn id="29" xr3:uid="{738895FC-6567-4D92-9B16-429AC739B4DF}" name="Supplier H Unit Price" dataDxfId="265"/>
    <tableColumn id="30" xr3:uid="{A40F8F84-BCA2-4657-8543-4C417B7DF1E3}" name="Baseline Unit Price" dataDxfId="264"/>
    <tableColumn id="31" xr3:uid="{124047DD-693B-43C9-B439-E04818C3A350}" name="Baseline Proxy Price Used" dataDxfId="263"/>
    <tableColumn id="32" xr3:uid="{ABF83C05-32EF-4869-B5C7-5C940E32EB28}" name="Quantity" dataDxfId="262"/>
    <tableColumn id="33" xr3:uid="{19C59AE2-416F-4AD0-93F3-17839E330D30}" name="Baseline Spend" dataDxfId="261"/>
    <tableColumn id="34" xr3:uid="{28482D8C-69B7-46D8-85AA-AED92F4A1413}" name="Cherrypick Bidder" dataDxfId="260"/>
    <tableColumn id="35" xr3:uid="{23A98475-E3E0-478C-8D00-36B690C753F7}" name="Cherrypick Unit Price" dataDxfId="259"/>
    <tableColumn id="36" xr3:uid="{526954A8-17FE-4948-9F7A-AFF2B7FF5084}" name="Top 3 Bidders" dataDxfId="258"/>
    <tableColumn id="37" xr3:uid="{33E7EAB9-AB0C-450C-9E6B-AA6C3A34B76E}" name="Mean Unit Price of Top 3 Bidders" dataDxfId="257"/>
    <tableColumn id="38" xr3:uid="{B1CB57A8-F878-4056-86D4-F2AA5B527F96}" name="Initial Target Unit Price" dataDxfId="256"/>
    <tableColumn id="39" xr3:uid="{92D4DB30-444D-4FA8-83E0-17F4A62B84E6}" name="Total Target Discount %" dataDxfId="255"/>
    <tableColumn id="40" xr3:uid="{55EA3752-445F-4A68-94AA-6F9AC0D30B77}" name="Final Target Unit Price" dataDxfId="254"/>
    <tableColumn id="41" xr3:uid="{7512900D-35B6-4891-BA65-1BF5A6BB6472}" name="Target Spend" dataDxfId="253"/>
    <tableColumn id="42" xr3:uid="{50643FAF-154E-491F-899A-73E55C5DE753}" name="Flat Discount Source" dataDxfId="252"/>
    <tableColumn id="43" xr3:uid="{128651C3-7986-48B4-98F1-8F2CC570ED87}" name="Flat Discount %" dataDxfId="251"/>
    <tableColumn id="44" xr3:uid="{18B80882-0A78-46F7-A35E-B5AE9A2BF7F2}" name="Randomiser + %" dataDxfId="250"/>
    <tableColumn id="45" xr3:uid="{690E065B-E3B2-4046-9332-5048199B1CFC}" name="Randomiser - %" dataDxfId="249"/>
    <tableColumn id="46" xr3:uid="{FF834D84-8132-4D74-BE18-C099C9582F91}" name="Random Number for Randomisation Discount" dataDxfId="248"/>
    <tableColumn id="47" xr3:uid="{F151EDCD-71BB-41E0-9F5B-42447920F03B}" name="Randomisation Discount %" dataDxfId="247"/>
    <tableColumn id="48" xr3:uid="{AAB733FB-C809-4176-B099-24F951B5ACD4}" name="Class ID" dataDxfId="246"/>
    <tableColumn id="49" xr3:uid="{822C69D5-8824-42E6-A001-1B389291BB5C}" name="Feedback Parameters ID" dataDxfId="245"/>
    <tableColumn id="51" xr3:uid="{F301BDC4-3CE5-488E-8207-6DEEDEF16BC1}" name="Sheet Position" dataDxfId="244"/>
    <tableColumn id="52" xr3:uid="{2BE6FD96-75B5-4B0D-BF23-172861C95361}" name="Pricing Column ID" dataDxfId="243"/>
    <tableColumn id="53" xr3:uid="{81D005EB-BF42-4176-9B29-0EB3C07BBFEE}" name="URN ID" dataDxfId="242"/>
    <tableColumn id="50" xr3:uid="{5EF6CAF8-7666-406D-9F5D-1B24DA5D3ED3}" name="Placeholder Column" dataDxfId="241"/>
  </tableColumns>
  <tableStyleInfo name="xlTbl_Sty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55C3689-E29C-439D-9F07-B30F135AC2FC}" name="_Automated_Savings_Data_" displayName="_Automated_Savings_Data_" ref="B22:AF418" totalsRowShown="0" headerRowDxfId="202" dataDxfId="200" headerRowBorderDxfId="201" tableBorderDxfId="199">
  <autoFilter ref="B22:AF418" xr:uid="{355C3689-E29C-439D-9F07-B30F135AC2FC}"/>
  <tableColumns count="31">
    <tableColumn id="1" xr3:uid="{022B9992-920B-4465-9DD4-2C35EB049881}" name="Round" dataDxfId="198"/>
    <tableColumn id="2" xr3:uid="{F192C630-477A-4821-AEC4-A083194EF36B}" name="Sheet Name" dataDxfId="197"/>
    <tableColumn id="3" xr3:uid="{84B88376-2787-49C3-9774-18C8744BA225}" name="Pricing Column" dataDxfId="196"/>
    <tableColumn id="4" xr3:uid="{DAC96A26-1722-470A-8971-5B09C804CAE4}" name="Scenario Name" dataDxfId="195"/>
    <tableColumn id="5" xr3:uid="{9F266024-92CB-4775-9FD2-E2F413641668}" name="Level Of Cherrypick" dataDxfId="194"/>
    <tableColumn id="6" xr3:uid="{4850B45D-144D-466D-8EAB-7BD17CBD4097}" name="Full Scenario Name" dataDxfId="193"/>
    <tableColumn id="7" xr3:uid="{6D121724-7250-4104-BDEE-9126FA18278B}" name="Basket URN" dataDxfId="192"/>
    <tableColumn id="8" xr3:uid="{5A9EF7E0-FBF4-4C26-A7A5-6D6923208C1A}" name="Basket Level 1" dataDxfId="191"/>
    <tableColumn id="9" xr3:uid="{4BA5FD73-2C88-46C2-A60E-07EAE43F7F1D}" name="URN" dataDxfId="190"/>
    <tableColumn id="10" xr3:uid="{6BF77427-794F-4635-AEC0-93F141581284}" name="Item Field 1" dataDxfId="189"/>
    <tableColumn id="11" xr3:uid="{271F2D01-2094-4193-9CEE-351CAF683099}" name="Item Field 2" dataDxfId="188"/>
    <tableColumn id="12" xr3:uid="{349B20AC-FF06-4B72-9A01-F849952F5B89}" name="Item Field 3" dataDxfId="187"/>
    <tableColumn id="13" xr3:uid="{94F3F7B7-6062-4468-9B78-A2B7D04C3C0C}" name="Line Item Incumbent" dataDxfId="186"/>
    <tableColumn id="14" xr3:uid="{E6B31757-BBB7-4420-BCA2-E5283CBA273E}" name="Quantity" dataDxfId="185"/>
    <tableColumn id="15" xr3:uid="{AA2683B0-63DD-460D-8B43-AC8BF039A18E}" name="Baseline Spend" dataDxfId="184"/>
    <tableColumn id="16" xr3:uid="{68BE1542-52FD-4630-AC08-7E906F71102A}" name="Savings Threshold" dataDxfId="183"/>
    <tableColumn id="17" xr3:uid="{BC0B70F5-8AF6-41A3-9E3B-526DC458B281}" name="Award Candidate Supplier" dataDxfId="182"/>
    <tableColumn id="18" xr3:uid="{5E058F30-7CC3-49B2-B483-95E42A9ED14A}" name="Award Candidate Supplier Type" dataDxfId="181"/>
    <tableColumn id="19" xr3:uid="{EE7E08CD-A65D-4D34-9ADD-077B0CA7AC41}" name="Savings Type" dataDxfId="180"/>
    <tableColumn id="20" xr3:uid="{633A2866-B8C0-4292-AFD8-CDD8E10F97C6}" name="Award Candidate Spend" dataDxfId="179"/>
    <tableColumn id="21" xr3:uid="{E5EB11A4-3F86-498F-9708-1F759F44CF3E}" name="Net Savings (Incl. Negative)" dataDxfId="178"/>
    <tableColumn id="22" xr3:uid="{201E08E8-D34F-4639-B58B-2EEDEA936903}" name="Net Savings (Incl. Negative) %" dataDxfId="177"/>
    <tableColumn id="23" xr3:uid="{BD6FC4A1-015C-4570-B3F2-C3ED4F52CB63}" name="Positive Savings" dataDxfId="176"/>
    <tableColumn id="24" xr3:uid="{50594051-B76C-4B2A-B8A0-A0D49416EF3F}" name="Positive Savings %" dataDxfId="175"/>
    <tableColumn id="25" xr3:uid="{E3DD8706-47A0-42DB-B9A1-4DB0E7D7E03F}" name="Awarded Supplier" dataDxfId="174"/>
    <tableColumn id="26" xr3:uid="{45C39304-73D9-48D2-AD01-8EB0B2662D3D}" name="Awarded Supplier Type" dataDxfId="173"/>
    <tableColumn id="28" xr3:uid="{009E8525-02AC-4254-8CEA-298B1C6A9BD0}" name="Award Type" dataDxfId="172"/>
    <tableColumn id="29" xr3:uid="{025485AE-C9EE-4848-B0E6-4E73C35C9618}" name="Awarded Spend" dataDxfId="171"/>
    <tableColumn id="30" xr3:uid="{35BEFFA4-0D4E-4BC9-A1D9-780687088443}" name="Awarded Savings" dataDxfId="170"/>
    <tableColumn id="31" xr3:uid="{640F2C27-DAC7-4A5C-8710-035A913F0315}" name="Awarded Savings %" dataDxfId="169"/>
    <tableColumn id="27" xr3:uid="{D21D325D-6B43-4276-B6F3-C0B94752EE90}" name="Placeholder Column" dataDxfId="168"/>
  </tableColumns>
  <tableStyleInfo name="xlTbl_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96ACC37-DF16-4F84-82AA-599486DB35F8}" name="_Automated_Savings_Pre-Selection_Data_" displayName="_Automated_Savings_Pre_Selection_Data_" ref="B22:X369" totalsRowShown="0" headerRowDxfId="163" dataDxfId="161" headerRowBorderDxfId="162" tableBorderDxfId="160">
  <autoFilter ref="B22:X369" xr:uid="{696ACC37-DF16-4F84-82AA-599486DB35F8}"/>
  <tableColumns count="23">
    <tableColumn id="1" xr3:uid="{D0AFB3FA-FCBB-49AE-B2EF-C42C80D96FF2}" name="Round" dataDxfId="159"/>
    <tableColumn id="2" xr3:uid="{5C2583F1-EEE8-499E-8125-D427EA3FF860}" name="Sheet Name" dataDxfId="158"/>
    <tableColumn id="3" xr3:uid="{73B08FAB-EE78-4D5B-9F70-1063BC42BD71}" name="Pricing Column" dataDxfId="157"/>
    <tableColumn id="4" xr3:uid="{46A92756-2DF7-45E7-AD29-AE33D4FA8ACF}" name="Scenario Name" dataDxfId="156"/>
    <tableColumn id="5" xr3:uid="{BC409D91-A93A-424A-B69A-69203D801522}" name="Level Of Cherrypick" dataDxfId="155"/>
    <tableColumn id="6" xr3:uid="{B4B655BF-0E0B-49E4-9752-F52C5470BF2F}" name="Full Scenario Name" dataDxfId="154"/>
    <tableColumn id="7" xr3:uid="{AE8B3F7B-3746-497F-80B9-E16118DE1700}" name="Basket URN" dataDxfId="153"/>
    <tableColumn id="8" xr3:uid="{4E600DAA-6757-4CC5-9F7F-4060BC47B2DA}" name="Basket Level 1" dataDxfId="152"/>
    <tableColumn id="9" xr3:uid="{4F9583F1-75C5-4480-95D0-69227C46F8B4}" name="Bidder Name" dataDxfId="151"/>
    <tableColumn id="10" xr3:uid="{7285D79D-2209-4646-92F9-7AD3E34BAF1C}" name="New Or Incumbent" dataDxfId="150"/>
    <tableColumn id="11" xr3:uid="{E5531447-1BB0-4AC6-B20B-74CF4EF6D4CB}" name="Regional Or National" dataDxfId="149"/>
    <tableColumn id="12" xr3:uid="{0AEEB5B5-525E-45C0-821C-3725EFC99BDD}" name="URN" dataDxfId="148"/>
    <tableColumn id="13" xr3:uid="{D4EE0B85-C42A-4B98-BD01-6A67677798E8}" name="Item Field 1" dataDxfId="147"/>
    <tableColumn id="14" xr3:uid="{BE55EE1D-E0EE-4C36-8F04-8217B09CA4BA}" name="Item Field 2" dataDxfId="146"/>
    <tableColumn id="15" xr3:uid="{D62207DD-DA3C-45AD-9082-BAFF967A18F4}" name="Item Field 3" dataDxfId="145"/>
    <tableColumn id="16" xr3:uid="{B3CED73E-05BD-407D-B7BE-987B7F15DC2E}" name="Baseline Spend" dataDxfId="144"/>
    <tableColumn id="17" xr3:uid="{4D451520-9A77-44BC-AFB3-8DCDF9754479}" name="Award Candidate Spend" dataDxfId="143"/>
    <tableColumn id="18" xr3:uid="{6FE85FA3-DC98-42C8-8C26-E32AC8E9A7D7}" name="Net Savings (Incl. Negative)" dataDxfId="142"/>
    <tableColumn id="20" xr3:uid="{AEA67F6C-28D1-43F2-BCF1-983C3B4A3E6C}" name="Net Savings (Incl. Negative) %" dataDxfId="141"/>
    <tableColumn id="21" xr3:uid="{23E3300C-3151-4B49-B347-7E864FB566B2}" name="Final Bid Validity" dataDxfId="140"/>
    <tableColumn id="22" xr3:uid="{D16182DD-C909-4A7A-B86E-F09B56ADF5D2}" name="Bidder Basket Rank" dataDxfId="139"/>
    <tableColumn id="23" xr3:uid="{6F0FBD80-47C3-4F9F-BF48-3F92D56A2659}" name="Item Rank Amongst Subset" dataDxfId="138"/>
    <tableColumn id="19" xr3:uid="{C358257D-A7FD-4E78-A2C5-D76F656D04E9}" name="Placeholder Column" dataDxfId="137"/>
  </tableColumns>
  <tableStyleInfo name="xlTbl_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4E87CA0-ACEA-4092-A5AC-8E67E8B3E9A0}" name="_Supplier_Selection_" displayName="_Supplier_Selection_" ref="B22:AP55" totalsRowShown="0" headerRowDxfId="118" dataDxfId="116" headerRowBorderDxfId="117" tableBorderDxfId="115">
  <autoFilter ref="B22:AP55" xr:uid="{44E87CA0-ACEA-4092-A5AC-8E67E8B3E9A0}"/>
  <tableColumns count="41">
    <tableColumn id="1" xr3:uid="{32287ACA-81B3-403A-B119-A99BDDDB3AE3}" name="Round" dataDxfId="114"/>
    <tableColumn id="2" xr3:uid="{19370133-1B39-49B3-ABDD-0AE85B56005B}" name="Sheet Name" dataDxfId="113"/>
    <tableColumn id="3" xr3:uid="{21F5A431-8468-4260-B892-8CA7C1EA0DE0}" name="Pricing Column" dataDxfId="112"/>
    <tableColumn id="4" xr3:uid="{81CDFD10-FB30-4860-8277-87F217165646}" name="URN" dataDxfId="111"/>
    <tableColumn id="5" xr3:uid="{176ED108-4935-4BB0-8AA5-7388B193E9B7}" name="Item Field 1" dataDxfId="110"/>
    <tableColumn id="6" xr3:uid="{C1E4C3E5-D210-4299-B78A-D4D7489D184D}" name="Item Field 2" dataDxfId="109"/>
    <tableColumn id="7" xr3:uid="{E5840C19-F7FA-4BDA-99B2-36C921A83C02}" name="Item Field 3" dataDxfId="108"/>
    <tableColumn id="8" xr3:uid="{C820A432-C5FC-4236-B838-1CCE53FE5A9A}" name="Quantity" dataDxfId="107"/>
    <tableColumn id="9" xr3:uid="{47C33F6B-C486-42EA-BBDE-20B69E31FF06}" name="Baseline Spend" dataDxfId="106"/>
    <tableColumn id="10" xr3:uid="{FD53A8C4-4F08-4275-BA48-6826A882DEA7}" name="Line Item Incumbent" dataDxfId="105"/>
    <tableColumn id="11" xr3:uid="{3271EEC4-6024-4550-BC4E-8DEDA5F2D5B7}" name="Line Item Incumbent Bid Validity" dataDxfId="104"/>
    <tableColumn id="12" xr3:uid="{E24195D6-0751-4E27-A109-E0C35517166B}" name="% Diff Line Item Incumbent Bid From Baseline" dataDxfId="103"/>
    <tableColumn id="13" xr3:uid="{CDDAC189-BEDE-4CB6-A26A-41089722AE38}" name="Line Item Incumbent Savings" dataDxfId="102"/>
    <tableColumn id="14" xr3:uid="{7FC05C24-58B8-4333-890E-DFBF4051D1B9}" name="Rank 1 Supplier" dataDxfId="101"/>
    <tableColumn id="15" xr3:uid="{429B820E-B0E7-4319-AF1C-3B687F4BD81A}" name="Rank 2 Supplier" dataDxfId="100"/>
    <tableColumn id="16" xr3:uid="{F94AFCD8-C1B6-4006-97A7-FDE7471C7057}" name="Rank 3 Supplier" dataDxfId="99"/>
    <tableColumn id="17" xr3:uid="{C2FBF4DE-433C-4AA4-A437-EFD51B4261D7}" name="Rank 4 Supplier" dataDxfId="98"/>
    <tableColumn id="18" xr3:uid="{2916D4BA-9B4D-4F13-954D-8D34312E709D}" name="Rank 5 Supplier" dataDxfId="97"/>
    <tableColumn id="19" xr3:uid="{D84DD1B3-2979-489F-B070-55A18C01DFBF}" name="Rank 1 Savings" dataDxfId="96"/>
    <tableColumn id="20" xr3:uid="{FB1808D3-DD6B-47E7-BFE8-CE3A9FAC68F4}" name="Rank 2 Savings" dataDxfId="95"/>
    <tableColumn id="21" xr3:uid="{B7CA44AD-0ED0-4AB8-9287-89057DD9EDA1}" name="Rank 3 Savings" dataDxfId="94"/>
    <tableColumn id="22" xr3:uid="{E21A8F74-4A10-40A1-9E2F-64AB66E0F6EB}" name="Rank 4 Savings" dataDxfId="93"/>
    <tableColumn id="23" xr3:uid="{D75BA611-402C-42A6-AB2C-DC2AC3C94D26}" name="Rank 5 Savings" dataDxfId="92"/>
    <tableColumn id="24" xr3:uid="{30F81FB2-8777-4C15-A955-7478A10FA4E0}" name="Selected Supplier 1" dataDxfId="91"/>
    <tableColumn id="25" xr3:uid="{53058C92-6155-471D-9D2D-316B45103BAB}" name="Selected Supplier 1 Allocation" dataDxfId="90"/>
    <tableColumn id="26" xr3:uid="{5B193400-2DA1-4B0B-AC26-AEDDC17F9498}" name="Selected Supplier 1 Type" dataDxfId="89">
      <calculatedColumnFormula>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calculatedColumnFormula>
    </tableColumn>
    <tableColumn id="27" xr3:uid="{992034BB-5875-4CDC-9D74-17373ADA8806}" name="Selected Supplier 1 Savings" dataDxfId="88">
      <calculatedColumnFormula>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calculatedColumnFormula>
    </tableColumn>
    <tableColumn id="28" xr3:uid="{104CD0AE-15A5-4BED-B9B6-95945FA4FC5A}" name="Selected Supplier 2" dataDxfId="87"/>
    <tableColumn id="29" xr3:uid="{8075CC56-A125-4B0F-92E8-58F6342B898A}" name="Selected Supplier 2 Allocation" dataDxfId="86"/>
    <tableColumn id="30" xr3:uid="{5BD2D54B-3528-40FE-AECA-D2D39E756462}" name="Selected Supplier 2 Type" dataDxfId="85">
      <calculatedColumnFormula>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calculatedColumnFormula>
    </tableColumn>
    <tableColumn id="31" xr3:uid="{ECD4A015-5C8F-4D67-9CB5-A6A5E39D195A}" name="Selected Supplier 2 Savings" dataDxfId="84">
      <calculatedColumnFormula>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calculatedColumnFormula>
    </tableColumn>
    <tableColumn id="32" xr3:uid="{F3F3E6CB-FAA6-4827-9B4A-78AB0CFEF945}" name="Supplier Change" dataDxfId="83">
      <calculatedColumnFormula>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calculatedColumnFormula>
    </tableColumn>
    <tableColumn id="33" xr3:uid="{BB9B5C86-1AD0-4CD1-9017-A3DE49805DD7}" name="Allocation Checksum" dataDxfId="82">
      <calculatedColumnFormula>IF(_Supplier_Selection_[[#This Row],[Unallocated Spend]] &lt; 0, "Allocation sums to more than 100%", IF(_Supplier_Selection_[[#This Row],[Unallocated Spend]]= 0, "Fully allocated", "Unallocated Baseline Spend"))</calculatedColumnFormula>
    </tableColumn>
    <tableColumn id="34" xr3:uid="{E6B23F50-4ACC-4AD7-A89F-3E49E83E3FFA}" name="Unallocated Spend" dataDxfId="81">
      <calculatedColumnFormula>1 - _Supplier_Selection_[[#This Row],[Selected Supplier 1 Allocation]] * NOT((_Supplier_Selection_[[#This Row],[Selected Supplier 1]] = "")) - _Supplier_Selection_[[#This Row],[Selected Supplier 2 Allocation]] * NOT((_Supplier_Selection_[[#This Row],[Selected Supplier 2]] = ""))</calculatedColumnFormula>
    </tableColumn>
    <tableColumn id="35" xr3:uid="{82B2F650-CE69-41A3-9229-DC62914A315C}" name="Selected Savings" dataDxfId="80">
      <calculatedColumnFormula>IF(AND(NOT(_Supplier_Selection_[[#This Row],[Allocation Checksum]] ="Allocation sums to more than 100%"),_Supplier_Selection_[[#This Row],[Baseline Spend]] &gt; 0), (_Supplier_Selection_[[#This Row],[Selected Supplier 1 Savings]] + _Supplier_Selection_[[#This Row],[Selected Supplier 2 Savings]]), 0)</calculatedColumnFormula>
    </tableColumn>
    <tableColumn id="36" xr3:uid="{62878F15-AC12-4B57-9940-7A81E12FCC70}" name="Comments" dataDxfId="79"/>
    <tableColumn id="37" xr3:uid="{EB0C3D7F-D702-4C58-BDC0-95B3CF09B5A0}" name="Sheet Position" dataDxfId="78"/>
    <tableColumn id="39" xr3:uid="{94DB55F3-DFFB-4167-B8AE-CFF4E37B94D2}" name="Class ID" dataDxfId="77"/>
    <tableColumn id="40" xr3:uid="{849FEA62-0B48-432F-8BC0-31817A7B1912}" name="Pricing Column ID" dataDxfId="76"/>
    <tableColumn id="41" xr3:uid="{AA2948C6-1D66-41CA-B08B-CA407E65B6BA}" name="URN ID" dataDxfId="75"/>
    <tableColumn id="38" xr3:uid="{814FD7DA-32B4-4639-90D2-A0EE00E245ED}" name="Placeholder Column" dataDxfId="74"/>
  </tableColumns>
  <tableStyleInfo name="xlTbl_Sty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C50698-DCD9-4F7E-A3E9-4E16F05D4CC6}" name="_Payment_Terms_" displayName="_Payment_Terms_" ref="B29:J37" totalsRowShown="0" headerRowDxfId="73" dataDxfId="71" headerRowBorderDxfId="72" tableBorderDxfId="70">
  <autoFilter ref="B29:J37" xr:uid="{C8C50698-DCD9-4F7E-A3E9-4E16F05D4CC6}"/>
  <tableColumns count="9">
    <tableColumn id="1" xr3:uid="{46A0203C-AC00-4C26-9819-A89A7ADBFDB9}" name="Bidder Name" dataDxfId="69"/>
    <tableColumn id="2" xr3:uid="{6838E192-1B8B-4FF1-A762-F0F69EC58A0F}" name="Current Payment Terms Days" dataDxfId="68"/>
    <tableColumn id="3" xr3:uid="{16E4BCBC-E1CA-4F6F-A62C-ED959ABA252B}" name="Payment Terms Option 1 Days" dataDxfId="67"/>
    <tableColumn id="4" xr3:uid="{74AD1F7D-61E7-4D35-A352-952FD1F1C612}" name="Payment Terms Option 1 Modifier %" dataDxfId="66"/>
    <tableColumn id="5" xr3:uid="{139DAD5B-4AEA-4338-8934-F0F5A0CA952E}" name="Payment Terms Option 2 Days" dataDxfId="65"/>
    <tableColumn id="6" xr3:uid="{6C049C01-3F5E-46B6-B1D8-06BA6C3C59A3}" name="Payment Terms Option 2 Modifier %" dataDxfId="64"/>
    <tableColumn id="7" xr3:uid="{E2A80379-5F88-45BB-93C5-BCE4CF75DB26}" name="Chosen Option" dataDxfId="63"/>
    <tableColumn id="8" xr3:uid="{50DD40D5-B909-4EBF-9E69-EF7A8A3EA3AA}" name="WACC Benefit Or Detriment" dataDxfId="62">
      <calculatedColumnFormula>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calculatedColumnFormula>
    </tableColumn>
    <tableColumn id="9" xr3:uid="{8DA43A3D-7FDC-4E33-A6E1-D26ABC348CA1}" name="Placeholder Column" dataDxfId="61"/>
  </tableColumns>
  <tableStyleInfo name="xlTbl_Sty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E1E11F8-9A35-4C6C-932B-D1E1E439CD1C}" name="_Aggregated_Award_Data_" displayName="_Aggregated_Award_Data_" ref="B22:AF77" totalsRowShown="0" headerRowDxfId="47" dataDxfId="45" headerRowBorderDxfId="46" tableBorderDxfId="44">
  <autoFilter ref="B22:AF77" xr:uid="{2E1E11F8-9A35-4C6C-932B-D1E1E439CD1C}"/>
  <tableColumns count="31">
    <tableColumn id="1" xr3:uid="{7DF489D0-9B8F-4AD2-A72F-FFA64E60DF61}" name="Round" dataDxfId="43"/>
    <tableColumn id="2" xr3:uid="{64EE73EE-9DF6-4D99-8D81-C137DA793C46}" name="Sheet Name" dataDxfId="42"/>
    <tableColumn id="3" xr3:uid="{DB1C0D5A-8958-4F27-B99D-3013E8773BE1}" name="Pricing Column" dataDxfId="41"/>
    <tableColumn id="4" xr3:uid="{C8B7D35F-D468-40FC-81FD-AEB2E9C61940}" name="Scenario Name" dataDxfId="40"/>
    <tableColumn id="5" xr3:uid="{5DCF530E-5B91-42BE-9291-CF54BB81667D}" name="Level Of Cherrypick" dataDxfId="39"/>
    <tableColumn id="6" xr3:uid="{B110DFA4-976C-4BB7-8870-357A932FD11B}" name="Full Scenario Name" dataDxfId="38"/>
    <tableColumn id="7" xr3:uid="{E327B2C9-A434-4999-B3F2-A6B627DBA960}" name="Awarded Supplier" dataDxfId="37"/>
    <tableColumn id="8" xr3:uid="{383BEA0E-9A8F-4FD6-B3E5-2911670D6286}" name="New Or Incumbent" dataDxfId="36"/>
    <tableColumn id="9" xr3:uid="{0CDDA5A7-6535-40C4-BF79-930665014DEC}" name="Regional Or National" dataDxfId="35"/>
    <tableColumn id="10" xr3:uid="{7532CD6F-415B-4991-827A-D0DC7EE89B05}" name="Baseline Spend" dataDxfId="34"/>
    <tableColumn id="11" xr3:uid="{16D88302-C844-4E64-9734-D04D372211E8}" name="Awarded Spend Excl Rebates, Payment Terms and WACC Savings" dataDxfId="33"/>
    <tableColumn id="12" xr3:uid="{D2DED4DE-8BB8-4021-8AAE-A45DA0517B50}" name="Awarded Savings Excl Rebates, Payment Terms and WACC Savings" dataDxfId="32"/>
    <tableColumn id="13" xr3:uid="{9B0F51AB-FB60-4C36-8B11-465FDEE59AE4}" name="Awarded Savings % Excl Rebates, Payment Terms and WACC Savings" dataDxfId="31"/>
    <tableColumn id="14" xr3:uid="{22EE1811-BD70-471D-919C-DFC541676882}" name="Rebate Percentage Discount" dataDxfId="30"/>
    <tableColumn id="15" xr3:uid="{A3A2FC00-EF02-4704-A272-808372D698DC}" name="Rebate Amount" dataDxfId="29"/>
    <tableColumn id="16" xr3:uid="{C893327C-747C-41AB-BC9E-67350E1B3442}" name="Awarded Spend Incl Rebate Discount" dataDxfId="28"/>
    <tableColumn id="17" xr3:uid="{5584915A-985F-41FD-ADE0-18E78BBB8234}" name="Awarded Savings Incl Rebate Discount" dataDxfId="27"/>
    <tableColumn id="18" xr3:uid="{88D5D823-5435-4F51-8F26-579FB7D33BD3}" name="Current Payment Terms Days" dataDxfId="26">
      <calculatedColumnFormula>IFERROR(INDEX(_Payment_Terms_[Current Payment Terms Days],MATCH(_Aggregated_Award_Data_[[#This Row],[Awarded Supplier]],_Payment_Terms_[Bidder Name],0)),0)</calculatedColumnFormula>
    </tableColumn>
    <tableColumn id="19" xr3:uid="{14ECCC50-6426-4FF9-9768-5ED6858EA2ED}" name="Payment Terms Chosen Option" dataDxfId="25">
      <calculatedColumnFormula>IFERROR(IF(INDEX(_Payment_Terms_[Chosen Option],MATCH(_Aggregated_Award_Data_[[#This Row],[Awarded Supplier]],_Payment_Terms_[Bidder Name],0))=0,"",INDEX(_Payment_Terms_[Chosen Option],MATCH(_Aggregated_Award_Data_[[#This Row],[Awarded Supplier]],_Payment_Terms_[Bidder Name],0))),"")</calculatedColumnFormula>
    </tableColumn>
    <tableColumn id="20" xr3:uid="{B6A49B52-81C6-4562-9ED9-4E1EFB9C0442}" name="Payment Terms Chosen Option Days" dataDxfId="24">
      <calculatedColumnFormula>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calculatedColumnFormula>
    </tableColumn>
    <tableColumn id="21" xr3:uid="{8D177813-D373-40F9-B29F-A4A85B3F0CF7}" name="Payment Terms Chosen Option Modifier %" dataDxfId="23">
      <calculatedColumnFormula>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calculatedColumnFormula>
    </tableColumn>
    <tableColumn id="22" xr3:uid="{977C663C-749C-4D0C-B4EC-03465761A2D1}" name="Payment Terms Savings" dataDxfId="22">
      <calculatedColumnFormula>_Aggregated_Award_Data_[[#This Row],[Awarded Spend Excl Rebates, Payment Terms and WACC Savings]]*(-1*_Aggregated_Award_Data_[[#This Row],[Payment Terms Chosen Option Modifier %]])</calculatedColumnFormula>
    </tableColumn>
    <tableColumn id="23" xr3:uid="{E611B611-89C8-4899-B875-751EC560F503}" name="Awarded Spend Incl Payment Terms Savings" dataDxfId="21">
      <calculatedColumnFormula>_Aggregated_Award_Data_[[#This Row],[Awarded Spend Excl Rebates, Payment Terms and WACC Savings]]-_Aggregated_Award_Data_[[#This Row],[Payment Terms Savings]]</calculatedColumnFormula>
    </tableColumn>
    <tableColumn id="24" xr3:uid="{D1872275-C932-452C-B14C-ABB6D45E56ED}" name="Awarded Savings Incl Payment Terms Savings" dataDxfId="20">
      <calculatedColumnFormula>_Aggregated_Award_Data_[[#This Row],[Awarded Savings Excl Rebates, Payment Terms and WACC Savings]]+_Aggregated_Award_Data_[[#This Row],[Payment Terms Savings]]</calculatedColumnFormula>
    </tableColumn>
    <tableColumn id="25" xr3:uid="{56DC9FC9-5319-4FB1-8B76-CF5FF2171388}" name="WACC Savings" dataDxfId="19">
      <calculatedColumnFormula>IFERROR(-1*_Aggregated_Award_Data_[[#This Row],[Awarded Spend Excl Rebates, Payment Terms and WACC Savings]]*(Client_WACC/WACC_Day_Period)*(_Aggregated_Award_Data_[[#This Row],[Current Payment Terms Days]]-_Aggregated_Award_Data_[[#This Row],[Payment Terms Chosen Option Days]]), 0)</calculatedColumnFormula>
    </tableColumn>
    <tableColumn id="26" xr3:uid="{4D464E43-1F78-4B95-BE3E-C7C398FA8494}" name="Awarded Spend Incl WACC Savings" dataDxfId="18">
      <calculatedColumnFormula>_Aggregated_Award_Data_[[#This Row],[Awarded Spend Excl Rebates, Payment Terms and WACC Savings]]-_Aggregated_Award_Data_[[#This Row],[WACC Savings]]</calculatedColumnFormula>
    </tableColumn>
    <tableColumn id="27" xr3:uid="{B3274FFF-29CC-4BED-B538-6150C21EA9E6}" name="Awarded Savings Incl WACC Savings" dataDxfId="17">
      <calculatedColumnFormula>_Aggregated_Award_Data_[[#This Row],[Awarded Savings Excl Rebates, Payment Terms and WACC Savings]]+_Aggregated_Award_Data_[[#This Row],[WACC Savings]]</calculatedColumnFormula>
    </tableColumn>
    <tableColumn id="28" xr3:uid="{DCD28368-8A65-414B-B980-64CE8138B2D3}" name="Awarded Spend Incl Rebates, Payment Terms and WACC Savings" dataDxfId="16">
      <calculatedColumnFormula>_Aggregated_Award_Data_[[#This Row],[Awarded Spend Excl Rebates, Payment Terms and WACC Savings]]-_Aggregated_Award_Data_[[#This Row],[Payment Terms Savings]]-_Aggregated_Award_Data_[[#This Row],[WACC Savings]]</calculatedColumnFormula>
    </tableColumn>
    <tableColumn id="29" xr3:uid="{FC20CA2C-91D4-4E32-8ED3-0D0357BFB115}" name="Awarded Savings Incl Rebates, Payment Terms and WACC Savings" dataDxfId="15">
      <calculatedColumnFormula>_Aggregated_Award_Data_[[#This Row],[Awarded Savings Excl Rebates, Payment Terms and WACC Savings]]+_Aggregated_Award_Data_[[#This Row],[Payment Terms Savings]]+_Aggregated_Award_Data_[[#This Row],[WACC Savings]]</calculatedColumnFormula>
    </tableColumn>
    <tableColumn id="30" xr3:uid="{08BEE8FB-9820-4250-860D-C608D4C2B8EC}" name="Awarded Savings % Incl Rebates, Payment Terms and WACC Savings" dataDxfId="14">
      <calculatedColumnFormula>(_Aggregated_Award_Data_[[#This Row],[Awarded Savings Incl Rebates, Payment Terms and WACC Savings]]+_Aggregated_Award_Data_[[#This Row],[Payment Terms Savings]]+_Aggregated_Award_Data_[[#This Row],[WACC Savings]])/_Aggregated_Award_Data_[[#This Row],[Baseline Spend]]</calculatedColumnFormula>
    </tableColumn>
    <tableColumn id="31" xr3:uid="{E14DEE9C-EFF6-4A50-99F2-88884599EAD6}" name="Placeholder Column" dataDxfId="13"/>
  </tableColumns>
  <tableStyleInfo name="xlTbl_Sty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EEA5BC-359B-48AC-A5C5-8B48751F67BE}" name="_Rebates_" displayName="_Rebates_" ref="B22:J102" totalsRowShown="0" headerRowDxfId="12" dataDxfId="10" headerRowBorderDxfId="11" tableBorderDxfId="9">
  <autoFilter ref="B22:J102" xr:uid="{F3EEA5BC-359B-48AC-A5C5-8B48751F67BE}"/>
  <tableColumns count="9">
    <tableColumn id="1" xr3:uid="{3F3C4D25-EC75-4A66-9199-D555358A8EED}" name="Round" dataDxfId="8"/>
    <tableColumn id="2" xr3:uid="{D9D560D1-91EE-4864-A8B8-4C2E92BACCED}" name="Bidder Name" dataDxfId="7"/>
    <tableColumn id="3" xr3:uid="{72D0B78F-3FB8-44C5-BEB2-22B65240CC24}" name="New Or Incumbent" dataDxfId="6"/>
    <tableColumn id="4" xr3:uid="{81198A66-9EB6-4C70-9F1D-7F4F4B1624FD}" name="Regional Or National" dataDxfId="5"/>
    <tableColumn id="5" xr3:uid="{F97F2F88-3092-45AE-B6B8-3E1729968F24}" name="Sheet Name" dataDxfId="4"/>
    <tableColumn id="6" xr3:uid="{C189C4E2-AA56-42B2-BA26-90152DD05650}" name="Spend From" dataDxfId="3"/>
    <tableColumn id="7" xr3:uid="{3C72A717-D108-48E7-92F8-A2393D14ADD8}" name="Spend To" dataDxfId="2"/>
    <tableColumn id="8" xr3:uid="{B77CFDDD-D063-4341-922F-9F7B2CC99369}" name="Percentage Discount" dataDxfId="1"/>
    <tableColumn id="9" xr3:uid="{9FE5BD0A-7026-45B3-A3D1-9C013BF2AF97}" name="Placeholder Column" dataDxfId="0"/>
  </tableColumns>
  <tableStyleInfo name="xlTbl_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6.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1.xml"/><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2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10.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24.xml"/><Relationship Id="rId1" Type="http://schemas.openxmlformats.org/officeDocument/2006/relationships/printerSettings" Target="../printerSettings/printerSettings9.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ivotTable" Target="../pivotTables/pivotTable11.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583C1-6F15-4A10-B1BD-2179FC211F30}">
  <sheetPr codeName="Sheet13"/>
  <dimension ref="A1:T98"/>
  <sheetViews>
    <sheetView showGridLines="0" zoomScale="70" zoomScaleNormal="70" workbookViewId="0"/>
  </sheetViews>
  <sheetFormatPr defaultColWidth="3.109375" defaultRowHeight="14.4" x14ac:dyDescent="0.3"/>
  <cols>
    <col min="1" max="1" width="3.109375" style="8" customWidth="1"/>
    <col min="2" max="2" width="20.109375" style="8" bestFit="1" customWidth="1"/>
    <col min="3" max="3" width="29.44140625" style="8" bestFit="1" customWidth="1"/>
    <col min="4" max="4" width="3" style="8" customWidth="1"/>
    <col min="5" max="5" width="19.44140625" style="8" bestFit="1" customWidth="1"/>
    <col min="6" max="6" width="36.5546875" style="8" customWidth="1"/>
    <col min="7" max="7" width="77.44140625" style="8" bestFit="1" customWidth="1"/>
    <col min="8" max="8" width="3" style="8" customWidth="1"/>
    <col min="9" max="9" width="28.109375" style="8" bestFit="1" customWidth="1"/>
    <col min="10" max="10" width="36.6640625" style="8" customWidth="1"/>
    <col min="11" max="11" width="17" style="8" bestFit="1" customWidth="1"/>
    <col min="12" max="12" width="116.6640625" style="8" customWidth="1"/>
    <col min="13" max="13" width="3" style="8" customWidth="1"/>
    <col min="14" max="14" width="22.109375" style="8" bestFit="1" customWidth="1"/>
    <col min="15" max="15" width="42.33203125" style="8" customWidth="1"/>
    <col min="16" max="16" width="17.6640625" style="8" bestFit="1" customWidth="1"/>
    <col min="17" max="17" width="207.33203125" style="8" bestFit="1" customWidth="1"/>
    <col min="18" max="18" width="3" style="8" customWidth="1"/>
    <col min="19" max="20" width="3.109375" style="8"/>
    <col min="25" max="25" width="3.109375" customWidth="1"/>
  </cols>
  <sheetData>
    <row r="1" spans="1:20" s="8" customFormat="1" x14ac:dyDescent="0.3"/>
    <row r="2" spans="1:20" ht="17.399999999999999" x14ac:dyDescent="0.3">
      <c r="A2" s="72" t="s">
        <v>0</v>
      </c>
      <c r="B2" s="22" t="s">
        <v>1</v>
      </c>
      <c r="C2" s="9"/>
      <c r="D2" s="9"/>
      <c r="E2" s="22" t="s">
        <v>2</v>
      </c>
      <c r="F2" s="9"/>
      <c r="G2" s="9"/>
      <c r="H2" s="9"/>
      <c r="I2" s="22" t="s">
        <v>3</v>
      </c>
      <c r="N2" s="22" t="s">
        <v>4</v>
      </c>
    </row>
    <row r="3" spans="1:20" ht="15.6" x14ac:dyDescent="0.3">
      <c r="A3" s="10"/>
      <c r="B3" s="21" t="s">
        <v>5</v>
      </c>
      <c r="C3" s="20" t="s">
        <v>6</v>
      </c>
      <c r="D3" s="10"/>
      <c r="E3" s="21" t="s">
        <v>7</v>
      </c>
      <c r="F3" s="20" t="s">
        <v>8</v>
      </c>
      <c r="G3" s="20" t="s">
        <v>6</v>
      </c>
      <c r="H3" s="10"/>
      <c r="I3" s="21" t="s">
        <v>9</v>
      </c>
      <c r="J3" s="20" t="s">
        <v>10</v>
      </c>
      <c r="K3" s="20" t="s">
        <v>11</v>
      </c>
      <c r="L3" s="20" t="s">
        <v>6</v>
      </c>
      <c r="M3" s="11"/>
      <c r="N3" s="21" t="s">
        <v>12</v>
      </c>
      <c r="O3" s="20" t="s">
        <v>13</v>
      </c>
      <c r="P3" s="20" t="s">
        <v>14</v>
      </c>
      <c r="Q3" s="20" t="s">
        <v>6</v>
      </c>
      <c r="R3" s="11"/>
      <c r="S3" s="11"/>
      <c r="T3" s="11"/>
    </row>
    <row r="4" spans="1:20" ht="72" x14ac:dyDescent="0.3">
      <c r="B4" s="13" t="s">
        <v>15</v>
      </c>
      <c r="C4" s="13" t="s">
        <v>16</v>
      </c>
      <c r="E4" s="13" t="s">
        <v>15</v>
      </c>
      <c r="F4" s="13" t="s">
        <v>17</v>
      </c>
      <c r="G4" s="13" t="s">
        <v>18</v>
      </c>
      <c r="I4" s="13" t="s">
        <v>15</v>
      </c>
      <c r="J4" s="13" t="s">
        <v>19</v>
      </c>
      <c r="K4" s="13"/>
      <c r="L4" s="13" t="s">
        <v>20</v>
      </c>
      <c r="N4" s="13" t="s">
        <v>15</v>
      </c>
      <c r="O4" s="13" t="s">
        <v>21</v>
      </c>
      <c r="P4" s="13" t="s">
        <v>22</v>
      </c>
      <c r="Q4" s="13" t="s">
        <v>23</v>
      </c>
    </row>
    <row r="5" spans="1:20" ht="72" x14ac:dyDescent="0.3">
      <c r="B5" s="12" t="s">
        <v>24</v>
      </c>
      <c r="C5" s="12" t="s">
        <v>25</v>
      </c>
      <c r="E5" s="12" t="s">
        <v>15</v>
      </c>
      <c r="F5" s="12" t="s">
        <v>26</v>
      </c>
      <c r="G5" s="12" t="s">
        <v>27</v>
      </c>
      <c r="I5" s="12" t="s">
        <v>15</v>
      </c>
      <c r="J5" s="12" t="s">
        <v>19</v>
      </c>
      <c r="K5" s="12" t="s">
        <v>28</v>
      </c>
      <c r="L5" s="12" t="s">
        <v>29</v>
      </c>
      <c r="N5" s="12" t="s">
        <v>15</v>
      </c>
      <c r="O5" s="12" t="s">
        <v>30</v>
      </c>
      <c r="P5" s="12" t="s">
        <v>22</v>
      </c>
      <c r="Q5" s="12" t="s">
        <v>1293</v>
      </c>
    </row>
    <row r="6" spans="1:20" ht="129.6" x14ac:dyDescent="0.3">
      <c r="B6" s="12" t="s">
        <v>31</v>
      </c>
      <c r="C6" s="12" t="s">
        <v>32</v>
      </c>
      <c r="E6" s="12" t="s">
        <v>15</v>
      </c>
      <c r="F6" s="12" t="s">
        <v>19</v>
      </c>
      <c r="G6" s="12" t="s">
        <v>33</v>
      </c>
      <c r="I6" s="12" t="s">
        <v>15</v>
      </c>
      <c r="J6" s="12" t="s">
        <v>34</v>
      </c>
      <c r="K6" s="12" t="s">
        <v>35</v>
      </c>
      <c r="L6" s="12" t="s">
        <v>36</v>
      </c>
      <c r="N6" s="12" t="s">
        <v>15</v>
      </c>
      <c r="O6" s="12" t="s">
        <v>37</v>
      </c>
      <c r="P6" s="12" t="s">
        <v>22</v>
      </c>
      <c r="Q6" s="12" t="s">
        <v>38</v>
      </c>
    </row>
    <row r="7" spans="1:20" ht="115.2" x14ac:dyDescent="0.3">
      <c r="B7" s="12" t="s">
        <v>39</v>
      </c>
      <c r="C7" s="12" t="s">
        <v>40</v>
      </c>
      <c r="E7" s="12" t="s">
        <v>15</v>
      </c>
      <c r="F7" s="12" t="s">
        <v>34</v>
      </c>
      <c r="G7" s="12" t="s">
        <v>41</v>
      </c>
      <c r="I7" s="12" t="s">
        <v>15</v>
      </c>
      <c r="J7" s="12" t="s">
        <v>49</v>
      </c>
      <c r="K7" s="12"/>
      <c r="L7" s="12" t="s">
        <v>1341</v>
      </c>
      <c r="N7" s="12" t="s">
        <v>15</v>
      </c>
      <c r="O7" s="12" t="s">
        <v>45</v>
      </c>
      <c r="P7" s="12" t="s">
        <v>22</v>
      </c>
      <c r="Q7" s="12" t="s">
        <v>46</v>
      </c>
    </row>
    <row r="8" spans="1:20" ht="100.8" x14ac:dyDescent="0.3">
      <c r="B8" s="12" t="s">
        <v>47</v>
      </c>
      <c r="C8" s="12" t="s">
        <v>48</v>
      </c>
      <c r="E8" s="12" t="s">
        <v>15</v>
      </c>
      <c r="F8" s="12" t="s">
        <v>49</v>
      </c>
      <c r="G8" s="12" t="s">
        <v>1367</v>
      </c>
      <c r="I8" s="12" t="s">
        <v>15</v>
      </c>
      <c r="J8" s="12" t="s">
        <v>49</v>
      </c>
      <c r="K8" s="12" t="s">
        <v>51</v>
      </c>
      <c r="L8" s="12" t="s">
        <v>1371</v>
      </c>
      <c r="N8" s="12" t="s">
        <v>15</v>
      </c>
      <c r="O8" s="12" t="s">
        <v>53</v>
      </c>
      <c r="P8" s="12" t="s">
        <v>22</v>
      </c>
      <c r="Q8" s="12" t="s">
        <v>54</v>
      </c>
    </row>
    <row r="9" spans="1:20" ht="72" x14ac:dyDescent="0.3">
      <c r="B9" s="12" t="s">
        <v>55</v>
      </c>
      <c r="C9" s="12" t="s">
        <v>56</v>
      </c>
      <c r="E9" s="12" t="s">
        <v>15</v>
      </c>
      <c r="F9" s="12" t="s">
        <v>42</v>
      </c>
      <c r="G9" s="12" t="s">
        <v>57</v>
      </c>
      <c r="I9" s="12" t="s">
        <v>15</v>
      </c>
      <c r="J9" s="12" t="s">
        <v>49</v>
      </c>
      <c r="K9" s="12" t="s">
        <v>35</v>
      </c>
      <c r="L9" s="12" t="s">
        <v>1349</v>
      </c>
      <c r="N9" s="12" t="s">
        <v>15</v>
      </c>
      <c r="O9" s="12" t="s">
        <v>60</v>
      </c>
      <c r="P9" s="12" t="s">
        <v>22</v>
      </c>
      <c r="Q9" s="12" t="s">
        <v>61</v>
      </c>
    </row>
    <row r="10" spans="1:20" ht="72" x14ac:dyDescent="0.3">
      <c r="B10" s="12" t="s">
        <v>62</v>
      </c>
      <c r="C10" s="12" t="s">
        <v>63</v>
      </c>
      <c r="E10" s="12" t="s">
        <v>15</v>
      </c>
      <c r="F10" s="12" t="s">
        <v>64</v>
      </c>
      <c r="G10" s="12" t="s">
        <v>65</v>
      </c>
      <c r="I10" s="12" t="s">
        <v>15</v>
      </c>
      <c r="J10" s="12" t="s">
        <v>42</v>
      </c>
      <c r="K10" s="12" t="s">
        <v>43</v>
      </c>
      <c r="L10" s="12" t="s">
        <v>44</v>
      </c>
      <c r="N10" s="12" t="s">
        <v>15</v>
      </c>
      <c r="O10" s="12" t="s">
        <v>68</v>
      </c>
      <c r="P10" s="12" t="s">
        <v>22</v>
      </c>
      <c r="Q10" s="12" t="s">
        <v>69</v>
      </c>
    </row>
    <row r="11" spans="1:20" ht="72" x14ac:dyDescent="0.3">
      <c r="B11" s="12" t="s">
        <v>70</v>
      </c>
      <c r="C11" s="12" t="s">
        <v>71</v>
      </c>
      <c r="E11" s="12" t="s">
        <v>24</v>
      </c>
      <c r="F11" s="12" t="s">
        <v>50</v>
      </c>
      <c r="G11" s="12" t="s">
        <v>79</v>
      </c>
      <c r="I11" s="12" t="s">
        <v>24</v>
      </c>
      <c r="J11" s="12" t="s">
        <v>50</v>
      </c>
      <c r="K11" s="12" t="s">
        <v>51</v>
      </c>
      <c r="L11" s="12" t="s">
        <v>52</v>
      </c>
      <c r="N11" s="12" t="s">
        <v>15</v>
      </c>
      <c r="O11" s="12" t="s">
        <v>75</v>
      </c>
      <c r="P11" s="12" t="s">
        <v>22</v>
      </c>
      <c r="Q11" s="12" t="s">
        <v>76</v>
      </c>
    </row>
    <row r="12" spans="1:20" ht="72" x14ac:dyDescent="0.3">
      <c r="B12" s="12" t="s">
        <v>77</v>
      </c>
      <c r="C12" s="12" t="s">
        <v>78</v>
      </c>
      <c r="E12" s="12" t="s">
        <v>24</v>
      </c>
      <c r="F12" s="12" t="s">
        <v>58</v>
      </c>
      <c r="G12" s="12" t="s">
        <v>87</v>
      </c>
      <c r="I12" s="12" t="s">
        <v>24</v>
      </c>
      <c r="J12" s="12" t="s">
        <v>58</v>
      </c>
      <c r="K12" s="12" t="s">
        <v>51</v>
      </c>
      <c r="L12" s="12" t="s">
        <v>59</v>
      </c>
      <c r="N12" s="12" t="s">
        <v>15</v>
      </c>
      <c r="O12" s="12" t="s">
        <v>83</v>
      </c>
      <c r="P12" s="12" t="s">
        <v>22</v>
      </c>
      <c r="Q12" s="12" t="s">
        <v>84</v>
      </c>
    </row>
    <row r="13" spans="1:20" ht="72" x14ac:dyDescent="0.3">
      <c r="B13" s="12" t="s">
        <v>85</v>
      </c>
      <c r="C13" s="12" t="s">
        <v>86</v>
      </c>
      <c r="E13" s="12" t="s">
        <v>24</v>
      </c>
      <c r="F13" s="12" t="s">
        <v>96</v>
      </c>
      <c r="G13" s="12" t="s">
        <v>97</v>
      </c>
      <c r="I13" s="12" t="s">
        <v>24</v>
      </c>
      <c r="J13" s="12" t="s">
        <v>66</v>
      </c>
      <c r="K13" s="12" t="s">
        <v>51</v>
      </c>
      <c r="L13" s="12" t="s">
        <v>67</v>
      </c>
      <c r="N13" s="12" t="s">
        <v>15</v>
      </c>
      <c r="O13" s="12" t="s">
        <v>90</v>
      </c>
      <c r="P13" s="12" t="s">
        <v>22</v>
      </c>
      <c r="Q13" s="12" t="s">
        <v>91</v>
      </c>
    </row>
    <row r="14" spans="1:20" ht="72" x14ac:dyDescent="0.3">
      <c r="B14"/>
      <c r="C14"/>
      <c r="E14" s="12" t="s">
        <v>24</v>
      </c>
      <c r="F14" s="12" t="s">
        <v>102</v>
      </c>
      <c r="G14" s="12" t="s">
        <v>103</v>
      </c>
      <c r="I14" s="12" t="s">
        <v>24</v>
      </c>
      <c r="J14" s="12" t="s">
        <v>66</v>
      </c>
      <c r="K14" s="12" t="s">
        <v>73</v>
      </c>
      <c r="L14" s="12" t="s">
        <v>74</v>
      </c>
      <c r="N14" s="12" t="s">
        <v>15</v>
      </c>
      <c r="O14" s="12" t="s">
        <v>1280</v>
      </c>
      <c r="P14" s="12" t="s">
        <v>22</v>
      </c>
      <c r="Q14" s="12" t="s">
        <v>1281</v>
      </c>
    </row>
    <row r="15" spans="1:20" ht="72" x14ac:dyDescent="0.3">
      <c r="E15" s="12" t="s">
        <v>24</v>
      </c>
      <c r="F15" s="12" t="s">
        <v>108</v>
      </c>
      <c r="G15" s="12" t="s">
        <v>109</v>
      </c>
      <c r="I15" s="12" t="s">
        <v>24</v>
      </c>
      <c r="J15" s="12" t="s">
        <v>80</v>
      </c>
      <c r="K15" s="12" t="s">
        <v>81</v>
      </c>
      <c r="L15" s="12" t="s">
        <v>82</v>
      </c>
      <c r="N15" s="12" t="s">
        <v>15</v>
      </c>
      <c r="O15" s="12" t="s">
        <v>94</v>
      </c>
      <c r="P15" s="12" t="s">
        <v>22</v>
      </c>
      <c r="Q15" s="12" t="s">
        <v>95</v>
      </c>
    </row>
    <row r="16" spans="1:20" ht="72" x14ac:dyDescent="0.3">
      <c r="E16" s="12" t="s">
        <v>24</v>
      </c>
      <c r="F16" s="12" t="s">
        <v>66</v>
      </c>
      <c r="G16" s="12" t="s">
        <v>112</v>
      </c>
      <c r="I16" s="12" t="s">
        <v>24</v>
      </c>
      <c r="J16" s="12" t="s">
        <v>80</v>
      </c>
      <c r="K16" s="12" t="s">
        <v>88</v>
      </c>
      <c r="L16" s="12" t="s">
        <v>89</v>
      </c>
      <c r="N16" s="12" t="s">
        <v>15</v>
      </c>
      <c r="O16" s="12" t="s">
        <v>100</v>
      </c>
      <c r="P16" s="12" t="s">
        <v>22</v>
      </c>
      <c r="Q16" s="12" t="s">
        <v>101</v>
      </c>
    </row>
    <row r="17" spans="5:17" ht="72" x14ac:dyDescent="0.3">
      <c r="E17" s="12" t="s">
        <v>24</v>
      </c>
      <c r="F17" s="12" t="s">
        <v>115</v>
      </c>
      <c r="G17" s="12" t="s">
        <v>116</v>
      </c>
      <c r="I17" s="12" t="s">
        <v>24</v>
      </c>
      <c r="J17" s="12" t="s">
        <v>80</v>
      </c>
      <c r="K17" s="12" t="s">
        <v>92</v>
      </c>
      <c r="L17" s="12" t="s">
        <v>93</v>
      </c>
      <c r="N17" s="12" t="s">
        <v>15</v>
      </c>
      <c r="O17" s="12" t="s">
        <v>106</v>
      </c>
      <c r="P17" s="12" t="s">
        <v>22</v>
      </c>
      <c r="Q17" s="12" t="s">
        <v>107</v>
      </c>
    </row>
    <row r="18" spans="5:17" ht="72" x14ac:dyDescent="0.3">
      <c r="E18" s="12" t="s">
        <v>24</v>
      </c>
      <c r="F18" s="12" t="s">
        <v>80</v>
      </c>
      <c r="G18" s="12" t="s">
        <v>119</v>
      </c>
      <c r="I18" s="12" t="s">
        <v>24</v>
      </c>
      <c r="J18" s="12" t="s">
        <v>80</v>
      </c>
      <c r="K18" s="12" t="s">
        <v>1332</v>
      </c>
      <c r="L18" s="12" t="s">
        <v>1333</v>
      </c>
      <c r="N18" s="12" t="s">
        <v>15</v>
      </c>
      <c r="O18" s="12" t="s">
        <v>110</v>
      </c>
      <c r="P18" s="12" t="s">
        <v>22</v>
      </c>
      <c r="Q18" s="12" t="s">
        <v>111</v>
      </c>
    </row>
    <row r="19" spans="5:17" ht="72" x14ac:dyDescent="0.3">
      <c r="E19" s="12" t="s">
        <v>24</v>
      </c>
      <c r="F19" s="12" t="s">
        <v>98</v>
      </c>
      <c r="G19" s="12" t="s">
        <v>123</v>
      </c>
      <c r="I19" s="12" t="s">
        <v>24</v>
      </c>
      <c r="J19" s="12" t="s">
        <v>98</v>
      </c>
      <c r="K19" s="12" t="s">
        <v>88</v>
      </c>
      <c r="L19" s="12" t="s">
        <v>99</v>
      </c>
      <c r="N19" s="12" t="s">
        <v>15</v>
      </c>
      <c r="O19" s="12" t="s">
        <v>113</v>
      </c>
      <c r="P19" s="12" t="s">
        <v>22</v>
      </c>
      <c r="Q19" s="12" t="s">
        <v>114</v>
      </c>
    </row>
    <row r="20" spans="5:17" ht="409.6" x14ac:dyDescent="0.3">
      <c r="E20" s="12" t="s">
        <v>31</v>
      </c>
      <c r="F20" s="12" t="s">
        <v>126</v>
      </c>
      <c r="G20" s="12" t="s">
        <v>127</v>
      </c>
      <c r="I20" s="12" t="s">
        <v>24</v>
      </c>
      <c r="J20" s="12" t="s">
        <v>98</v>
      </c>
      <c r="K20" s="12" t="s">
        <v>104</v>
      </c>
      <c r="L20" s="12" t="s">
        <v>105</v>
      </c>
      <c r="N20" s="12" t="s">
        <v>47</v>
      </c>
      <c r="O20" s="12" t="s">
        <v>117</v>
      </c>
      <c r="P20" s="12" t="s">
        <v>22</v>
      </c>
      <c r="Q20" s="12" t="s">
        <v>118</v>
      </c>
    </row>
    <row r="21" spans="5:17" ht="331.2" x14ac:dyDescent="0.3">
      <c r="E21" s="12" t="s">
        <v>31</v>
      </c>
      <c r="F21" s="12" t="s">
        <v>130</v>
      </c>
      <c r="G21" s="12" t="s">
        <v>131</v>
      </c>
      <c r="N21" s="12" t="s">
        <v>47</v>
      </c>
      <c r="O21" s="12" t="s">
        <v>120</v>
      </c>
      <c r="P21" s="12" t="s">
        <v>121</v>
      </c>
      <c r="Q21" s="12" t="s">
        <v>122</v>
      </c>
    </row>
    <row r="22" spans="5:17" ht="409.6" x14ac:dyDescent="0.3">
      <c r="E22" s="12" t="s">
        <v>31</v>
      </c>
      <c r="F22" s="12" t="s">
        <v>135</v>
      </c>
      <c r="G22" s="12" t="s">
        <v>136</v>
      </c>
      <c r="N22" s="12" t="s">
        <v>47</v>
      </c>
      <c r="O22" s="12" t="s">
        <v>124</v>
      </c>
      <c r="P22" s="12" t="s">
        <v>121</v>
      </c>
      <c r="Q22" s="12" t="s">
        <v>125</v>
      </c>
    </row>
    <row r="23" spans="5:17" ht="409.6" x14ac:dyDescent="0.3">
      <c r="E23" s="12" t="s">
        <v>39</v>
      </c>
      <c r="F23" s="12" t="s">
        <v>139</v>
      </c>
      <c r="G23" s="12" t="s">
        <v>140</v>
      </c>
      <c r="N23" s="12" t="s">
        <v>47</v>
      </c>
      <c r="O23" s="12" t="s">
        <v>128</v>
      </c>
      <c r="P23" s="12" t="s">
        <v>121</v>
      </c>
      <c r="Q23" s="12" t="s">
        <v>129</v>
      </c>
    </row>
    <row r="24" spans="5:17" ht="187.2" x14ac:dyDescent="0.3">
      <c r="E24" s="12" t="s">
        <v>39</v>
      </c>
      <c r="F24" s="12" t="s">
        <v>143</v>
      </c>
      <c r="G24" s="12" t="s">
        <v>144</v>
      </c>
      <c r="N24" s="12" t="s">
        <v>132</v>
      </c>
      <c r="O24" s="12" t="s">
        <v>133</v>
      </c>
      <c r="P24" s="12" t="s">
        <v>121</v>
      </c>
      <c r="Q24" s="12" t="s">
        <v>134</v>
      </c>
    </row>
    <row r="25" spans="5:17" ht="409.6" x14ac:dyDescent="0.3">
      <c r="E25" s="12" t="s">
        <v>39</v>
      </c>
      <c r="F25" s="12" t="s">
        <v>147</v>
      </c>
      <c r="G25" s="12" t="s">
        <v>148</v>
      </c>
      <c r="N25" s="12" t="s">
        <v>132</v>
      </c>
      <c r="O25" s="12" t="s">
        <v>137</v>
      </c>
      <c r="P25" s="12" t="s">
        <v>121</v>
      </c>
      <c r="Q25" s="12" t="s">
        <v>138</v>
      </c>
    </row>
    <row r="26" spans="5:17" ht="144" x14ac:dyDescent="0.3">
      <c r="E26" s="12" t="s">
        <v>39</v>
      </c>
      <c r="F26" s="12" t="s">
        <v>150</v>
      </c>
      <c r="G26" s="12" t="s">
        <v>151</v>
      </c>
      <c r="N26" s="12" t="s">
        <v>132</v>
      </c>
      <c r="O26" s="12" t="s">
        <v>141</v>
      </c>
      <c r="P26" s="12" t="s">
        <v>121</v>
      </c>
      <c r="Q26" s="12" t="s">
        <v>142</v>
      </c>
    </row>
    <row r="27" spans="5:17" ht="409.6" x14ac:dyDescent="0.3">
      <c r="E27" s="12" t="s">
        <v>39</v>
      </c>
      <c r="F27" s="12" t="s">
        <v>154</v>
      </c>
      <c r="G27" s="12" t="s">
        <v>155</v>
      </c>
      <c r="N27" s="12" t="s">
        <v>132</v>
      </c>
      <c r="O27" s="12" t="s">
        <v>145</v>
      </c>
      <c r="P27" s="12" t="s">
        <v>121</v>
      </c>
      <c r="Q27" s="12" t="s">
        <v>146</v>
      </c>
    </row>
    <row r="28" spans="5:17" ht="409.6" x14ac:dyDescent="0.3">
      <c r="E28" s="12" t="s">
        <v>39</v>
      </c>
      <c r="F28" s="12" t="s">
        <v>158</v>
      </c>
      <c r="G28" s="12" t="s">
        <v>159</v>
      </c>
      <c r="N28" s="12" t="s">
        <v>31</v>
      </c>
      <c r="O28" s="12" t="s">
        <v>149</v>
      </c>
      <c r="P28" s="12" t="s">
        <v>121</v>
      </c>
      <c r="Q28" s="12" t="s">
        <v>1386</v>
      </c>
    </row>
    <row r="29" spans="5:17" ht="172.8" x14ac:dyDescent="0.3">
      <c r="E29" s="12" t="s">
        <v>39</v>
      </c>
      <c r="F29" s="12" t="s">
        <v>161</v>
      </c>
      <c r="G29" s="12" t="s">
        <v>162</v>
      </c>
      <c r="N29" s="12" t="s">
        <v>31</v>
      </c>
      <c r="O29" s="12" t="s">
        <v>152</v>
      </c>
      <c r="P29" s="12" t="s">
        <v>121</v>
      </c>
      <c r="Q29" s="12" t="s">
        <v>153</v>
      </c>
    </row>
    <row r="30" spans="5:17" ht="288" x14ac:dyDescent="0.3">
      <c r="E30" s="12" t="s">
        <v>39</v>
      </c>
      <c r="F30" s="12" t="s">
        <v>164</v>
      </c>
      <c r="G30" s="12" t="s">
        <v>165</v>
      </c>
      <c r="N30" s="12" t="s">
        <v>31</v>
      </c>
      <c r="O30" s="12" t="s">
        <v>156</v>
      </c>
      <c r="P30" s="12" t="s">
        <v>121</v>
      </c>
      <c r="Q30" s="12" t="s">
        <v>157</v>
      </c>
    </row>
    <row r="31" spans="5:17" ht="409.6" x14ac:dyDescent="0.3">
      <c r="E31" s="12" t="s">
        <v>39</v>
      </c>
      <c r="F31" s="12" t="s">
        <v>167</v>
      </c>
      <c r="G31" s="12" t="s">
        <v>168</v>
      </c>
      <c r="N31" s="12" t="s">
        <v>31</v>
      </c>
      <c r="O31" s="12" t="s">
        <v>160</v>
      </c>
      <c r="P31" s="12" t="s">
        <v>121</v>
      </c>
      <c r="Q31" s="12" t="s">
        <v>1387</v>
      </c>
    </row>
    <row r="32" spans="5:17" ht="409.6" x14ac:dyDescent="0.3">
      <c r="E32" s="12" t="s">
        <v>39</v>
      </c>
      <c r="F32" s="12" t="s">
        <v>170</v>
      </c>
      <c r="G32" s="12" t="s">
        <v>171</v>
      </c>
      <c r="N32" s="12" t="s">
        <v>31</v>
      </c>
      <c r="O32" s="12" t="s">
        <v>163</v>
      </c>
      <c r="P32" s="12" t="s">
        <v>121</v>
      </c>
      <c r="Q32" s="12" t="s">
        <v>1368</v>
      </c>
    </row>
    <row r="33" spans="5:17" ht="409.6" x14ac:dyDescent="0.3">
      <c r="E33" s="12" t="s">
        <v>39</v>
      </c>
      <c r="F33" s="12" t="s">
        <v>172</v>
      </c>
      <c r="G33" s="12" t="s">
        <v>173</v>
      </c>
      <c r="N33" s="12" t="s">
        <v>55</v>
      </c>
      <c r="O33" s="12" t="s">
        <v>166</v>
      </c>
      <c r="P33" s="12" t="s">
        <v>121</v>
      </c>
      <c r="Q33" s="12" t="s">
        <v>1353</v>
      </c>
    </row>
    <row r="34" spans="5:17" ht="409.6" x14ac:dyDescent="0.3">
      <c r="E34"/>
      <c r="F34"/>
      <c r="G34"/>
      <c r="N34" s="12" t="s">
        <v>55</v>
      </c>
      <c r="O34" s="12" t="s">
        <v>169</v>
      </c>
      <c r="P34" s="12" t="s">
        <v>121</v>
      </c>
      <c r="Q34" s="12" t="s">
        <v>1339</v>
      </c>
    </row>
    <row r="35" spans="5:17" ht="409.6" x14ac:dyDescent="0.3">
      <c r="E35"/>
      <c r="F35"/>
      <c r="G35"/>
      <c r="N35" s="12" t="s">
        <v>55</v>
      </c>
      <c r="O35" s="12" t="s">
        <v>175</v>
      </c>
      <c r="P35" s="12" t="s">
        <v>121</v>
      </c>
      <c r="Q35" s="12" t="s">
        <v>1355</v>
      </c>
    </row>
    <row r="36" spans="5:17" ht="409.6" x14ac:dyDescent="0.3">
      <c r="E36"/>
      <c r="F36"/>
      <c r="G36"/>
      <c r="N36" s="12" t="s">
        <v>55</v>
      </c>
      <c r="O36" s="12" t="s">
        <v>1282</v>
      </c>
      <c r="P36" s="12" t="s">
        <v>121</v>
      </c>
      <c r="Q36" s="12" t="s">
        <v>1388</v>
      </c>
    </row>
    <row r="37" spans="5:17" ht="409.6" x14ac:dyDescent="0.3">
      <c r="E37"/>
      <c r="F37"/>
      <c r="G37"/>
      <c r="N37" s="12" t="s">
        <v>55</v>
      </c>
      <c r="O37" s="12" t="s">
        <v>66</v>
      </c>
      <c r="P37" s="12" t="s">
        <v>121</v>
      </c>
      <c r="Q37" s="12" t="s">
        <v>1370</v>
      </c>
    </row>
    <row r="38" spans="5:17" ht="409.6" x14ac:dyDescent="0.3">
      <c r="E38"/>
      <c r="F38"/>
      <c r="G38"/>
      <c r="N38" s="12" t="s">
        <v>55</v>
      </c>
      <c r="O38" s="12" t="s">
        <v>176</v>
      </c>
      <c r="P38" s="12" t="s">
        <v>121</v>
      </c>
      <c r="Q38" s="12" t="s">
        <v>1382</v>
      </c>
    </row>
    <row r="39" spans="5:17" ht="409.6" x14ac:dyDescent="0.3">
      <c r="E39"/>
      <c r="F39"/>
      <c r="G39"/>
      <c r="N39" s="12" t="s">
        <v>55</v>
      </c>
      <c r="O39" s="12" t="s">
        <v>177</v>
      </c>
      <c r="P39" s="12" t="s">
        <v>121</v>
      </c>
      <c r="Q39" s="12" t="s">
        <v>178</v>
      </c>
    </row>
    <row r="40" spans="5:17" ht="409.6" x14ac:dyDescent="0.3">
      <c r="E40"/>
      <c r="F40"/>
      <c r="G40"/>
      <c r="N40" s="12" t="s">
        <v>55</v>
      </c>
      <c r="O40" s="12" t="s">
        <v>179</v>
      </c>
      <c r="P40" s="12" t="s">
        <v>121</v>
      </c>
      <c r="Q40" s="12" t="s">
        <v>1374</v>
      </c>
    </row>
    <row r="41" spans="5:17" ht="316.8" x14ac:dyDescent="0.3">
      <c r="E41"/>
      <c r="F41"/>
      <c r="G41"/>
      <c r="N41" s="12" t="s">
        <v>55</v>
      </c>
      <c r="O41" s="12" t="s">
        <v>180</v>
      </c>
      <c r="P41" s="12" t="s">
        <v>121</v>
      </c>
      <c r="Q41" s="12" t="s">
        <v>181</v>
      </c>
    </row>
    <row r="42" spans="5:17" ht="409.6" x14ac:dyDescent="0.3">
      <c r="E42"/>
      <c r="F42"/>
      <c r="G42"/>
      <c r="N42" s="12" t="s">
        <v>55</v>
      </c>
      <c r="O42" s="12" t="s">
        <v>182</v>
      </c>
      <c r="P42" s="12" t="s">
        <v>121</v>
      </c>
      <c r="Q42" s="12" t="s">
        <v>1334</v>
      </c>
    </row>
    <row r="43" spans="5:17" ht="403.2" x14ac:dyDescent="0.3">
      <c r="E43"/>
      <c r="F43"/>
      <c r="G43"/>
      <c r="N43" s="12" t="s">
        <v>55</v>
      </c>
      <c r="O43" s="12" t="s">
        <v>75</v>
      </c>
      <c r="P43" s="12" t="s">
        <v>121</v>
      </c>
      <c r="Q43" s="12" t="s">
        <v>1272</v>
      </c>
    </row>
    <row r="44" spans="5:17" ht="409.6" x14ac:dyDescent="0.3">
      <c r="E44"/>
      <c r="F44"/>
      <c r="G44"/>
      <c r="N44" s="12" t="s">
        <v>55</v>
      </c>
      <c r="O44" s="12" t="s">
        <v>183</v>
      </c>
      <c r="P44" s="12" t="s">
        <v>121</v>
      </c>
      <c r="Q44" s="12" t="s">
        <v>1356</v>
      </c>
    </row>
    <row r="45" spans="5:17" ht="288" x14ac:dyDescent="0.3">
      <c r="E45"/>
      <c r="F45"/>
      <c r="G45"/>
      <c r="N45" s="12" t="s">
        <v>55</v>
      </c>
      <c r="O45" s="12" t="s">
        <v>184</v>
      </c>
      <c r="P45" s="12" t="s">
        <v>121</v>
      </c>
      <c r="Q45" s="12" t="s">
        <v>185</v>
      </c>
    </row>
    <row r="46" spans="5:17" ht="409.6" x14ac:dyDescent="0.3">
      <c r="E46"/>
      <c r="F46"/>
      <c r="G46"/>
      <c r="N46" s="12" t="s">
        <v>55</v>
      </c>
      <c r="O46" s="12" t="s">
        <v>186</v>
      </c>
      <c r="P46" s="12" t="s">
        <v>121</v>
      </c>
      <c r="Q46" s="12" t="s">
        <v>1378</v>
      </c>
    </row>
    <row r="47" spans="5:17" ht="409.6" x14ac:dyDescent="0.3">
      <c r="E47"/>
      <c r="F47"/>
      <c r="G47"/>
      <c r="N47" s="12" t="s">
        <v>55</v>
      </c>
      <c r="O47" s="12" t="s">
        <v>49</v>
      </c>
      <c r="P47" s="12" t="s">
        <v>121</v>
      </c>
      <c r="Q47" s="12" t="s">
        <v>1379</v>
      </c>
    </row>
    <row r="48" spans="5:17" ht="409.6" x14ac:dyDescent="0.3">
      <c r="E48"/>
      <c r="F48"/>
      <c r="G48"/>
      <c r="N48" s="12" t="s">
        <v>55</v>
      </c>
      <c r="O48" s="12" t="s">
        <v>72</v>
      </c>
      <c r="P48" s="12" t="s">
        <v>121</v>
      </c>
      <c r="Q48" s="12" t="s">
        <v>1380</v>
      </c>
    </row>
    <row r="49" spans="5:17" ht="409.6" x14ac:dyDescent="0.3">
      <c r="E49"/>
      <c r="F49"/>
      <c r="G49"/>
      <c r="N49" s="12" t="s">
        <v>62</v>
      </c>
      <c r="O49" s="12" t="s">
        <v>117</v>
      </c>
      <c r="P49" s="12" t="s">
        <v>22</v>
      </c>
      <c r="Q49" s="12" t="s">
        <v>1375</v>
      </c>
    </row>
    <row r="50" spans="5:17" ht="409.6" x14ac:dyDescent="0.3">
      <c r="E50"/>
      <c r="F50"/>
      <c r="G50"/>
      <c r="N50" s="12" t="s">
        <v>70</v>
      </c>
      <c r="O50" s="12" t="s">
        <v>117</v>
      </c>
      <c r="P50" s="12" t="s">
        <v>22</v>
      </c>
      <c r="Q50" s="12" t="s">
        <v>1308</v>
      </c>
    </row>
    <row r="51" spans="5:17" ht="409.6" x14ac:dyDescent="0.3">
      <c r="E51"/>
      <c r="F51"/>
      <c r="G51"/>
      <c r="N51" s="12" t="s">
        <v>70</v>
      </c>
      <c r="O51" s="12" t="s">
        <v>169</v>
      </c>
      <c r="P51" s="12" t="s">
        <v>121</v>
      </c>
      <c r="Q51" s="12" t="s">
        <v>1343</v>
      </c>
    </row>
    <row r="52" spans="5:17" ht="409.6" x14ac:dyDescent="0.3">
      <c r="E52"/>
      <c r="F52"/>
      <c r="G52"/>
      <c r="N52" s="12" t="s">
        <v>70</v>
      </c>
      <c r="O52" s="12" t="s">
        <v>187</v>
      </c>
      <c r="P52" s="12" t="s">
        <v>121</v>
      </c>
      <c r="Q52" s="12" t="s">
        <v>1289</v>
      </c>
    </row>
    <row r="53" spans="5:17" ht="409.6" x14ac:dyDescent="0.3">
      <c r="E53"/>
      <c r="F53"/>
      <c r="G53"/>
      <c r="N53" s="12" t="s">
        <v>70</v>
      </c>
      <c r="O53" s="12" t="s">
        <v>188</v>
      </c>
      <c r="P53" s="12" t="s">
        <v>121</v>
      </c>
      <c r="Q53" s="12" t="s">
        <v>1292</v>
      </c>
    </row>
    <row r="54" spans="5:17" ht="409.6" x14ac:dyDescent="0.3">
      <c r="N54" s="12" t="s">
        <v>70</v>
      </c>
      <c r="O54" s="12" t="s">
        <v>189</v>
      </c>
      <c r="P54" s="12" t="s">
        <v>121</v>
      </c>
      <c r="Q54" s="12" t="s">
        <v>1381</v>
      </c>
    </row>
    <row r="55" spans="5:17" ht="86.4" x14ac:dyDescent="0.3">
      <c r="N55" s="12" t="s">
        <v>70</v>
      </c>
      <c r="O55" s="12" t="s">
        <v>190</v>
      </c>
      <c r="P55" s="12" t="s">
        <v>121</v>
      </c>
      <c r="Q55" s="12" t="s">
        <v>191</v>
      </c>
    </row>
    <row r="56" spans="5:17" ht="409.6" x14ac:dyDescent="0.3">
      <c r="N56" s="12" t="s">
        <v>70</v>
      </c>
      <c r="O56" s="12" t="s">
        <v>1282</v>
      </c>
      <c r="P56" s="12" t="s">
        <v>121</v>
      </c>
      <c r="Q56" s="12" t="s">
        <v>1390</v>
      </c>
    </row>
    <row r="57" spans="5:17" ht="273.60000000000002" x14ac:dyDescent="0.3">
      <c r="N57" s="12" t="s">
        <v>70</v>
      </c>
      <c r="O57" s="12" t="s">
        <v>192</v>
      </c>
      <c r="P57" s="12" t="s">
        <v>121</v>
      </c>
      <c r="Q57" s="12" t="s">
        <v>1340</v>
      </c>
    </row>
    <row r="58" spans="5:17" ht="409.6" x14ac:dyDescent="0.3">
      <c r="N58" s="12" t="s">
        <v>70</v>
      </c>
      <c r="O58" s="12" t="s">
        <v>75</v>
      </c>
      <c r="P58" s="12" t="s">
        <v>121</v>
      </c>
      <c r="Q58" s="12" t="s">
        <v>193</v>
      </c>
    </row>
    <row r="59" spans="5:17" ht="409.6" x14ac:dyDescent="0.3">
      <c r="N59" s="12" t="s">
        <v>70</v>
      </c>
      <c r="O59" s="12" t="s">
        <v>98</v>
      </c>
      <c r="P59" s="12" t="s">
        <v>121</v>
      </c>
      <c r="Q59" s="12" t="s">
        <v>1372</v>
      </c>
    </row>
    <row r="60" spans="5:17" ht="409.6" x14ac:dyDescent="0.3">
      <c r="N60" s="12" t="s">
        <v>70</v>
      </c>
      <c r="O60" s="12" t="s">
        <v>49</v>
      </c>
      <c r="P60" s="12" t="s">
        <v>121</v>
      </c>
      <c r="Q60" s="12" t="s">
        <v>1383</v>
      </c>
    </row>
    <row r="61" spans="5:17" ht="409.6" x14ac:dyDescent="0.3">
      <c r="N61" s="12" t="s">
        <v>70</v>
      </c>
      <c r="O61" s="12" t="s">
        <v>72</v>
      </c>
      <c r="P61" s="12" t="s">
        <v>121</v>
      </c>
      <c r="Q61" s="12" t="s">
        <v>1373</v>
      </c>
    </row>
    <row r="62" spans="5:17" ht="409.6" x14ac:dyDescent="0.3">
      <c r="N62" s="12" t="s">
        <v>77</v>
      </c>
      <c r="O62" s="12" t="s">
        <v>194</v>
      </c>
      <c r="P62" s="12" t="s">
        <v>121</v>
      </c>
      <c r="Q62" s="12" t="s">
        <v>1389</v>
      </c>
    </row>
    <row r="63" spans="5:17" ht="409.6" x14ac:dyDescent="0.3">
      <c r="N63" s="12" t="s">
        <v>77</v>
      </c>
      <c r="O63" s="12" t="s">
        <v>34</v>
      </c>
      <c r="P63" s="12" t="s">
        <v>121</v>
      </c>
      <c r="Q63" s="12" t="s">
        <v>195</v>
      </c>
    </row>
    <row r="64" spans="5:17" ht="409.6" x14ac:dyDescent="0.3">
      <c r="N64" s="12" t="s">
        <v>85</v>
      </c>
      <c r="O64" s="12" t="s">
        <v>196</v>
      </c>
      <c r="P64" s="12" t="s">
        <v>197</v>
      </c>
      <c r="Q64" s="12" t="s">
        <v>198</v>
      </c>
    </row>
    <row r="65" spans="14:17" ht="409.6" x14ac:dyDescent="0.3">
      <c r="N65" s="12" t="s">
        <v>85</v>
      </c>
      <c r="O65" s="12" t="s">
        <v>199</v>
      </c>
      <c r="P65" s="12" t="s">
        <v>197</v>
      </c>
      <c r="Q65" s="12" t="s">
        <v>200</v>
      </c>
    </row>
    <row r="66" spans="14:17" ht="259.2" x14ac:dyDescent="0.3">
      <c r="N66" s="12" t="s">
        <v>85</v>
      </c>
      <c r="O66" s="12" t="s">
        <v>201</v>
      </c>
      <c r="P66" s="12" t="s">
        <v>197</v>
      </c>
      <c r="Q66" s="12" t="s">
        <v>202</v>
      </c>
    </row>
    <row r="67" spans="14:17" ht="288" x14ac:dyDescent="0.3">
      <c r="N67" s="12" t="s">
        <v>85</v>
      </c>
      <c r="O67" s="12" t="s">
        <v>203</v>
      </c>
      <c r="P67" s="12" t="s">
        <v>197</v>
      </c>
      <c r="Q67" s="12" t="s">
        <v>204</v>
      </c>
    </row>
    <row r="68" spans="14:17" ht="259.2" x14ac:dyDescent="0.3">
      <c r="N68" s="12" t="s">
        <v>85</v>
      </c>
      <c r="O68" s="12" t="s">
        <v>205</v>
      </c>
      <c r="P68" s="12" t="s">
        <v>197</v>
      </c>
      <c r="Q68" s="12" t="s">
        <v>206</v>
      </c>
    </row>
    <row r="69" spans="14:17" ht="288" x14ac:dyDescent="0.3">
      <c r="N69" s="12" t="s">
        <v>85</v>
      </c>
      <c r="O69" s="12" t="s">
        <v>207</v>
      </c>
      <c r="P69" s="12" t="s">
        <v>197</v>
      </c>
      <c r="Q69" s="12" t="s">
        <v>208</v>
      </c>
    </row>
    <row r="70" spans="14:17" ht="409.6" x14ac:dyDescent="0.3">
      <c r="N70" s="12" t="s">
        <v>85</v>
      </c>
      <c r="O70" s="12" t="s">
        <v>209</v>
      </c>
      <c r="P70" s="12" t="s">
        <v>197</v>
      </c>
      <c r="Q70" s="12" t="s">
        <v>210</v>
      </c>
    </row>
    <row r="71" spans="14:17" ht="409.6" x14ac:dyDescent="0.3">
      <c r="N71" s="12" t="s">
        <v>85</v>
      </c>
      <c r="O71" s="12" t="s">
        <v>211</v>
      </c>
      <c r="P71" s="12" t="s">
        <v>197</v>
      </c>
      <c r="Q71" s="12" t="s">
        <v>212</v>
      </c>
    </row>
    <row r="72" spans="14:17" ht="409.6" x14ac:dyDescent="0.3">
      <c r="N72" s="12" t="s">
        <v>85</v>
      </c>
      <c r="O72" s="12" t="s">
        <v>213</v>
      </c>
      <c r="P72" s="12" t="s">
        <v>197</v>
      </c>
      <c r="Q72" s="12" t="s">
        <v>214</v>
      </c>
    </row>
    <row r="73" spans="14:17" ht="409.6" x14ac:dyDescent="0.3">
      <c r="N73" s="12" t="s">
        <v>85</v>
      </c>
      <c r="O73" s="12" t="s">
        <v>215</v>
      </c>
      <c r="P73" s="12" t="s">
        <v>197</v>
      </c>
      <c r="Q73" s="12" t="s">
        <v>216</v>
      </c>
    </row>
    <row r="74" spans="14:17" ht="331.2" x14ac:dyDescent="0.3">
      <c r="N74" s="12" t="s">
        <v>85</v>
      </c>
      <c r="O74" s="12" t="s">
        <v>217</v>
      </c>
      <c r="P74" s="12" t="s">
        <v>22</v>
      </c>
      <c r="Q74" s="12" t="s">
        <v>218</v>
      </c>
    </row>
    <row r="75" spans="14:17" ht="273.60000000000002" x14ac:dyDescent="0.3">
      <c r="N75" s="12" t="s">
        <v>85</v>
      </c>
      <c r="O75" s="12" t="s">
        <v>219</v>
      </c>
      <c r="P75" s="12" t="s">
        <v>22</v>
      </c>
      <c r="Q75" s="12" t="s">
        <v>220</v>
      </c>
    </row>
    <row r="76" spans="14:17" ht="187.2" x14ac:dyDescent="0.3">
      <c r="N76" s="12" t="s">
        <v>85</v>
      </c>
      <c r="O76" s="12" t="s">
        <v>221</v>
      </c>
      <c r="P76" s="12" t="s">
        <v>22</v>
      </c>
      <c r="Q76" s="12" t="s">
        <v>222</v>
      </c>
    </row>
    <row r="77" spans="14:17" ht="129.6" x14ac:dyDescent="0.3">
      <c r="N77" s="12" t="s">
        <v>85</v>
      </c>
      <c r="O77" s="12" t="s">
        <v>223</v>
      </c>
      <c r="P77" s="12" t="s">
        <v>22</v>
      </c>
      <c r="Q77" s="12" t="s">
        <v>224</v>
      </c>
    </row>
    <row r="78" spans="14:17" ht="244.8" x14ac:dyDescent="0.3">
      <c r="N78" s="12" t="s">
        <v>85</v>
      </c>
      <c r="O78" s="12" t="s">
        <v>225</v>
      </c>
      <c r="P78" s="12" t="s">
        <v>121</v>
      </c>
      <c r="Q78" s="12" t="s">
        <v>226</v>
      </c>
    </row>
    <row r="79" spans="14:17" ht="403.2" x14ac:dyDescent="0.3">
      <c r="N79" s="12" t="s">
        <v>85</v>
      </c>
      <c r="O79" s="12" t="s">
        <v>227</v>
      </c>
      <c r="P79" s="12" t="s">
        <v>121</v>
      </c>
      <c r="Q79" s="12" t="s">
        <v>228</v>
      </c>
    </row>
    <row r="80" spans="14:17" ht="158.4" x14ac:dyDescent="0.3">
      <c r="N80" s="12" t="s">
        <v>85</v>
      </c>
      <c r="O80" s="12" t="s">
        <v>229</v>
      </c>
      <c r="P80" s="12" t="s">
        <v>121</v>
      </c>
      <c r="Q80" s="12" t="s">
        <v>230</v>
      </c>
    </row>
    <row r="81" spans="14:17" ht="409.6" x14ac:dyDescent="0.3">
      <c r="N81" s="12" t="s">
        <v>85</v>
      </c>
      <c r="O81" s="12" t="s">
        <v>231</v>
      </c>
      <c r="P81" s="12" t="s">
        <v>121</v>
      </c>
      <c r="Q81" s="12" t="s">
        <v>232</v>
      </c>
    </row>
    <row r="82" spans="14:17" ht="187.2" x14ac:dyDescent="0.3">
      <c r="N82" s="12" t="s">
        <v>85</v>
      </c>
      <c r="O82" s="12" t="s">
        <v>233</v>
      </c>
      <c r="P82" s="12" t="s">
        <v>121</v>
      </c>
      <c r="Q82" s="12" t="s">
        <v>234</v>
      </c>
    </row>
    <row r="83" spans="14:17" ht="409.6" x14ac:dyDescent="0.3">
      <c r="N83" s="12" t="s">
        <v>85</v>
      </c>
      <c r="O83" s="12" t="s">
        <v>235</v>
      </c>
      <c r="P83" s="12" t="s">
        <v>121</v>
      </c>
      <c r="Q83" s="12" t="s">
        <v>236</v>
      </c>
    </row>
    <row r="84" spans="14:17" ht="409.6" x14ac:dyDescent="0.3">
      <c r="N84" s="12" t="s">
        <v>85</v>
      </c>
      <c r="O84" s="12" t="s">
        <v>237</v>
      </c>
      <c r="P84" s="12" t="s">
        <v>121</v>
      </c>
      <c r="Q84" s="12" t="s">
        <v>238</v>
      </c>
    </row>
    <row r="85" spans="14:17" ht="409.6" x14ac:dyDescent="0.3">
      <c r="N85" s="12" t="s">
        <v>85</v>
      </c>
      <c r="O85" s="12" t="s">
        <v>239</v>
      </c>
      <c r="P85" s="12" t="s">
        <v>121</v>
      </c>
      <c r="Q85" s="12" t="s">
        <v>1391</v>
      </c>
    </row>
    <row r="86" spans="14:17" ht="409.6" x14ac:dyDescent="0.3">
      <c r="N86" s="12" t="s">
        <v>39</v>
      </c>
      <c r="O86" s="12" t="s">
        <v>240</v>
      </c>
      <c r="P86" s="12" t="s">
        <v>121</v>
      </c>
      <c r="Q86" s="12" t="s">
        <v>1376</v>
      </c>
    </row>
    <row r="87" spans="14:17" ht="409.6" x14ac:dyDescent="0.3">
      <c r="N87" s="12" t="s">
        <v>39</v>
      </c>
      <c r="O87" s="12" t="s">
        <v>62</v>
      </c>
      <c r="P87" s="12" t="s">
        <v>121</v>
      </c>
      <c r="Q87" s="12" t="s">
        <v>241</v>
      </c>
    </row>
    <row r="88" spans="14:17" ht="409.6" x14ac:dyDescent="0.3">
      <c r="N88" s="12" t="s">
        <v>39</v>
      </c>
      <c r="O88" s="12" t="s">
        <v>163</v>
      </c>
      <c r="P88" s="12" t="s">
        <v>121</v>
      </c>
      <c r="Q88" s="12" t="s">
        <v>1377</v>
      </c>
    </row>
    <row r="89" spans="14:17" ht="409.6" x14ac:dyDescent="0.3">
      <c r="N89" s="12" t="s">
        <v>39</v>
      </c>
      <c r="O89" s="12" t="s">
        <v>242</v>
      </c>
      <c r="P89" s="12" t="s">
        <v>121</v>
      </c>
      <c r="Q89" s="12" t="s">
        <v>1354</v>
      </c>
    </row>
    <row r="90" spans="14:17" x14ac:dyDescent="0.3">
      <c r="N90"/>
      <c r="O90"/>
      <c r="P90"/>
      <c r="Q90"/>
    </row>
    <row r="91" spans="14:17" x14ac:dyDescent="0.3">
      <c r="N91"/>
      <c r="O91"/>
      <c r="P91"/>
      <c r="Q91"/>
    </row>
    <row r="92" spans="14:17" x14ac:dyDescent="0.3">
      <c r="N92"/>
      <c r="O92"/>
      <c r="P92"/>
      <c r="Q92"/>
    </row>
    <row r="93" spans="14:17" x14ac:dyDescent="0.3">
      <c r="N93"/>
      <c r="O93"/>
      <c r="P93"/>
      <c r="Q93"/>
    </row>
    <row r="94" spans="14:17" x14ac:dyDescent="0.3">
      <c r="N94"/>
      <c r="O94"/>
      <c r="P94"/>
      <c r="Q94"/>
    </row>
    <row r="95" spans="14:17" x14ac:dyDescent="0.3">
      <c r="N95"/>
      <c r="O95"/>
      <c r="P95"/>
      <c r="Q95"/>
    </row>
    <row r="96" spans="14:17" x14ac:dyDescent="0.3">
      <c r="N96"/>
      <c r="O96"/>
      <c r="P96"/>
      <c r="Q96"/>
    </row>
    <row r="97" spans="14:17" x14ac:dyDescent="0.3">
      <c r="N97"/>
      <c r="O97"/>
      <c r="P97"/>
      <c r="Q97"/>
    </row>
    <row r="98" spans="14:17" x14ac:dyDescent="0.3">
      <c r="Q98" s="25"/>
    </row>
  </sheetData>
  <autoFilter ref="N3:Q93" xr:uid="{189413A9-2226-4CD8-AC5F-E93859F4B296}"/>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FD2C4-B51F-48CB-8DF4-7B0A5392D610}">
  <sheetPr codeName="Sheet5"/>
  <dimension ref="A1:H10"/>
  <sheetViews>
    <sheetView showGridLines="0" zoomScale="70" zoomScaleNormal="70" workbookViewId="0"/>
  </sheetViews>
  <sheetFormatPr defaultRowHeight="14.4" x14ac:dyDescent="0.3"/>
  <cols>
    <col min="1" max="1" width="11.6640625" bestFit="1" customWidth="1"/>
    <col min="2" max="2" width="13" bestFit="1" customWidth="1"/>
    <col min="3" max="3" width="11.6640625" bestFit="1" customWidth="1"/>
    <col min="4" max="4" width="13.44140625" bestFit="1" customWidth="1"/>
    <col min="5" max="6" width="37.88671875" bestFit="1" customWidth="1"/>
    <col min="7" max="7" width="11.6640625" bestFit="1" customWidth="1"/>
    <col min="8" max="8" width="13.44140625" bestFit="1" customWidth="1"/>
    <col min="9" max="9" width="30.5546875" bestFit="1" customWidth="1"/>
    <col min="10" max="10" width="39.6640625" bestFit="1" customWidth="1"/>
    <col min="11" max="11" width="17.6640625" bestFit="1" customWidth="1"/>
    <col min="12" max="12" width="14.88671875" bestFit="1" customWidth="1"/>
  </cols>
  <sheetData>
    <row r="1" spans="1:8" x14ac:dyDescent="0.3">
      <c r="A1" t="s">
        <v>1537</v>
      </c>
      <c r="B1" t="s">
        <v>1538</v>
      </c>
      <c r="C1" t="s">
        <v>1539</v>
      </c>
      <c r="D1" t="s">
        <v>1540</v>
      </c>
      <c r="E1" t="s">
        <v>2813</v>
      </c>
      <c r="F1" t="s">
        <v>2814</v>
      </c>
      <c r="G1" t="s">
        <v>2819</v>
      </c>
      <c r="H1" t="s">
        <v>2902</v>
      </c>
    </row>
    <row r="2" spans="1:8" x14ac:dyDescent="0.3">
      <c r="A2" t="s">
        <v>243</v>
      </c>
      <c r="B2" t="s">
        <v>244</v>
      </c>
      <c r="C2" t="s">
        <v>245</v>
      </c>
      <c r="D2" t="s">
        <v>245</v>
      </c>
      <c r="E2" t="s">
        <v>245</v>
      </c>
      <c r="F2" t="s">
        <v>245</v>
      </c>
      <c r="G2" t="s">
        <v>246</v>
      </c>
      <c r="H2" t="s">
        <v>304</v>
      </c>
    </row>
    <row r="3" spans="1:8" x14ac:dyDescent="0.3">
      <c r="A3" t="s">
        <v>247</v>
      </c>
      <c r="B3" t="s">
        <v>248</v>
      </c>
      <c r="C3" t="s">
        <v>243</v>
      </c>
      <c r="D3" t="s">
        <v>244</v>
      </c>
      <c r="E3" t="s">
        <v>243</v>
      </c>
      <c r="F3" t="s">
        <v>244</v>
      </c>
      <c r="G3" t="s">
        <v>249</v>
      </c>
    </row>
    <row r="4" spans="1:8" x14ac:dyDescent="0.3">
      <c r="A4" t="s">
        <v>250</v>
      </c>
      <c r="C4" t="s">
        <v>247</v>
      </c>
      <c r="D4" t="s">
        <v>248</v>
      </c>
      <c r="E4" t="s">
        <v>247</v>
      </c>
      <c r="F4" t="s">
        <v>248</v>
      </c>
      <c r="G4" t="s">
        <v>251</v>
      </c>
    </row>
    <row r="5" spans="1:8" x14ac:dyDescent="0.3">
      <c r="A5" t="s">
        <v>252</v>
      </c>
      <c r="C5" t="s">
        <v>250</v>
      </c>
      <c r="E5" t="s">
        <v>250</v>
      </c>
      <c r="F5" t="s">
        <v>253</v>
      </c>
      <c r="G5" t="s">
        <v>254</v>
      </c>
    </row>
    <row r="6" spans="1:8" x14ac:dyDescent="0.3">
      <c r="A6" t="s">
        <v>258</v>
      </c>
      <c r="C6" t="s">
        <v>252</v>
      </c>
      <c r="E6" t="s">
        <v>252</v>
      </c>
      <c r="F6" t="s">
        <v>255</v>
      </c>
      <c r="G6" t="s">
        <v>256</v>
      </c>
    </row>
    <row r="7" spans="1:8" x14ac:dyDescent="0.3">
      <c r="C7" t="s">
        <v>257</v>
      </c>
      <c r="E7" t="s">
        <v>258</v>
      </c>
      <c r="G7" t="s">
        <v>259</v>
      </c>
    </row>
    <row r="8" spans="1:8" x14ac:dyDescent="0.3">
      <c r="E8" t="s">
        <v>257</v>
      </c>
      <c r="G8" t="s">
        <v>260</v>
      </c>
    </row>
    <row r="9" spans="1:8" x14ac:dyDescent="0.3">
      <c r="E9" t="s">
        <v>261</v>
      </c>
      <c r="G9" t="s">
        <v>262</v>
      </c>
    </row>
    <row r="10" spans="1:8" x14ac:dyDescent="0.3">
      <c r="E10" t="s">
        <v>255</v>
      </c>
    </row>
  </sheetData>
  <phoneticPr fontId="19"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CC8B9-16D0-4C0C-9770-C904EFBC2E6B}">
  <sheetPr codeName="Sheet30"/>
  <dimension ref="A1:B6"/>
  <sheetViews>
    <sheetView showGridLines="0" zoomScale="70" zoomScaleNormal="70" workbookViewId="0"/>
  </sheetViews>
  <sheetFormatPr defaultRowHeight="14.4" x14ac:dyDescent="0.3"/>
  <cols>
    <col min="3" max="3" width="27.6640625" bestFit="1" customWidth="1"/>
    <col min="4" max="4" width="26" customWidth="1"/>
    <col min="5" max="5" width="63.5546875" bestFit="1" customWidth="1"/>
    <col min="6" max="7" width="24" customWidth="1"/>
    <col min="8" max="8" width="33.33203125" customWidth="1"/>
    <col min="9" max="9" width="20.33203125" bestFit="1" customWidth="1"/>
    <col min="10" max="10" width="63.5546875" bestFit="1" customWidth="1"/>
  </cols>
  <sheetData>
    <row r="1" spans="1:2" x14ac:dyDescent="0.3">
      <c r="A1" t="s">
        <v>2903</v>
      </c>
      <c r="B1" t="s">
        <v>2904</v>
      </c>
    </row>
    <row r="2" spans="1:2" x14ac:dyDescent="0.3">
      <c r="A2" t="s">
        <v>2905</v>
      </c>
      <c r="B2" t="s">
        <v>340</v>
      </c>
    </row>
    <row r="3" spans="1:2" x14ac:dyDescent="0.3">
      <c r="A3" t="s">
        <v>2906</v>
      </c>
      <c r="B3" t="s">
        <v>342</v>
      </c>
    </row>
    <row r="4" spans="1:2" x14ac:dyDescent="0.3">
      <c r="A4" t="s">
        <v>2907</v>
      </c>
      <c r="B4" t="s">
        <v>343</v>
      </c>
    </row>
    <row r="5" spans="1:2" x14ac:dyDescent="0.3">
      <c r="A5" t="s">
        <v>2908</v>
      </c>
    </row>
    <row r="6" spans="1:2" x14ac:dyDescent="0.3">
      <c r="A6" t="s">
        <v>2909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EFA8D-C59A-4F32-8D42-3704C6E03486}">
  <sheetPr codeName="Sheet1">
    <pageSetUpPr autoPageBreaks="0"/>
  </sheetPr>
  <dimension ref="B21:AP54"/>
  <sheetViews>
    <sheetView showGridLines="0" zoomScale="60" zoomScaleNormal="60" workbookViewId="0"/>
  </sheetViews>
  <sheetFormatPr defaultColWidth="3" defaultRowHeight="14.4" x14ac:dyDescent="0.3"/>
  <cols>
    <col min="1" max="1" width="3" customWidth="1"/>
    <col min="2" max="2" width="27.88671875" customWidth="1"/>
    <col min="3" max="3" width="16.5546875" customWidth="1"/>
    <col min="4" max="4" width="3.109375" customWidth="1"/>
    <col min="5" max="5" width="15.21875" customWidth="1"/>
    <col min="6" max="6" width="15.88671875" customWidth="1"/>
    <col min="7" max="7" width="17.109375" customWidth="1"/>
    <col min="8" max="8" width="3.109375" customWidth="1"/>
    <col min="9" max="9" width="17.88671875" customWidth="1"/>
    <col min="10" max="10" width="21.44140625" customWidth="1"/>
    <col min="11" max="11" width="20.109375" customWidth="1"/>
    <col min="12" max="12" width="30.77734375" customWidth="1"/>
    <col min="13" max="13" width="3.109375" customWidth="1"/>
    <col min="14" max="14" width="10.109375" customWidth="1"/>
    <col min="15" max="15" width="12.5546875" customWidth="1"/>
    <col min="16" max="16" width="12.6640625" customWidth="1"/>
    <col min="17" max="17" width="18.44140625" customWidth="1"/>
    <col min="18" max="18" width="12.33203125" customWidth="1"/>
    <col min="19" max="19" width="22.88671875" customWidth="1"/>
    <col min="20" max="20" width="13.44140625" customWidth="1"/>
    <col min="21" max="21" width="3.109375" customWidth="1"/>
    <col min="22" max="22" width="9" customWidth="1"/>
    <col min="23" max="23" width="12.5546875" customWidth="1"/>
    <col min="24" max="24" width="30.5546875" customWidth="1"/>
    <col min="25" max="25" width="30.44140625" customWidth="1"/>
    <col min="26" max="26" width="23.33203125" customWidth="1"/>
    <col min="27" max="27" width="10.44140625" customWidth="1"/>
    <col min="28" max="28" width="15.6640625" customWidth="1"/>
    <col min="29" max="29" width="21.77734375" customWidth="1"/>
    <col min="30" max="30" width="12.5546875" customWidth="1"/>
    <col min="31" max="31" width="10.88671875" customWidth="1"/>
    <col min="32" max="32" width="3.109375" customWidth="1"/>
    <col min="33" max="33" width="9.44140625" customWidth="1"/>
    <col min="34" max="34" width="9" customWidth="1"/>
    <col min="35" max="35" width="12.5546875" customWidth="1"/>
    <col min="36" max="36" width="30.5546875" customWidth="1"/>
    <col min="37" max="37" width="22.88671875" customWidth="1"/>
    <col min="38" max="38" width="16.88671875" customWidth="1"/>
    <col min="39" max="39" width="10.109375" customWidth="1"/>
    <col min="40" max="40" width="12.5546875" customWidth="1"/>
    <col min="41" max="41" width="10.88671875" customWidth="1"/>
    <col min="42" max="42" width="14.6640625" customWidth="1"/>
    <col min="43" max="43" width="3.109375" customWidth="1"/>
  </cols>
  <sheetData>
    <row r="21" spans="2:42" ht="34.799999999999997" x14ac:dyDescent="0.3">
      <c r="B21" s="80" t="s">
        <v>263</v>
      </c>
      <c r="E21" s="80" t="s">
        <v>264</v>
      </c>
      <c r="I21" s="80" t="s">
        <v>265</v>
      </c>
      <c r="N21" s="80" t="s">
        <v>266</v>
      </c>
      <c r="V21" s="80" t="s">
        <v>267</v>
      </c>
      <c r="AG21" s="80" t="s">
        <v>268</v>
      </c>
    </row>
    <row r="22" spans="2:42" ht="31.2" x14ac:dyDescent="0.3">
      <c r="B22" s="42" t="s">
        <v>269</v>
      </c>
      <c r="C22" s="82" t="s">
        <v>270</v>
      </c>
      <c r="E22" s="81" t="s">
        <v>271</v>
      </c>
      <c r="F22" s="82" t="s">
        <v>272</v>
      </c>
      <c r="G22" s="82" t="s">
        <v>273</v>
      </c>
      <c r="I22" s="81" t="s">
        <v>274</v>
      </c>
      <c r="J22" s="82" t="s">
        <v>275</v>
      </c>
      <c r="K22" s="82" t="s">
        <v>276</v>
      </c>
      <c r="L22" s="82" t="s">
        <v>277</v>
      </c>
      <c r="N22" s="42" t="s">
        <v>43</v>
      </c>
      <c r="O22" s="79" t="s">
        <v>278</v>
      </c>
      <c r="P22" s="82" t="s">
        <v>279</v>
      </c>
      <c r="Q22" s="82" t="s">
        <v>280</v>
      </c>
      <c r="R22" s="82" t="s">
        <v>281</v>
      </c>
      <c r="S22" s="82" t="s">
        <v>282</v>
      </c>
      <c r="T22" s="82" t="s">
        <v>283</v>
      </c>
      <c r="V22" s="42" t="s">
        <v>35</v>
      </c>
      <c r="W22" s="79" t="s">
        <v>278</v>
      </c>
      <c r="X22" s="79" t="s">
        <v>284</v>
      </c>
      <c r="Y22" s="79" t="s">
        <v>285</v>
      </c>
      <c r="Z22" s="82" t="s">
        <v>286</v>
      </c>
      <c r="AA22" s="82" t="s">
        <v>287</v>
      </c>
      <c r="AB22" s="82" t="s">
        <v>288</v>
      </c>
      <c r="AC22" s="82" t="s">
        <v>289</v>
      </c>
      <c r="AD22" s="82" t="s">
        <v>290</v>
      </c>
      <c r="AE22" s="82" t="s">
        <v>291</v>
      </c>
      <c r="AG22" s="42" t="s">
        <v>43</v>
      </c>
      <c r="AH22" s="79" t="s">
        <v>35</v>
      </c>
      <c r="AI22" s="79" t="s">
        <v>278</v>
      </c>
      <c r="AJ22" s="79" t="s">
        <v>292</v>
      </c>
      <c r="AK22" s="82" t="s">
        <v>285</v>
      </c>
      <c r="AL22" s="82" t="s">
        <v>293</v>
      </c>
      <c r="AM22" s="82" t="s">
        <v>294</v>
      </c>
      <c r="AN22" s="82" t="s">
        <v>290</v>
      </c>
      <c r="AO22" s="79" t="s">
        <v>291</v>
      </c>
      <c r="AP22" s="79" t="s">
        <v>295</v>
      </c>
    </row>
    <row r="23" spans="2:42" ht="28.8" x14ac:dyDescent="0.3">
      <c r="B23" s="83" t="s">
        <v>296</v>
      </c>
      <c r="C23" s="85" t="s">
        <v>297</v>
      </c>
      <c r="E23" s="87" t="s">
        <v>298</v>
      </c>
      <c r="F23" s="87" t="s">
        <v>299</v>
      </c>
      <c r="G23" s="85" t="s">
        <v>300</v>
      </c>
      <c r="I23" s="87" t="s">
        <v>301</v>
      </c>
      <c r="J23" s="87" t="s">
        <v>302</v>
      </c>
      <c r="K23" s="87" t="s">
        <v>303</v>
      </c>
      <c r="L23" s="85"/>
      <c r="N23" s="13">
        <v>1</v>
      </c>
      <c r="O23" s="83" t="s">
        <v>304</v>
      </c>
      <c r="P23" s="87" t="s">
        <v>305</v>
      </c>
      <c r="Q23" s="87" t="s">
        <v>306</v>
      </c>
      <c r="R23" s="87" t="s">
        <v>307</v>
      </c>
      <c r="S23" s="87">
        <v>2</v>
      </c>
      <c r="T23" s="85"/>
      <c r="V23" s="13">
        <v>1</v>
      </c>
      <c r="W23" s="13" t="s">
        <v>304</v>
      </c>
      <c r="X23" s="13" t="s">
        <v>308</v>
      </c>
      <c r="Y23" s="83" t="s">
        <v>309</v>
      </c>
      <c r="Z23" s="87"/>
      <c r="AA23" s="85" t="s">
        <v>310</v>
      </c>
      <c r="AB23" s="89"/>
      <c r="AC23" s="87" t="s">
        <v>311</v>
      </c>
      <c r="AD23" s="87">
        <v>0</v>
      </c>
      <c r="AE23" s="85"/>
      <c r="AG23" s="13">
        <v>1</v>
      </c>
      <c r="AH23" s="13">
        <v>1</v>
      </c>
      <c r="AI23" s="13" t="s">
        <v>304</v>
      </c>
      <c r="AJ23" s="83" t="s">
        <v>312</v>
      </c>
      <c r="AK23" s="87"/>
      <c r="AL23" s="87" t="s">
        <v>313</v>
      </c>
      <c r="AM23" s="87"/>
      <c r="AN23" s="85">
        <v>1</v>
      </c>
      <c r="AO23" s="86"/>
      <c r="AP23" s="13">
        <v>0</v>
      </c>
    </row>
    <row r="24" spans="2:42" x14ac:dyDescent="0.3">
      <c r="B24" s="84" t="s">
        <v>314</v>
      </c>
      <c r="C24" s="85" t="s">
        <v>315</v>
      </c>
      <c r="I24" s="87" t="s">
        <v>316</v>
      </c>
      <c r="J24" s="87" t="s">
        <v>317</v>
      </c>
      <c r="K24" s="87" t="s">
        <v>318</v>
      </c>
      <c r="L24" s="85"/>
      <c r="N24" s="12">
        <v>2</v>
      </c>
      <c r="O24" s="84" t="s">
        <v>320</v>
      </c>
      <c r="P24" s="87" t="s">
        <v>305</v>
      </c>
      <c r="Q24" s="87" t="s">
        <v>306</v>
      </c>
      <c r="R24" s="87" t="s">
        <v>307</v>
      </c>
      <c r="S24" s="87">
        <v>2</v>
      </c>
      <c r="T24" s="85" t="s">
        <v>319</v>
      </c>
      <c r="V24" s="12">
        <v>1</v>
      </c>
      <c r="W24" s="12" t="s">
        <v>304</v>
      </c>
      <c r="X24" s="12" t="s">
        <v>321</v>
      </c>
      <c r="Y24" s="84" t="s">
        <v>298</v>
      </c>
      <c r="Z24" s="87"/>
      <c r="AA24" s="85" t="s">
        <v>310</v>
      </c>
      <c r="AB24" s="89"/>
      <c r="AC24" s="87"/>
      <c r="AD24" s="87">
        <v>0</v>
      </c>
      <c r="AE24" s="85"/>
      <c r="AG24" s="12">
        <v>2</v>
      </c>
      <c r="AH24" s="12">
        <v>1</v>
      </c>
      <c r="AI24" s="12" t="s">
        <v>304</v>
      </c>
      <c r="AJ24" s="84" t="s">
        <v>322</v>
      </c>
      <c r="AK24" s="87"/>
      <c r="AL24" s="87" t="s">
        <v>313</v>
      </c>
      <c r="AM24" s="87"/>
      <c r="AN24" s="85">
        <v>1</v>
      </c>
      <c r="AO24" s="88"/>
      <c r="AP24" s="12">
        <v>0</v>
      </c>
    </row>
    <row r="25" spans="2:42" x14ac:dyDescent="0.3">
      <c r="B25" s="84" t="s">
        <v>323</v>
      </c>
      <c r="C25" s="85" t="s">
        <v>324</v>
      </c>
      <c r="V25" s="12">
        <v>1</v>
      </c>
      <c r="W25" s="12" t="s">
        <v>304</v>
      </c>
      <c r="X25" s="12" t="s">
        <v>325</v>
      </c>
      <c r="Y25" s="84" t="s">
        <v>326</v>
      </c>
      <c r="Z25" s="87"/>
      <c r="AA25" s="85" t="s">
        <v>310</v>
      </c>
      <c r="AB25" s="89"/>
      <c r="AC25" s="87"/>
      <c r="AD25" s="87">
        <v>0</v>
      </c>
      <c r="AE25" s="85"/>
      <c r="AG25" s="12">
        <v>3</v>
      </c>
      <c r="AH25" s="12">
        <v>1</v>
      </c>
      <c r="AI25" s="12" t="s">
        <v>304</v>
      </c>
      <c r="AJ25" s="84" t="s">
        <v>327</v>
      </c>
      <c r="AK25" s="87"/>
      <c r="AL25" s="87" t="s">
        <v>313</v>
      </c>
      <c r="AM25" s="87"/>
      <c r="AN25" s="85">
        <v>1</v>
      </c>
      <c r="AO25" s="88"/>
      <c r="AP25" s="12">
        <v>0</v>
      </c>
    </row>
    <row r="26" spans="2:42" x14ac:dyDescent="0.3">
      <c r="B26" s="84" t="s">
        <v>68</v>
      </c>
      <c r="C26" s="85"/>
      <c r="V26" s="12">
        <v>1</v>
      </c>
      <c r="W26" s="12" t="s">
        <v>304</v>
      </c>
      <c r="X26" s="12" t="s">
        <v>328</v>
      </c>
      <c r="Y26" s="84" t="s">
        <v>329</v>
      </c>
      <c r="Z26" s="87"/>
      <c r="AA26" s="85" t="s">
        <v>310</v>
      </c>
      <c r="AB26" s="89"/>
      <c r="AC26" s="87"/>
      <c r="AD26" s="87">
        <v>0</v>
      </c>
      <c r="AE26" s="85"/>
      <c r="AG26" s="12">
        <v>4</v>
      </c>
      <c r="AH26" s="12">
        <v>1</v>
      </c>
      <c r="AI26" s="12" t="s">
        <v>304</v>
      </c>
      <c r="AJ26" s="84" t="s">
        <v>330</v>
      </c>
      <c r="AK26" s="87"/>
      <c r="AL26" s="87" t="s">
        <v>313</v>
      </c>
      <c r="AM26" s="87" t="s">
        <v>319</v>
      </c>
      <c r="AN26" s="85">
        <v>1</v>
      </c>
      <c r="AO26" s="88"/>
      <c r="AP26" s="12">
        <v>0</v>
      </c>
    </row>
    <row r="27" spans="2:42" x14ac:dyDescent="0.3">
      <c r="B27" s="84" t="s">
        <v>110</v>
      </c>
      <c r="C27" s="85"/>
      <c r="V27" s="12">
        <v>1</v>
      </c>
      <c r="W27" s="12" t="s">
        <v>304</v>
      </c>
      <c r="X27" s="12" t="s">
        <v>331</v>
      </c>
      <c r="Y27" s="84" t="s">
        <v>332</v>
      </c>
      <c r="Z27" s="87"/>
      <c r="AA27" s="85" t="s">
        <v>310</v>
      </c>
      <c r="AB27" s="89"/>
      <c r="AC27" s="87"/>
      <c r="AD27" s="87">
        <v>0</v>
      </c>
      <c r="AE27" s="85"/>
      <c r="AG27" s="12">
        <v>5</v>
      </c>
      <c r="AH27" s="12">
        <v>1</v>
      </c>
      <c r="AI27" s="12" t="s">
        <v>304</v>
      </c>
      <c r="AJ27" s="84" t="s">
        <v>333</v>
      </c>
      <c r="AK27" s="87"/>
      <c r="AL27" s="87" t="s">
        <v>313</v>
      </c>
      <c r="AM27" s="87"/>
      <c r="AN27" s="85">
        <v>1</v>
      </c>
      <c r="AO27" s="88"/>
      <c r="AP27" s="12">
        <v>0</v>
      </c>
    </row>
    <row r="28" spans="2:42" x14ac:dyDescent="0.3">
      <c r="B28" s="84" t="s">
        <v>113</v>
      </c>
      <c r="C28" s="85"/>
      <c r="V28" s="12">
        <v>1</v>
      </c>
      <c r="W28" s="12" t="s">
        <v>304</v>
      </c>
      <c r="X28" s="12" t="s">
        <v>334</v>
      </c>
      <c r="Y28" s="84" t="s">
        <v>245</v>
      </c>
      <c r="Z28" s="87"/>
      <c r="AA28" s="85" t="s">
        <v>310</v>
      </c>
      <c r="AB28" s="89" t="s">
        <v>335</v>
      </c>
      <c r="AC28" s="87"/>
      <c r="AD28" s="87">
        <v>1</v>
      </c>
      <c r="AE28" s="85"/>
    </row>
    <row r="29" spans="2:42" x14ac:dyDescent="0.3">
      <c r="B29" s="84" t="s">
        <v>336</v>
      </c>
      <c r="C29" s="85"/>
      <c r="V29" s="12">
        <v>1</v>
      </c>
      <c r="W29" s="12" t="s">
        <v>304</v>
      </c>
      <c r="X29" s="12" t="s">
        <v>337</v>
      </c>
      <c r="Y29" s="84" t="s">
        <v>338</v>
      </c>
      <c r="Z29" s="87"/>
      <c r="AA29" s="85" t="s">
        <v>310</v>
      </c>
      <c r="AB29" s="89" t="s">
        <v>335</v>
      </c>
      <c r="AC29" s="87" t="s">
        <v>338</v>
      </c>
      <c r="AD29" s="87">
        <v>1</v>
      </c>
      <c r="AE29" s="85"/>
    </row>
    <row r="30" spans="2:42" x14ac:dyDescent="0.3">
      <c r="B30" s="84" t="s">
        <v>339</v>
      </c>
      <c r="C30" s="85"/>
      <c r="V30" s="12">
        <v>1</v>
      </c>
      <c r="W30" s="12" t="s">
        <v>304</v>
      </c>
      <c r="X30" s="12" t="s">
        <v>340</v>
      </c>
      <c r="Y30" s="84" t="s">
        <v>243</v>
      </c>
      <c r="Z30" s="87"/>
      <c r="AA30" s="85" t="s">
        <v>310</v>
      </c>
      <c r="AB30" s="89" t="s">
        <v>335</v>
      </c>
      <c r="AC30" s="87"/>
      <c r="AD30" s="87">
        <v>1</v>
      </c>
      <c r="AE30" s="85"/>
    </row>
    <row r="31" spans="2:42" x14ac:dyDescent="0.3">
      <c r="B31" s="84" t="s">
        <v>341</v>
      </c>
      <c r="C31" s="85"/>
      <c r="V31" s="12">
        <v>1</v>
      </c>
      <c r="W31" s="12" t="s">
        <v>304</v>
      </c>
      <c r="X31" s="12" t="s">
        <v>342</v>
      </c>
      <c r="Y31" s="84" t="s">
        <v>247</v>
      </c>
      <c r="Z31" s="87"/>
      <c r="AA31" s="85" t="s">
        <v>310</v>
      </c>
      <c r="AB31" s="89" t="s">
        <v>335</v>
      </c>
      <c r="AC31" s="87"/>
      <c r="AD31" s="87">
        <v>1</v>
      </c>
      <c r="AE31" s="85"/>
    </row>
    <row r="32" spans="2:42" x14ac:dyDescent="0.3">
      <c r="B32" s="84" t="s">
        <v>90</v>
      </c>
      <c r="C32" s="85">
        <v>2</v>
      </c>
      <c r="V32" s="12">
        <v>1</v>
      </c>
      <c r="W32" s="12" t="s">
        <v>304</v>
      </c>
      <c r="X32" s="12" t="s">
        <v>343</v>
      </c>
      <c r="Y32" s="84" t="s">
        <v>250</v>
      </c>
      <c r="Z32" s="87"/>
      <c r="AA32" s="85" t="s">
        <v>310</v>
      </c>
      <c r="AB32" s="89" t="s">
        <v>335</v>
      </c>
      <c r="AC32" s="87"/>
      <c r="AD32" s="87">
        <v>1</v>
      </c>
      <c r="AE32" s="85"/>
    </row>
    <row r="33" spans="2:31" x14ac:dyDescent="0.3">
      <c r="B33" s="84" t="s">
        <v>106</v>
      </c>
      <c r="C33" s="85">
        <v>3</v>
      </c>
      <c r="V33" s="12">
        <v>1</v>
      </c>
      <c r="W33" s="12" t="s">
        <v>304</v>
      </c>
      <c r="X33" s="12" t="s">
        <v>344</v>
      </c>
      <c r="Y33" s="84" t="s">
        <v>252</v>
      </c>
      <c r="Z33" s="87"/>
      <c r="AA33" s="85" t="s">
        <v>310</v>
      </c>
      <c r="AB33" s="89" t="s">
        <v>335</v>
      </c>
      <c r="AC33" s="87"/>
      <c r="AD33" s="87">
        <v>1</v>
      </c>
      <c r="AE33" s="85"/>
    </row>
    <row r="34" spans="2:31" x14ac:dyDescent="0.3">
      <c r="B34" s="84" t="s">
        <v>345</v>
      </c>
      <c r="C34" s="85" t="s">
        <v>319</v>
      </c>
      <c r="V34" s="12">
        <v>1</v>
      </c>
      <c r="W34" s="12" t="s">
        <v>304</v>
      </c>
      <c r="X34" s="12" t="s">
        <v>346</v>
      </c>
      <c r="Y34" s="84" t="s">
        <v>258</v>
      </c>
      <c r="Z34" s="87"/>
      <c r="AA34" s="85" t="s">
        <v>310</v>
      </c>
      <c r="AB34" s="89" t="s">
        <v>335</v>
      </c>
      <c r="AC34" s="87" t="s">
        <v>258</v>
      </c>
      <c r="AD34" s="87">
        <v>0</v>
      </c>
      <c r="AE34" s="85"/>
    </row>
    <row r="35" spans="2:31" x14ac:dyDescent="0.3">
      <c r="B35" s="84" t="s">
        <v>94</v>
      </c>
      <c r="C35" s="85">
        <v>2</v>
      </c>
      <c r="V35" s="12">
        <v>1</v>
      </c>
      <c r="W35" s="12" t="s">
        <v>304</v>
      </c>
      <c r="X35" s="12" t="s">
        <v>347</v>
      </c>
      <c r="Y35" s="84" t="s">
        <v>257</v>
      </c>
      <c r="Z35" s="87"/>
      <c r="AA35" s="85" t="s">
        <v>310</v>
      </c>
      <c r="AB35" s="89" t="s">
        <v>335</v>
      </c>
      <c r="AC35" s="87" t="s">
        <v>257</v>
      </c>
      <c r="AD35" s="87">
        <v>1</v>
      </c>
      <c r="AE35" s="85"/>
    </row>
    <row r="36" spans="2:31" x14ac:dyDescent="0.3">
      <c r="B36" s="84" t="s">
        <v>1280</v>
      </c>
      <c r="C36" s="85">
        <v>2</v>
      </c>
      <c r="V36" s="12">
        <v>1</v>
      </c>
      <c r="W36" s="12" t="s">
        <v>304</v>
      </c>
      <c r="X36" s="12" t="s">
        <v>348</v>
      </c>
      <c r="Y36" s="84" t="s">
        <v>261</v>
      </c>
      <c r="Z36" s="87"/>
      <c r="AA36" s="85" t="s">
        <v>349</v>
      </c>
      <c r="AB36" s="89" t="s">
        <v>335</v>
      </c>
      <c r="AC36" s="87" t="s">
        <v>261</v>
      </c>
      <c r="AD36" s="87">
        <v>1</v>
      </c>
      <c r="AE36" s="85"/>
    </row>
    <row r="37" spans="2:31" ht="28.8" x14ac:dyDescent="0.3">
      <c r="B37" s="84" t="s">
        <v>100</v>
      </c>
      <c r="C37" s="85">
        <v>5</v>
      </c>
      <c r="V37" s="12">
        <v>1</v>
      </c>
      <c r="W37" s="12" t="s">
        <v>304</v>
      </c>
      <c r="X37" s="12" t="s">
        <v>312</v>
      </c>
      <c r="Y37" s="84" t="s">
        <v>351</v>
      </c>
      <c r="Z37" s="87"/>
      <c r="AA37" s="85" t="s">
        <v>352</v>
      </c>
      <c r="AB37" s="89" t="s">
        <v>353</v>
      </c>
      <c r="AC37" s="87"/>
      <c r="AD37" s="87">
        <v>1</v>
      </c>
      <c r="AE37" s="85"/>
    </row>
    <row r="38" spans="2:31" x14ac:dyDescent="0.3">
      <c r="B38" s="84" t="s">
        <v>350</v>
      </c>
      <c r="C38" s="85" t="s">
        <v>319</v>
      </c>
      <c r="V38" s="12">
        <v>1</v>
      </c>
      <c r="W38" s="12" t="s">
        <v>304</v>
      </c>
      <c r="X38" s="12" t="s">
        <v>322</v>
      </c>
      <c r="Y38" s="84" t="s">
        <v>354</v>
      </c>
      <c r="Z38" s="87"/>
      <c r="AA38" s="85" t="s">
        <v>352</v>
      </c>
      <c r="AB38" s="89" t="s">
        <v>353</v>
      </c>
      <c r="AC38" s="87"/>
      <c r="AD38" s="87">
        <v>1</v>
      </c>
      <c r="AE38" s="85"/>
    </row>
    <row r="39" spans="2:31" x14ac:dyDescent="0.3">
      <c r="V39" s="12">
        <v>1</v>
      </c>
      <c r="W39" s="12" t="s">
        <v>304</v>
      </c>
      <c r="X39" s="12" t="s">
        <v>327</v>
      </c>
      <c r="Y39" s="84" t="s">
        <v>355</v>
      </c>
      <c r="Z39" s="87"/>
      <c r="AA39" s="85" t="s">
        <v>352</v>
      </c>
      <c r="AB39" s="89" t="s">
        <v>353</v>
      </c>
      <c r="AC39" s="87"/>
      <c r="AD39" s="87">
        <v>1</v>
      </c>
      <c r="AE39" s="85"/>
    </row>
    <row r="40" spans="2:31" x14ac:dyDescent="0.3">
      <c r="V40" s="12">
        <v>1</v>
      </c>
      <c r="W40" s="12" t="s">
        <v>304</v>
      </c>
      <c r="X40" s="12" t="s">
        <v>330</v>
      </c>
      <c r="Y40" s="84" t="s">
        <v>356</v>
      </c>
      <c r="Z40" s="87"/>
      <c r="AA40" s="85" t="s">
        <v>352</v>
      </c>
      <c r="AB40" s="89" t="s">
        <v>353</v>
      </c>
      <c r="AC40" s="87" t="s">
        <v>357</v>
      </c>
      <c r="AD40" s="87">
        <v>1</v>
      </c>
      <c r="AE40" s="85"/>
    </row>
    <row r="41" spans="2:31" x14ac:dyDescent="0.3">
      <c r="V41" s="12">
        <v>1</v>
      </c>
      <c r="W41" s="12" t="s">
        <v>304</v>
      </c>
      <c r="X41" s="12" t="s">
        <v>333</v>
      </c>
      <c r="Y41" s="84" t="s">
        <v>358</v>
      </c>
      <c r="Z41" s="87"/>
      <c r="AA41" s="85" t="s">
        <v>352</v>
      </c>
      <c r="AB41" s="89" t="s">
        <v>353</v>
      </c>
      <c r="AC41" s="87" t="s">
        <v>358</v>
      </c>
      <c r="AD41" s="87">
        <v>1</v>
      </c>
      <c r="AE41" s="85"/>
    </row>
    <row r="42" spans="2:31" x14ac:dyDescent="0.3">
      <c r="V42" s="12">
        <v>1</v>
      </c>
      <c r="W42" s="12" t="s">
        <v>304</v>
      </c>
      <c r="X42" s="12" t="s">
        <v>359</v>
      </c>
      <c r="Y42" s="84" t="s">
        <v>255</v>
      </c>
      <c r="Z42" s="87"/>
      <c r="AA42" s="85" t="s">
        <v>310</v>
      </c>
      <c r="AB42" s="89" t="s">
        <v>360</v>
      </c>
      <c r="AC42" s="87" t="s">
        <v>255</v>
      </c>
      <c r="AD42" s="87">
        <v>1</v>
      </c>
      <c r="AE42" s="85"/>
    </row>
    <row r="43" spans="2:31" x14ac:dyDescent="0.3">
      <c r="V43" s="12">
        <v>1</v>
      </c>
      <c r="W43" s="12" t="s">
        <v>304</v>
      </c>
      <c r="X43" s="12" t="s">
        <v>361</v>
      </c>
      <c r="Y43" s="84" t="s">
        <v>174</v>
      </c>
      <c r="Z43" s="87"/>
      <c r="AA43" s="85" t="s">
        <v>310</v>
      </c>
      <c r="AB43" s="89"/>
      <c r="AC43" s="87"/>
      <c r="AD43" s="87">
        <v>1</v>
      </c>
      <c r="AE43" s="85"/>
    </row>
    <row r="44" spans="2:31" x14ac:dyDescent="0.3">
      <c r="V44" s="12">
        <v>2</v>
      </c>
      <c r="W44" s="12" t="s">
        <v>320</v>
      </c>
      <c r="X44" s="12" t="s">
        <v>362</v>
      </c>
      <c r="Y44" s="84" t="s">
        <v>309</v>
      </c>
      <c r="Z44" s="87"/>
      <c r="AA44" s="85" t="s">
        <v>310</v>
      </c>
      <c r="AB44" s="89"/>
      <c r="AC44" s="87" t="s">
        <v>311</v>
      </c>
      <c r="AD44" s="87">
        <v>0</v>
      </c>
      <c r="AE44" s="85"/>
    </row>
    <row r="45" spans="2:31" x14ac:dyDescent="0.3">
      <c r="V45" s="12">
        <v>2</v>
      </c>
      <c r="W45" s="12" t="s">
        <v>320</v>
      </c>
      <c r="X45" s="12" t="s">
        <v>321</v>
      </c>
      <c r="Y45" s="84" t="s">
        <v>298</v>
      </c>
      <c r="Z45" s="87"/>
      <c r="AA45" s="85" t="s">
        <v>310</v>
      </c>
      <c r="AB45" s="89"/>
      <c r="AC45" s="87"/>
      <c r="AD45" s="87">
        <v>0</v>
      </c>
      <c r="AE45" s="85"/>
    </row>
    <row r="46" spans="2:31" x14ac:dyDescent="0.3">
      <c r="V46" s="12">
        <v>2</v>
      </c>
      <c r="W46" s="12" t="s">
        <v>320</v>
      </c>
      <c r="X46" s="12" t="s">
        <v>363</v>
      </c>
      <c r="Y46" s="84" t="s">
        <v>326</v>
      </c>
      <c r="Z46" s="87"/>
      <c r="AA46" s="85" t="s">
        <v>310</v>
      </c>
      <c r="AB46" s="89"/>
      <c r="AC46" s="87"/>
      <c r="AD46" s="87">
        <v>0</v>
      </c>
      <c r="AE46" s="85"/>
    </row>
    <row r="47" spans="2:31" x14ac:dyDescent="0.3">
      <c r="V47" s="12">
        <v>2</v>
      </c>
      <c r="W47" s="12" t="s">
        <v>320</v>
      </c>
      <c r="X47" s="12" t="s">
        <v>364</v>
      </c>
      <c r="Y47" s="84" t="s">
        <v>329</v>
      </c>
      <c r="Z47" s="87"/>
      <c r="AA47" s="85" t="s">
        <v>310</v>
      </c>
      <c r="AB47" s="89"/>
      <c r="AC47" s="87"/>
      <c r="AD47" s="87">
        <v>0</v>
      </c>
      <c r="AE47" s="85"/>
    </row>
    <row r="48" spans="2:31" x14ac:dyDescent="0.3">
      <c r="V48" s="12">
        <v>2</v>
      </c>
      <c r="W48" s="12" t="s">
        <v>320</v>
      </c>
      <c r="X48" s="12" t="s">
        <v>365</v>
      </c>
      <c r="Y48" s="84" t="s">
        <v>332</v>
      </c>
      <c r="Z48" s="87"/>
      <c r="AA48" s="85" t="s">
        <v>310</v>
      </c>
      <c r="AB48" s="89"/>
      <c r="AC48" s="87"/>
      <c r="AD48" s="87">
        <v>0</v>
      </c>
      <c r="AE48" s="85"/>
    </row>
    <row r="49" spans="22:31" x14ac:dyDescent="0.3">
      <c r="V49" s="12">
        <v>2</v>
      </c>
      <c r="W49" s="12" t="s">
        <v>320</v>
      </c>
      <c r="X49" s="12" t="s">
        <v>334</v>
      </c>
      <c r="Y49" s="84" t="s">
        <v>245</v>
      </c>
      <c r="Z49" s="87"/>
      <c r="AA49" s="85" t="s">
        <v>310</v>
      </c>
      <c r="AB49" s="89" t="s">
        <v>335</v>
      </c>
      <c r="AC49" s="87"/>
      <c r="AD49" s="87">
        <v>1</v>
      </c>
      <c r="AE49" s="85"/>
    </row>
    <row r="50" spans="22:31" x14ac:dyDescent="0.3">
      <c r="V50" s="12">
        <v>2</v>
      </c>
      <c r="W50" s="12" t="s">
        <v>320</v>
      </c>
      <c r="X50" s="12" t="s">
        <v>337</v>
      </c>
      <c r="Y50" s="84" t="s">
        <v>338</v>
      </c>
      <c r="Z50" s="87"/>
      <c r="AA50" s="85" t="s">
        <v>310</v>
      </c>
      <c r="AB50" s="89" t="s">
        <v>335</v>
      </c>
      <c r="AC50" s="87" t="s">
        <v>338</v>
      </c>
      <c r="AD50" s="87">
        <v>1</v>
      </c>
      <c r="AE50" s="85"/>
    </row>
    <row r="51" spans="22:31" x14ac:dyDescent="0.3">
      <c r="V51" s="12">
        <v>2</v>
      </c>
      <c r="W51" s="12" t="s">
        <v>320</v>
      </c>
      <c r="X51" s="12" t="s">
        <v>366</v>
      </c>
      <c r="Y51" s="84" t="s">
        <v>244</v>
      </c>
      <c r="Z51" s="87"/>
      <c r="AA51" s="85" t="s">
        <v>349</v>
      </c>
      <c r="AB51" s="89" t="s">
        <v>335</v>
      </c>
      <c r="AC51" s="87" t="s">
        <v>244</v>
      </c>
      <c r="AD51" s="87">
        <v>1</v>
      </c>
      <c r="AE51" s="85"/>
    </row>
    <row r="52" spans="22:31" x14ac:dyDescent="0.3">
      <c r="V52" s="12">
        <v>2</v>
      </c>
      <c r="W52" s="12" t="s">
        <v>320</v>
      </c>
      <c r="X52" s="12" t="s">
        <v>367</v>
      </c>
      <c r="Y52" s="84" t="s">
        <v>248</v>
      </c>
      <c r="Z52" s="87"/>
      <c r="AA52" s="85" t="s">
        <v>349</v>
      </c>
      <c r="AB52" s="89" t="s">
        <v>335</v>
      </c>
      <c r="AC52" s="87" t="s">
        <v>248</v>
      </c>
      <c r="AD52" s="87">
        <v>1</v>
      </c>
      <c r="AE52" s="85"/>
    </row>
    <row r="53" spans="22:31" x14ac:dyDescent="0.3">
      <c r="V53" s="12">
        <v>2</v>
      </c>
      <c r="W53" s="12" t="s">
        <v>320</v>
      </c>
      <c r="X53" s="12" t="s">
        <v>368</v>
      </c>
      <c r="Y53" s="84" t="s">
        <v>253</v>
      </c>
      <c r="Z53" s="87"/>
      <c r="AA53" s="85" t="s">
        <v>349</v>
      </c>
      <c r="AB53" s="89" t="s">
        <v>360</v>
      </c>
      <c r="AC53" s="87" t="s">
        <v>253</v>
      </c>
      <c r="AD53" s="87">
        <v>1</v>
      </c>
      <c r="AE53" s="85"/>
    </row>
    <row r="54" spans="22:31" x14ac:dyDescent="0.3">
      <c r="V54" s="12">
        <v>2</v>
      </c>
      <c r="W54" s="12" t="s">
        <v>320</v>
      </c>
      <c r="X54" s="12" t="s">
        <v>359</v>
      </c>
      <c r="Y54" s="84" t="s">
        <v>255</v>
      </c>
      <c r="Z54" s="87"/>
      <c r="AA54" s="85" t="s">
        <v>310</v>
      </c>
      <c r="AB54" s="89" t="s">
        <v>360</v>
      </c>
      <c r="AC54" s="87" t="s">
        <v>255</v>
      </c>
      <c r="AD54" s="87">
        <v>1</v>
      </c>
      <c r="AE54" s="85"/>
    </row>
  </sheetData>
  <dataConsolidate link="1"/>
  <dataValidations count="10">
    <dataValidation type="list" allowBlank="1" showInputMessage="1" showErrorMessage="1" sqref="C25" xr:uid="{B7886864-48B8-486C-83F9-0DB7B790DF49}">
      <formula1>"eFlow,non-eFlow"</formula1>
    </dataValidation>
    <dataValidation type="list" allowBlank="1" showInputMessage="1" showErrorMessage="1" sqref="C26 C27 C28 C31 L23:L24 T23:T24 AM23:AM27" xr:uid="{5E499802-3274-47A9-8378-B67684C4E7BD}">
      <formula1>"Y"</formula1>
    </dataValidation>
    <dataValidation type="list" allowBlank="1" showInputMessage="1" showErrorMessage="1" sqref="F23" xr:uid="{987D46DA-5A99-4A2E-BFD8-D9D368FF74F9}">
      <formula1>"Data Validation,Worksheet Lookup,Workbook Name Start (Fixed),Workbook Name Start (Variable)"</formula1>
    </dataValidation>
    <dataValidation type="list" allowBlank="1" showInputMessage="1" showErrorMessage="1" sqref="P23:P24" xr:uid="{3131F6B6-72AB-4BFD-844A-0E4F6EDBC648}">
      <formula1>"Range Address,Row|Column,Find Iterator"</formula1>
    </dataValidation>
    <dataValidation type="list" allowBlank="1" showInputMessage="1" showErrorMessage="1" sqref="AA23:AA54" xr:uid="{FB379534-248B-41F7-99D8-B88905D1AD9D}">
      <formula1>"char,numeric,monetary"</formula1>
    </dataValidation>
    <dataValidation type="list" allowBlank="1" showInputMessage="1" showErrorMessage="1" sqref="AB23:AB54" xr:uid="{FD64B0DF-EF38-4237-B967-EDCE1D41D678}">
      <formula1>"item_data,price_column,additional_info"</formula1>
    </dataValidation>
    <dataValidation type="list" allowBlank="1" showInputMessage="1" showErrorMessage="1" sqref="AC23:AC54" xr:uid="{1A5F07DD-0910-4E47-9F43-33CD1050D84D}">
      <formula1>"bidder,urn,line_item_incumbent,unit_of_measure,item_quantity,total_price,unit_price,bidder_comments,spend_from,spend_to,percentage_discount"</formula1>
    </dataValidation>
    <dataValidation type="list" allowBlank="1" showInputMessage="1" showErrorMessage="1" sqref="AD23:AD54 AN23:AN27" xr:uid="{7C26613A-CFF7-47B9-AC13-F0FE49D45676}">
      <formula1>"1,0"</formula1>
    </dataValidation>
    <dataValidation type="list" allowBlank="1" showInputMessage="1" showErrorMessage="1" sqref="AE23:AE54" xr:uid="{09A88DAB-6D9C-4E81-AD0C-66C98748E7F8}">
      <formula1>"Exact,Alternative,Equivalent"</formula1>
    </dataValidation>
    <dataValidation type="list" allowBlank="1" showInputMessage="1" showErrorMessage="1" sqref="AL23:AL27" xr:uid="{BA3ECAD9-1073-4963-8E70-7D8253C23A8C}">
      <formula1>"low_to_high,high_to_low"</formula1>
    </dataValidation>
  </dataValidations>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4E19C-4107-4390-B21B-868ED9005EB9}">
  <sheetPr codeName="Sheet44"/>
  <dimension ref="B1:BY424"/>
  <sheetViews>
    <sheetView showGridLines="0" zoomScale="60" zoomScaleNormal="60" workbookViewId="0">
      <selection activeCell="D6" sqref="D6"/>
    </sheetView>
  </sheetViews>
  <sheetFormatPr defaultColWidth="3.109375" defaultRowHeight="14.4" x14ac:dyDescent="0.3"/>
  <cols>
    <col min="1" max="1" width="3.109375" customWidth="1"/>
    <col min="2" max="2" width="37.33203125" bestFit="1" customWidth="1"/>
    <col min="3" max="3" width="29.33203125" bestFit="1" customWidth="1"/>
    <col min="4" max="4" width="45.88671875" customWidth="1"/>
    <col min="5" max="5" width="21.44140625" bestFit="1" customWidth="1"/>
    <col min="6" max="6" width="3" customWidth="1"/>
    <col min="7" max="7" width="24" bestFit="1" customWidth="1"/>
    <col min="8" max="8" width="12.5546875" bestFit="1" customWidth="1"/>
    <col min="9" max="9" width="39.109375" bestFit="1" customWidth="1"/>
    <col min="10" max="10" width="3" customWidth="1"/>
    <col min="11" max="11" width="38.6640625" bestFit="1" customWidth="1"/>
    <col min="12" max="12" width="25" bestFit="1" customWidth="1"/>
    <col min="13" max="13" width="58.6640625" bestFit="1" customWidth="1"/>
    <col min="14" max="14" width="99.6640625" bestFit="1" customWidth="1"/>
    <col min="15" max="15" width="42.5546875" bestFit="1" customWidth="1"/>
    <col min="16" max="16" width="22.5546875" bestFit="1" customWidth="1"/>
    <col min="17" max="17" width="3" customWidth="1"/>
    <col min="18" max="18" width="42.44140625" customWidth="1"/>
    <col min="19" max="19" width="39.88671875" bestFit="1" customWidth="1"/>
    <col min="20" max="20" width="31.6640625" bestFit="1" customWidth="1"/>
    <col min="21" max="21" width="235" bestFit="1" customWidth="1"/>
    <col min="22" max="22" width="3" customWidth="1"/>
    <col min="23" max="23" width="30" bestFit="1" customWidth="1"/>
    <col min="24" max="24" width="29.109375" bestFit="1" customWidth="1"/>
    <col min="25" max="25" width="198.88671875" bestFit="1" customWidth="1"/>
    <col min="26" max="26" width="3" customWidth="1"/>
    <col min="27" max="27" width="10.5546875" bestFit="1" customWidth="1"/>
    <col min="28" max="28" width="14.44140625" bestFit="1" customWidth="1"/>
    <col min="29" max="29" width="10.109375" bestFit="1" customWidth="1"/>
    <col min="30" max="31" width="255.6640625" bestFit="1" customWidth="1"/>
    <col min="32" max="32" width="3" customWidth="1"/>
    <col min="33" max="33" width="38.6640625" bestFit="1" customWidth="1"/>
    <col min="34" max="34" width="28.6640625" bestFit="1" customWidth="1"/>
    <col min="35" max="35" width="5.44140625" bestFit="1" customWidth="1"/>
    <col min="36" max="36" width="14.44140625" customWidth="1"/>
    <col min="37" max="37" width="41.6640625" customWidth="1"/>
    <col min="38" max="38" width="34.6640625" customWidth="1"/>
    <col min="39" max="39" width="34.109375" customWidth="1"/>
    <col min="40" max="42" width="14.44140625" customWidth="1"/>
  </cols>
  <sheetData>
    <row r="1" spans="2:48" x14ac:dyDescent="0.3">
      <c r="B1" s="14"/>
      <c r="D1" s="14"/>
    </row>
    <row r="2" spans="2:48" ht="25.2" x14ac:dyDescent="0.3">
      <c r="B2" s="4" t="s">
        <v>369</v>
      </c>
      <c r="C2" s="6" t="s">
        <v>370</v>
      </c>
      <c r="D2" s="77"/>
    </row>
    <row r="3" spans="2:48" ht="17.399999999999999" x14ac:dyDescent="0.3">
      <c r="B3" s="73"/>
      <c r="C3" s="6" t="s">
        <v>371</v>
      </c>
      <c r="D3" s="77"/>
      <c r="E3" s="27"/>
    </row>
    <row r="4" spans="2:48" ht="19.8" x14ac:dyDescent="0.3">
      <c r="B4" s="5" t="s">
        <v>372</v>
      </c>
      <c r="C4" s="6" t="s">
        <v>373</v>
      </c>
      <c r="D4" s="77"/>
      <c r="E4" s="27"/>
    </row>
    <row r="5" spans="2:48" ht="17.399999999999999" x14ac:dyDescent="0.3">
      <c r="C5" s="6" t="s">
        <v>374</v>
      </c>
      <c r="D5" s="78" t="s">
        <v>319</v>
      </c>
      <c r="E5" s="27"/>
    </row>
    <row r="6" spans="2:48" ht="34.799999999999997" x14ac:dyDescent="0.3">
      <c r="C6" s="6" t="s">
        <v>375</v>
      </c>
      <c r="D6" s="76" t="s">
        <v>2964</v>
      </c>
      <c r="F6" s="3"/>
      <c r="G6" s="3"/>
      <c r="H6" s="3"/>
      <c r="I6" s="3"/>
      <c r="J6" s="3"/>
    </row>
    <row r="7" spans="2:48" x14ac:dyDescent="0.3">
      <c r="F7" s="3"/>
      <c r="G7" s="3"/>
      <c r="H7" s="3"/>
      <c r="I7" s="3"/>
      <c r="J7" s="3"/>
    </row>
    <row r="8" spans="2:48" x14ac:dyDescent="0.3">
      <c r="B8" s="3"/>
      <c r="C8" s="3"/>
      <c r="F8" s="3"/>
      <c r="G8" s="3"/>
      <c r="H8" s="3"/>
      <c r="I8" s="3"/>
      <c r="J8" s="3"/>
    </row>
    <row r="9" spans="2:48" ht="34.799999999999997" x14ac:dyDescent="0.3">
      <c r="B9" s="1" t="s">
        <v>376</v>
      </c>
      <c r="C9" s="3"/>
      <c r="D9" s="3"/>
      <c r="E9" s="3"/>
      <c r="G9" s="1" t="s">
        <v>377</v>
      </c>
      <c r="H9" s="3"/>
      <c r="I9" s="3"/>
      <c r="K9" s="1" t="s">
        <v>378</v>
      </c>
      <c r="L9" s="73"/>
      <c r="R9" s="1" t="s">
        <v>379</v>
      </c>
      <c r="S9" s="73"/>
      <c r="W9" s="1" t="s">
        <v>380</v>
      </c>
      <c r="X9" s="73"/>
      <c r="AA9" s="1" t="s">
        <v>381</v>
      </c>
      <c r="AB9" s="73"/>
      <c r="AD9" s="3"/>
      <c r="AE9" s="3"/>
      <c r="AG9" s="1" t="s">
        <v>382</v>
      </c>
      <c r="AK9" s="1" t="s">
        <v>383</v>
      </c>
    </row>
    <row r="10" spans="2:48" ht="15.6" x14ac:dyDescent="0.3">
      <c r="B10" s="2" t="s">
        <v>384</v>
      </c>
      <c r="C10" s="2" t="s">
        <v>385</v>
      </c>
      <c r="D10" s="2" t="s">
        <v>288</v>
      </c>
      <c r="E10" s="2" t="s">
        <v>289</v>
      </c>
      <c r="G10" s="2" t="s">
        <v>386</v>
      </c>
      <c r="H10" s="2" t="s">
        <v>387</v>
      </c>
      <c r="I10" s="2" t="s">
        <v>388</v>
      </c>
      <c r="K10" s="2" t="s">
        <v>386</v>
      </c>
      <c r="L10" s="2" t="s">
        <v>389</v>
      </c>
      <c r="M10" s="2" t="s">
        <v>390</v>
      </c>
      <c r="N10" s="2" t="s">
        <v>391</v>
      </c>
      <c r="O10" s="2" t="s">
        <v>392</v>
      </c>
      <c r="P10" s="2" t="s">
        <v>393</v>
      </c>
      <c r="R10" s="2" t="s">
        <v>386</v>
      </c>
      <c r="S10" s="2" t="s">
        <v>394</v>
      </c>
      <c r="T10" s="2" t="s">
        <v>395</v>
      </c>
      <c r="U10" s="2" t="s">
        <v>396</v>
      </c>
      <c r="W10" s="2" t="s">
        <v>397</v>
      </c>
      <c r="X10" s="2" t="s">
        <v>398</v>
      </c>
      <c r="Y10" s="2" t="s">
        <v>399</v>
      </c>
      <c r="AA10" s="17" t="s">
        <v>400</v>
      </c>
      <c r="AB10" s="17" t="s">
        <v>401</v>
      </c>
      <c r="AC10" s="17" t="s">
        <v>402</v>
      </c>
      <c r="AD10" s="17" t="s">
        <v>403</v>
      </c>
      <c r="AE10" s="17" t="s">
        <v>404</v>
      </c>
      <c r="AG10" s="2" t="s">
        <v>386</v>
      </c>
      <c r="AH10" s="2" t="s">
        <v>278</v>
      </c>
      <c r="AI10" s="2" t="s">
        <v>400</v>
      </c>
      <c r="AK10" s="2" t="s">
        <v>405</v>
      </c>
      <c r="AL10" s="74" t="s">
        <v>406</v>
      </c>
      <c r="AM10" s="74" t="s">
        <v>407</v>
      </c>
    </row>
    <row r="11" spans="2:48" x14ac:dyDescent="0.3">
      <c r="B11" s="7" t="s">
        <v>338</v>
      </c>
      <c r="C11" s="7" t="s">
        <v>408</v>
      </c>
      <c r="D11" s="7"/>
      <c r="E11" s="7" t="s">
        <v>338</v>
      </c>
      <c r="G11" s="7" t="s">
        <v>266</v>
      </c>
      <c r="H11" s="7" t="s">
        <v>409</v>
      </c>
      <c r="I11" s="7" t="s">
        <v>410</v>
      </c>
      <c r="K11" s="7" t="s">
        <v>263</v>
      </c>
      <c r="L11" s="7" t="s">
        <v>411</v>
      </c>
      <c r="M11" s="7" t="s">
        <v>270</v>
      </c>
      <c r="N11" s="7" t="s">
        <v>412</v>
      </c>
      <c r="O11" s="7"/>
      <c r="P11" s="7"/>
      <c r="R11" s="7" t="s">
        <v>413</v>
      </c>
      <c r="S11" s="7" t="s">
        <v>414</v>
      </c>
      <c r="T11" s="7" t="s">
        <v>414</v>
      </c>
      <c r="U11" s="34" t="s">
        <v>415</v>
      </c>
      <c r="W11" s="18" t="s">
        <v>416</v>
      </c>
      <c r="X11" s="18" t="s">
        <v>417</v>
      </c>
      <c r="Y11" s="19" t="s">
        <v>418</v>
      </c>
      <c r="AA11" s="18">
        <v>1</v>
      </c>
      <c r="AB11" s="18" t="s">
        <v>263</v>
      </c>
      <c r="AC11" s="18" t="s">
        <v>409</v>
      </c>
      <c r="AD11" s="19" t="s">
        <v>419</v>
      </c>
      <c r="AE11" s="19"/>
      <c r="AG11" s="7" t="s">
        <v>263</v>
      </c>
      <c r="AH11" s="7" t="s">
        <v>409</v>
      </c>
      <c r="AI11" s="7">
        <v>0</v>
      </c>
      <c r="AK11" s="7" t="s">
        <v>420</v>
      </c>
      <c r="AL11" s="7" t="s">
        <v>421</v>
      </c>
      <c r="AM11" s="7" t="s">
        <v>422</v>
      </c>
    </row>
    <row r="12" spans="2:48" x14ac:dyDescent="0.3">
      <c r="B12" s="7" t="s">
        <v>423</v>
      </c>
      <c r="C12" s="7" t="s">
        <v>424</v>
      </c>
      <c r="D12" s="7" t="s">
        <v>353</v>
      </c>
      <c r="E12" s="7"/>
      <c r="G12" s="7" t="s">
        <v>267</v>
      </c>
      <c r="H12" s="7" t="s">
        <v>409</v>
      </c>
      <c r="I12" s="7" t="s">
        <v>425</v>
      </c>
      <c r="K12" s="7" t="s">
        <v>263</v>
      </c>
      <c r="L12" s="7" t="s">
        <v>426</v>
      </c>
      <c r="M12" s="7" t="s">
        <v>270</v>
      </c>
      <c r="N12" s="7" t="s">
        <v>427</v>
      </c>
      <c r="O12" s="7" t="s">
        <v>269</v>
      </c>
      <c r="P12" s="7" t="s">
        <v>323</v>
      </c>
      <c r="R12" s="7" t="s">
        <v>413</v>
      </c>
      <c r="S12" s="7" t="s">
        <v>428</v>
      </c>
      <c r="T12" s="7" t="s">
        <v>428</v>
      </c>
      <c r="U12" s="34" t="s">
        <v>429</v>
      </c>
      <c r="W12" s="18" t="s">
        <v>416</v>
      </c>
      <c r="X12" s="18" t="s">
        <v>430</v>
      </c>
      <c r="Y12" s="19" t="s">
        <v>431</v>
      </c>
      <c r="Z12" s="37"/>
      <c r="AA12" s="18">
        <v>2</v>
      </c>
      <c r="AB12" s="18" t="s">
        <v>264</v>
      </c>
      <c r="AC12" s="18" t="s">
        <v>409</v>
      </c>
      <c r="AD12" s="19" t="s">
        <v>432</v>
      </c>
      <c r="AE12" s="19"/>
      <c r="AG12" s="7" t="s">
        <v>264</v>
      </c>
      <c r="AH12" s="7" t="s">
        <v>409</v>
      </c>
      <c r="AI12" s="7">
        <v>0</v>
      </c>
      <c r="AK12" s="7" t="s">
        <v>433</v>
      </c>
      <c r="AL12" s="7" t="s">
        <v>421</v>
      </c>
      <c r="AM12" s="7" t="s">
        <v>422</v>
      </c>
    </row>
    <row r="13" spans="2:48" x14ac:dyDescent="0.3">
      <c r="B13" s="7" t="s">
        <v>434</v>
      </c>
      <c r="C13" s="7" t="s">
        <v>424</v>
      </c>
      <c r="D13" s="7" t="s">
        <v>353</v>
      </c>
      <c r="E13" s="7"/>
      <c r="K13" s="7" t="s">
        <v>263</v>
      </c>
      <c r="L13" s="7" t="s">
        <v>426</v>
      </c>
      <c r="M13" s="7" t="s">
        <v>270</v>
      </c>
      <c r="N13" s="7" t="s">
        <v>319</v>
      </c>
      <c r="O13" s="7" t="s">
        <v>269</v>
      </c>
      <c r="P13" s="7" t="s">
        <v>68</v>
      </c>
      <c r="R13" s="7" t="s">
        <v>413</v>
      </c>
      <c r="S13" s="7" t="s">
        <v>435</v>
      </c>
      <c r="T13" s="7" t="s">
        <v>435</v>
      </c>
      <c r="U13" s="34" t="s">
        <v>436</v>
      </c>
      <c r="W13" s="18" t="s">
        <v>416</v>
      </c>
      <c r="X13" s="18" t="s">
        <v>437</v>
      </c>
      <c r="Y13" s="19" t="s">
        <v>438</v>
      </c>
      <c r="Z13" s="37"/>
      <c r="AA13" s="18">
        <v>3</v>
      </c>
      <c r="AB13" s="18" t="s">
        <v>265</v>
      </c>
      <c r="AC13" s="18" t="s">
        <v>409</v>
      </c>
      <c r="AD13" s="19" t="s">
        <v>439</v>
      </c>
      <c r="AE13" s="19"/>
      <c r="AG13" s="7" t="s">
        <v>265</v>
      </c>
      <c r="AH13" s="7" t="s">
        <v>409</v>
      </c>
      <c r="AI13" s="7">
        <v>0</v>
      </c>
      <c r="AK13" s="7" t="s">
        <v>440</v>
      </c>
      <c r="AL13" s="7" t="s">
        <v>421</v>
      </c>
      <c r="AM13" s="7" t="s">
        <v>422</v>
      </c>
      <c r="AN13" s="3"/>
      <c r="AV13" s="3"/>
    </row>
    <row r="14" spans="2:48" x14ac:dyDescent="0.3">
      <c r="B14" s="7" t="s">
        <v>441</v>
      </c>
      <c r="C14" s="7" t="s">
        <v>424</v>
      </c>
      <c r="D14" s="7" t="s">
        <v>360</v>
      </c>
      <c r="E14" s="7" t="s">
        <v>255</v>
      </c>
      <c r="K14" s="7" t="s">
        <v>263</v>
      </c>
      <c r="L14" s="7" t="s">
        <v>426</v>
      </c>
      <c r="M14" s="7" t="s">
        <v>270</v>
      </c>
      <c r="N14" s="7" t="s">
        <v>319</v>
      </c>
      <c r="O14" s="7" t="s">
        <v>269</v>
      </c>
      <c r="P14" s="7" t="s">
        <v>110</v>
      </c>
      <c r="R14" s="7" t="s">
        <v>413</v>
      </c>
      <c r="S14" s="7" t="s">
        <v>442</v>
      </c>
      <c r="T14" s="7" t="s">
        <v>442</v>
      </c>
      <c r="U14" s="34" t="s">
        <v>443</v>
      </c>
      <c r="W14" s="18" t="s">
        <v>416</v>
      </c>
      <c r="X14" s="18" t="s">
        <v>444</v>
      </c>
      <c r="Y14" s="19" t="s">
        <v>445</v>
      </c>
      <c r="Z14" s="37"/>
      <c r="AA14" s="18">
        <v>4</v>
      </c>
      <c r="AB14" s="18" t="s">
        <v>266</v>
      </c>
      <c r="AC14" s="18" t="s">
        <v>409</v>
      </c>
      <c r="AD14" s="19" t="s">
        <v>446</v>
      </c>
      <c r="AE14" s="19" t="s">
        <v>447</v>
      </c>
      <c r="AG14" s="7" t="s">
        <v>266</v>
      </c>
      <c r="AH14" s="7" t="s">
        <v>409</v>
      </c>
      <c r="AI14" s="7">
        <v>0</v>
      </c>
      <c r="AK14" s="7" t="s">
        <v>1342</v>
      </c>
      <c r="AL14" s="7" t="s">
        <v>421</v>
      </c>
      <c r="AM14" s="7" t="s">
        <v>422</v>
      </c>
    </row>
    <row r="15" spans="2:48" x14ac:dyDescent="0.3">
      <c r="B15" s="7" t="s">
        <v>448</v>
      </c>
      <c r="C15" s="7" t="s">
        <v>424</v>
      </c>
      <c r="D15" s="7" t="s">
        <v>335</v>
      </c>
      <c r="E15" s="7" t="s">
        <v>261</v>
      </c>
      <c r="K15" s="7" t="s">
        <v>263</v>
      </c>
      <c r="L15" s="7" t="s">
        <v>426</v>
      </c>
      <c r="M15" s="7" t="s">
        <v>270</v>
      </c>
      <c r="N15" s="7" t="s">
        <v>319</v>
      </c>
      <c r="O15" s="7" t="s">
        <v>269</v>
      </c>
      <c r="P15" s="7" t="s">
        <v>113</v>
      </c>
      <c r="R15" s="7" t="s">
        <v>413</v>
      </c>
      <c r="S15" s="7" t="s">
        <v>302</v>
      </c>
      <c r="T15" s="7" t="s">
        <v>302</v>
      </c>
      <c r="U15" s="34" t="s">
        <v>449</v>
      </c>
      <c r="W15" s="18" t="s">
        <v>450</v>
      </c>
      <c r="X15" s="18" t="s">
        <v>451</v>
      </c>
      <c r="Y15" s="19" t="s">
        <v>452</v>
      </c>
      <c r="Z15" s="37"/>
      <c r="AA15" s="18">
        <v>5</v>
      </c>
      <c r="AB15" s="18" t="s">
        <v>267</v>
      </c>
      <c r="AC15" s="18" t="s">
        <v>409</v>
      </c>
      <c r="AD15" s="19" t="s">
        <v>453</v>
      </c>
      <c r="AE15" s="19" t="s">
        <v>454</v>
      </c>
      <c r="AG15" s="7" t="s">
        <v>267</v>
      </c>
      <c r="AH15" s="7" t="s">
        <v>409</v>
      </c>
      <c r="AI15" s="7">
        <v>0</v>
      </c>
      <c r="AK15" s="7" t="s">
        <v>455</v>
      </c>
      <c r="AL15" s="7" t="s">
        <v>421</v>
      </c>
      <c r="AM15" s="7" t="s">
        <v>422</v>
      </c>
    </row>
    <row r="16" spans="2:48" x14ac:dyDescent="0.3">
      <c r="B16" s="7" t="s">
        <v>456</v>
      </c>
      <c r="C16" s="7" t="s">
        <v>424</v>
      </c>
      <c r="D16" s="7" t="s">
        <v>353</v>
      </c>
      <c r="E16" s="7" t="s">
        <v>357</v>
      </c>
      <c r="K16" s="7" t="s">
        <v>263</v>
      </c>
      <c r="L16" s="7" t="s">
        <v>426</v>
      </c>
      <c r="M16" s="7" t="s">
        <v>270</v>
      </c>
      <c r="N16" s="7" t="s">
        <v>319</v>
      </c>
      <c r="O16" s="7" t="s">
        <v>269</v>
      </c>
      <c r="P16" s="7" t="s">
        <v>341</v>
      </c>
      <c r="R16" s="7" t="s">
        <v>457</v>
      </c>
      <c r="S16" s="7" t="s">
        <v>458</v>
      </c>
      <c r="T16" s="7" t="s">
        <v>458</v>
      </c>
      <c r="U16" s="34" t="s">
        <v>459</v>
      </c>
      <c r="W16" s="18" t="s">
        <v>26</v>
      </c>
      <c r="X16" s="18" t="s">
        <v>460</v>
      </c>
      <c r="Y16" s="19" t="s">
        <v>461</v>
      </c>
      <c r="Z16" s="37"/>
      <c r="AA16" s="18">
        <v>6</v>
      </c>
      <c r="AB16" s="18" t="s">
        <v>268</v>
      </c>
      <c r="AC16" s="18" t="s">
        <v>409</v>
      </c>
      <c r="AD16" s="19" t="s">
        <v>462</v>
      </c>
      <c r="AE16" s="19"/>
      <c r="AG16" s="7" t="s">
        <v>268</v>
      </c>
      <c r="AH16" s="7" t="s">
        <v>409</v>
      </c>
      <c r="AI16" s="7">
        <v>0</v>
      </c>
      <c r="AK16" s="7" t="s">
        <v>463</v>
      </c>
      <c r="AL16" s="7" t="s">
        <v>464</v>
      </c>
      <c r="AM16" s="7" t="s">
        <v>465</v>
      </c>
    </row>
    <row r="17" spans="2:77" x14ac:dyDescent="0.3">
      <c r="B17" s="7" t="s">
        <v>466</v>
      </c>
      <c r="C17" s="7" t="s">
        <v>424</v>
      </c>
      <c r="D17" s="7" t="s">
        <v>353</v>
      </c>
      <c r="E17" s="7" t="s">
        <v>358</v>
      </c>
      <c r="K17" s="7" t="s">
        <v>264</v>
      </c>
      <c r="L17" s="7" t="s">
        <v>411</v>
      </c>
      <c r="M17" s="7" t="s">
        <v>271</v>
      </c>
      <c r="N17" s="7" t="s">
        <v>412</v>
      </c>
      <c r="O17" s="7"/>
      <c r="P17" s="7"/>
      <c r="R17" s="7" t="s">
        <v>457</v>
      </c>
      <c r="S17" s="7" t="s">
        <v>467</v>
      </c>
      <c r="T17" s="7" t="s">
        <v>467</v>
      </c>
      <c r="U17" s="34" t="s">
        <v>468</v>
      </c>
      <c r="W17" s="18" t="s">
        <v>26</v>
      </c>
      <c r="X17" s="18" t="s">
        <v>469</v>
      </c>
      <c r="Y17" s="19" t="s">
        <v>470</v>
      </c>
      <c r="Z17" s="37"/>
      <c r="AA17" s="18">
        <v>7</v>
      </c>
      <c r="AB17" s="18" t="s">
        <v>413</v>
      </c>
      <c r="AC17" s="18" t="s">
        <v>471</v>
      </c>
      <c r="AD17" s="19" t="s">
        <v>472</v>
      </c>
      <c r="AE17" s="19"/>
      <c r="AK17" s="7" t="s">
        <v>473</v>
      </c>
      <c r="AL17" s="7" t="s">
        <v>464</v>
      </c>
      <c r="AM17" s="7" t="s">
        <v>465</v>
      </c>
    </row>
    <row r="18" spans="2:77" x14ac:dyDescent="0.3">
      <c r="B18" s="7" t="s">
        <v>474</v>
      </c>
      <c r="C18" s="7" t="s">
        <v>424</v>
      </c>
      <c r="D18" s="7" t="s">
        <v>335</v>
      </c>
      <c r="E18" s="7" t="s">
        <v>258</v>
      </c>
      <c r="K18" s="7" t="s">
        <v>264</v>
      </c>
      <c r="L18" s="7" t="s">
        <v>411</v>
      </c>
      <c r="M18" s="7" t="s">
        <v>272</v>
      </c>
      <c r="N18" s="7" t="s">
        <v>412</v>
      </c>
      <c r="O18" s="7"/>
      <c r="P18" s="7"/>
      <c r="R18" s="7" t="s">
        <v>457</v>
      </c>
      <c r="S18" s="7" t="s">
        <v>475</v>
      </c>
      <c r="T18" s="7" t="s">
        <v>475</v>
      </c>
      <c r="U18" s="34" t="s">
        <v>476</v>
      </c>
      <c r="W18" s="18" t="s">
        <v>26</v>
      </c>
      <c r="X18" s="18" t="s">
        <v>477</v>
      </c>
      <c r="Y18" s="19" t="s">
        <v>478</v>
      </c>
      <c r="Z18" s="37"/>
      <c r="AA18" s="18">
        <v>8</v>
      </c>
      <c r="AB18" s="18" t="s">
        <v>479</v>
      </c>
      <c r="AC18" s="18" t="s">
        <v>409</v>
      </c>
      <c r="AD18" s="19" t="s">
        <v>480</v>
      </c>
      <c r="AE18" s="19"/>
      <c r="AK18" s="7" t="s">
        <v>481</v>
      </c>
      <c r="AL18" s="7" t="s">
        <v>464</v>
      </c>
      <c r="AM18" s="7" t="s">
        <v>465</v>
      </c>
      <c r="AQ18" s="3"/>
      <c r="AR18" s="3"/>
      <c r="AS18" s="3"/>
      <c r="AW18" s="3"/>
      <c r="AX18" s="3"/>
      <c r="AY18" s="3"/>
    </row>
    <row r="19" spans="2:77" ht="28.8" x14ac:dyDescent="0.3">
      <c r="K19" s="7" t="s">
        <v>264</v>
      </c>
      <c r="L19" s="7" t="s">
        <v>411</v>
      </c>
      <c r="M19" s="7" t="s">
        <v>273</v>
      </c>
      <c r="N19" s="7" t="s">
        <v>412</v>
      </c>
      <c r="O19" s="7"/>
      <c r="P19" s="7"/>
      <c r="R19" s="7" t="s">
        <v>457</v>
      </c>
      <c r="S19" s="7" t="s">
        <v>482</v>
      </c>
      <c r="T19" s="7" t="s">
        <v>482</v>
      </c>
      <c r="U19" s="34" t="s">
        <v>483</v>
      </c>
      <c r="W19" s="18" t="s">
        <v>484</v>
      </c>
      <c r="X19" s="18" t="s">
        <v>485</v>
      </c>
      <c r="Y19" s="19" t="s">
        <v>486</v>
      </c>
      <c r="Z19" s="37"/>
      <c r="AK19" s="7" t="s">
        <v>1352</v>
      </c>
      <c r="AL19" s="7" t="s">
        <v>464</v>
      </c>
      <c r="AM19" s="7" t="s">
        <v>465</v>
      </c>
    </row>
    <row r="20" spans="2:77" ht="18" x14ac:dyDescent="0.3">
      <c r="K20" s="7" t="s">
        <v>264</v>
      </c>
      <c r="L20" s="7" t="s">
        <v>426</v>
      </c>
      <c r="M20" s="7" t="s">
        <v>272</v>
      </c>
      <c r="N20" s="7" t="s">
        <v>487</v>
      </c>
      <c r="O20" s="7"/>
      <c r="P20" s="7"/>
      <c r="R20" s="7" t="s">
        <v>457</v>
      </c>
      <c r="S20" s="7" t="s">
        <v>488</v>
      </c>
      <c r="T20" s="7" t="s">
        <v>488</v>
      </c>
      <c r="U20" s="34" t="s">
        <v>489</v>
      </c>
      <c r="W20" s="18" t="s">
        <v>450</v>
      </c>
      <c r="X20" s="18" t="s">
        <v>490</v>
      </c>
      <c r="Y20" s="19" t="s">
        <v>491</v>
      </c>
      <c r="Z20" s="37"/>
      <c r="AK20" s="29"/>
      <c r="AL20" s="29"/>
    </row>
    <row r="21" spans="2:77" ht="18" x14ac:dyDescent="0.3">
      <c r="K21" s="7" t="s">
        <v>266</v>
      </c>
      <c r="L21" s="7" t="s">
        <v>411</v>
      </c>
      <c r="M21" s="7" t="s">
        <v>492</v>
      </c>
      <c r="N21" s="7" t="s">
        <v>412</v>
      </c>
      <c r="O21" s="7"/>
      <c r="P21" s="7"/>
      <c r="R21" s="7" t="s">
        <v>493</v>
      </c>
      <c r="S21" s="7" t="s">
        <v>499</v>
      </c>
      <c r="T21" s="7" t="s">
        <v>499</v>
      </c>
      <c r="U21" s="34" t="s">
        <v>500</v>
      </c>
      <c r="W21" s="18" t="s">
        <v>450</v>
      </c>
      <c r="X21" s="18" t="s">
        <v>496</v>
      </c>
      <c r="Y21" s="19" t="s">
        <v>497</v>
      </c>
      <c r="AK21" s="24"/>
      <c r="AL21" s="24"/>
    </row>
    <row r="22" spans="2:77" ht="18" x14ac:dyDescent="0.3">
      <c r="B22" s="3"/>
      <c r="C22" s="3"/>
      <c r="D22" s="3"/>
      <c r="E22" s="3"/>
      <c r="F22" s="3"/>
      <c r="G22" s="3"/>
      <c r="H22" s="3"/>
      <c r="I22" s="3"/>
      <c r="J22" s="3"/>
      <c r="K22" s="7" t="s">
        <v>266</v>
      </c>
      <c r="L22" s="7" t="s">
        <v>411</v>
      </c>
      <c r="M22" s="7" t="s">
        <v>498</v>
      </c>
      <c r="N22" s="7" t="s">
        <v>412</v>
      </c>
      <c r="O22" s="7"/>
      <c r="P22" s="7"/>
      <c r="R22" s="7" t="s">
        <v>493</v>
      </c>
      <c r="S22" s="7" t="s">
        <v>494</v>
      </c>
      <c r="T22" s="7" t="s">
        <v>494</v>
      </c>
      <c r="U22" s="34" t="s">
        <v>495</v>
      </c>
      <c r="AK22" s="24"/>
      <c r="AL22" s="24"/>
    </row>
    <row r="23" spans="2:77" ht="18" x14ac:dyDescent="0.3">
      <c r="F23" s="3"/>
      <c r="G23" s="3"/>
      <c r="H23" s="3"/>
      <c r="I23" s="3"/>
      <c r="J23" s="3"/>
      <c r="K23" s="7" t="s">
        <v>266</v>
      </c>
      <c r="L23" s="7" t="s">
        <v>411</v>
      </c>
      <c r="M23" s="7" t="s">
        <v>279</v>
      </c>
      <c r="N23" s="7" t="s">
        <v>412</v>
      </c>
      <c r="O23" s="7"/>
      <c r="P23" s="7"/>
      <c r="R23" s="7" t="s">
        <v>493</v>
      </c>
      <c r="S23" s="7" t="s">
        <v>1279</v>
      </c>
      <c r="T23" s="7" t="s">
        <v>1279</v>
      </c>
      <c r="U23" s="34" t="s">
        <v>1291</v>
      </c>
      <c r="AK23" s="24"/>
      <c r="AL23" s="24"/>
      <c r="AW23" s="28"/>
      <c r="AX23" s="28"/>
      <c r="AY23" s="28"/>
      <c r="AZ23" s="28"/>
      <c r="BA23" s="28"/>
      <c r="BB23" s="28"/>
      <c r="BC23" s="28"/>
      <c r="BD23" s="28"/>
      <c r="BF23" s="28"/>
      <c r="BG23" s="28"/>
      <c r="BH23" s="28"/>
      <c r="BI23" s="28"/>
      <c r="BJ23" s="28"/>
      <c r="BK23" s="28"/>
      <c r="BL23" s="28"/>
      <c r="BM23" s="28"/>
      <c r="BN23" s="28"/>
      <c r="BP23" s="28"/>
      <c r="BQ23" s="28"/>
      <c r="BR23" s="28"/>
      <c r="BS23" s="28"/>
      <c r="BT23" s="28"/>
      <c r="BU23" s="28"/>
      <c r="BV23" s="28"/>
      <c r="BW23" s="28"/>
      <c r="BX23" s="28"/>
      <c r="BY23" s="28"/>
    </row>
    <row r="24" spans="2:77" ht="18" x14ac:dyDescent="0.3">
      <c r="F24" s="3"/>
      <c r="G24" s="3"/>
      <c r="H24" s="3"/>
      <c r="I24" s="3"/>
      <c r="J24" s="3"/>
      <c r="K24" s="7" t="s">
        <v>266</v>
      </c>
      <c r="L24" s="7" t="s">
        <v>411</v>
      </c>
      <c r="M24" s="7" t="s">
        <v>280</v>
      </c>
      <c r="N24" s="7" t="s">
        <v>412</v>
      </c>
      <c r="O24" s="7"/>
      <c r="P24" s="7"/>
      <c r="R24" s="7" t="s">
        <v>493</v>
      </c>
      <c r="S24" s="7" t="s">
        <v>1290</v>
      </c>
      <c r="T24" s="7" t="s">
        <v>1290</v>
      </c>
      <c r="U24" s="34" t="s">
        <v>1299</v>
      </c>
      <c r="AK24" s="29"/>
      <c r="AL24" s="29"/>
    </row>
    <row r="25" spans="2:77" ht="18" x14ac:dyDescent="0.3">
      <c r="F25" s="3"/>
      <c r="G25" s="3"/>
      <c r="H25" s="3"/>
      <c r="I25" s="3"/>
      <c r="J25" s="3"/>
      <c r="K25" s="7" t="s">
        <v>266</v>
      </c>
      <c r="L25" s="7" t="s">
        <v>411</v>
      </c>
      <c r="M25" s="7" t="s">
        <v>281</v>
      </c>
      <c r="N25" s="7" t="s">
        <v>412</v>
      </c>
      <c r="O25" s="7"/>
      <c r="P25" s="7"/>
      <c r="R25" s="7" t="s">
        <v>493</v>
      </c>
      <c r="S25" s="7" t="s">
        <v>1335</v>
      </c>
      <c r="T25" s="7" t="s">
        <v>1335</v>
      </c>
      <c r="U25" s="34" t="s">
        <v>1336</v>
      </c>
      <c r="AK25" s="29"/>
      <c r="AL25" s="29"/>
    </row>
    <row r="26" spans="2:77" ht="18" x14ac:dyDescent="0.3">
      <c r="F26" s="3"/>
      <c r="G26" s="3"/>
      <c r="H26" s="3"/>
      <c r="I26" s="3"/>
      <c r="J26" s="3"/>
      <c r="K26" s="7" t="s">
        <v>266</v>
      </c>
      <c r="L26" s="7" t="s">
        <v>411</v>
      </c>
      <c r="M26" s="7" t="s">
        <v>282</v>
      </c>
      <c r="N26" s="7" t="s">
        <v>412</v>
      </c>
      <c r="O26" s="7"/>
      <c r="P26" s="7"/>
      <c r="R26" s="7" t="s">
        <v>493</v>
      </c>
      <c r="S26" s="7" t="s">
        <v>511</v>
      </c>
      <c r="T26" s="7" t="s">
        <v>511</v>
      </c>
      <c r="U26" s="34" t="s">
        <v>1287</v>
      </c>
      <c r="AK26" s="29"/>
      <c r="AL26" s="29"/>
    </row>
    <row r="27" spans="2:77" ht="18" x14ac:dyDescent="0.3">
      <c r="F27" s="3"/>
      <c r="G27" s="3"/>
      <c r="H27" s="3"/>
      <c r="I27" s="3"/>
      <c r="J27" s="3"/>
      <c r="K27" s="7" t="s">
        <v>266</v>
      </c>
      <c r="L27" s="7" t="s">
        <v>411</v>
      </c>
      <c r="M27" s="7" t="s">
        <v>283</v>
      </c>
      <c r="N27" s="7" t="s">
        <v>412</v>
      </c>
      <c r="O27" s="7"/>
      <c r="P27" s="7"/>
      <c r="R27" s="7" t="s">
        <v>493</v>
      </c>
      <c r="S27" s="7" t="s">
        <v>512</v>
      </c>
      <c r="T27" s="7" t="s">
        <v>512</v>
      </c>
      <c r="U27" s="34" t="s">
        <v>1288</v>
      </c>
      <c r="AK27" s="29"/>
      <c r="AL27" s="29"/>
    </row>
    <row r="28" spans="2:77" ht="18" x14ac:dyDescent="0.3">
      <c r="F28" s="3"/>
      <c r="G28" s="3"/>
      <c r="H28" s="3"/>
      <c r="I28" s="3"/>
      <c r="J28" s="3"/>
      <c r="K28" s="7" t="s">
        <v>266</v>
      </c>
      <c r="L28" s="7" t="s">
        <v>426</v>
      </c>
      <c r="M28" s="7" t="s">
        <v>279</v>
      </c>
      <c r="N28" s="7" t="s">
        <v>505</v>
      </c>
      <c r="O28" s="7"/>
      <c r="P28" s="7"/>
      <c r="R28" s="7" t="s">
        <v>493</v>
      </c>
      <c r="S28" s="7" t="s">
        <v>514</v>
      </c>
      <c r="T28" s="7" t="s">
        <v>514</v>
      </c>
      <c r="U28" s="34" t="s">
        <v>1286</v>
      </c>
      <c r="AK28" s="29"/>
      <c r="AL28" s="29"/>
    </row>
    <row r="29" spans="2:77" ht="18" x14ac:dyDescent="0.3">
      <c r="F29" s="3"/>
      <c r="G29" s="3"/>
      <c r="H29" s="3"/>
      <c r="I29" s="3"/>
      <c r="J29" s="3"/>
      <c r="K29" s="7" t="s">
        <v>266</v>
      </c>
      <c r="L29" s="7" t="s">
        <v>426</v>
      </c>
      <c r="M29" s="7" t="s">
        <v>283</v>
      </c>
      <c r="N29" s="7" t="s">
        <v>319</v>
      </c>
      <c r="O29" s="7"/>
      <c r="P29" s="7"/>
      <c r="R29" s="7" t="s">
        <v>493</v>
      </c>
      <c r="S29" s="7" t="s">
        <v>1283</v>
      </c>
      <c r="T29" s="7" t="s">
        <v>1283</v>
      </c>
      <c r="U29" s="34" t="s">
        <v>1350</v>
      </c>
      <c r="AK29" s="29"/>
      <c r="AL29" s="29"/>
    </row>
    <row r="30" spans="2:77" ht="18" x14ac:dyDescent="0.3">
      <c r="F30" s="3"/>
      <c r="G30" s="3"/>
      <c r="H30" s="3"/>
      <c r="I30" s="3"/>
      <c r="J30" s="3"/>
      <c r="K30" s="7" t="s">
        <v>267</v>
      </c>
      <c r="L30" s="7" t="s">
        <v>411</v>
      </c>
      <c r="M30" s="7" t="s">
        <v>286</v>
      </c>
      <c r="N30" s="7" t="s">
        <v>412</v>
      </c>
      <c r="O30" s="7"/>
      <c r="P30" s="7"/>
      <c r="R30" s="7" t="s">
        <v>493</v>
      </c>
      <c r="S30" s="7" t="s">
        <v>1384</v>
      </c>
      <c r="T30" s="7" t="s">
        <v>1384</v>
      </c>
      <c r="U30" s="34" t="s">
        <v>1385</v>
      </c>
      <c r="AK30" s="29"/>
      <c r="AL30" s="29"/>
    </row>
    <row r="31" spans="2:77" ht="18" x14ac:dyDescent="0.3">
      <c r="F31" s="3"/>
      <c r="G31" s="3"/>
      <c r="H31" s="3"/>
      <c r="I31" s="3"/>
      <c r="J31" s="3"/>
      <c r="K31" s="7" t="s">
        <v>267</v>
      </c>
      <c r="L31" s="7" t="s">
        <v>411</v>
      </c>
      <c r="M31" s="7" t="s">
        <v>288</v>
      </c>
      <c r="N31" s="7" t="s">
        <v>412</v>
      </c>
      <c r="O31" s="7"/>
      <c r="P31" s="7"/>
      <c r="R31" s="7" t="s">
        <v>493</v>
      </c>
      <c r="S31" s="7" t="s">
        <v>1284</v>
      </c>
      <c r="T31" s="7" t="s">
        <v>1284</v>
      </c>
      <c r="U31" s="34" t="s">
        <v>1351</v>
      </c>
      <c r="AK31" s="29"/>
      <c r="AL31" s="29"/>
    </row>
    <row r="32" spans="2:77" x14ac:dyDescent="0.3">
      <c r="F32" s="3"/>
      <c r="G32" s="3"/>
      <c r="H32" s="3"/>
      <c r="I32" s="3"/>
      <c r="J32" s="3"/>
      <c r="K32" s="7" t="s">
        <v>267</v>
      </c>
      <c r="L32" s="7" t="s">
        <v>411</v>
      </c>
      <c r="M32" s="7" t="s">
        <v>287</v>
      </c>
      <c r="N32" s="7" t="s">
        <v>412</v>
      </c>
      <c r="O32" s="7"/>
      <c r="P32" s="7"/>
      <c r="R32" s="7" t="s">
        <v>502</v>
      </c>
      <c r="S32" s="7" t="s">
        <v>494</v>
      </c>
      <c r="T32" s="7" t="s">
        <v>494</v>
      </c>
      <c r="U32" s="34" t="s">
        <v>495</v>
      </c>
    </row>
    <row r="33" spans="2:21" x14ac:dyDescent="0.3">
      <c r="F33" s="3"/>
      <c r="G33" s="3"/>
      <c r="H33" s="3"/>
      <c r="I33" s="3"/>
      <c r="J33" s="3"/>
      <c r="K33" s="7" t="s">
        <v>267</v>
      </c>
      <c r="L33" s="7" t="s">
        <v>411</v>
      </c>
      <c r="M33" s="7" t="s">
        <v>289</v>
      </c>
      <c r="N33" s="7" t="s">
        <v>412</v>
      </c>
      <c r="O33" s="7"/>
      <c r="P33" s="7"/>
      <c r="R33" s="7" t="s">
        <v>502</v>
      </c>
      <c r="S33" s="7" t="s">
        <v>499</v>
      </c>
      <c r="T33" s="7" t="s">
        <v>499</v>
      </c>
      <c r="U33" s="34" t="s">
        <v>500</v>
      </c>
    </row>
    <row r="34" spans="2:21" x14ac:dyDescent="0.3">
      <c r="F34" s="3"/>
      <c r="G34" s="3"/>
      <c r="H34" s="3"/>
      <c r="I34" s="3"/>
      <c r="J34" s="3"/>
      <c r="K34" s="7" t="s">
        <v>267</v>
      </c>
      <c r="L34" s="7" t="s">
        <v>426</v>
      </c>
      <c r="M34" s="7" t="s">
        <v>287</v>
      </c>
      <c r="N34" s="7" t="s">
        <v>507</v>
      </c>
      <c r="O34" s="7"/>
      <c r="P34" s="7"/>
      <c r="R34" s="7" t="s">
        <v>502</v>
      </c>
      <c r="S34" s="7" t="s">
        <v>503</v>
      </c>
      <c r="T34" s="7" t="s">
        <v>503</v>
      </c>
      <c r="U34" s="34" t="s">
        <v>504</v>
      </c>
    </row>
    <row r="35" spans="2:21" x14ac:dyDescent="0.3">
      <c r="F35" s="3"/>
      <c r="G35" s="3"/>
      <c r="H35" s="3"/>
      <c r="I35" s="3"/>
      <c r="J35" s="3"/>
      <c r="K35" s="7" t="s">
        <v>267</v>
      </c>
      <c r="L35" s="7" t="s">
        <v>426</v>
      </c>
      <c r="M35" s="7" t="s">
        <v>288</v>
      </c>
      <c r="N35" s="7" t="s">
        <v>509</v>
      </c>
      <c r="O35" s="7"/>
      <c r="P35" s="7"/>
      <c r="R35" s="7" t="s">
        <v>502</v>
      </c>
      <c r="S35" s="7" t="s">
        <v>501</v>
      </c>
      <c r="T35" s="7" t="s">
        <v>501</v>
      </c>
      <c r="U35" s="34" t="s">
        <v>1296</v>
      </c>
    </row>
    <row r="36" spans="2:21" ht="28.8" x14ac:dyDescent="0.3">
      <c r="F36" s="3"/>
      <c r="G36" s="3"/>
      <c r="H36" s="3"/>
      <c r="I36" s="3"/>
      <c r="J36" s="3"/>
      <c r="K36" s="7" t="s">
        <v>267</v>
      </c>
      <c r="L36" s="7" t="s">
        <v>426</v>
      </c>
      <c r="M36" s="7" t="s">
        <v>289</v>
      </c>
      <c r="N36" s="26" t="s">
        <v>510</v>
      </c>
      <c r="O36" s="7"/>
      <c r="P36" s="7"/>
      <c r="R36" s="7" t="s">
        <v>506</v>
      </c>
      <c r="S36" s="7" t="s">
        <v>499</v>
      </c>
      <c r="T36" s="7" t="s">
        <v>499</v>
      </c>
      <c r="U36" s="34" t="s">
        <v>500</v>
      </c>
    </row>
    <row r="37" spans="2:21" x14ac:dyDescent="0.3">
      <c r="F37" s="3"/>
      <c r="G37" s="3"/>
      <c r="H37" s="3"/>
      <c r="I37" s="3"/>
      <c r="J37" s="3"/>
      <c r="K37" s="7" t="s">
        <v>267</v>
      </c>
      <c r="L37" s="7" t="s">
        <v>411</v>
      </c>
      <c r="M37" s="7" t="s">
        <v>290</v>
      </c>
      <c r="N37" s="7" t="s">
        <v>412</v>
      </c>
      <c r="O37" s="7"/>
      <c r="P37" s="7"/>
      <c r="R37" s="7" t="s">
        <v>506</v>
      </c>
      <c r="S37" s="7" t="s">
        <v>494</v>
      </c>
      <c r="T37" s="7" t="s">
        <v>494</v>
      </c>
      <c r="U37" s="34" t="s">
        <v>495</v>
      </c>
    </row>
    <row r="38" spans="2:21" x14ac:dyDescent="0.3">
      <c r="F38" s="3"/>
      <c r="G38" s="3"/>
      <c r="H38" s="3"/>
      <c r="I38" s="3"/>
      <c r="J38" s="3"/>
      <c r="K38" s="7" t="s">
        <v>267</v>
      </c>
      <c r="L38" s="7" t="s">
        <v>426</v>
      </c>
      <c r="M38" s="7" t="s">
        <v>290</v>
      </c>
      <c r="N38" s="7" t="s">
        <v>513</v>
      </c>
      <c r="O38" s="7"/>
      <c r="P38" s="7"/>
      <c r="R38" s="7" t="s">
        <v>506</v>
      </c>
      <c r="S38" s="7" t="s">
        <v>1279</v>
      </c>
      <c r="T38" s="7" t="s">
        <v>1279</v>
      </c>
      <c r="U38" s="34" t="s">
        <v>1291</v>
      </c>
    </row>
    <row r="39" spans="2:21" x14ac:dyDescent="0.3">
      <c r="B39" s="3"/>
      <c r="C39" s="3"/>
      <c r="D39" s="3"/>
      <c r="E39" s="3"/>
      <c r="F39" s="3"/>
      <c r="G39" s="3"/>
      <c r="H39" s="3"/>
      <c r="I39" s="3"/>
      <c r="J39" s="3"/>
      <c r="K39" s="7" t="s">
        <v>267</v>
      </c>
      <c r="L39" s="7" t="s">
        <v>411</v>
      </c>
      <c r="M39" s="7" t="s">
        <v>291</v>
      </c>
      <c r="N39" s="7" t="s">
        <v>412</v>
      </c>
      <c r="O39" s="7"/>
      <c r="P39" s="7"/>
      <c r="R39" s="7" t="s">
        <v>506</v>
      </c>
      <c r="S39" s="7" t="s">
        <v>1337</v>
      </c>
      <c r="T39" s="7" t="s">
        <v>1337</v>
      </c>
      <c r="U39" s="54" t="s">
        <v>1338</v>
      </c>
    </row>
    <row r="40" spans="2:21" x14ac:dyDescent="0.3">
      <c r="F40" s="3"/>
      <c r="G40" s="3"/>
      <c r="H40" s="3"/>
      <c r="I40" s="3"/>
      <c r="J40" s="3"/>
      <c r="K40" s="7" t="s">
        <v>267</v>
      </c>
      <c r="L40" s="7" t="s">
        <v>426</v>
      </c>
      <c r="M40" s="7" t="s">
        <v>291</v>
      </c>
      <c r="N40" s="7" t="s">
        <v>517</v>
      </c>
      <c r="O40" s="7"/>
      <c r="P40" s="7"/>
      <c r="R40" s="7" t="s">
        <v>506</v>
      </c>
      <c r="S40" s="7" t="s">
        <v>1357</v>
      </c>
      <c r="T40" s="7" t="s">
        <v>1357</v>
      </c>
      <c r="U40" s="54" t="s">
        <v>1305</v>
      </c>
    </row>
    <row r="41" spans="2:21" x14ac:dyDescent="0.3">
      <c r="F41" s="3"/>
      <c r="G41" s="3"/>
      <c r="H41" s="3"/>
      <c r="I41" s="3"/>
      <c r="J41" s="3"/>
      <c r="K41" s="7" t="s">
        <v>268</v>
      </c>
      <c r="L41" s="7" t="s">
        <v>411</v>
      </c>
      <c r="M41" s="7" t="s">
        <v>285</v>
      </c>
      <c r="N41" s="7" t="s">
        <v>412</v>
      </c>
      <c r="O41" s="7"/>
      <c r="P41" s="7"/>
      <c r="R41" s="7" t="s">
        <v>506</v>
      </c>
      <c r="S41" s="7" t="s">
        <v>1358</v>
      </c>
      <c r="T41" s="7" t="s">
        <v>1358</v>
      </c>
      <c r="U41" s="54" t="s">
        <v>1306</v>
      </c>
    </row>
    <row r="42" spans="2:21" x14ac:dyDescent="0.3">
      <c r="F42" s="3"/>
      <c r="G42" s="3"/>
      <c r="H42" s="3"/>
      <c r="I42" s="3"/>
      <c r="J42" s="3"/>
      <c r="K42" s="7" t="s">
        <v>268</v>
      </c>
      <c r="L42" s="7" t="s">
        <v>411</v>
      </c>
      <c r="M42" s="7" t="s">
        <v>293</v>
      </c>
      <c r="N42" s="7" t="s">
        <v>412</v>
      </c>
      <c r="O42" s="7"/>
      <c r="P42" s="7"/>
      <c r="R42" s="7" t="s">
        <v>506</v>
      </c>
      <c r="S42" s="7" t="s">
        <v>1359</v>
      </c>
      <c r="T42" s="7" t="s">
        <v>1359</v>
      </c>
      <c r="U42" s="54" t="s">
        <v>1307</v>
      </c>
    </row>
    <row r="43" spans="2:21" x14ac:dyDescent="0.3">
      <c r="F43" s="3"/>
      <c r="G43" s="3"/>
      <c r="H43" s="3"/>
      <c r="I43" s="3"/>
      <c r="J43" s="3"/>
      <c r="K43" s="7" t="s">
        <v>268</v>
      </c>
      <c r="L43" s="7" t="s">
        <v>411</v>
      </c>
      <c r="M43" s="7" t="s">
        <v>523</v>
      </c>
      <c r="N43" s="7" t="s">
        <v>412</v>
      </c>
      <c r="O43" s="7"/>
      <c r="P43" s="7"/>
      <c r="R43" s="7" t="s">
        <v>506</v>
      </c>
      <c r="S43" s="7" t="s">
        <v>1294</v>
      </c>
      <c r="T43" s="7" t="s">
        <v>1294</v>
      </c>
      <c r="U43" s="34" t="s">
        <v>1295</v>
      </c>
    </row>
    <row r="44" spans="2:21" x14ac:dyDescent="0.3">
      <c r="F44" s="3"/>
      <c r="G44" s="3"/>
      <c r="H44" s="3"/>
      <c r="I44" s="3"/>
      <c r="J44" s="3"/>
      <c r="K44" s="7" t="s">
        <v>268</v>
      </c>
      <c r="L44" s="7" t="s">
        <v>411</v>
      </c>
      <c r="M44" s="7" t="s">
        <v>294</v>
      </c>
      <c r="N44" s="7" t="s">
        <v>412</v>
      </c>
      <c r="O44" s="7"/>
      <c r="P44" s="7"/>
      <c r="R44" s="7" t="s">
        <v>508</v>
      </c>
      <c r="S44" s="7" t="s">
        <v>499</v>
      </c>
      <c r="T44" s="7" t="s">
        <v>499</v>
      </c>
      <c r="U44" s="34" t="s">
        <v>500</v>
      </c>
    </row>
    <row r="45" spans="2:21" x14ac:dyDescent="0.3">
      <c r="F45" s="3"/>
      <c r="G45" s="3"/>
      <c r="H45" s="3"/>
      <c r="I45" s="3"/>
      <c r="J45" s="3"/>
      <c r="K45" s="7" t="s">
        <v>268</v>
      </c>
      <c r="L45" s="7" t="s">
        <v>411</v>
      </c>
      <c r="M45" s="7" t="s">
        <v>525</v>
      </c>
      <c r="N45" s="7" t="s">
        <v>412</v>
      </c>
      <c r="O45" s="7"/>
      <c r="P45" s="7"/>
      <c r="R45" s="7" t="s">
        <v>508</v>
      </c>
      <c r="S45" s="7" t="s">
        <v>494</v>
      </c>
      <c r="T45" s="7" t="s">
        <v>494</v>
      </c>
      <c r="U45" s="34" t="s">
        <v>495</v>
      </c>
    </row>
    <row r="46" spans="2:21" x14ac:dyDescent="0.3">
      <c r="F46" s="3"/>
      <c r="G46" s="3"/>
      <c r="H46" s="3"/>
      <c r="I46" s="3"/>
      <c r="J46" s="3"/>
      <c r="K46" s="7" t="s">
        <v>268</v>
      </c>
      <c r="L46" s="7" t="s">
        <v>426</v>
      </c>
      <c r="M46" s="7" t="s">
        <v>293</v>
      </c>
      <c r="N46" s="7" t="s">
        <v>527</v>
      </c>
      <c r="O46" s="7"/>
      <c r="P46" s="7"/>
      <c r="R46" s="7" t="s">
        <v>508</v>
      </c>
      <c r="S46" s="7" t="s">
        <v>1279</v>
      </c>
      <c r="T46" s="7" t="s">
        <v>1279</v>
      </c>
      <c r="U46" s="34" t="s">
        <v>1291</v>
      </c>
    </row>
    <row r="47" spans="2:21" x14ac:dyDescent="0.3">
      <c r="F47" s="3"/>
      <c r="G47" s="3"/>
      <c r="H47" s="3"/>
      <c r="I47" s="3"/>
      <c r="J47" s="3"/>
      <c r="K47" s="7" t="s">
        <v>268</v>
      </c>
      <c r="L47" s="7" t="s">
        <v>426</v>
      </c>
      <c r="M47" s="7" t="s">
        <v>523</v>
      </c>
      <c r="N47" s="7" t="s">
        <v>528</v>
      </c>
      <c r="O47" s="7"/>
      <c r="P47" s="7"/>
      <c r="R47" s="7" t="s">
        <v>508</v>
      </c>
      <c r="S47" s="7" t="s">
        <v>1337</v>
      </c>
      <c r="T47" s="7" t="s">
        <v>1337</v>
      </c>
      <c r="U47" s="54" t="s">
        <v>1338</v>
      </c>
    </row>
    <row r="48" spans="2:21" x14ac:dyDescent="0.3">
      <c r="F48" s="3"/>
      <c r="G48" s="3"/>
      <c r="H48" s="3"/>
      <c r="I48" s="3"/>
      <c r="J48" s="3"/>
      <c r="K48" s="7" t="s">
        <v>268</v>
      </c>
      <c r="L48" s="7" t="s">
        <v>426</v>
      </c>
      <c r="M48" s="7" t="s">
        <v>294</v>
      </c>
      <c r="N48" s="7" t="s">
        <v>319</v>
      </c>
      <c r="O48" s="7"/>
      <c r="P48" s="7"/>
      <c r="R48" s="7" t="s">
        <v>508</v>
      </c>
      <c r="S48" s="7" t="s">
        <v>1357</v>
      </c>
      <c r="T48" s="7" t="s">
        <v>1357</v>
      </c>
      <c r="U48" s="54" t="s">
        <v>1305</v>
      </c>
    </row>
    <row r="49" spans="6:21" x14ac:dyDescent="0.3">
      <c r="F49" s="3"/>
      <c r="G49" s="3"/>
      <c r="H49" s="3"/>
      <c r="I49" s="3"/>
      <c r="J49" s="3"/>
      <c r="K49" s="7" t="s">
        <v>268</v>
      </c>
      <c r="L49" s="7" t="s">
        <v>426</v>
      </c>
      <c r="M49" s="7" t="s">
        <v>525</v>
      </c>
      <c r="N49" s="7" t="s">
        <v>319</v>
      </c>
      <c r="O49" s="7"/>
      <c r="P49" s="7"/>
      <c r="R49" s="7" t="s">
        <v>508</v>
      </c>
      <c r="S49" s="7" t="s">
        <v>1358</v>
      </c>
      <c r="T49" s="7" t="s">
        <v>1358</v>
      </c>
      <c r="U49" s="54" t="s">
        <v>1306</v>
      </c>
    </row>
    <row r="50" spans="6:21" x14ac:dyDescent="0.3">
      <c r="F50" s="3"/>
      <c r="G50" s="3"/>
      <c r="H50" s="3"/>
      <c r="I50" s="3"/>
      <c r="J50" s="3"/>
      <c r="K50" s="7" t="s">
        <v>268</v>
      </c>
      <c r="L50" s="7" t="s">
        <v>411</v>
      </c>
      <c r="M50" s="7" t="s">
        <v>290</v>
      </c>
      <c r="N50" s="7" t="s">
        <v>412</v>
      </c>
      <c r="O50" s="7"/>
      <c r="P50" s="7"/>
      <c r="R50" s="7" t="s">
        <v>508</v>
      </c>
      <c r="S50" s="7" t="s">
        <v>1359</v>
      </c>
      <c r="T50" s="7" t="s">
        <v>1359</v>
      </c>
      <c r="U50" s="54" t="s">
        <v>1307</v>
      </c>
    </row>
    <row r="51" spans="6:21" x14ac:dyDescent="0.3">
      <c r="F51" s="3"/>
      <c r="G51" s="3"/>
      <c r="H51" s="3"/>
      <c r="I51" s="3"/>
      <c r="J51" s="3"/>
      <c r="K51" s="7" t="s">
        <v>268</v>
      </c>
      <c r="L51" s="7" t="s">
        <v>426</v>
      </c>
      <c r="M51" s="7" t="s">
        <v>290</v>
      </c>
      <c r="N51" s="7" t="s">
        <v>513</v>
      </c>
      <c r="O51" s="7"/>
      <c r="P51" s="7"/>
      <c r="R51" s="7" t="s">
        <v>508</v>
      </c>
      <c r="S51" s="7" t="s">
        <v>515</v>
      </c>
      <c r="T51" s="7" t="s">
        <v>515</v>
      </c>
      <c r="U51" s="34" t="s">
        <v>516</v>
      </c>
    </row>
    <row r="52" spans="6:21" x14ac:dyDescent="0.3">
      <c r="F52" s="3"/>
      <c r="G52" s="3"/>
      <c r="H52" s="3"/>
      <c r="I52" s="3"/>
      <c r="J52" s="3"/>
      <c r="K52" s="7" t="s">
        <v>479</v>
      </c>
      <c r="L52" s="7" t="s">
        <v>411</v>
      </c>
      <c r="M52" s="7" t="s">
        <v>386</v>
      </c>
      <c r="N52" s="7" t="s">
        <v>412</v>
      </c>
      <c r="O52" s="7"/>
      <c r="P52" s="7"/>
      <c r="R52" s="7" t="s">
        <v>508</v>
      </c>
      <c r="S52" s="7" t="s">
        <v>518</v>
      </c>
      <c r="T52" s="7" t="s">
        <v>518</v>
      </c>
      <c r="U52" s="34" t="s">
        <v>519</v>
      </c>
    </row>
    <row r="53" spans="6:21" x14ac:dyDescent="0.3">
      <c r="K53" s="7" t="s">
        <v>479</v>
      </c>
      <c r="L53" s="7" t="s">
        <v>411</v>
      </c>
      <c r="M53" s="7" t="s">
        <v>537</v>
      </c>
      <c r="N53" s="7" t="s">
        <v>412</v>
      </c>
      <c r="O53" s="7"/>
      <c r="P53" s="7"/>
      <c r="R53" s="7" t="s">
        <v>520</v>
      </c>
      <c r="S53" s="7" t="s">
        <v>499</v>
      </c>
      <c r="T53" s="7" t="s">
        <v>499</v>
      </c>
      <c r="U53" s="34" t="s">
        <v>500</v>
      </c>
    </row>
    <row r="54" spans="6:21" x14ac:dyDescent="0.3">
      <c r="K54" s="7" t="s">
        <v>479</v>
      </c>
      <c r="L54" s="7" t="s">
        <v>411</v>
      </c>
      <c r="M54" s="7" t="s">
        <v>498</v>
      </c>
      <c r="N54" s="7" t="s">
        <v>412</v>
      </c>
      <c r="O54" s="7"/>
      <c r="P54" s="7"/>
      <c r="R54" s="7" t="s">
        <v>520</v>
      </c>
      <c r="S54" s="7" t="s">
        <v>521</v>
      </c>
      <c r="T54" s="7" t="s">
        <v>521</v>
      </c>
      <c r="U54" s="34" t="s">
        <v>522</v>
      </c>
    </row>
    <row r="55" spans="6:21" x14ac:dyDescent="0.3">
      <c r="K55" s="7" t="s">
        <v>542</v>
      </c>
      <c r="L55" s="7" t="s">
        <v>411</v>
      </c>
      <c r="M55" s="7" t="s">
        <v>543</v>
      </c>
      <c r="N55" s="7" t="s">
        <v>412</v>
      </c>
      <c r="O55" s="7"/>
      <c r="P55" s="7"/>
      <c r="R55" s="7" t="s">
        <v>520</v>
      </c>
      <c r="S55" s="7" t="s">
        <v>428</v>
      </c>
      <c r="T55" s="7" t="s">
        <v>428</v>
      </c>
      <c r="U55" s="34" t="s">
        <v>524</v>
      </c>
    </row>
    <row r="56" spans="6:21" x14ac:dyDescent="0.3">
      <c r="K56" s="7" t="s">
        <v>542</v>
      </c>
      <c r="L56" s="7" t="s">
        <v>411</v>
      </c>
      <c r="M56" s="7" t="s">
        <v>546</v>
      </c>
      <c r="N56" s="7" t="s">
        <v>412</v>
      </c>
      <c r="O56" s="7"/>
      <c r="P56" s="7"/>
      <c r="R56" s="7" t="s">
        <v>520</v>
      </c>
      <c r="S56" s="7" t="s">
        <v>302</v>
      </c>
      <c r="T56" s="7" t="s">
        <v>302</v>
      </c>
      <c r="U56" s="34" t="s">
        <v>449</v>
      </c>
    </row>
    <row r="57" spans="6:21" x14ac:dyDescent="0.3">
      <c r="K57" s="7" t="s">
        <v>542</v>
      </c>
      <c r="L57" s="7" t="s">
        <v>411</v>
      </c>
      <c r="M57" s="7" t="s">
        <v>549</v>
      </c>
      <c r="N57" s="7" t="s">
        <v>412</v>
      </c>
      <c r="O57" s="7"/>
      <c r="P57" s="7"/>
      <c r="R57" s="7" t="s">
        <v>520</v>
      </c>
      <c r="S57" s="7" t="s">
        <v>337</v>
      </c>
      <c r="T57" s="7" t="s">
        <v>337</v>
      </c>
      <c r="U57" s="34" t="s">
        <v>526</v>
      </c>
    </row>
    <row r="58" spans="6:21" x14ac:dyDescent="0.3">
      <c r="K58" s="7" t="s">
        <v>542</v>
      </c>
      <c r="L58" s="7" t="s">
        <v>411</v>
      </c>
      <c r="M58" s="7" t="s">
        <v>552</v>
      </c>
      <c r="N58" s="7" t="s">
        <v>412</v>
      </c>
      <c r="O58" s="7"/>
      <c r="P58" s="7"/>
      <c r="R58" s="7" t="s">
        <v>520</v>
      </c>
      <c r="S58" s="7" t="s">
        <v>529</v>
      </c>
      <c r="T58" s="7" t="s">
        <v>529</v>
      </c>
      <c r="U58" s="56" t="s">
        <v>1300</v>
      </c>
    </row>
    <row r="59" spans="6:21" x14ac:dyDescent="0.3">
      <c r="K59" s="7" t="s">
        <v>542</v>
      </c>
      <c r="L59" s="7" t="s">
        <v>426</v>
      </c>
      <c r="M59" s="7" t="s">
        <v>552</v>
      </c>
      <c r="N59" s="7" t="s">
        <v>319</v>
      </c>
      <c r="O59" s="7"/>
      <c r="P59" s="7"/>
      <c r="R59" s="7" t="s">
        <v>520</v>
      </c>
      <c r="S59" s="7" t="s">
        <v>531</v>
      </c>
      <c r="T59" s="7" t="s">
        <v>531</v>
      </c>
      <c r="U59" s="56" t="s">
        <v>1301</v>
      </c>
    </row>
    <row r="60" spans="6:21" x14ac:dyDescent="0.3">
      <c r="K60" s="7" t="s">
        <v>457</v>
      </c>
      <c r="L60" s="7" t="s">
        <v>557</v>
      </c>
      <c r="M60" s="7" t="s">
        <v>482</v>
      </c>
      <c r="N60" s="7" t="s">
        <v>558</v>
      </c>
      <c r="O60" s="7"/>
      <c r="P60" s="7"/>
      <c r="R60" s="7" t="s">
        <v>520</v>
      </c>
      <c r="S60" s="7" t="s">
        <v>533</v>
      </c>
      <c r="T60" s="7" t="s">
        <v>533</v>
      </c>
      <c r="U60" s="56" t="s">
        <v>1302</v>
      </c>
    </row>
    <row r="61" spans="6:21" x14ac:dyDescent="0.3">
      <c r="K61" s="7" t="s">
        <v>457</v>
      </c>
      <c r="L61" s="7" t="s">
        <v>1360</v>
      </c>
      <c r="M61" s="7" t="s">
        <v>467</v>
      </c>
      <c r="N61" s="7">
        <v>40</v>
      </c>
      <c r="O61" s="7"/>
      <c r="P61" s="7"/>
      <c r="R61" s="7" t="s">
        <v>520</v>
      </c>
      <c r="S61" s="7" t="s">
        <v>1297</v>
      </c>
      <c r="T61" s="7" t="s">
        <v>1297</v>
      </c>
      <c r="U61" s="56" t="s">
        <v>1303</v>
      </c>
    </row>
    <row r="62" spans="6:21" x14ac:dyDescent="0.3">
      <c r="K62" s="7" t="s">
        <v>457</v>
      </c>
      <c r="L62" s="7" t="s">
        <v>1360</v>
      </c>
      <c r="M62" s="7" t="s">
        <v>488</v>
      </c>
      <c r="N62" s="7">
        <v>40</v>
      </c>
      <c r="O62" s="7"/>
      <c r="P62" s="7"/>
      <c r="R62" s="7" t="s">
        <v>520</v>
      </c>
      <c r="S62" s="7" t="s">
        <v>1298</v>
      </c>
      <c r="T62" s="7" t="s">
        <v>1298</v>
      </c>
      <c r="U62" s="56" t="s">
        <v>1304</v>
      </c>
    </row>
    <row r="63" spans="6:21" x14ac:dyDescent="0.3">
      <c r="K63" s="7" t="s">
        <v>457</v>
      </c>
      <c r="L63" s="7" t="s">
        <v>561</v>
      </c>
      <c r="M63" s="7" t="s">
        <v>562</v>
      </c>
      <c r="N63" s="7" t="s">
        <v>563</v>
      </c>
      <c r="O63" s="7" t="s">
        <v>564</v>
      </c>
      <c r="P63" s="7"/>
      <c r="R63" s="7" t="s">
        <v>520</v>
      </c>
      <c r="S63" s="7" t="s">
        <v>535</v>
      </c>
      <c r="T63" s="7" t="s">
        <v>535</v>
      </c>
      <c r="U63" s="35" t="s">
        <v>536</v>
      </c>
    </row>
    <row r="64" spans="6:21" x14ac:dyDescent="0.3">
      <c r="K64" s="7" t="s">
        <v>457</v>
      </c>
      <c r="L64" s="7" t="s">
        <v>561</v>
      </c>
      <c r="M64" s="7" t="s">
        <v>562</v>
      </c>
      <c r="N64" s="7" t="s">
        <v>567</v>
      </c>
      <c r="O64" s="7" t="s">
        <v>568</v>
      </c>
      <c r="P64" s="7"/>
      <c r="R64" s="7" t="s">
        <v>520</v>
      </c>
      <c r="S64" s="7" t="s">
        <v>538</v>
      </c>
      <c r="T64" s="7" t="s">
        <v>538</v>
      </c>
      <c r="U64" s="34" t="s">
        <v>539</v>
      </c>
    </row>
    <row r="65" spans="11:21" x14ac:dyDescent="0.3">
      <c r="K65" s="7" t="s">
        <v>457</v>
      </c>
      <c r="L65" s="7" t="s">
        <v>571</v>
      </c>
      <c r="M65" s="7"/>
      <c r="N65" s="7" t="s">
        <v>572</v>
      </c>
      <c r="O65" s="7"/>
      <c r="P65" s="7"/>
      <c r="R65" s="7" t="s">
        <v>520</v>
      </c>
      <c r="S65" s="7" t="s">
        <v>540</v>
      </c>
      <c r="T65" s="7" t="s">
        <v>540</v>
      </c>
      <c r="U65" s="38" t="s">
        <v>541</v>
      </c>
    </row>
    <row r="66" spans="11:21" ht="28.8" x14ac:dyDescent="0.3">
      <c r="K66" s="7" t="s">
        <v>493</v>
      </c>
      <c r="L66" s="7" t="s">
        <v>411</v>
      </c>
      <c r="M66" s="7" t="s">
        <v>1335</v>
      </c>
      <c r="N66" s="7" t="s">
        <v>412</v>
      </c>
      <c r="O66" s="7"/>
      <c r="P66" s="7"/>
      <c r="R66" s="7" t="s">
        <v>520</v>
      </c>
      <c r="S66" s="7" t="s">
        <v>544</v>
      </c>
      <c r="T66" s="7"/>
      <c r="U66" s="35" t="s">
        <v>545</v>
      </c>
    </row>
    <row r="67" spans="11:21" x14ac:dyDescent="0.3">
      <c r="K67" s="7" t="s">
        <v>493</v>
      </c>
      <c r="L67" s="7" t="s">
        <v>411</v>
      </c>
      <c r="M67" s="7" t="s">
        <v>1283</v>
      </c>
      <c r="N67" s="7" t="s">
        <v>412</v>
      </c>
      <c r="O67" s="7"/>
      <c r="P67" s="7"/>
      <c r="R67" s="7" t="s">
        <v>520</v>
      </c>
      <c r="S67" s="7" t="s">
        <v>547</v>
      </c>
      <c r="T67" s="7" t="s">
        <v>547</v>
      </c>
      <c r="U67" s="34" t="s">
        <v>548</v>
      </c>
    </row>
    <row r="68" spans="11:21" x14ac:dyDescent="0.3">
      <c r="K68" s="7" t="s">
        <v>493</v>
      </c>
      <c r="L68" s="7" t="s">
        <v>411</v>
      </c>
      <c r="M68" s="7" t="s">
        <v>1384</v>
      </c>
      <c r="N68" s="7" t="s">
        <v>412</v>
      </c>
      <c r="O68" s="7"/>
      <c r="P68" s="7"/>
      <c r="R68" s="7" t="s">
        <v>520</v>
      </c>
      <c r="S68" s="7" t="s">
        <v>550</v>
      </c>
      <c r="T68" s="7" t="s">
        <v>550</v>
      </c>
      <c r="U68" s="34" t="s">
        <v>551</v>
      </c>
    </row>
    <row r="69" spans="11:21" x14ac:dyDescent="0.3">
      <c r="K69" s="7" t="s">
        <v>493</v>
      </c>
      <c r="L69" s="7" t="s">
        <v>411</v>
      </c>
      <c r="M69" s="7" t="s">
        <v>1284</v>
      </c>
      <c r="N69" s="7" t="s">
        <v>412</v>
      </c>
      <c r="O69" s="7"/>
      <c r="P69" s="7"/>
      <c r="R69" s="7" t="s">
        <v>520</v>
      </c>
      <c r="S69" s="7" t="s">
        <v>553</v>
      </c>
      <c r="T69" s="7" t="s">
        <v>553</v>
      </c>
      <c r="U69" s="34" t="s">
        <v>554</v>
      </c>
    </row>
    <row r="70" spans="11:21" ht="43.2" x14ac:dyDescent="0.3">
      <c r="K70" s="7" t="s">
        <v>493</v>
      </c>
      <c r="L70" s="7" t="s">
        <v>426</v>
      </c>
      <c r="M70" s="7" t="s">
        <v>1283</v>
      </c>
      <c r="N70" s="7" t="s">
        <v>319</v>
      </c>
      <c r="O70" s="7"/>
      <c r="P70" s="7"/>
      <c r="R70" s="7" t="s">
        <v>520</v>
      </c>
      <c r="S70" s="7" t="s">
        <v>555</v>
      </c>
      <c r="T70" s="7" t="s">
        <v>555</v>
      </c>
      <c r="U70" s="33" t="s">
        <v>556</v>
      </c>
    </row>
    <row r="71" spans="11:21" x14ac:dyDescent="0.3">
      <c r="K71" s="7" t="s">
        <v>493</v>
      </c>
      <c r="L71" s="7" t="s">
        <v>426</v>
      </c>
      <c r="M71" s="7" t="s">
        <v>1384</v>
      </c>
      <c r="N71" s="7" t="s">
        <v>319</v>
      </c>
      <c r="O71" s="7"/>
      <c r="P71" s="7"/>
      <c r="R71" s="7" t="s">
        <v>520</v>
      </c>
      <c r="S71" s="7" t="s">
        <v>559</v>
      </c>
      <c r="T71" s="7" t="s">
        <v>559</v>
      </c>
      <c r="U71" s="34" t="s">
        <v>560</v>
      </c>
    </row>
    <row r="72" spans="11:21" x14ac:dyDescent="0.3">
      <c r="K72" s="7" t="s">
        <v>493</v>
      </c>
      <c r="L72" s="7" t="s">
        <v>426</v>
      </c>
      <c r="M72" s="7" t="s">
        <v>1284</v>
      </c>
      <c r="N72" s="7" t="s">
        <v>319</v>
      </c>
      <c r="O72" s="7"/>
      <c r="P72" s="7"/>
      <c r="R72" s="7" t="s">
        <v>520</v>
      </c>
      <c r="S72" s="7" t="s">
        <v>565</v>
      </c>
      <c r="T72" s="7" t="s">
        <v>565</v>
      </c>
      <c r="U72" s="35" t="s">
        <v>566</v>
      </c>
    </row>
    <row r="73" spans="11:21" ht="28.8" x14ac:dyDescent="0.3">
      <c r="K73" s="7" t="s">
        <v>493</v>
      </c>
      <c r="L73" s="7" t="s">
        <v>571</v>
      </c>
      <c r="M73" s="7"/>
      <c r="N73" s="7" t="s">
        <v>1285</v>
      </c>
      <c r="O73" s="7"/>
      <c r="P73" s="7"/>
      <c r="R73" s="7" t="s">
        <v>520</v>
      </c>
      <c r="S73" s="7" t="s">
        <v>569</v>
      </c>
      <c r="T73" s="7" t="s">
        <v>569</v>
      </c>
      <c r="U73" s="33" t="s">
        <v>570</v>
      </c>
    </row>
    <row r="74" spans="11:21" x14ac:dyDescent="0.3">
      <c r="K74" s="7" t="s">
        <v>413</v>
      </c>
      <c r="L74" s="7" t="s">
        <v>411</v>
      </c>
      <c r="M74" s="7" t="s">
        <v>435</v>
      </c>
      <c r="N74" s="7" t="s">
        <v>412</v>
      </c>
      <c r="O74" s="7"/>
      <c r="P74" s="7"/>
      <c r="R74" s="7" t="s">
        <v>520</v>
      </c>
      <c r="S74" s="7" t="s">
        <v>346</v>
      </c>
      <c r="T74" s="7" t="s">
        <v>346</v>
      </c>
      <c r="U74" s="34" t="s">
        <v>573</v>
      </c>
    </row>
    <row r="75" spans="11:21" ht="28.8" x14ac:dyDescent="0.3">
      <c r="K75" s="7" t="s">
        <v>413</v>
      </c>
      <c r="L75" s="7" t="s">
        <v>411</v>
      </c>
      <c r="M75" s="7" t="s">
        <v>442</v>
      </c>
      <c r="N75" s="7" t="s">
        <v>412</v>
      </c>
      <c r="O75" s="7"/>
      <c r="P75" s="7"/>
      <c r="R75" s="7" t="s">
        <v>520</v>
      </c>
      <c r="S75" s="7" t="s">
        <v>575</v>
      </c>
      <c r="T75" s="7" t="s">
        <v>575</v>
      </c>
      <c r="U75" s="33" t="s">
        <v>576</v>
      </c>
    </row>
    <row r="76" spans="11:21" x14ac:dyDescent="0.3">
      <c r="K76" s="7" t="s">
        <v>413</v>
      </c>
      <c r="L76" s="7" t="s">
        <v>411</v>
      </c>
      <c r="M76" s="7" t="s">
        <v>579</v>
      </c>
      <c r="N76" s="7" t="s">
        <v>412</v>
      </c>
      <c r="O76" s="7"/>
      <c r="P76" s="7"/>
      <c r="R76" s="7" t="s">
        <v>520</v>
      </c>
      <c r="S76" s="7" t="s">
        <v>515</v>
      </c>
      <c r="T76" s="7" t="s">
        <v>515</v>
      </c>
      <c r="U76" s="35" t="s">
        <v>577</v>
      </c>
    </row>
    <row r="77" spans="11:21" x14ac:dyDescent="0.3">
      <c r="K77" s="7" t="s">
        <v>413</v>
      </c>
      <c r="L77" s="7" t="s">
        <v>426</v>
      </c>
      <c r="M77" s="7" t="s">
        <v>435</v>
      </c>
      <c r="N77" s="7" t="s">
        <v>319</v>
      </c>
      <c r="O77" s="7"/>
      <c r="P77" s="7"/>
      <c r="R77" s="7" t="s">
        <v>520</v>
      </c>
      <c r="S77" s="7" t="s">
        <v>518</v>
      </c>
      <c r="T77" s="7" t="s">
        <v>518</v>
      </c>
      <c r="U77" s="35" t="s">
        <v>578</v>
      </c>
    </row>
    <row r="78" spans="11:21" x14ac:dyDescent="0.3">
      <c r="K78" s="7" t="s">
        <v>413</v>
      </c>
      <c r="L78" s="7" t="s">
        <v>426</v>
      </c>
      <c r="M78" s="7" t="s">
        <v>442</v>
      </c>
      <c r="N78" s="7" t="s">
        <v>319</v>
      </c>
      <c r="O78" s="7"/>
      <c r="P78" s="7"/>
      <c r="R78" s="7" t="s">
        <v>520</v>
      </c>
      <c r="S78" s="7" t="s">
        <v>580</v>
      </c>
      <c r="T78" s="7" t="s">
        <v>580</v>
      </c>
      <c r="U78" s="34" t="s">
        <v>581</v>
      </c>
    </row>
    <row r="79" spans="11:21" ht="43.2" x14ac:dyDescent="0.3">
      <c r="K79" s="7" t="s">
        <v>413</v>
      </c>
      <c r="L79" s="7" t="s">
        <v>426</v>
      </c>
      <c r="M79" s="7" t="s">
        <v>579</v>
      </c>
      <c r="N79" s="7" t="s">
        <v>319</v>
      </c>
      <c r="O79" s="7"/>
      <c r="P79" s="7"/>
      <c r="R79" s="7" t="s">
        <v>520</v>
      </c>
      <c r="S79" s="7" t="s">
        <v>582</v>
      </c>
      <c r="T79" s="7" t="s">
        <v>582</v>
      </c>
      <c r="U79" s="32" t="s">
        <v>583</v>
      </c>
    </row>
    <row r="80" spans="11:21" x14ac:dyDescent="0.3">
      <c r="K80" s="7" t="s">
        <v>413</v>
      </c>
      <c r="L80" s="7" t="s">
        <v>571</v>
      </c>
      <c r="M80" s="7"/>
      <c r="N80" s="7" t="s">
        <v>586</v>
      </c>
      <c r="O80" s="7"/>
      <c r="P80" s="7"/>
      <c r="R80" s="7" t="s">
        <v>520</v>
      </c>
      <c r="S80" s="7" t="s">
        <v>584</v>
      </c>
      <c r="T80" s="7" t="s">
        <v>584</v>
      </c>
      <c r="U80" s="34" t="s">
        <v>585</v>
      </c>
    </row>
    <row r="81" spans="11:21" x14ac:dyDescent="0.3">
      <c r="K81" s="7" t="s">
        <v>508</v>
      </c>
      <c r="L81" s="7" t="s">
        <v>411</v>
      </c>
      <c r="M81" s="7" t="s">
        <v>515</v>
      </c>
      <c r="N81" s="7" t="s">
        <v>412</v>
      </c>
      <c r="O81" s="7"/>
      <c r="P81" s="7"/>
      <c r="R81" s="7" t="s">
        <v>520</v>
      </c>
      <c r="S81" s="7" t="s">
        <v>587</v>
      </c>
      <c r="T81" s="7" t="s">
        <v>587</v>
      </c>
      <c r="U81" s="34" t="s">
        <v>588</v>
      </c>
    </row>
    <row r="82" spans="11:21" x14ac:dyDescent="0.3">
      <c r="K82" s="7" t="s">
        <v>508</v>
      </c>
      <c r="L82" s="7" t="s">
        <v>411</v>
      </c>
      <c r="M82" s="7" t="s">
        <v>518</v>
      </c>
      <c r="N82" s="7" t="s">
        <v>412</v>
      </c>
      <c r="O82" s="7"/>
      <c r="P82" s="7"/>
      <c r="R82" s="7" t="s">
        <v>520</v>
      </c>
      <c r="S82" s="7" t="s">
        <v>589</v>
      </c>
      <c r="T82" s="7" t="s">
        <v>589</v>
      </c>
      <c r="U82" s="34" t="s">
        <v>590</v>
      </c>
    </row>
    <row r="83" spans="11:21" x14ac:dyDescent="0.3">
      <c r="K83" s="7" t="s">
        <v>508</v>
      </c>
      <c r="L83" s="7" t="s">
        <v>557</v>
      </c>
      <c r="M83" s="7" t="s">
        <v>515</v>
      </c>
      <c r="N83" s="7" t="s">
        <v>594</v>
      </c>
      <c r="O83" s="7"/>
      <c r="P83" s="7"/>
      <c r="R83" s="7" t="s">
        <v>591</v>
      </c>
      <c r="S83" s="7" t="s">
        <v>592</v>
      </c>
      <c r="T83" s="7" t="s">
        <v>592</v>
      </c>
      <c r="U83" s="54" t="s">
        <v>593</v>
      </c>
    </row>
    <row r="84" spans="11:21" x14ac:dyDescent="0.3">
      <c r="K84" s="7" t="s">
        <v>508</v>
      </c>
      <c r="L84" s="7" t="s">
        <v>557</v>
      </c>
      <c r="M84" s="7" t="s">
        <v>518</v>
      </c>
      <c r="N84" s="7" t="s">
        <v>594</v>
      </c>
      <c r="O84" s="7"/>
      <c r="P84" s="7"/>
      <c r="R84" s="7" t="s">
        <v>591</v>
      </c>
      <c r="S84" s="7" t="s">
        <v>1290</v>
      </c>
      <c r="T84" s="7" t="s">
        <v>1290</v>
      </c>
      <c r="U84" s="34" t="s">
        <v>1299</v>
      </c>
    </row>
    <row r="85" spans="11:21" x14ac:dyDescent="0.3">
      <c r="K85" s="7" t="s">
        <v>508</v>
      </c>
      <c r="L85" s="7" t="s">
        <v>595</v>
      </c>
      <c r="M85" s="7" t="s">
        <v>518</v>
      </c>
      <c r="N85" s="7"/>
      <c r="O85" s="7"/>
      <c r="P85" s="7">
        <v>0</v>
      </c>
      <c r="R85" s="7" t="s">
        <v>591</v>
      </c>
      <c r="S85" s="7" t="s">
        <v>1337</v>
      </c>
      <c r="T85" s="7" t="s">
        <v>1337</v>
      </c>
      <c r="U85" s="54" t="s">
        <v>1338</v>
      </c>
    </row>
    <row r="86" spans="11:21" x14ac:dyDescent="0.3">
      <c r="K86" s="7" t="s">
        <v>508</v>
      </c>
      <c r="L86" s="7" t="s">
        <v>595</v>
      </c>
      <c r="M86" s="7" t="s">
        <v>515</v>
      </c>
      <c r="N86" s="7">
        <v>0</v>
      </c>
      <c r="O86" s="7"/>
      <c r="P86" s="7"/>
      <c r="R86" s="7" t="s">
        <v>591</v>
      </c>
      <c r="S86" s="7" t="s">
        <v>428</v>
      </c>
      <c r="T86" s="7" t="s">
        <v>428</v>
      </c>
      <c r="U86" s="54" t="s">
        <v>524</v>
      </c>
    </row>
    <row r="87" spans="11:21" x14ac:dyDescent="0.3">
      <c r="K87" s="7" t="s">
        <v>596</v>
      </c>
      <c r="L87" s="7" t="s">
        <v>411</v>
      </c>
      <c r="M87" s="7" t="s">
        <v>597</v>
      </c>
      <c r="N87" s="7" t="s">
        <v>412</v>
      </c>
      <c r="O87" s="7"/>
      <c r="P87" s="7"/>
      <c r="R87" s="7" t="s">
        <v>591</v>
      </c>
      <c r="S87" s="7" t="s">
        <v>302</v>
      </c>
      <c r="T87" s="7" t="s">
        <v>302</v>
      </c>
      <c r="U87" s="54" t="s">
        <v>449</v>
      </c>
    </row>
    <row r="88" spans="11:21" x14ac:dyDescent="0.3">
      <c r="K88" s="7" t="s">
        <v>596</v>
      </c>
      <c r="L88" s="7" t="s">
        <v>411</v>
      </c>
      <c r="M88" s="7" t="s">
        <v>598</v>
      </c>
      <c r="N88" s="7" t="s">
        <v>412</v>
      </c>
      <c r="O88" s="7"/>
      <c r="P88" s="7"/>
      <c r="R88" s="7" t="s">
        <v>591</v>
      </c>
      <c r="S88" s="7" t="s">
        <v>494</v>
      </c>
      <c r="T88" s="7" t="s">
        <v>494</v>
      </c>
      <c r="U88" s="54" t="s">
        <v>495</v>
      </c>
    </row>
    <row r="89" spans="11:21" x14ac:dyDescent="0.3">
      <c r="K89" s="7" t="s">
        <v>596</v>
      </c>
      <c r="L89" s="7" t="s">
        <v>411</v>
      </c>
      <c r="M89" s="7" t="s">
        <v>599</v>
      </c>
      <c r="N89" s="7" t="s">
        <v>412</v>
      </c>
      <c r="O89" s="7"/>
      <c r="P89" s="7"/>
      <c r="R89" s="7" t="s">
        <v>591</v>
      </c>
      <c r="S89" s="7" t="s">
        <v>499</v>
      </c>
      <c r="T89" s="7" t="s">
        <v>499</v>
      </c>
      <c r="U89" s="54" t="s">
        <v>500</v>
      </c>
    </row>
    <row r="90" spans="11:21" x14ac:dyDescent="0.3">
      <c r="K90" s="7" t="s">
        <v>596</v>
      </c>
      <c r="L90" s="7" t="s">
        <v>411</v>
      </c>
      <c r="M90" s="7" t="s">
        <v>600</v>
      </c>
      <c r="N90" s="7" t="s">
        <v>412</v>
      </c>
      <c r="O90" s="7"/>
      <c r="P90" s="7"/>
      <c r="R90" s="7" t="s">
        <v>591</v>
      </c>
      <c r="S90" s="7" t="s">
        <v>521</v>
      </c>
      <c r="T90" s="7" t="s">
        <v>521</v>
      </c>
      <c r="U90" s="54" t="s">
        <v>522</v>
      </c>
    </row>
    <row r="91" spans="11:21" x14ac:dyDescent="0.3">
      <c r="K91" s="7" t="s">
        <v>596</v>
      </c>
      <c r="L91" s="7" t="s">
        <v>557</v>
      </c>
      <c r="M91" s="7" t="s">
        <v>597</v>
      </c>
      <c r="N91" s="15" t="s">
        <v>594</v>
      </c>
      <c r="O91" s="7"/>
      <c r="P91" s="7"/>
      <c r="R91" s="7" t="s">
        <v>591</v>
      </c>
      <c r="S91" s="7" t="s">
        <v>1357</v>
      </c>
      <c r="T91" s="7" t="s">
        <v>1357</v>
      </c>
      <c r="U91" s="54" t="s">
        <v>1305</v>
      </c>
    </row>
    <row r="92" spans="11:21" x14ac:dyDescent="0.3">
      <c r="K92" s="7" t="s">
        <v>596</v>
      </c>
      <c r="L92" s="7" t="s">
        <v>557</v>
      </c>
      <c r="M92" s="7" t="s">
        <v>598</v>
      </c>
      <c r="N92" s="15" t="s">
        <v>594</v>
      </c>
      <c r="O92" s="7"/>
      <c r="P92" s="7"/>
      <c r="R92" s="7" t="s">
        <v>591</v>
      </c>
      <c r="S92" s="7" t="s">
        <v>1358</v>
      </c>
      <c r="T92" s="7" t="s">
        <v>1358</v>
      </c>
      <c r="U92" s="54" t="s">
        <v>1306</v>
      </c>
    </row>
    <row r="93" spans="11:21" x14ac:dyDescent="0.3">
      <c r="K93" s="7" t="s">
        <v>596</v>
      </c>
      <c r="L93" s="7" t="s">
        <v>571</v>
      </c>
      <c r="M93" s="7"/>
      <c r="N93" s="7" t="s">
        <v>601</v>
      </c>
      <c r="O93" s="7"/>
      <c r="P93" s="7"/>
      <c r="R93" s="7" t="s">
        <v>591</v>
      </c>
      <c r="S93" s="7" t="s">
        <v>1359</v>
      </c>
      <c r="T93" s="7" t="s">
        <v>1359</v>
      </c>
      <c r="U93" s="54" t="s">
        <v>1307</v>
      </c>
    </row>
    <row r="94" spans="11:21" x14ac:dyDescent="0.3">
      <c r="K94" s="7" t="s">
        <v>604</v>
      </c>
      <c r="L94" s="7" t="s">
        <v>411</v>
      </c>
      <c r="M94" s="7" t="s">
        <v>597</v>
      </c>
      <c r="N94" s="7" t="s">
        <v>412</v>
      </c>
      <c r="O94" s="7"/>
      <c r="P94" s="7"/>
      <c r="R94" s="7" t="s">
        <v>591</v>
      </c>
      <c r="S94" s="7" t="s">
        <v>602</v>
      </c>
      <c r="T94" s="7" t="s">
        <v>602</v>
      </c>
      <c r="U94" s="54" t="s">
        <v>603</v>
      </c>
    </row>
    <row r="95" spans="11:21" x14ac:dyDescent="0.3">
      <c r="K95" s="7" t="s">
        <v>604</v>
      </c>
      <c r="L95" s="7" t="s">
        <v>411</v>
      </c>
      <c r="M95" s="7" t="s">
        <v>598</v>
      </c>
      <c r="N95" s="7" t="s">
        <v>412</v>
      </c>
      <c r="O95" s="7"/>
      <c r="P95" s="7"/>
      <c r="R95" s="7" t="s">
        <v>591</v>
      </c>
      <c r="S95" s="7" t="s">
        <v>605</v>
      </c>
      <c r="T95" s="7" t="s">
        <v>605</v>
      </c>
      <c r="U95" s="54" t="s">
        <v>606</v>
      </c>
    </row>
    <row r="96" spans="11:21" x14ac:dyDescent="0.3">
      <c r="K96" s="7" t="s">
        <v>604</v>
      </c>
      <c r="L96" s="7" t="s">
        <v>411</v>
      </c>
      <c r="M96" s="7" t="s">
        <v>599</v>
      </c>
      <c r="N96" s="7" t="s">
        <v>412</v>
      </c>
      <c r="O96" s="7"/>
      <c r="P96" s="7"/>
      <c r="R96" s="7" t="s">
        <v>591</v>
      </c>
      <c r="S96" s="7" t="s">
        <v>607</v>
      </c>
      <c r="T96" s="7" t="s">
        <v>608</v>
      </c>
      <c r="U96" s="55" t="s">
        <v>609</v>
      </c>
    </row>
    <row r="97" spans="11:21" x14ac:dyDescent="0.3">
      <c r="K97" s="7" t="s">
        <v>604</v>
      </c>
      <c r="L97" s="7" t="s">
        <v>411</v>
      </c>
      <c r="M97" s="7" t="s">
        <v>600</v>
      </c>
      <c r="N97" s="7" t="s">
        <v>412</v>
      </c>
      <c r="O97" s="7"/>
      <c r="P97" s="7"/>
      <c r="R97" s="7" t="s">
        <v>591</v>
      </c>
      <c r="S97" s="7" t="s">
        <v>610</v>
      </c>
      <c r="T97" s="7" t="s">
        <v>611</v>
      </c>
      <c r="U97" s="55" t="s">
        <v>612</v>
      </c>
    </row>
    <row r="98" spans="11:21" x14ac:dyDescent="0.3">
      <c r="K98" s="7" t="s">
        <v>604</v>
      </c>
      <c r="L98" s="7" t="s">
        <v>557</v>
      </c>
      <c r="M98" s="7" t="s">
        <v>597</v>
      </c>
      <c r="N98" s="15" t="s">
        <v>594</v>
      </c>
      <c r="O98" s="7"/>
      <c r="P98" s="7"/>
      <c r="R98" s="7" t="s">
        <v>591</v>
      </c>
      <c r="S98" s="7" t="s">
        <v>613</v>
      </c>
      <c r="T98" s="7" t="s">
        <v>614</v>
      </c>
      <c r="U98" s="55" t="s">
        <v>615</v>
      </c>
    </row>
    <row r="99" spans="11:21" x14ac:dyDescent="0.3">
      <c r="K99" s="7" t="s">
        <v>604</v>
      </c>
      <c r="L99" s="7" t="s">
        <v>557</v>
      </c>
      <c r="M99" s="7" t="s">
        <v>598</v>
      </c>
      <c r="N99" s="15" t="s">
        <v>594</v>
      </c>
      <c r="O99" s="7"/>
      <c r="P99" s="7"/>
      <c r="R99" s="7" t="s">
        <v>591</v>
      </c>
      <c r="S99" s="7" t="s">
        <v>616</v>
      </c>
      <c r="T99" s="7" t="s">
        <v>617</v>
      </c>
      <c r="U99" s="55" t="s">
        <v>618</v>
      </c>
    </row>
    <row r="100" spans="11:21" x14ac:dyDescent="0.3">
      <c r="K100" s="7" t="s">
        <v>604</v>
      </c>
      <c r="L100" s="7" t="s">
        <v>571</v>
      </c>
      <c r="M100" s="7"/>
      <c r="N100" s="7" t="s">
        <v>601</v>
      </c>
      <c r="O100" s="7"/>
      <c r="P100" s="7"/>
      <c r="R100" s="7" t="s">
        <v>591</v>
      </c>
      <c r="S100" s="7" t="s">
        <v>619</v>
      </c>
      <c r="T100" s="7" t="s">
        <v>620</v>
      </c>
      <c r="U100" s="55" t="s">
        <v>621</v>
      </c>
    </row>
    <row r="101" spans="11:21" x14ac:dyDescent="0.3">
      <c r="K101" s="7" t="s">
        <v>265</v>
      </c>
      <c r="L101" s="7" t="s">
        <v>411</v>
      </c>
      <c r="M101" s="7" t="s">
        <v>274</v>
      </c>
      <c r="N101" s="7" t="s">
        <v>412</v>
      </c>
      <c r="O101" s="7"/>
      <c r="P101" s="7"/>
      <c r="R101" s="7" t="s">
        <v>591</v>
      </c>
      <c r="S101" s="7" t="s">
        <v>622</v>
      </c>
      <c r="T101" s="7" t="s">
        <v>623</v>
      </c>
      <c r="U101" s="55" t="s">
        <v>624</v>
      </c>
    </row>
    <row r="102" spans="11:21" ht="28.8" x14ac:dyDescent="0.3">
      <c r="K102" s="7" t="s">
        <v>265</v>
      </c>
      <c r="L102" s="7" t="s">
        <v>411</v>
      </c>
      <c r="M102" s="7" t="s">
        <v>275</v>
      </c>
      <c r="N102" s="7" t="s">
        <v>412</v>
      </c>
      <c r="O102" s="7"/>
      <c r="P102" s="7"/>
      <c r="R102" s="7" t="s">
        <v>591</v>
      </c>
      <c r="S102" s="7" t="s">
        <v>625</v>
      </c>
      <c r="T102" s="7" t="s">
        <v>625</v>
      </c>
      <c r="U102" s="54" t="s">
        <v>626</v>
      </c>
    </row>
    <row r="103" spans="11:21" x14ac:dyDescent="0.3">
      <c r="K103" s="7" t="s">
        <v>265</v>
      </c>
      <c r="L103" s="7" t="s">
        <v>411</v>
      </c>
      <c r="M103" s="7" t="s">
        <v>276</v>
      </c>
      <c r="N103" s="7" t="s">
        <v>412</v>
      </c>
      <c r="O103" s="7"/>
      <c r="P103" s="7"/>
      <c r="R103" s="7" t="s">
        <v>591</v>
      </c>
      <c r="S103" s="7" t="s">
        <v>627</v>
      </c>
      <c r="T103" s="7" t="s">
        <v>627</v>
      </c>
      <c r="U103" s="55" t="s">
        <v>628</v>
      </c>
    </row>
    <row r="104" spans="11:21" x14ac:dyDescent="0.3">
      <c r="K104" s="7" t="s">
        <v>265</v>
      </c>
      <c r="L104" s="7" t="s">
        <v>411</v>
      </c>
      <c r="M104" s="7" t="s">
        <v>277</v>
      </c>
      <c r="N104" s="7" t="s">
        <v>412</v>
      </c>
      <c r="O104" s="7"/>
      <c r="P104" s="7"/>
      <c r="R104" s="7" t="s">
        <v>591</v>
      </c>
      <c r="S104" s="7" t="s">
        <v>629</v>
      </c>
      <c r="T104" s="7" t="s">
        <v>629</v>
      </c>
      <c r="U104" s="55" t="s">
        <v>630</v>
      </c>
    </row>
    <row r="105" spans="11:21" x14ac:dyDescent="0.3">
      <c r="K105" s="7" t="s">
        <v>265</v>
      </c>
      <c r="L105" s="7" t="s">
        <v>426</v>
      </c>
      <c r="M105" s="7" t="s">
        <v>277</v>
      </c>
      <c r="N105" s="7" t="s">
        <v>319</v>
      </c>
      <c r="O105" s="7"/>
      <c r="P105" s="7"/>
      <c r="R105" s="7" t="s">
        <v>591</v>
      </c>
      <c r="S105" s="7" t="s">
        <v>631</v>
      </c>
      <c r="T105" s="7" t="s">
        <v>631</v>
      </c>
      <c r="U105" s="55" t="s">
        <v>632</v>
      </c>
    </row>
    <row r="106" spans="11:21" x14ac:dyDescent="0.3">
      <c r="K106" s="7" t="s">
        <v>635</v>
      </c>
      <c r="L106" s="7" t="s">
        <v>411</v>
      </c>
      <c r="M106" s="7" t="s">
        <v>636</v>
      </c>
      <c r="N106" s="7" t="s">
        <v>412</v>
      </c>
      <c r="O106" s="7"/>
      <c r="P106" s="7"/>
      <c r="R106" s="7" t="s">
        <v>591</v>
      </c>
      <c r="S106" s="7" t="s">
        <v>633</v>
      </c>
      <c r="T106" s="7" t="s">
        <v>633</v>
      </c>
      <c r="U106" s="54" t="s">
        <v>634</v>
      </c>
    </row>
    <row r="107" spans="11:21" x14ac:dyDescent="0.3">
      <c r="K107" s="7" t="s">
        <v>635</v>
      </c>
      <c r="L107" s="7" t="s">
        <v>411</v>
      </c>
      <c r="M107" s="7" t="s">
        <v>640</v>
      </c>
      <c r="N107" s="7" t="s">
        <v>412</v>
      </c>
      <c r="O107" s="7"/>
      <c r="P107" s="7"/>
      <c r="R107" s="7" t="s">
        <v>591</v>
      </c>
      <c r="S107" s="7" t="s">
        <v>637</v>
      </c>
      <c r="T107" s="7" t="s">
        <v>638</v>
      </c>
      <c r="U107" s="55" t="s">
        <v>639</v>
      </c>
    </row>
    <row r="108" spans="11:21" x14ac:dyDescent="0.3">
      <c r="K108" s="7" t="s">
        <v>635</v>
      </c>
      <c r="L108" s="7" t="s">
        <v>411</v>
      </c>
      <c r="M108" s="7" t="s">
        <v>644</v>
      </c>
      <c r="N108" s="7" t="s">
        <v>412</v>
      </c>
      <c r="O108" s="7"/>
      <c r="P108" s="7"/>
      <c r="R108" s="7" t="s">
        <v>591</v>
      </c>
      <c r="S108" s="7" t="s">
        <v>641</v>
      </c>
      <c r="T108" s="7" t="s">
        <v>642</v>
      </c>
      <c r="U108" s="55" t="s">
        <v>643</v>
      </c>
    </row>
    <row r="109" spans="11:21" x14ac:dyDescent="0.3">
      <c r="K109" s="7" t="s">
        <v>635</v>
      </c>
      <c r="L109" s="7" t="s">
        <v>411</v>
      </c>
      <c r="M109" s="7" t="s">
        <v>647</v>
      </c>
      <c r="N109" s="7" t="s">
        <v>412</v>
      </c>
      <c r="O109" s="7"/>
      <c r="P109" s="7"/>
      <c r="R109" s="7" t="s">
        <v>591</v>
      </c>
      <c r="S109" s="7" t="s">
        <v>645</v>
      </c>
      <c r="T109" s="7" t="s">
        <v>645</v>
      </c>
      <c r="U109" s="55" t="s">
        <v>646</v>
      </c>
    </row>
    <row r="110" spans="11:21" x14ac:dyDescent="0.3">
      <c r="K110" s="7" t="s">
        <v>635</v>
      </c>
      <c r="L110" s="7" t="s">
        <v>411</v>
      </c>
      <c r="M110" s="7" t="s">
        <v>650</v>
      </c>
      <c r="N110" s="7" t="s">
        <v>412</v>
      </c>
      <c r="O110" s="7"/>
      <c r="P110" s="7"/>
      <c r="R110" s="7" t="s">
        <v>591</v>
      </c>
      <c r="S110" s="7" t="s">
        <v>648</v>
      </c>
      <c r="T110" s="7" t="s">
        <v>648</v>
      </c>
      <c r="U110" s="55" t="s">
        <v>649</v>
      </c>
    </row>
    <row r="111" spans="11:21" x14ac:dyDescent="0.3">
      <c r="K111" s="7" t="s">
        <v>635</v>
      </c>
      <c r="L111" s="7" t="s">
        <v>557</v>
      </c>
      <c r="M111" s="7" t="s">
        <v>636</v>
      </c>
      <c r="N111" s="7" t="s">
        <v>594</v>
      </c>
      <c r="O111" s="7"/>
      <c r="P111" s="7"/>
      <c r="R111" s="7" t="s">
        <v>591</v>
      </c>
      <c r="S111" s="7" t="s">
        <v>651</v>
      </c>
      <c r="T111" s="7" t="s">
        <v>651</v>
      </c>
      <c r="U111" s="55" t="s">
        <v>652</v>
      </c>
    </row>
    <row r="112" spans="11:21" x14ac:dyDescent="0.3">
      <c r="K112" s="7" t="s">
        <v>635</v>
      </c>
      <c r="L112" s="7" t="s">
        <v>557</v>
      </c>
      <c r="M112" s="7" t="s">
        <v>640</v>
      </c>
      <c r="N112" s="7" t="s">
        <v>594</v>
      </c>
      <c r="O112" s="7"/>
      <c r="P112" s="7"/>
      <c r="R112" s="7" t="s">
        <v>591</v>
      </c>
      <c r="S112" s="7" t="s">
        <v>653</v>
      </c>
      <c r="T112" s="7" t="s">
        <v>653</v>
      </c>
      <c r="U112" s="55" t="s">
        <v>654</v>
      </c>
    </row>
    <row r="113" spans="11:21" x14ac:dyDescent="0.3">
      <c r="K113" s="7" t="s">
        <v>635</v>
      </c>
      <c r="L113" s="7" t="s">
        <v>557</v>
      </c>
      <c r="M113" s="7" t="s">
        <v>644</v>
      </c>
      <c r="N113" s="7" t="s">
        <v>594</v>
      </c>
      <c r="O113" s="7"/>
      <c r="P113" s="7"/>
      <c r="R113" s="7" t="s">
        <v>591</v>
      </c>
      <c r="S113" s="7" t="s">
        <v>655</v>
      </c>
      <c r="T113" s="7" t="s">
        <v>656</v>
      </c>
      <c r="U113" s="55" t="s">
        <v>657</v>
      </c>
    </row>
    <row r="114" spans="11:21" x14ac:dyDescent="0.3">
      <c r="K114" s="7" t="s">
        <v>635</v>
      </c>
      <c r="L114" s="7" t="s">
        <v>557</v>
      </c>
      <c r="M114" s="7" t="s">
        <v>647</v>
      </c>
      <c r="N114" s="7" t="s">
        <v>594</v>
      </c>
      <c r="O114" s="7"/>
      <c r="P114" s="7"/>
      <c r="R114" s="7" t="s">
        <v>591</v>
      </c>
      <c r="S114" s="7" t="s">
        <v>658</v>
      </c>
      <c r="T114" s="7" t="s">
        <v>659</v>
      </c>
      <c r="U114" s="55" t="s">
        <v>660</v>
      </c>
    </row>
    <row r="115" spans="11:21" x14ac:dyDescent="0.3">
      <c r="K115" s="7" t="s">
        <v>635</v>
      </c>
      <c r="L115" s="7" t="s">
        <v>595</v>
      </c>
      <c r="M115" s="7" t="s">
        <v>636</v>
      </c>
      <c r="N115" s="7">
        <v>0</v>
      </c>
      <c r="O115" s="7"/>
      <c r="P115" s="7">
        <v>1</v>
      </c>
      <c r="R115" s="7" t="s">
        <v>591</v>
      </c>
      <c r="S115" s="7" t="s">
        <v>661</v>
      </c>
      <c r="T115" s="7" t="s">
        <v>661</v>
      </c>
      <c r="U115" s="55" t="s">
        <v>662</v>
      </c>
    </row>
    <row r="116" spans="11:21" x14ac:dyDescent="0.3">
      <c r="K116" s="7" t="s">
        <v>635</v>
      </c>
      <c r="L116" s="7" t="s">
        <v>595</v>
      </c>
      <c r="M116" s="7" t="s">
        <v>640</v>
      </c>
      <c r="N116" s="7">
        <v>0</v>
      </c>
      <c r="O116" s="7"/>
      <c r="P116" s="7">
        <v>1</v>
      </c>
      <c r="R116" s="7" t="s">
        <v>591</v>
      </c>
      <c r="S116" s="7" t="s">
        <v>663</v>
      </c>
      <c r="T116" s="7" t="s">
        <v>663</v>
      </c>
      <c r="U116" s="55" t="s">
        <v>664</v>
      </c>
    </row>
    <row r="117" spans="11:21" x14ac:dyDescent="0.3">
      <c r="K117" s="7" t="s">
        <v>635</v>
      </c>
      <c r="L117" s="7" t="s">
        <v>595</v>
      </c>
      <c r="M117" s="7" t="s">
        <v>644</v>
      </c>
      <c r="N117" s="7">
        <v>0</v>
      </c>
      <c r="O117" s="7"/>
      <c r="P117" s="7">
        <v>1</v>
      </c>
      <c r="R117" s="7" t="s">
        <v>591</v>
      </c>
      <c r="S117" s="7" t="s">
        <v>665</v>
      </c>
      <c r="T117" s="7" t="s">
        <v>666</v>
      </c>
      <c r="U117" s="55" t="s">
        <v>621</v>
      </c>
    </row>
    <row r="118" spans="11:21" x14ac:dyDescent="0.3">
      <c r="K118" s="7" t="s">
        <v>635</v>
      </c>
      <c r="L118" s="7" t="s">
        <v>595</v>
      </c>
      <c r="M118" s="7" t="s">
        <v>647</v>
      </c>
      <c r="N118" s="7">
        <v>-1</v>
      </c>
      <c r="O118" s="7"/>
      <c r="P118" s="7">
        <v>0</v>
      </c>
      <c r="R118" s="7" t="s">
        <v>591</v>
      </c>
      <c r="S118" s="7" t="s">
        <v>667</v>
      </c>
      <c r="T118" s="7" t="s">
        <v>668</v>
      </c>
      <c r="U118" s="55" t="s">
        <v>624</v>
      </c>
    </row>
    <row r="119" spans="11:21" x14ac:dyDescent="0.3">
      <c r="K119" s="7" t="s">
        <v>635</v>
      </c>
      <c r="L119" s="7" t="s">
        <v>426</v>
      </c>
      <c r="M119" s="7" t="s">
        <v>650</v>
      </c>
      <c r="N119" s="7" t="s">
        <v>671</v>
      </c>
      <c r="O119" s="7"/>
      <c r="P119" s="7"/>
      <c r="R119" s="7" t="s">
        <v>591</v>
      </c>
      <c r="S119" s="7" t="s">
        <v>669</v>
      </c>
      <c r="T119" s="7" t="s">
        <v>669</v>
      </c>
      <c r="U119" s="55" t="s">
        <v>670</v>
      </c>
    </row>
    <row r="120" spans="11:21" x14ac:dyDescent="0.3">
      <c r="K120" s="7" t="s">
        <v>502</v>
      </c>
      <c r="L120" s="7" t="s">
        <v>411</v>
      </c>
      <c r="M120" s="7" t="s">
        <v>501</v>
      </c>
      <c r="N120" s="7" t="s">
        <v>412</v>
      </c>
      <c r="O120" s="7"/>
      <c r="P120" s="7"/>
      <c r="R120" s="7" t="s">
        <v>591</v>
      </c>
      <c r="S120" s="7" t="s">
        <v>672</v>
      </c>
      <c r="T120" s="7" t="s">
        <v>673</v>
      </c>
      <c r="U120" s="55" t="s">
        <v>618</v>
      </c>
    </row>
    <row r="121" spans="11:21" x14ac:dyDescent="0.3">
      <c r="K121" s="7" t="s">
        <v>502</v>
      </c>
      <c r="L121" s="7" t="s">
        <v>1360</v>
      </c>
      <c r="M121" s="7" t="s">
        <v>501</v>
      </c>
      <c r="N121" s="7">
        <v>25</v>
      </c>
      <c r="O121" s="7"/>
      <c r="P121" s="7"/>
      <c r="R121" s="7" t="s">
        <v>591</v>
      </c>
      <c r="S121" s="7" t="s">
        <v>674</v>
      </c>
      <c r="T121" s="7" t="s">
        <v>674</v>
      </c>
      <c r="U121" s="55" t="s">
        <v>675</v>
      </c>
    </row>
    <row r="122" spans="11:21" x14ac:dyDescent="0.3">
      <c r="K122" s="7" t="s">
        <v>502</v>
      </c>
      <c r="L122" s="7" t="s">
        <v>571</v>
      </c>
      <c r="M122" s="7"/>
      <c r="N122" s="7" t="s">
        <v>574</v>
      </c>
      <c r="O122" s="7"/>
      <c r="P122" s="7"/>
      <c r="R122" s="7" t="s">
        <v>591</v>
      </c>
      <c r="S122" s="7" t="s">
        <v>676</v>
      </c>
      <c r="T122" s="7" t="s">
        <v>676</v>
      </c>
      <c r="U122" s="55" t="s">
        <v>677</v>
      </c>
    </row>
    <row r="123" spans="11:21" x14ac:dyDescent="0.3">
      <c r="K123" s="7" t="s">
        <v>506</v>
      </c>
      <c r="L123" s="7" t="s">
        <v>411</v>
      </c>
      <c r="M123" s="7" t="s">
        <v>1294</v>
      </c>
      <c r="N123" s="7" t="s">
        <v>412</v>
      </c>
      <c r="O123" s="7"/>
      <c r="P123" s="7"/>
      <c r="R123" s="7" t="s">
        <v>591</v>
      </c>
      <c r="S123" s="7" t="s">
        <v>678</v>
      </c>
      <c r="T123" s="7" t="s">
        <v>678</v>
      </c>
      <c r="U123" s="55" t="s">
        <v>679</v>
      </c>
    </row>
    <row r="124" spans="11:21" x14ac:dyDescent="0.3">
      <c r="K124" s="7" t="s">
        <v>506</v>
      </c>
      <c r="L124" s="7" t="s">
        <v>557</v>
      </c>
      <c r="M124" s="7" t="s">
        <v>1294</v>
      </c>
      <c r="N124" s="7" t="s">
        <v>594</v>
      </c>
      <c r="O124" s="7"/>
      <c r="P124" s="7"/>
      <c r="R124" s="7" t="s">
        <v>591</v>
      </c>
      <c r="S124" s="7" t="s">
        <v>627</v>
      </c>
      <c r="T124" s="7" t="s">
        <v>627</v>
      </c>
      <c r="U124" s="55" t="s">
        <v>680</v>
      </c>
    </row>
    <row r="125" spans="11:21" x14ac:dyDescent="0.3">
      <c r="K125" s="7" t="s">
        <v>506</v>
      </c>
      <c r="L125" s="7" t="s">
        <v>595</v>
      </c>
      <c r="M125" s="7" t="s">
        <v>1294</v>
      </c>
      <c r="N125" s="7">
        <v>0</v>
      </c>
      <c r="O125" s="7"/>
      <c r="P125" s="7">
        <v>1</v>
      </c>
      <c r="R125" s="7" t="s">
        <v>591</v>
      </c>
      <c r="S125" s="7" t="s">
        <v>589</v>
      </c>
      <c r="T125" s="7" t="s">
        <v>589</v>
      </c>
      <c r="U125" s="54" t="s">
        <v>590</v>
      </c>
    </row>
    <row r="126" spans="11:21" x14ac:dyDescent="0.3">
      <c r="K126" s="7" t="s">
        <v>691</v>
      </c>
      <c r="L126" s="7" t="s">
        <v>426</v>
      </c>
      <c r="M126" s="7" t="s">
        <v>692</v>
      </c>
      <c r="N126" s="7" t="s">
        <v>319</v>
      </c>
      <c r="O126" s="7"/>
      <c r="P126" s="7"/>
      <c r="R126" s="7" t="s">
        <v>635</v>
      </c>
      <c r="S126" s="7" t="s">
        <v>650</v>
      </c>
      <c r="T126" s="7" t="s">
        <v>650</v>
      </c>
      <c r="U126" s="34" t="s">
        <v>681</v>
      </c>
    </row>
    <row r="127" spans="11:21" x14ac:dyDescent="0.3">
      <c r="K127" s="7" t="s">
        <v>691</v>
      </c>
      <c r="L127" s="7" t="s">
        <v>411</v>
      </c>
      <c r="M127" s="7" t="s">
        <v>692</v>
      </c>
      <c r="N127" s="7" t="s">
        <v>412</v>
      </c>
      <c r="O127" s="7"/>
      <c r="P127" s="7"/>
      <c r="R127" s="7" t="s">
        <v>635</v>
      </c>
      <c r="S127" s="7" t="s">
        <v>636</v>
      </c>
      <c r="T127" s="7" t="s">
        <v>636</v>
      </c>
      <c r="U127" s="34" t="s">
        <v>682</v>
      </c>
    </row>
    <row r="128" spans="11:21" x14ac:dyDescent="0.3">
      <c r="K128" s="7" t="s">
        <v>696</v>
      </c>
      <c r="L128" s="7" t="s">
        <v>411</v>
      </c>
      <c r="M128" s="7" t="s">
        <v>697</v>
      </c>
      <c r="N128" s="7" t="s">
        <v>412</v>
      </c>
      <c r="O128" s="7"/>
      <c r="P128" s="7"/>
      <c r="R128" s="7" t="s">
        <v>635</v>
      </c>
      <c r="S128" s="7" t="s">
        <v>640</v>
      </c>
      <c r="T128" s="7" t="s">
        <v>640</v>
      </c>
      <c r="U128" s="34" t="s">
        <v>683</v>
      </c>
    </row>
    <row r="129" spans="11:21" x14ac:dyDescent="0.3">
      <c r="K129" s="7" t="s">
        <v>696</v>
      </c>
      <c r="L129" s="7" t="s">
        <v>411</v>
      </c>
      <c r="M129" s="7" t="s">
        <v>698</v>
      </c>
      <c r="N129" s="7" t="s">
        <v>412</v>
      </c>
      <c r="O129" s="7"/>
      <c r="P129" s="7"/>
      <c r="R129" s="7" t="s">
        <v>635</v>
      </c>
      <c r="S129" s="7" t="s">
        <v>644</v>
      </c>
      <c r="T129" s="7" t="s">
        <v>644</v>
      </c>
      <c r="U129" s="34" t="s">
        <v>684</v>
      </c>
    </row>
    <row r="130" spans="11:21" x14ac:dyDescent="0.3">
      <c r="K130" s="7" t="s">
        <v>696</v>
      </c>
      <c r="L130" s="7" t="s">
        <v>411</v>
      </c>
      <c r="M130" s="7" t="s">
        <v>699</v>
      </c>
      <c r="N130" s="7" t="s">
        <v>412</v>
      </c>
      <c r="O130" s="7"/>
      <c r="P130" s="7"/>
      <c r="R130" s="7" t="s">
        <v>635</v>
      </c>
      <c r="S130" s="7" t="s">
        <v>647</v>
      </c>
      <c r="T130" s="7" t="s">
        <v>647</v>
      </c>
      <c r="U130" s="34" t="s">
        <v>685</v>
      </c>
    </row>
    <row r="131" spans="11:21" x14ac:dyDescent="0.3">
      <c r="K131" s="7" t="s">
        <v>696</v>
      </c>
      <c r="L131" s="7" t="s">
        <v>411</v>
      </c>
      <c r="M131" s="7" t="s">
        <v>700</v>
      </c>
      <c r="N131" s="7" t="s">
        <v>412</v>
      </c>
      <c r="O131" s="7"/>
      <c r="P131" s="7"/>
      <c r="R131" s="7" t="s">
        <v>596</v>
      </c>
      <c r="S131" s="7" t="s">
        <v>686</v>
      </c>
      <c r="T131" s="7" t="s">
        <v>686</v>
      </c>
      <c r="U131" s="34" t="s">
        <v>687</v>
      </c>
    </row>
    <row r="132" spans="11:21" x14ac:dyDescent="0.3">
      <c r="K132" s="7" t="s">
        <v>696</v>
      </c>
      <c r="L132" s="7" t="s">
        <v>426</v>
      </c>
      <c r="M132" s="7" t="s">
        <v>697</v>
      </c>
      <c r="N132" s="7" t="s">
        <v>319</v>
      </c>
      <c r="O132" s="7"/>
      <c r="P132" s="7"/>
      <c r="R132" s="7" t="s">
        <v>596</v>
      </c>
      <c r="S132" s="7" t="s">
        <v>597</v>
      </c>
      <c r="T132" s="7" t="s">
        <v>597</v>
      </c>
      <c r="U132" s="34" t="s">
        <v>688</v>
      </c>
    </row>
    <row r="133" spans="11:21" x14ac:dyDescent="0.3">
      <c r="K133" s="7" t="s">
        <v>696</v>
      </c>
      <c r="L133" s="7" t="s">
        <v>426</v>
      </c>
      <c r="M133" s="7" t="s">
        <v>698</v>
      </c>
      <c r="N133" s="7" t="s">
        <v>319</v>
      </c>
      <c r="O133" s="7"/>
      <c r="P133" s="7"/>
      <c r="R133" s="7" t="s">
        <v>596</v>
      </c>
      <c r="S133" s="7" t="s">
        <v>598</v>
      </c>
      <c r="T133" s="7" t="s">
        <v>598</v>
      </c>
      <c r="U133" s="34" t="s">
        <v>689</v>
      </c>
    </row>
    <row r="134" spans="11:21" x14ac:dyDescent="0.3">
      <c r="K134" s="7" t="s">
        <v>696</v>
      </c>
      <c r="L134" s="7" t="s">
        <v>426</v>
      </c>
      <c r="M134" s="7" t="s">
        <v>699</v>
      </c>
      <c r="N134" s="7" t="s">
        <v>319</v>
      </c>
      <c r="O134" s="7"/>
      <c r="P134" s="7"/>
      <c r="R134" s="7" t="s">
        <v>596</v>
      </c>
      <c r="S134" s="7" t="s">
        <v>599</v>
      </c>
      <c r="T134" s="7" t="s">
        <v>599</v>
      </c>
      <c r="U134" s="34" t="s">
        <v>690</v>
      </c>
    </row>
    <row r="135" spans="11:21" x14ac:dyDescent="0.3">
      <c r="K135" s="7" t="s">
        <v>696</v>
      </c>
      <c r="L135" s="7" t="s">
        <v>426</v>
      </c>
      <c r="M135" s="7" t="s">
        <v>700</v>
      </c>
      <c r="N135" s="7" t="s">
        <v>319</v>
      </c>
      <c r="O135" s="7"/>
      <c r="P135" s="7"/>
      <c r="R135" s="7" t="s">
        <v>596</v>
      </c>
      <c r="S135" s="7" t="s">
        <v>693</v>
      </c>
      <c r="T135" s="7" t="s">
        <v>693</v>
      </c>
      <c r="U135" s="34" t="s">
        <v>694</v>
      </c>
    </row>
    <row r="136" spans="11:21" x14ac:dyDescent="0.3">
      <c r="K136" s="7" t="s">
        <v>702</v>
      </c>
      <c r="L136" s="7" t="s">
        <v>411</v>
      </c>
      <c r="M136" s="7" t="s">
        <v>501</v>
      </c>
      <c r="N136" s="7" t="s">
        <v>412</v>
      </c>
      <c r="O136" s="7"/>
      <c r="P136" s="7"/>
      <c r="R136" s="7" t="s">
        <v>604</v>
      </c>
      <c r="S136" s="7" t="s">
        <v>686</v>
      </c>
      <c r="T136" s="7" t="s">
        <v>686</v>
      </c>
      <c r="U136" s="34" t="s">
        <v>695</v>
      </c>
    </row>
    <row r="137" spans="11:21" x14ac:dyDescent="0.3">
      <c r="K137" s="7" t="s">
        <v>702</v>
      </c>
      <c r="L137" s="7" t="s">
        <v>411</v>
      </c>
      <c r="M137" s="7" t="s">
        <v>703</v>
      </c>
      <c r="N137" s="7" t="s">
        <v>412</v>
      </c>
      <c r="O137" s="7"/>
      <c r="P137" s="7"/>
      <c r="R137" s="7" t="s">
        <v>604</v>
      </c>
      <c r="S137" s="7" t="s">
        <v>597</v>
      </c>
      <c r="T137" s="7" t="s">
        <v>597</v>
      </c>
      <c r="U137" s="34" t="s">
        <v>688</v>
      </c>
    </row>
    <row r="138" spans="11:21" x14ac:dyDescent="0.3">
      <c r="K138" s="7" t="s">
        <v>702</v>
      </c>
      <c r="L138" s="7" t="s">
        <v>571</v>
      </c>
      <c r="M138" s="7" t="s">
        <v>501</v>
      </c>
      <c r="N138" s="7" t="s">
        <v>574</v>
      </c>
      <c r="O138" s="7"/>
      <c r="P138" s="7"/>
      <c r="R138" s="7" t="s">
        <v>604</v>
      </c>
      <c r="S138" s="7" t="s">
        <v>598</v>
      </c>
      <c r="T138" s="7" t="s">
        <v>598</v>
      </c>
      <c r="U138" s="34" t="s">
        <v>689</v>
      </c>
    </row>
    <row r="139" spans="11:21" x14ac:dyDescent="0.3">
      <c r="K139" s="7" t="s">
        <v>702</v>
      </c>
      <c r="L139" s="7" t="s">
        <v>426</v>
      </c>
      <c r="M139" s="7" t="s">
        <v>703</v>
      </c>
      <c r="N139" s="7" t="s">
        <v>707</v>
      </c>
      <c r="O139" s="7"/>
      <c r="P139" s="7"/>
      <c r="R139" s="7" t="s">
        <v>604</v>
      </c>
      <c r="S139" s="7" t="s">
        <v>599</v>
      </c>
      <c r="T139" s="7" t="s">
        <v>599</v>
      </c>
      <c r="U139" s="34" t="s">
        <v>690</v>
      </c>
    </row>
    <row r="140" spans="11:21" x14ac:dyDescent="0.3">
      <c r="K140" s="7" t="s">
        <v>709</v>
      </c>
      <c r="L140" s="7" t="s">
        <v>426</v>
      </c>
      <c r="M140" s="7" t="s">
        <v>698</v>
      </c>
      <c r="N140" s="7" t="s">
        <v>319</v>
      </c>
      <c r="O140" s="7"/>
      <c r="P140" s="7"/>
      <c r="R140" s="7" t="s">
        <v>604</v>
      </c>
      <c r="S140" s="7" t="s">
        <v>693</v>
      </c>
      <c r="T140" s="7" t="s">
        <v>693</v>
      </c>
      <c r="U140" s="34" t="s">
        <v>694</v>
      </c>
    </row>
    <row r="141" spans="11:21" x14ac:dyDescent="0.3">
      <c r="K141" s="7" t="s">
        <v>709</v>
      </c>
      <c r="L141" s="7" t="s">
        <v>411</v>
      </c>
      <c r="M141" s="7" t="s">
        <v>698</v>
      </c>
      <c r="N141" s="7" t="s">
        <v>412</v>
      </c>
      <c r="O141" s="7"/>
      <c r="P141" s="7"/>
      <c r="R141" s="7" t="s">
        <v>691</v>
      </c>
      <c r="S141" s="7" t="s">
        <v>494</v>
      </c>
      <c r="T141" s="7" t="s">
        <v>494</v>
      </c>
      <c r="U141" s="34" t="s">
        <v>495</v>
      </c>
    </row>
    <row r="142" spans="11:21" x14ac:dyDescent="0.3">
      <c r="K142" s="7" t="s">
        <v>709</v>
      </c>
      <c r="L142" s="7" t="s">
        <v>571</v>
      </c>
      <c r="M142" s="7"/>
      <c r="N142" s="7" t="s">
        <v>710</v>
      </c>
      <c r="O142" s="7"/>
      <c r="P142" s="7"/>
      <c r="R142" s="7" t="s">
        <v>691</v>
      </c>
      <c r="S142" s="7" t="s">
        <v>499</v>
      </c>
      <c r="T142" s="7" t="s">
        <v>499</v>
      </c>
      <c r="U142" s="34" t="s">
        <v>500</v>
      </c>
    </row>
    <row r="143" spans="11:21" x14ac:dyDescent="0.3">
      <c r="K143" s="30" t="s">
        <v>520</v>
      </c>
      <c r="L143" s="30" t="s">
        <v>557</v>
      </c>
      <c r="M143" s="30" t="s">
        <v>547</v>
      </c>
      <c r="N143" s="30" t="s">
        <v>712</v>
      </c>
      <c r="O143" s="30"/>
      <c r="P143" s="30"/>
      <c r="R143" s="7" t="s">
        <v>691</v>
      </c>
      <c r="S143" s="7" t="s">
        <v>692</v>
      </c>
      <c r="T143" s="7" t="s">
        <v>692</v>
      </c>
      <c r="U143" s="34" t="s">
        <v>701</v>
      </c>
    </row>
    <row r="144" spans="11:21" x14ac:dyDescent="0.3">
      <c r="K144" s="30" t="s">
        <v>520</v>
      </c>
      <c r="L144" s="30" t="s">
        <v>557</v>
      </c>
      <c r="M144" s="30" t="s">
        <v>565</v>
      </c>
      <c r="N144" s="30" t="s">
        <v>712</v>
      </c>
      <c r="O144" s="30"/>
      <c r="P144" s="30"/>
      <c r="R144" s="7" t="s">
        <v>702</v>
      </c>
      <c r="S144" s="7" t="s">
        <v>494</v>
      </c>
      <c r="T144" s="7" t="s">
        <v>494</v>
      </c>
      <c r="U144" s="34" t="s">
        <v>495</v>
      </c>
    </row>
    <row r="145" spans="11:21" x14ac:dyDescent="0.3">
      <c r="K145" s="30" t="s">
        <v>520</v>
      </c>
      <c r="L145" s="30" t="s">
        <v>557</v>
      </c>
      <c r="M145" s="30" t="s">
        <v>550</v>
      </c>
      <c r="N145" s="30" t="s">
        <v>712</v>
      </c>
      <c r="O145" s="30"/>
      <c r="P145" s="30"/>
      <c r="R145" s="7" t="s">
        <v>702</v>
      </c>
      <c r="S145" s="7" t="s">
        <v>499</v>
      </c>
      <c r="T145" s="7" t="s">
        <v>499</v>
      </c>
      <c r="U145" s="34" t="s">
        <v>500</v>
      </c>
    </row>
    <row r="146" spans="11:21" x14ac:dyDescent="0.3">
      <c r="K146" s="30" t="s">
        <v>520</v>
      </c>
      <c r="L146" s="30" t="s">
        <v>557</v>
      </c>
      <c r="M146" s="30" t="s">
        <v>569</v>
      </c>
      <c r="N146" s="30" t="s">
        <v>712</v>
      </c>
      <c r="O146" s="30"/>
      <c r="P146" s="30"/>
      <c r="R146" s="7" t="s">
        <v>702</v>
      </c>
      <c r="S146" s="7" t="s">
        <v>704</v>
      </c>
      <c r="T146" s="7" t="s">
        <v>704</v>
      </c>
      <c r="U146" s="34" t="s">
        <v>705</v>
      </c>
    </row>
    <row r="147" spans="11:21" x14ac:dyDescent="0.3">
      <c r="K147" s="30" t="s">
        <v>520</v>
      </c>
      <c r="L147" s="30" t="s">
        <v>557</v>
      </c>
      <c r="M147" s="30" t="s">
        <v>544</v>
      </c>
      <c r="N147" s="30" t="s">
        <v>594</v>
      </c>
      <c r="O147" s="30"/>
      <c r="P147" s="30"/>
      <c r="R147" s="7" t="s">
        <v>702</v>
      </c>
      <c r="S147" s="7" t="s">
        <v>501</v>
      </c>
      <c r="T147" s="7" t="s">
        <v>501</v>
      </c>
      <c r="U147" s="34" t="s">
        <v>706</v>
      </c>
    </row>
    <row r="148" spans="11:21" x14ac:dyDescent="0.3">
      <c r="K148" s="30" t="s">
        <v>520</v>
      </c>
      <c r="L148" s="30" t="s">
        <v>557</v>
      </c>
      <c r="M148" s="30" t="s">
        <v>555</v>
      </c>
      <c r="N148" s="30" t="s">
        <v>712</v>
      </c>
      <c r="O148" s="30"/>
      <c r="P148" s="30"/>
      <c r="R148" s="7" t="s">
        <v>702</v>
      </c>
      <c r="S148" s="7" t="s">
        <v>703</v>
      </c>
      <c r="T148" s="7"/>
      <c r="U148" s="34" t="s">
        <v>708</v>
      </c>
    </row>
    <row r="149" spans="11:21" x14ac:dyDescent="0.3">
      <c r="K149" s="30" t="s">
        <v>520</v>
      </c>
      <c r="L149" s="30" t="s">
        <v>557</v>
      </c>
      <c r="M149" s="30" t="s">
        <v>717</v>
      </c>
      <c r="N149" s="30" t="s">
        <v>712</v>
      </c>
      <c r="O149" s="30"/>
      <c r="P149" s="30"/>
      <c r="R149" s="7" t="s">
        <v>696</v>
      </c>
      <c r="S149" s="7" t="s">
        <v>499</v>
      </c>
      <c r="T149" s="7" t="s">
        <v>499</v>
      </c>
      <c r="U149" s="34" t="s">
        <v>500</v>
      </c>
    </row>
    <row r="150" spans="11:21" x14ac:dyDescent="0.3">
      <c r="K150" s="30" t="s">
        <v>520</v>
      </c>
      <c r="L150" s="30" t="s">
        <v>411</v>
      </c>
      <c r="M150" s="30" t="s">
        <v>538</v>
      </c>
      <c r="N150" s="30" t="s">
        <v>412</v>
      </c>
      <c r="O150" s="30"/>
      <c r="P150" s="30"/>
      <c r="R150" s="7" t="s">
        <v>696</v>
      </c>
      <c r="S150" s="7" t="s">
        <v>521</v>
      </c>
      <c r="T150" s="7" t="s">
        <v>521</v>
      </c>
      <c r="U150" s="34" t="s">
        <v>522</v>
      </c>
    </row>
    <row r="151" spans="11:21" x14ac:dyDescent="0.3">
      <c r="K151" s="30" t="s">
        <v>520</v>
      </c>
      <c r="L151" s="30" t="s">
        <v>426</v>
      </c>
      <c r="M151" s="30" t="s">
        <v>538</v>
      </c>
      <c r="N151" s="30" t="s">
        <v>718</v>
      </c>
      <c r="O151" s="30"/>
      <c r="P151" s="30"/>
      <c r="R151" s="7" t="s">
        <v>696</v>
      </c>
      <c r="S151" s="7" t="s">
        <v>697</v>
      </c>
      <c r="T151" s="7"/>
      <c r="U151" s="34" t="s">
        <v>711</v>
      </c>
    </row>
    <row r="152" spans="11:21" x14ac:dyDescent="0.3">
      <c r="K152" s="30" t="s">
        <v>520</v>
      </c>
      <c r="L152" s="30" t="s">
        <v>719</v>
      </c>
      <c r="M152" s="30" t="s">
        <v>575</v>
      </c>
      <c r="N152" s="30" t="s">
        <v>720</v>
      </c>
      <c r="O152" s="30" t="s">
        <v>580</v>
      </c>
      <c r="P152" s="30"/>
      <c r="R152" s="7" t="s">
        <v>696</v>
      </c>
      <c r="S152" s="7" t="s">
        <v>698</v>
      </c>
      <c r="T152" s="7" t="s">
        <v>698</v>
      </c>
      <c r="U152" s="34" t="s">
        <v>713</v>
      </c>
    </row>
    <row r="153" spans="11:21" x14ac:dyDescent="0.3">
      <c r="K153" s="30" t="s">
        <v>520</v>
      </c>
      <c r="L153" s="30" t="s">
        <v>571</v>
      </c>
      <c r="M153" s="30"/>
      <c r="N153" s="30" t="s">
        <v>721</v>
      </c>
      <c r="O153" s="30"/>
      <c r="P153" s="30"/>
      <c r="R153" s="7" t="s">
        <v>696</v>
      </c>
      <c r="S153" s="7" t="s">
        <v>699</v>
      </c>
      <c r="T153" s="34"/>
      <c r="U153" s="34" t="s">
        <v>714</v>
      </c>
    </row>
    <row r="154" spans="11:21" x14ac:dyDescent="0.3">
      <c r="K154" s="30" t="s">
        <v>520</v>
      </c>
      <c r="L154" s="7" t="s">
        <v>561</v>
      </c>
      <c r="M154" s="7" t="s">
        <v>535</v>
      </c>
      <c r="N154" s="7" t="s">
        <v>722</v>
      </c>
      <c r="O154" s="7" t="s">
        <v>564</v>
      </c>
      <c r="P154" s="7"/>
      <c r="R154" s="7" t="s">
        <v>696</v>
      </c>
      <c r="S154" s="7" t="s">
        <v>700</v>
      </c>
      <c r="T154" s="7"/>
      <c r="U154" s="34" t="s">
        <v>715</v>
      </c>
    </row>
    <row r="155" spans="11:21" x14ac:dyDescent="0.3">
      <c r="K155" s="30" t="s">
        <v>520</v>
      </c>
      <c r="L155" s="7" t="s">
        <v>561</v>
      </c>
      <c r="M155" s="7" t="s">
        <v>535</v>
      </c>
      <c r="N155" s="7" t="s">
        <v>723</v>
      </c>
      <c r="O155" s="7" t="s">
        <v>568</v>
      </c>
      <c r="P155" s="7"/>
      <c r="R155" s="7" t="s">
        <v>716</v>
      </c>
      <c r="S155" s="7" t="s">
        <v>499</v>
      </c>
      <c r="T155" s="7" t="s">
        <v>499</v>
      </c>
      <c r="U155" s="34" t="s">
        <v>500</v>
      </c>
    </row>
    <row r="156" spans="11:21" x14ac:dyDescent="0.3">
      <c r="K156" s="30" t="s">
        <v>520</v>
      </c>
      <c r="L156" s="7" t="s">
        <v>561</v>
      </c>
      <c r="M156" s="7" t="s">
        <v>540</v>
      </c>
      <c r="N156" s="7" t="s">
        <v>722</v>
      </c>
      <c r="O156" s="7" t="s">
        <v>564</v>
      </c>
      <c r="P156" s="7"/>
      <c r="R156" s="7" t="s">
        <v>716</v>
      </c>
      <c r="S156" s="7" t="s">
        <v>521</v>
      </c>
      <c r="T156" s="7" t="s">
        <v>521</v>
      </c>
      <c r="U156" s="34" t="s">
        <v>522</v>
      </c>
    </row>
    <row r="157" spans="11:21" x14ac:dyDescent="0.3">
      <c r="K157" s="30" t="s">
        <v>520</v>
      </c>
      <c r="L157" s="7" t="s">
        <v>561</v>
      </c>
      <c r="M157" s="7" t="s">
        <v>540</v>
      </c>
      <c r="N157" s="7" t="s">
        <v>723</v>
      </c>
      <c r="O157" s="7" t="s">
        <v>568</v>
      </c>
      <c r="P157" s="7"/>
      <c r="R157" s="7" t="s">
        <v>716</v>
      </c>
      <c r="S157" s="7" t="s">
        <v>302</v>
      </c>
      <c r="T157" s="7" t="s">
        <v>302</v>
      </c>
      <c r="U157" s="34" t="s">
        <v>449</v>
      </c>
    </row>
    <row r="158" spans="11:21" x14ac:dyDescent="0.3">
      <c r="K158" s="7" t="s">
        <v>591</v>
      </c>
      <c r="L158" s="7" t="s">
        <v>557</v>
      </c>
      <c r="M158" s="7" t="s">
        <v>605</v>
      </c>
      <c r="N158" s="7" t="s">
        <v>712</v>
      </c>
      <c r="O158" s="7"/>
      <c r="P158" s="7"/>
      <c r="R158" s="7" t="s">
        <v>716</v>
      </c>
      <c r="S158" s="7" t="s">
        <v>337</v>
      </c>
      <c r="T158" s="7" t="s">
        <v>337</v>
      </c>
      <c r="U158" s="34" t="s">
        <v>526</v>
      </c>
    </row>
    <row r="159" spans="11:21" x14ac:dyDescent="0.3">
      <c r="K159" s="7" t="s">
        <v>591</v>
      </c>
      <c r="L159" s="7" t="s">
        <v>557</v>
      </c>
      <c r="M159" s="7" t="s">
        <v>607</v>
      </c>
      <c r="N159" s="7" t="s">
        <v>594</v>
      </c>
      <c r="O159" s="7"/>
      <c r="P159" s="7"/>
      <c r="R159" s="7" t="s">
        <v>716</v>
      </c>
      <c r="S159" s="7" t="s">
        <v>529</v>
      </c>
      <c r="T159" s="7" t="s">
        <v>529</v>
      </c>
      <c r="U159" s="34" t="s">
        <v>530</v>
      </c>
    </row>
    <row r="160" spans="11:21" x14ac:dyDescent="0.3">
      <c r="K160" s="7" t="s">
        <v>591</v>
      </c>
      <c r="L160" s="7" t="s">
        <v>557</v>
      </c>
      <c r="M160" s="7" t="s">
        <v>610</v>
      </c>
      <c r="N160" s="7" t="s">
        <v>594</v>
      </c>
      <c r="O160" s="7"/>
      <c r="P160" s="7"/>
      <c r="R160" s="7" t="s">
        <v>716</v>
      </c>
      <c r="S160" s="7" t="s">
        <v>531</v>
      </c>
      <c r="T160" s="7" t="s">
        <v>531</v>
      </c>
      <c r="U160" s="34" t="s">
        <v>532</v>
      </c>
    </row>
    <row r="161" spans="11:21" x14ac:dyDescent="0.3">
      <c r="K161" s="7" t="s">
        <v>591</v>
      </c>
      <c r="L161" s="7" t="s">
        <v>557</v>
      </c>
      <c r="M161" s="7" t="s">
        <v>613</v>
      </c>
      <c r="N161" s="7" t="s">
        <v>594</v>
      </c>
      <c r="O161" s="7"/>
      <c r="P161" s="7"/>
      <c r="R161" s="7" t="s">
        <v>716</v>
      </c>
      <c r="S161" s="7" t="s">
        <v>533</v>
      </c>
      <c r="T161" s="7" t="s">
        <v>533</v>
      </c>
      <c r="U161" s="34" t="s">
        <v>534</v>
      </c>
    </row>
    <row r="162" spans="11:21" x14ac:dyDescent="0.3">
      <c r="K162" s="7" t="s">
        <v>591</v>
      </c>
      <c r="L162" s="7" t="s">
        <v>557</v>
      </c>
      <c r="M162" s="7" t="s">
        <v>616</v>
      </c>
      <c r="N162" s="7" t="s">
        <v>594</v>
      </c>
      <c r="O162" s="7"/>
      <c r="P162" s="7"/>
      <c r="R162" s="7" t="s">
        <v>716</v>
      </c>
      <c r="S162" s="7" t="s">
        <v>724</v>
      </c>
      <c r="T162" s="7" t="s">
        <v>724</v>
      </c>
      <c r="U162" s="34" t="s">
        <v>548</v>
      </c>
    </row>
    <row r="163" spans="11:21" x14ac:dyDescent="0.3">
      <c r="K163" s="7" t="s">
        <v>591</v>
      </c>
      <c r="L163" s="7" t="s">
        <v>557</v>
      </c>
      <c r="M163" s="7" t="s">
        <v>619</v>
      </c>
      <c r="N163" s="7" t="s">
        <v>594</v>
      </c>
      <c r="O163" s="7"/>
      <c r="P163" s="7"/>
      <c r="R163" s="7" t="s">
        <v>716</v>
      </c>
      <c r="S163" s="7" t="s">
        <v>346</v>
      </c>
      <c r="T163" s="7" t="s">
        <v>346</v>
      </c>
      <c r="U163" s="34" t="s">
        <v>573</v>
      </c>
    </row>
    <row r="164" spans="11:21" ht="43.2" x14ac:dyDescent="0.3">
      <c r="K164" s="7" t="s">
        <v>591</v>
      </c>
      <c r="L164" s="7" t="s">
        <v>557</v>
      </c>
      <c r="M164" s="7" t="s">
        <v>622</v>
      </c>
      <c r="N164" s="7" t="s">
        <v>594</v>
      </c>
      <c r="O164" s="7"/>
      <c r="P164" s="7"/>
      <c r="R164" s="7" t="s">
        <v>716</v>
      </c>
      <c r="S164" s="7" t="s">
        <v>725</v>
      </c>
      <c r="T164" s="7"/>
      <c r="U164" s="33" t="s">
        <v>726</v>
      </c>
    </row>
    <row r="165" spans="11:21" x14ac:dyDescent="0.3">
      <c r="K165" s="7" t="s">
        <v>591</v>
      </c>
      <c r="L165" s="7" t="s">
        <v>557</v>
      </c>
      <c r="M165" s="7" t="s">
        <v>629</v>
      </c>
      <c r="N165" s="7" t="s">
        <v>712</v>
      </c>
      <c r="O165" s="7"/>
      <c r="P165" s="7"/>
      <c r="R165" s="7" t="s">
        <v>716</v>
      </c>
      <c r="S165" s="7" t="s">
        <v>727</v>
      </c>
      <c r="T165" s="7" t="s">
        <v>727</v>
      </c>
      <c r="U165" s="35" t="s">
        <v>728</v>
      </c>
    </row>
    <row r="166" spans="11:21" x14ac:dyDescent="0.3">
      <c r="K166" s="7" t="s">
        <v>591</v>
      </c>
      <c r="L166" s="7" t="s">
        <v>557</v>
      </c>
      <c r="M166" s="7" t="s">
        <v>631</v>
      </c>
      <c r="N166" s="7" t="s">
        <v>735</v>
      </c>
      <c r="O166" s="7"/>
      <c r="P166" s="7"/>
      <c r="R166" s="7" t="s">
        <v>716</v>
      </c>
      <c r="S166" s="7" t="s">
        <v>547</v>
      </c>
      <c r="T166" s="7" t="s">
        <v>547</v>
      </c>
      <c r="U166" s="34" t="s">
        <v>548</v>
      </c>
    </row>
    <row r="167" spans="11:21" x14ac:dyDescent="0.3">
      <c r="K167" s="7" t="s">
        <v>591</v>
      </c>
      <c r="L167" s="7" t="s">
        <v>557</v>
      </c>
      <c r="M167" s="7" t="s">
        <v>637</v>
      </c>
      <c r="N167" s="7" t="s">
        <v>712</v>
      </c>
      <c r="O167" s="7"/>
      <c r="P167" s="7"/>
      <c r="R167" s="7" t="s">
        <v>716</v>
      </c>
      <c r="S167" s="7" t="s">
        <v>553</v>
      </c>
      <c r="T167" s="7" t="s">
        <v>553</v>
      </c>
      <c r="U167" s="34" t="s">
        <v>729</v>
      </c>
    </row>
    <row r="168" spans="11:21" x14ac:dyDescent="0.3">
      <c r="K168" s="7" t="s">
        <v>591</v>
      </c>
      <c r="L168" s="7" t="s">
        <v>557</v>
      </c>
      <c r="M168" s="7" t="s">
        <v>641</v>
      </c>
      <c r="N168" s="7" t="s">
        <v>735</v>
      </c>
      <c r="O168" s="7"/>
      <c r="P168" s="7"/>
      <c r="R168" s="7" t="s">
        <v>716</v>
      </c>
      <c r="S168" s="7" t="s">
        <v>559</v>
      </c>
      <c r="T168" s="7" t="s">
        <v>559</v>
      </c>
      <c r="U168" s="34" t="s">
        <v>560</v>
      </c>
    </row>
    <row r="169" spans="11:21" x14ac:dyDescent="0.3">
      <c r="K169" s="7" t="s">
        <v>591</v>
      </c>
      <c r="L169" s="7" t="s">
        <v>557</v>
      </c>
      <c r="M169" s="7" t="s">
        <v>663</v>
      </c>
      <c r="N169" s="7" t="s">
        <v>712</v>
      </c>
      <c r="O169" s="7"/>
      <c r="P169" s="7"/>
      <c r="R169" s="7" t="s">
        <v>716</v>
      </c>
      <c r="S169" s="7" t="s">
        <v>565</v>
      </c>
      <c r="T169" s="7" t="s">
        <v>565</v>
      </c>
      <c r="U169" s="35" t="s">
        <v>730</v>
      </c>
    </row>
    <row r="170" spans="11:21" x14ac:dyDescent="0.3">
      <c r="K170" s="7" t="s">
        <v>591</v>
      </c>
      <c r="L170" s="7" t="s">
        <v>557</v>
      </c>
      <c r="M170" s="7" t="s">
        <v>655</v>
      </c>
      <c r="N170" s="7" t="s">
        <v>712</v>
      </c>
      <c r="O170" s="7"/>
      <c r="P170" s="7"/>
      <c r="R170" s="7" t="s">
        <v>716</v>
      </c>
      <c r="S170" s="7" t="s">
        <v>731</v>
      </c>
      <c r="T170" s="7" t="s">
        <v>731</v>
      </c>
      <c r="U170" s="34" t="s">
        <v>732</v>
      </c>
    </row>
    <row r="171" spans="11:21" x14ac:dyDescent="0.3">
      <c r="K171" s="7" t="s">
        <v>591</v>
      </c>
      <c r="L171" s="7" t="s">
        <v>557</v>
      </c>
      <c r="M171" s="7" t="s">
        <v>745</v>
      </c>
      <c r="N171" s="7" t="s">
        <v>712</v>
      </c>
      <c r="O171" s="7"/>
      <c r="P171" s="7"/>
      <c r="R171" s="7" t="s">
        <v>716</v>
      </c>
      <c r="S171" s="7" t="s">
        <v>733</v>
      </c>
      <c r="T171" s="7" t="s">
        <v>733</v>
      </c>
      <c r="U171" s="56" t="s">
        <v>734</v>
      </c>
    </row>
    <row r="172" spans="11:21" x14ac:dyDescent="0.3">
      <c r="K172" s="7" t="s">
        <v>591</v>
      </c>
      <c r="L172" s="7" t="s">
        <v>557</v>
      </c>
      <c r="M172" s="7" t="s">
        <v>747</v>
      </c>
      <c r="N172" s="7" t="s">
        <v>712</v>
      </c>
      <c r="O172" s="7"/>
      <c r="P172" s="7"/>
      <c r="R172" s="7" t="s">
        <v>716</v>
      </c>
      <c r="S172" s="7" t="s">
        <v>736</v>
      </c>
      <c r="T172" s="7" t="s">
        <v>736</v>
      </c>
      <c r="U172" s="34" t="s">
        <v>737</v>
      </c>
    </row>
    <row r="173" spans="11:21" ht="28.8" x14ac:dyDescent="0.3">
      <c r="K173" s="7" t="s">
        <v>591</v>
      </c>
      <c r="L173" s="7" t="s">
        <v>557</v>
      </c>
      <c r="M173" s="7" t="s">
        <v>658</v>
      </c>
      <c r="N173" s="7" t="s">
        <v>712</v>
      </c>
      <c r="O173" s="7"/>
      <c r="P173" s="7"/>
      <c r="R173" s="7" t="s">
        <v>716</v>
      </c>
      <c r="S173" s="7" t="s">
        <v>738</v>
      </c>
      <c r="T173" s="7"/>
      <c r="U173" s="33" t="s">
        <v>739</v>
      </c>
    </row>
    <row r="174" spans="11:21" x14ac:dyDescent="0.3">
      <c r="K174" s="7" t="s">
        <v>591</v>
      </c>
      <c r="L174" s="7" t="s">
        <v>557</v>
      </c>
      <c r="M174" s="7" t="s">
        <v>752</v>
      </c>
      <c r="N174" s="7" t="s">
        <v>712</v>
      </c>
      <c r="O174" s="7"/>
      <c r="P174" s="7"/>
      <c r="R174" s="7" t="s">
        <v>716</v>
      </c>
      <c r="S174" s="7" t="s">
        <v>650</v>
      </c>
      <c r="T174" s="7" t="s">
        <v>650</v>
      </c>
      <c r="U174" s="34" t="s">
        <v>740</v>
      </c>
    </row>
    <row r="175" spans="11:21" x14ac:dyDescent="0.3">
      <c r="K175" s="7" t="s">
        <v>591</v>
      </c>
      <c r="L175" s="7" t="s">
        <v>557</v>
      </c>
      <c r="M175" s="7" t="s">
        <v>755</v>
      </c>
      <c r="N175" s="7" t="s">
        <v>712</v>
      </c>
      <c r="O175" s="7"/>
      <c r="P175" s="7"/>
      <c r="R175" s="7" t="s">
        <v>716</v>
      </c>
      <c r="S175" s="7" t="s">
        <v>741</v>
      </c>
      <c r="T175" s="7"/>
      <c r="U175" s="34" t="s">
        <v>742</v>
      </c>
    </row>
    <row r="176" spans="11:21" ht="43.2" x14ac:dyDescent="0.3">
      <c r="K176" s="7" t="s">
        <v>591</v>
      </c>
      <c r="L176" s="7" t="s">
        <v>557</v>
      </c>
      <c r="M176" s="7" t="s">
        <v>661</v>
      </c>
      <c r="N176" s="7" t="s">
        <v>712</v>
      </c>
      <c r="O176" s="7"/>
      <c r="P176" s="7"/>
      <c r="R176" s="7" t="s">
        <v>716</v>
      </c>
      <c r="S176" s="7" t="s">
        <v>743</v>
      </c>
      <c r="T176" s="7" t="s">
        <v>743</v>
      </c>
      <c r="U176" s="33" t="s">
        <v>744</v>
      </c>
    </row>
    <row r="177" spans="11:21" ht="43.2" x14ac:dyDescent="0.3">
      <c r="K177" s="7" t="s">
        <v>591</v>
      </c>
      <c r="L177" s="7" t="s">
        <v>557</v>
      </c>
      <c r="M177" s="7" t="s">
        <v>672</v>
      </c>
      <c r="N177" s="7" t="s">
        <v>594</v>
      </c>
      <c r="O177" s="7"/>
      <c r="P177" s="7"/>
      <c r="R177" s="7" t="s">
        <v>716</v>
      </c>
      <c r="S177" s="7" t="s">
        <v>746</v>
      </c>
      <c r="T177" s="7" t="s">
        <v>746</v>
      </c>
      <c r="U177" s="33" t="s">
        <v>726</v>
      </c>
    </row>
    <row r="178" spans="11:21" x14ac:dyDescent="0.3">
      <c r="K178" s="7" t="s">
        <v>591</v>
      </c>
      <c r="L178" s="7" t="s">
        <v>557</v>
      </c>
      <c r="M178" s="7" t="s">
        <v>665</v>
      </c>
      <c r="N178" s="7" t="s">
        <v>594</v>
      </c>
      <c r="O178" s="7"/>
      <c r="P178" s="7"/>
      <c r="R178" s="7" t="s">
        <v>716</v>
      </c>
      <c r="S178" s="7" t="s">
        <v>748</v>
      </c>
      <c r="T178" s="7" t="s">
        <v>748</v>
      </c>
      <c r="U178" s="33" t="s">
        <v>749</v>
      </c>
    </row>
    <row r="179" spans="11:21" x14ac:dyDescent="0.3">
      <c r="K179" s="7" t="s">
        <v>591</v>
      </c>
      <c r="L179" s="7" t="s">
        <v>557</v>
      </c>
      <c r="M179" s="7" t="s">
        <v>764</v>
      </c>
      <c r="N179" s="7" t="s">
        <v>594</v>
      </c>
      <c r="O179" s="7"/>
      <c r="P179" s="7"/>
      <c r="R179" s="7" t="s">
        <v>716</v>
      </c>
      <c r="S179" s="7" t="s">
        <v>750</v>
      </c>
      <c r="T179" s="7" t="s">
        <v>750</v>
      </c>
      <c r="U179" s="34" t="s">
        <v>751</v>
      </c>
    </row>
    <row r="180" spans="11:21" x14ac:dyDescent="0.3">
      <c r="K180" s="7" t="s">
        <v>591</v>
      </c>
      <c r="L180" s="7" t="s">
        <v>557</v>
      </c>
      <c r="M180" s="7" t="s">
        <v>767</v>
      </c>
      <c r="N180" s="7" t="s">
        <v>594</v>
      </c>
      <c r="O180" s="7"/>
      <c r="P180" s="7"/>
      <c r="R180" s="7" t="s">
        <v>716</v>
      </c>
      <c r="S180" s="7" t="s">
        <v>753</v>
      </c>
      <c r="T180" s="7" t="s">
        <v>753</v>
      </c>
      <c r="U180" s="34" t="s">
        <v>754</v>
      </c>
    </row>
    <row r="181" spans="11:21" x14ac:dyDescent="0.3">
      <c r="K181" s="7" t="s">
        <v>591</v>
      </c>
      <c r="L181" s="7" t="s">
        <v>557</v>
      </c>
      <c r="M181" s="7" t="s">
        <v>667</v>
      </c>
      <c r="N181" s="7" t="s">
        <v>594</v>
      </c>
      <c r="O181" s="7"/>
      <c r="P181" s="7"/>
      <c r="R181" s="7" t="s">
        <v>716</v>
      </c>
      <c r="S181" s="7" t="s">
        <v>756</v>
      </c>
      <c r="T181" s="7" t="s">
        <v>756</v>
      </c>
      <c r="U181" s="34" t="s">
        <v>757</v>
      </c>
    </row>
    <row r="182" spans="11:21" x14ac:dyDescent="0.3">
      <c r="K182" s="7" t="s">
        <v>591</v>
      </c>
      <c r="L182" s="7" t="s">
        <v>557</v>
      </c>
      <c r="M182" s="7" t="s">
        <v>769</v>
      </c>
      <c r="N182" s="7" t="s">
        <v>594</v>
      </c>
      <c r="O182" s="7"/>
      <c r="P182" s="7"/>
      <c r="R182" s="7" t="s">
        <v>716</v>
      </c>
      <c r="S182" s="7" t="s">
        <v>758</v>
      </c>
      <c r="T182" s="7" t="s">
        <v>758</v>
      </c>
      <c r="U182" s="34" t="s">
        <v>759</v>
      </c>
    </row>
    <row r="183" spans="11:21" ht="43.2" x14ac:dyDescent="0.3">
      <c r="K183" s="7" t="s">
        <v>591</v>
      </c>
      <c r="L183" s="7" t="s">
        <v>557</v>
      </c>
      <c r="M183" s="7" t="s">
        <v>770</v>
      </c>
      <c r="N183" s="7" t="s">
        <v>594</v>
      </c>
      <c r="O183" s="7"/>
      <c r="P183" s="7"/>
      <c r="R183" s="7" t="s">
        <v>716</v>
      </c>
      <c r="S183" s="7" t="s">
        <v>760</v>
      </c>
      <c r="T183" s="7" t="s">
        <v>760</v>
      </c>
      <c r="U183" s="32" t="s">
        <v>761</v>
      </c>
    </row>
    <row r="184" spans="11:21" x14ac:dyDescent="0.3">
      <c r="K184" s="7" t="s">
        <v>591</v>
      </c>
      <c r="L184" s="7" t="s">
        <v>557</v>
      </c>
      <c r="M184" s="7" t="s">
        <v>669</v>
      </c>
      <c r="N184" s="7" t="s">
        <v>594</v>
      </c>
      <c r="O184" s="7"/>
      <c r="P184" s="7"/>
      <c r="R184" s="7" t="s">
        <v>716</v>
      </c>
      <c r="S184" s="7" t="s">
        <v>762</v>
      </c>
      <c r="T184" s="7"/>
      <c r="U184" s="34" t="s">
        <v>763</v>
      </c>
    </row>
    <row r="185" spans="11:21" x14ac:dyDescent="0.3">
      <c r="K185" s="7" t="s">
        <v>591</v>
      </c>
      <c r="L185" s="7" t="s">
        <v>557</v>
      </c>
      <c r="M185" s="7" t="s">
        <v>674</v>
      </c>
      <c r="N185" s="7" t="s">
        <v>712</v>
      </c>
      <c r="O185" s="7"/>
      <c r="P185" s="7"/>
      <c r="R185" s="7" t="s">
        <v>716</v>
      </c>
      <c r="S185" s="7" t="s">
        <v>765</v>
      </c>
      <c r="T185" s="7" t="s">
        <v>765</v>
      </c>
      <c r="U185" s="35" t="s">
        <v>766</v>
      </c>
    </row>
    <row r="186" spans="11:21" x14ac:dyDescent="0.3">
      <c r="K186" s="7" t="s">
        <v>591</v>
      </c>
      <c r="L186" s="7" t="s">
        <v>557</v>
      </c>
      <c r="M186" s="7" t="s">
        <v>676</v>
      </c>
      <c r="N186" s="7" t="s">
        <v>712</v>
      </c>
      <c r="O186" s="7"/>
      <c r="P186" s="7"/>
      <c r="R186" s="7" t="s">
        <v>716</v>
      </c>
      <c r="S186" s="7" t="s">
        <v>589</v>
      </c>
      <c r="T186" s="7" t="s">
        <v>589</v>
      </c>
      <c r="U186" s="34" t="s">
        <v>590</v>
      </c>
    </row>
    <row r="187" spans="11:21" x14ac:dyDescent="0.3">
      <c r="K187" s="7" t="s">
        <v>591</v>
      </c>
      <c r="L187" s="7" t="s">
        <v>557</v>
      </c>
      <c r="M187" s="7" t="s">
        <v>773</v>
      </c>
      <c r="N187" s="7" t="s">
        <v>712</v>
      </c>
      <c r="O187" s="7"/>
      <c r="P187" s="7"/>
      <c r="R187" s="7" t="s">
        <v>768</v>
      </c>
      <c r="S187" s="7" t="s">
        <v>494</v>
      </c>
      <c r="T187" s="7" t="s">
        <v>494</v>
      </c>
      <c r="U187" s="34" t="s">
        <v>495</v>
      </c>
    </row>
    <row r="188" spans="11:21" x14ac:dyDescent="0.3">
      <c r="K188" s="7" t="s">
        <v>591</v>
      </c>
      <c r="L188" s="7" t="s">
        <v>557</v>
      </c>
      <c r="M188" s="7" t="s">
        <v>776</v>
      </c>
      <c r="N188" s="7" t="s">
        <v>712</v>
      </c>
      <c r="O188" s="7"/>
      <c r="P188" s="7"/>
      <c r="R188" s="7" t="s">
        <v>768</v>
      </c>
      <c r="S188" s="7" t="s">
        <v>499</v>
      </c>
      <c r="T188" s="7" t="s">
        <v>499</v>
      </c>
      <c r="U188" s="34" t="s">
        <v>500</v>
      </c>
    </row>
    <row r="189" spans="11:21" x14ac:dyDescent="0.3">
      <c r="K189" s="7" t="s">
        <v>591</v>
      </c>
      <c r="L189" s="7" t="s">
        <v>557</v>
      </c>
      <c r="M189" s="7" t="s">
        <v>779</v>
      </c>
      <c r="N189" s="7" t="s">
        <v>712</v>
      </c>
      <c r="O189" s="7"/>
      <c r="P189" s="7"/>
      <c r="R189" s="7" t="s">
        <v>768</v>
      </c>
      <c r="S189" s="7" t="s">
        <v>1279</v>
      </c>
      <c r="T189" s="7" t="s">
        <v>1279</v>
      </c>
      <c r="U189" s="34" t="s">
        <v>1291</v>
      </c>
    </row>
    <row r="190" spans="11:21" x14ac:dyDescent="0.3">
      <c r="K190" s="7" t="s">
        <v>591</v>
      </c>
      <c r="L190" s="7" t="s">
        <v>557</v>
      </c>
      <c r="M190" s="7" t="s">
        <v>781</v>
      </c>
      <c r="N190" s="7" t="s">
        <v>712</v>
      </c>
      <c r="O190" s="7"/>
      <c r="P190" s="7"/>
      <c r="R190" s="7" t="s">
        <v>768</v>
      </c>
      <c r="S190" s="7" t="s">
        <v>1337</v>
      </c>
      <c r="T190" s="7" t="s">
        <v>1337</v>
      </c>
      <c r="U190" s="54" t="s">
        <v>1338</v>
      </c>
    </row>
    <row r="191" spans="11:21" x14ac:dyDescent="0.3">
      <c r="K191" s="7" t="s">
        <v>591</v>
      </c>
      <c r="L191" s="7" t="s">
        <v>557</v>
      </c>
      <c r="M191" s="7" t="s">
        <v>678</v>
      </c>
      <c r="N191" s="7" t="s">
        <v>712</v>
      </c>
      <c r="O191" s="7"/>
      <c r="P191" s="7"/>
      <c r="R191" s="7" t="s">
        <v>768</v>
      </c>
      <c r="S191" s="7" t="s">
        <v>1357</v>
      </c>
      <c r="T191" s="7" t="s">
        <v>1357</v>
      </c>
      <c r="U191" s="34" t="s">
        <v>1305</v>
      </c>
    </row>
    <row r="192" spans="11:21" x14ac:dyDescent="0.3">
      <c r="K192" s="7" t="s">
        <v>591</v>
      </c>
      <c r="L192" s="7" t="s">
        <v>557</v>
      </c>
      <c r="M192" s="7" t="s">
        <v>627</v>
      </c>
      <c r="N192" s="7" t="s">
        <v>712</v>
      </c>
      <c r="O192" s="7"/>
      <c r="P192" s="7"/>
      <c r="R192" s="7" t="s">
        <v>768</v>
      </c>
      <c r="S192" s="7" t="s">
        <v>1358</v>
      </c>
      <c r="T192" s="7" t="s">
        <v>1358</v>
      </c>
      <c r="U192" s="34" t="s">
        <v>1306</v>
      </c>
    </row>
    <row r="193" spans="11:21" x14ac:dyDescent="0.3">
      <c r="K193" s="7" t="s">
        <v>591</v>
      </c>
      <c r="L193" s="7" t="s">
        <v>1360</v>
      </c>
      <c r="M193" s="7" t="s">
        <v>1357</v>
      </c>
      <c r="N193" s="7">
        <v>21</v>
      </c>
      <c r="O193" s="7"/>
      <c r="P193" s="7"/>
      <c r="R193" s="7" t="s">
        <v>768</v>
      </c>
      <c r="S193" s="7" t="s">
        <v>1359</v>
      </c>
      <c r="T193" s="7" t="s">
        <v>1359</v>
      </c>
      <c r="U193" s="34" t="s">
        <v>1307</v>
      </c>
    </row>
    <row r="194" spans="11:21" x14ac:dyDescent="0.3">
      <c r="K194" s="7" t="s">
        <v>591</v>
      </c>
      <c r="L194" s="7" t="s">
        <v>1360</v>
      </c>
      <c r="M194" s="7" t="s">
        <v>1358</v>
      </c>
      <c r="N194" s="7">
        <v>21</v>
      </c>
      <c r="O194" s="7"/>
      <c r="P194" s="7"/>
      <c r="R194" s="7" t="s">
        <v>768</v>
      </c>
      <c r="S194" s="7" t="s">
        <v>771</v>
      </c>
      <c r="T194" s="7" t="s">
        <v>771</v>
      </c>
      <c r="U194" s="34" t="s">
        <v>772</v>
      </c>
    </row>
    <row r="195" spans="11:21" x14ac:dyDescent="0.3">
      <c r="K195" s="7" t="s">
        <v>591</v>
      </c>
      <c r="L195" s="7" t="s">
        <v>1360</v>
      </c>
      <c r="M195" s="7" t="s">
        <v>1359</v>
      </c>
      <c r="N195" s="7">
        <v>21</v>
      </c>
      <c r="O195" s="7"/>
      <c r="P195" s="7"/>
      <c r="R195" s="7" t="s">
        <v>768</v>
      </c>
      <c r="S195" s="7" t="s">
        <v>774</v>
      </c>
      <c r="T195" s="7" t="s">
        <v>774</v>
      </c>
      <c r="U195" s="34" t="s">
        <v>775</v>
      </c>
    </row>
    <row r="196" spans="11:21" x14ac:dyDescent="0.3">
      <c r="K196" s="7" t="s">
        <v>591</v>
      </c>
      <c r="L196" s="7" t="s">
        <v>719</v>
      </c>
      <c r="M196" s="7" t="s">
        <v>602</v>
      </c>
      <c r="N196" s="7" t="s">
        <v>782</v>
      </c>
      <c r="O196" s="7" t="s">
        <v>641</v>
      </c>
      <c r="P196" s="7"/>
      <c r="R196" s="7" t="s">
        <v>777</v>
      </c>
      <c r="S196" s="7" t="s">
        <v>362</v>
      </c>
      <c r="T196" s="7" t="s">
        <v>362</v>
      </c>
      <c r="U196" s="34" t="s">
        <v>778</v>
      </c>
    </row>
    <row r="197" spans="11:21" x14ac:dyDescent="0.3">
      <c r="K197" s="7" t="s">
        <v>591</v>
      </c>
      <c r="L197" s="7" t="s">
        <v>719</v>
      </c>
      <c r="M197" s="7" t="s">
        <v>653</v>
      </c>
      <c r="N197" s="7" t="s">
        <v>783</v>
      </c>
      <c r="O197" s="7" t="s">
        <v>651</v>
      </c>
      <c r="P197" s="7"/>
      <c r="R197" s="7" t="s">
        <v>777</v>
      </c>
      <c r="S197" s="7" t="s">
        <v>780</v>
      </c>
      <c r="T197" s="7" t="s">
        <v>780</v>
      </c>
      <c r="U197" s="34" t="s">
        <v>1348</v>
      </c>
    </row>
    <row r="198" spans="11:21" x14ac:dyDescent="0.3">
      <c r="K198" s="7" t="s">
        <v>591</v>
      </c>
      <c r="L198" s="7" t="s">
        <v>719</v>
      </c>
      <c r="M198" s="7" t="s">
        <v>663</v>
      </c>
      <c r="N198" s="7" t="s">
        <v>784</v>
      </c>
      <c r="O198" s="7" t="s">
        <v>661</v>
      </c>
      <c r="P198" s="7"/>
      <c r="R198" s="7" t="s">
        <v>777</v>
      </c>
      <c r="S198" s="7" t="s">
        <v>1346</v>
      </c>
      <c r="T198" s="7" t="s">
        <v>1346</v>
      </c>
      <c r="U198" s="34" t="s">
        <v>1347</v>
      </c>
    </row>
    <row r="199" spans="11:21" x14ac:dyDescent="0.3">
      <c r="K199" s="7" t="s">
        <v>591</v>
      </c>
      <c r="L199" s="7" t="s">
        <v>719</v>
      </c>
      <c r="M199" s="7" t="s">
        <v>672</v>
      </c>
      <c r="N199" s="7" t="s">
        <v>785</v>
      </c>
      <c r="O199" s="7" t="s">
        <v>669</v>
      </c>
      <c r="P199" s="7"/>
      <c r="R199" s="7" t="s">
        <v>777</v>
      </c>
      <c r="S199" s="7" t="s">
        <v>1290</v>
      </c>
      <c r="T199" s="7" t="s">
        <v>1290</v>
      </c>
      <c r="U199" s="34" t="s">
        <v>1345</v>
      </c>
    </row>
    <row r="200" spans="11:21" x14ac:dyDescent="0.3">
      <c r="K200" s="7" t="s">
        <v>591</v>
      </c>
      <c r="L200" s="7" t="s">
        <v>719</v>
      </c>
      <c r="M200" s="7" t="s">
        <v>674</v>
      </c>
      <c r="N200" s="7" t="s">
        <v>786</v>
      </c>
      <c r="O200" s="7" t="s">
        <v>627</v>
      </c>
      <c r="P200" s="7"/>
      <c r="R200" s="7" t="s">
        <v>777</v>
      </c>
      <c r="S200" s="7" t="s">
        <v>499</v>
      </c>
      <c r="T200" s="7" t="s">
        <v>499</v>
      </c>
      <c r="U200" s="34" t="s">
        <v>500</v>
      </c>
    </row>
    <row r="201" spans="11:21" x14ac:dyDescent="0.3">
      <c r="K201" s="7" t="s">
        <v>591</v>
      </c>
      <c r="L201" s="7" t="s">
        <v>561</v>
      </c>
      <c r="M201" s="7" t="s">
        <v>625</v>
      </c>
      <c r="N201" s="7" t="s">
        <v>787</v>
      </c>
      <c r="O201" s="7" t="s">
        <v>564</v>
      </c>
      <c r="P201" s="7"/>
      <c r="R201" s="7" t="s">
        <v>777</v>
      </c>
      <c r="S201" s="7" t="s">
        <v>337</v>
      </c>
      <c r="T201" s="7" t="s">
        <v>337</v>
      </c>
      <c r="U201" s="34" t="s">
        <v>526</v>
      </c>
    </row>
    <row r="202" spans="11:21" x14ac:dyDescent="0.3">
      <c r="K202" s="7" t="s">
        <v>591</v>
      </c>
      <c r="L202" s="7" t="s">
        <v>561</v>
      </c>
      <c r="M202" s="7" t="s">
        <v>625</v>
      </c>
      <c r="N202" s="7" t="s">
        <v>789</v>
      </c>
      <c r="O202" s="7" t="s">
        <v>790</v>
      </c>
      <c r="P202" s="7"/>
      <c r="R202" s="7" t="s">
        <v>777</v>
      </c>
      <c r="S202" s="7" t="s">
        <v>1357</v>
      </c>
      <c r="T202" s="7" t="s">
        <v>1357</v>
      </c>
      <c r="U202" s="54" t="s">
        <v>1305</v>
      </c>
    </row>
    <row r="203" spans="11:21" x14ac:dyDescent="0.3">
      <c r="K203" s="7" t="s">
        <v>591</v>
      </c>
      <c r="L203" s="7" t="s">
        <v>561</v>
      </c>
      <c r="M203" s="7" t="s">
        <v>625</v>
      </c>
      <c r="N203" s="7" t="s">
        <v>791</v>
      </c>
      <c r="O203" s="7" t="s">
        <v>568</v>
      </c>
      <c r="P203" s="7"/>
      <c r="R203" s="7" t="s">
        <v>777</v>
      </c>
      <c r="S203" s="7" t="s">
        <v>1358</v>
      </c>
      <c r="T203" s="7" t="s">
        <v>1358</v>
      </c>
      <c r="U203" s="54" t="s">
        <v>1306</v>
      </c>
    </row>
    <row r="204" spans="11:21" x14ac:dyDescent="0.3">
      <c r="K204" s="7" t="s">
        <v>591</v>
      </c>
      <c r="L204" s="7" t="s">
        <v>561</v>
      </c>
      <c r="M204" s="7" t="s">
        <v>625</v>
      </c>
      <c r="N204" s="7" t="s">
        <v>792</v>
      </c>
      <c r="O204" s="7" t="s">
        <v>568</v>
      </c>
      <c r="P204" s="7"/>
      <c r="R204" s="7" t="s">
        <v>777</v>
      </c>
      <c r="S204" s="7" t="s">
        <v>1359</v>
      </c>
      <c r="T204" s="7" t="s">
        <v>1359</v>
      </c>
      <c r="U204" s="54" t="s">
        <v>1307</v>
      </c>
    </row>
    <row r="205" spans="11:21" x14ac:dyDescent="0.3">
      <c r="K205" s="7" t="s">
        <v>591</v>
      </c>
      <c r="L205" s="7" t="s">
        <v>561</v>
      </c>
      <c r="M205" s="7" t="s">
        <v>631</v>
      </c>
      <c r="N205" s="7">
        <v>0</v>
      </c>
      <c r="O205" s="7" t="s">
        <v>564</v>
      </c>
      <c r="P205" s="7"/>
      <c r="R205" s="7" t="s">
        <v>777</v>
      </c>
      <c r="S205" s="7" t="s">
        <v>529</v>
      </c>
      <c r="T205" s="7" t="s">
        <v>529</v>
      </c>
      <c r="U205" s="34" t="s">
        <v>530</v>
      </c>
    </row>
    <row r="206" spans="11:21" x14ac:dyDescent="0.3">
      <c r="K206" s="7" t="s">
        <v>591</v>
      </c>
      <c r="L206" s="7" t="s">
        <v>561</v>
      </c>
      <c r="M206" s="7" t="s">
        <v>631</v>
      </c>
      <c r="N206" s="7"/>
      <c r="O206" s="7" t="s">
        <v>568</v>
      </c>
      <c r="P206" s="7">
        <v>0</v>
      </c>
      <c r="R206" s="7" t="s">
        <v>777</v>
      </c>
      <c r="S206" s="7" t="s">
        <v>531</v>
      </c>
      <c r="T206" s="7" t="s">
        <v>531</v>
      </c>
      <c r="U206" s="34" t="s">
        <v>532</v>
      </c>
    </row>
    <row r="207" spans="11:21" x14ac:dyDescent="0.3">
      <c r="K207" s="7" t="s">
        <v>591</v>
      </c>
      <c r="L207" s="7" t="s">
        <v>561</v>
      </c>
      <c r="M207" s="7" t="s">
        <v>613</v>
      </c>
      <c r="N207" s="7">
        <v>1.0000000000000001E-5</v>
      </c>
      <c r="O207" s="7" t="s">
        <v>790</v>
      </c>
      <c r="P207" s="7">
        <v>0.25</v>
      </c>
      <c r="R207" s="7" t="s">
        <v>777</v>
      </c>
      <c r="S207" s="7" t="s">
        <v>533</v>
      </c>
      <c r="T207" s="7" t="s">
        <v>533</v>
      </c>
      <c r="U207" s="34" t="s">
        <v>534</v>
      </c>
    </row>
    <row r="208" spans="11:21" x14ac:dyDescent="0.3">
      <c r="K208" s="7" t="s">
        <v>591</v>
      </c>
      <c r="L208" s="7" t="s">
        <v>561</v>
      </c>
      <c r="M208" s="7" t="s">
        <v>613</v>
      </c>
      <c r="N208" s="7">
        <v>0.25</v>
      </c>
      <c r="O208" s="7" t="s">
        <v>568</v>
      </c>
      <c r="P208" s="7">
        <v>1</v>
      </c>
      <c r="R208" s="7" t="s">
        <v>777</v>
      </c>
      <c r="S208" s="7" t="s">
        <v>771</v>
      </c>
      <c r="T208" s="7" t="s">
        <v>771</v>
      </c>
      <c r="U208" s="34" t="s">
        <v>788</v>
      </c>
    </row>
    <row r="209" spans="11:21" x14ac:dyDescent="0.3">
      <c r="K209" s="7" t="s">
        <v>591</v>
      </c>
      <c r="L209" s="7" t="s">
        <v>561</v>
      </c>
      <c r="M209" s="7" t="s">
        <v>622</v>
      </c>
      <c r="N209" s="7">
        <v>1.0000000000000001E-5</v>
      </c>
      <c r="O209" s="7" t="s">
        <v>790</v>
      </c>
      <c r="P209" s="7">
        <v>0.25</v>
      </c>
      <c r="R209" s="7" t="s">
        <v>777</v>
      </c>
      <c r="S209" s="7" t="s">
        <v>346</v>
      </c>
      <c r="T209" s="7" t="s">
        <v>346</v>
      </c>
      <c r="U209" s="34" t="s">
        <v>573</v>
      </c>
    </row>
    <row r="210" spans="11:21" x14ac:dyDescent="0.3">
      <c r="K210" s="7" t="s">
        <v>591</v>
      </c>
      <c r="L210" s="7" t="s">
        <v>561</v>
      </c>
      <c r="M210" s="7" t="s">
        <v>622</v>
      </c>
      <c r="N210" s="7">
        <v>0.25</v>
      </c>
      <c r="O210" s="7" t="s">
        <v>568</v>
      </c>
      <c r="P210" s="7">
        <v>1</v>
      </c>
      <c r="R210" s="7" t="s">
        <v>777</v>
      </c>
      <c r="S210" s="7" t="s">
        <v>521</v>
      </c>
      <c r="T210" s="7" t="s">
        <v>521</v>
      </c>
      <c r="U210" s="34" t="s">
        <v>522</v>
      </c>
    </row>
    <row r="211" spans="11:21" x14ac:dyDescent="0.3">
      <c r="K211" s="7" t="s">
        <v>716</v>
      </c>
      <c r="L211" s="7" t="s">
        <v>557</v>
      </c>
      <c r="M211" s="7" t="s">
        <v>724</v>
      </c>
      <c r="N211" s="7" t="s">
        <v>1369</v>
      </c>
      <c r="O211" s="7"/>
      <c r="P211" s="7"/>
      <c r="R211" s="7" t="s">
        <v>777</v>
      </c>
      <c r="S211" s="7" t="s">
        <v>547</v>
      </c>
      <c r="T211" s="7" t="s">
        <v>547</v>
      </c>
      <c r="U211" s="34" t="s">
        <v>548</v>
      </c>
    </row>
    <row r="212" spans="11:21" x14ac:dyDescent="0.3">
      <c r="K212" s="7" t="s">
        <v>716</v>
      </c>
      <c r="L212" s="7" t="s">
        <v>557</v>
      </c>
      <c r="M212" s="7" t="s">
        <v>725</v>
      </c>
      <c r="N212" s="7" t="s">
        <v>1369</v>
      </c>
      <c r="O212" s="7"/>
      <c r="P212" s="7"/>
      <c r="R212" s="7" t="s">
        <v>777</v>
      </c>
      <c r="S212" s="7" t="s">
        <v>559</v>
      </c>
      <c r="T212" s="7" t="s">
        <v>559</v>
      </c>
      <c r="U212" s="34" t="s">
        <v>560</v>
      </c>
    </row>
    <row r="213" spans="11:21" x14ac:dyDescent="0.3">
      <c r="K213" s="7" t="s">
        <v>716</v>
      </c>
      <c r="L213" s="7" t="s">
        <v>557</v>
      </c>
      <c r="M213" s="7" t="s">
        <v>727</v>
      </c>
      <c r="N213" s="7" t="s">
        <v>712</v>
      </c>
      <c r="O213" s="7"/>
      <c r="P213" s="7"/>
      <c r="R213" s="7" t="s">
        <v>777</v>
      </c>
      <c r="S213" s="7" t="s">
        <v>565</v>
      </c>
      <c r="T213" s="7" t="s">
        <v>565</v>
      </c>
      <c r="U213" s="35" t="s">
        <v>730</v>
      </c>
    </row>
    <row r="214" spans="11:21" x14ac:dyDescent="0.3">
      <c r="K214" s="7" t="s">
        <v>716</v>
      </c>
      <c r="L214" s="7" t="s">
        <v>595</v>
      </c>
      <c r="M214" s="7" t="s">
        <v>727</v>
      </c>
      <c r="N214" s="7">
        <v>0</v>
      </c>
      <c r="O214" s="7"/>
      <c r="P214" s="7"/>
      <c r="R214" s="7" t="s">
        <v>777</v>
      </c>
      <c r="S214" s="7" t="s">
        <v>793</v>
      </c>
      <c r="T214" s="7" t="s">
        <v>793</v>
      </c>
      <c r="U214" s="34" t="s">
        <v>794</v>
      </c>
    </row>
    <row r="215" spans="11:21" x14ac:dyDescent="0.3">
      <c r="K215" s="7" t="s">
        <v>716</v>
      </c>
      <c r="L215" s="7" t="s">
        <v>411</v>
      </c>
      <c r="M215" s="7" t="s">
        <v>727</v>
      </c>
      <c r="N215" s="7" t="s">
        <v>412</v>
      </c>
      <c r="O215" s="7"/>
      <c r="P215" s="7"/>
      <c r="R215" s="7" t="s">
        <v>777</v>
      </c>
      <c r="S215" s="7" t="s">
        <v>795</v>
      </c>
      <c r="T215" s="7" t="s">
        <v>795</v>
      </c>
      <c r="U215" s="34" t="s">
        <v>796</v>
      </c>
    </row>
    <row r="216" spans="11:21" x14ac:dyDescent="0.3">
      <c r="K216" s="7" t="s">
        <v>716</v>
      </c>
      <c r="L216" s="7" t="s">
        <v>557</v>
      </c>
      <c r="M216" s="7" t="s">
        <v>547</v>
      </c>
      <c r="N216" s="7" t="s">
        <v>712</v>
      </c>
      <c r="O216" s="7"/>
      <c r="P216" s="7"/>
      <c r="R216" s="7" t="s">
        <v>777</v>
      </c>
      <c r="S216" s="7" t="s">
        <v>797</v>
      </c>
      <c r="T216" s="7" t="s">
        <v>797</v>
      </c>
      <c r="U216" s="34" t="s">
        <v>798</v>
      </c>
    </row>
    <row r="217" spans="11:21" x14ac:dyDescent="0.3">
      <c r="K217" s="7" t="s">
        <v>716</v>
      </c>
      <c r="L217" s="7" t="s">
        <v>557</v>
      </c>
      <c r="M217" s="7" t="s">
        <v>565</v>
      </c>
      <c r="N217" s="7" t="s">
        <v>712</v>
      </c>
      <c r="O217" s="7"/>
      <c r="P217" s="7"/>
      <c r="R217" s="7" t="s">
        <v>777</v>
      </c>
      <c r="S217" s="7" t="s">
        <v>799</v>
      </c>
      <c r="T217" s="7" t="s">
        <v>799</v>
      </c>
      <c r="U217" s="35" t="s">
        <v>800</v>
      </c>
    </row>
    <row r="218" spans="11:21" x14ac:dyDescent="0.3">
      <c r="K218" s="7" t="s">
        <v>716</v>
      </c>
      <c r="L218" s="7" t="s">
        <v>557</v>
      </c>
      <c r="M218" s="7" t="s">
        <v>733</v>
      </c>
      <c r="N218" s="7" t="s">
        <v>712</v>
      </c>
      <c r="O218" s="7"/>
      <c r="P218" s="7"/>
      <c r="R218" s="7" t="s">
        <v>777</v>
      </c>
      <c r="S218" s="7" t="s">
        <v>801</v>
      </c>
      <c r="T218" s="7"/>
      <c r="U218" s="34" t="s">
        <v>802</v>
      </c>
    </row>
    <row r="219" spans="11:21" x14ac:dyDescent="0.3">
      <c r="K219" s="7" t="s">
        <v>716</v>
      </c>
      <c r="L219" s="7" t="s">
        <v>557</v>
      </c>
      <c r="M219" s="7" t="s">
        <v>738</v>
      </c>
      <c r="N219" s="7" t="s">
        <v>712</v>
      </c>
      <c r="O219" s="7"/>
      <c r="P219" s="7"/>
      <c r="R219" s="7" t="s">
        <v>777</v>
      </c>
      <c r="S219" s="7" t="s">
        <v>803</v>
      </c>
      <c r="T219" s="7"/>
      <c r="U219" s="34" t="s">
        <v>804</v>
      </c>
    </row>
    <row r="220" spans="11:21" x14ac:dyDescent="0.3">
      <c r="K220" s="7" t="s">
        <v>716</v>
      </c>
      <c r="L220" s="7" t="s">
        <v>557</v>
      </c>
      <c r="M220" s="7" t="s">
        <v>741</v>
      </c>
      <c r="N220" s="7" t="s">
        <v>712</v>
      </c>
      <c r="O220" s="7"/>
      <c r="P220" s="7"/>
      <c r="R220" s="7" t="s">
        <v>777</v>
      </c>
      <c r="S220" s="7" t="s">
        <v>805</v>
      </c>
      <c r="T220" s="7"/>
      <c r="U220" s="35" t="s">
        <v>806</v>
      </c>
    </row>
    <row r="221" spans="11:21" x14ac:dyDescent="0.3">
      <c r="K221" s="7" t="s">
        <v>716</v>
      </c>
      <c r="L221" s="7" t="s">
        <v>557</v>
      </c>
      <c r="M221" s="7" t="s">
        <v>743</v>
      </c>
      <c r="N221" s="31" t="s">
        <v>822</v>
      </c>
      <c r="O221" s="7"/>
      <c r="P221" s="7"/>
      <c r="R221" s="7" t="s">
        <v>777</v>
      </c>
      <c r="S221" s="7" t="s">
        <v>807</v>
      </c>
      <c r="T221" s="7"/>
      <c r="U221" s="35" t="s">
        <v>808</v>
      </c>
    </row>
    <row r="222" spans="11:21" x14ac:dyDescent="0.3">
      <c r="K222" s="7" t="s">
        <v>716</v>
      </c>
      <c r="L222" s="7" t="s">
        <v>557</v>
      </c>
      <c r="M222" s="7" t="s">
        <v>746</v>
      </c>
      <c r="N222" s="7" t="s">
        <v>712</v>
      </c>
      <c r="O222" s="7"/>
      <c r="P222" s="7"/>
      <c r="R222" s="7" t="s">
        <v>777</v>
      </c>
      <c r="S222" s="7" t="s">
        <v>809</v>
      </c>
      <c r="T222" s="7" t="s">
        <v>809</v>
      </c>
      <c r="U222" s="36" t="s">
        <v>810</v>
      </c>
    </row>
    <row r="223" spans="11:21" x14ac:dyDescent="0.3">
      <c r="K223" s="7" t="s">
        <v>716</v>
      </c>
      <c r="L223" s="7" t="s">
        <v>557</v>
      </c>
      <c r="M223" s="7" t="s">
        <v>756</v>
      </c>
      <c r="N223" s="7" t="s">
        <v>594</v>
      </c>
      <c r="O223" s="7"/>
      <c r="P223" s="7"/>
      <c r="R223" s="7" t="s">
        <v>777</v>
      </c>
      <c r="S223" s="7" t="s">
        <v>811</v>
      </c>
      <c r="T223" s="7" t="s">
        <v>811</v>
      </c>
      <c r="U223" s="34" t="s">
        <v>812</v>
      </c>
    </row>
    <row r="224" spans="11:21" x14ac:dyDescent="0.3">
      <c r="K224" s="7" t="s">
        <v>716</v>
      </c>
      <c r="L224" s="7" t="s">
        <v>557</v>
      </c>
      <c r="M224" s="7" t="s">
        <v>758</v>
      </c>
      <c r="N224" s="7" t="s">
        <v>594</v>
      </c>
      <c r="O224" s="7"/>
      <c r="P224" s="7"/>
      <c r="R224" s="7" t="s">
        <v>777</v>
      </c>
      <c r="S224" s="7" t="s">
        <v>813</v>
      </c>
      <c r="T224" s="7" t="s">
        <v>813</v>
      </c>
      <c r="U224" s="34" t="s">
        <v>814</v>
      </c>
    </row>
    <row r="225" spans="11:21" x14ac:dyDescent="0.3">
      <c r="K225" s="7" t="s">
        <v>716</v>
      </c>
      <c r="L225" s="7" t="s">
        <v>557</v>
      </c>
      <c r="M225" s="7" t="s">
        <v>760</v>
      </c>
      <c r="N225" s="7" t="s">
        <v>594</v>
      </c>
      <c r="O225" s="7"/>
      <c r="P225" s="7"/>
      <c r="R225" s="7" t="s">
        <v>777</v>
      </c>
      <c r="S225" s="7" t="s">
        <v>815</v>
      </c>
      <c r="T225" s="7" t="s">
        <v>815</v>
      </c>
      <c r="U225" s="34" t="s">
        <v>816</v>
      </c>
    </row>
    <row r="226" spans="11:21" x14ac:dyDescent="0.3">
      <c r="K226" s="7" t="s">
        <v>716</v>
      </c>
      <c r="L226" s="7" t="s">
        <v>557</v>
      </c>
      <c r="M226" s="7" t="s">
        <v>762</v>
      </c>
      <c r="N226" s="26" t="s">
        <v>824</v>
      </c>
      <c r="O226" s="7"/>
      <c r="P226" s="7"/>
      <c r="R226" s="7" t="s">
        <v>777</v>
      </c>
      <c r="S226" s="7" t="s">
        <v>817</v>
      </c>
      <c r="T226" s="7" t="s">
        <v>817</v>
      </c>
      <c r="U226" s="36" t="s">
        <v>810</v>
      </c>
    </row>
    <row r="227" spans="11:21" x14ac:dyDescent="0.3">
      <c r="K227" s="7" t="s">
        <v>716</v>
      </c>
      <c r="L227" s="7" t="s">
        <v>557</v>
      </c>
      <c r="M227" s="7" t="s">
        <v>765</v>
      </c>
      <c r="N227" s="31" t="s">
        <v>822</v>
      </c>
      <c r="O227" s="7"/>
      <c r="P227" s="7"/>
      <c r="R227" s="7" t="s">
        <v>777</v>
      </c>
      <c r="S227" s="7" t="s">
        <v>818</v>
      </c>
      <c r="T227" s="7" t="s">
        <v>818</v>
      </c>
      <c r="U227" s="34" t="s">
        <v>819</v>
      </c>
    </row>
    <row r="228" spans="11:21" x14ac:dyDescent="0.3">
      <c r="K228" s="7" t="s">
        <v>716</v>
      </c>
      <c r="L228" s="7" t="s">
        <v>719</v>
      </c>
      <c r="M228" s="7" t="s">
        <v>547</v>
      </c>
      <c r="N228" s="31" t="s">
        <v>825</v>
      </c>
      <c r="O228" s="7" t="s">
        <v>748</v>
      </c>
      <c r="P228" s="7"/>
      <c r="R228" s="7" t="s">
        <v>777</v>
      </c>
      <c r="S228" s="7" t="s">
        <v>820</v>
      </c>
      <c r="T228" s="7" t="s">
        <v>820</v>
      </c>
      <c r="U228" s="34" t="s">
        <v>821</v>
      </c>
    </row>
    <row r="229" spans="11:21" x14ac:dyDescent="0.3">
      <c r="K229" s="7" t="s">
        <v>716</v>
      </c>
      <c r="L229" s="7" t="s">
        <v>719</v>
      </c>
      <c r="M229" s="7" t="s">
        <v>753</v>
      </c>
      <c r="N229" s="31" t="s">
        <v>826</v>
      </c>
      <c r="O229" s="7" t="s">
        <v>765</v>
      </c>
      <c r="P229" s="7"/>
      <c r="R229" s="7" t="s">
        <v>823</v>
      </c>
      <c r="S229" s="7" t="s">
        <v>499</v>
      </c>
      <c r="T229" s="7" t="s">
        <v>499</v>
      </c>
      <c r="U229" s="34" t="s">
        <v>500</v>
      </c>
    </row>
    <row r="230" spans="11:21" x14ac:dyDescent="0.3">
      <c r="K230" s="7" t="s">
        <v>716</v>
      </c>
      <c r="L230" s="7" t="s">
        <v>571</v>
      </c>
      <c r="M230" s="7"/>
      <c r="N230" s="7" t="s">
        <v>827</v>
      </c>
      <c r="O230" s="7"/>
      <c r="P230" s="7"/>
      <c r="R230" s="7" t="s">
        <v>823</v>
      </c>
      <c r="S230" s="7" t="s">
        <v>521</v>
      </c>
      <c r="T230" s="7" t="s">
        <v>521</v>
      </c>
      <c r="U230" s="34" t="s">
        <v>522</v>
      </c>
    </row>
    <row r="231" spans="11:21" x14ac:dyDescent="0.3">
      <c r="K231" s="7" t="s">
        <v>768</v>
      </c>
      <c r="L231" s="7" t="s">
        <v>411</v>
      </c>
      <c r="M231" s="7" t="s">
        <v>771</v>
      </c>
      <c r="N231" s="7" t="s">
        <v>412</v>
      </c>
      <c r="O231" s="7"/>
      <c r="P231" s="7"/>
      <c r="R231" s="7" t="s">
        <v>823</v>
      </c>
      <c r="S231" s="7" t="s">
        <v>362</v>
      </c>
      <c r="T231" s="7" t="s">
        <v>362</v>
      </c>
      <c r="U231" s="34" t="s">
        <v>778</v>
      </c>
    </row>
    <row r="232" spans="11:21" x14ac:dyDescent="0.3">
      <c r="K232" s="7" t="s">
        <v>768</v>
      </c>
      <c r="L232" s="7" t="s">
        <v>411</v>
      </c>
      <c r="M232" s="7" t="s">
        <v>774</v>
      </c>
      <c r="N232" s="7" t="s">
        <v>412</v>
      </c>
      <c r="O232" s="7"/>
      <c r="P232" s="7"/>
      <c r="R232" s="7" t="s">
        <v>823</v>
      </c>
      <c r="S232" s="7" t="s">
        <v>780</v>
      </c>
      <c r="T232" s="7" t="s">
        <v>780</v>
      </c>
      <c r="U232" s="34" t="s">
        <v>1348</v>
      </c>
    </row>
    <row r="233" spans="11:21" x14ac:dyDescent="0.3">
      <c r="K233" s="7" t="s">
        <v>768</v>
      </c>
      <c r="L233" s="7" t="s">
        <v>595</v>
      </c>
      <c r="M233" s="7" t="s">
        <v>774</v>
      </c>
      <c r="N233" s="7">
        <v>0</v>
      </c>
      <c r="O233" s="7"/>
      <c r="P233" s="7"/>
      <c r="R233" s="7" t="s">
        <v>823</v>
      </c>
      <c r="S233" s="7" t="s">
        <v>1346</v>
      </c>
      <c r="T233" s="7" t="s">
        <v>1346</v>
      </c>
      <c r="U233" s="34" t="s">
        <v>1347</v>
      </c>
    </row>
    <row r="234" spans="11:21" x14ac:dyDescent="0.3">
      <c r="K234" s="7" t="s">
        <v>768</v>
      </c>
      <c r="L234" s="7" t="s">
        <v>557</v>
      </c>
      <c r="M234" s="7" t="s">
        <v>771</v>
      </c>
      <c r="N234" s="7" t="str">
        <f>"0.00"</f>
        <v>0.00</v>
      </c>
      <c r="O234" s="7"/>
      <c r="P234" s="7"/>
      <c r="R234" s="7" t="s">
        <v>823</v>
      </c>
      <c r="S234" s="7" t="s">
        <v>1290</v>
      </c>
      <c r="T234" s="7" t="s">
        <v>1290</v>
      </c>
      <c r="U234" s="34" t="s">
        <v>1299</v>
      </c>
    </row>
    <row r="235" spans="11:21" x14ac:dyDescent="0.3">
      <c r="K235" s="7" t="s">
        <v>768</v>
      </c>
      <c r="L235" s="7" t="s">
        <v>595</v>
      </c>
      <c r="M235" s="7" t="s">
        <v>771</v>
      </c>
      <c r="N235" s="7">
        <v>0</v>
      </c>
      <c r="O235" s="7"/>
      <c r="P235" s="7"/>
      <c r="R235" s="7" t="s">
        <v>823</v>
      </c>
      <c r="S235" s="7" t="s">
        <v>428</v>
      </c>
      <c r="T235" s="7" t="s">
        <v>428</v>
      </c>
      <c r="U235" s="34" t="s">
        <v>524</v>
      </c>
    </row>
    <row r="236" spans="11:21" x14ac:dyDescent="0.3">
      <c r="K236" s="7" t="s">
        <v>768</v>
      </c>
      <c r="L236" s="7" t="s">
        <v>571</v>
      </c>
      <c r="M236" s="7"/>
      <c r="N236" s="7" t="s">
        <v>828</v>
      </c>
      <c r="O236" s="7"/>
      <c r="P236" s="7"/>
      <c r="R236" s="7" t="s">
        <v>823</v>
      </c>
      <c r="S236" s="7" t="s">
        <v>302</v>
      </c>
      <c r="T236" s="7" t="s">
        <v>302</v>
      </c>
      <c r="U236" s="34" t="s">
        <v>449</v>
      </c>
    </row>
    <row r="237" spans="11:21" x14ac:dyDescent="0.3">
      <c r="K237" s="7" t="s">
        <v>777</v>
      </c>
      <c r="L237" s="7" t="s">
        <v>557</v>
      </c>
      <c r="M237" s="7" t="s">
        <v>547</v>
      </c>
      <c r="N237" s="7" t="s">
        <v>712</v>
      </c>
      <c r="O237" s="7"/>
      <c r="P237" s="7"/>
      <c r="R237" s="7" t="s">
        <v>823</v>
      </c>
      <c r="S237" s="7" t="s">
        <v>337</v>
      </c>
      <c r="T237" s="7" t="s">
        <v>337</v>
      </c>
      <c r="U237" s="34" t="s">
        <v>526</v>
      </c>
    </row>
    <row r="238" spans="11:21" x14ac:dyDescent="0.3">
      <c r="K238" s="7" t="s">
        <v>777</v>
      </c>
      <c r="L238" s="7" t="s">
        <v>557</v>
      </c>
      <c r="M238" s="7" t="s">
        <v>565</v>
      </c>
      <c r="N238" s="7" t="s">
        <v>712</v>
      </c>
      <c r="O238" s="7"/>
      <c r="P238" s="7"/>
      <c r="R238" s="7" t="s">
        <v>823</v>
      </c>
      <c r="S238" s="7" t="s">
        <v>1357</v>
      </c>
      <c r="T238" s="7" t="s">
        <v>1357</v>
      </c>
      <c r="U238" s="54" t="s">
        <v>1305</v>
      </c>
    </row>
    <row r="239" spans="11:21" x14ac:dyDescent="0.3">
      <c r="K239" s="7" t="s">
        <v>777</v>
      </c>
      <c r="L239" s="7" t="s">
        <v>557</v>
      </c>
      <c r="M239" s="7" t="s">
        <v>797</v>
      </c>
      <c r="N239" s="7" t="s">
        <v>712</v>
      </c>
      <c r="O239" s="7"/>
      <c r="P239" s="7"/>
      <c r="R239" s="7" t="s">
        <v>823</v>
      </c>
      <c r="S239" s="7" t="s">
        <v>1358</v>
      </c>
      <c r="T239" s="7" t="s">
        <v>1358</v>
      </c>
      <c r="U239" s="54" t="s">
        <v>1306</v>
      </c>
    </row>
    <row r="240" spans="11:21" x14ac:dyDescent="0.3">
      <c r="K240" s="7" t="s">
        <v>777</v>
      </c>
      <c r="L240" s="7" t="s">
        <v>557</v>
      </c>
      <c r="M240" s="7" t="s">
        <v>799</v>
      </c>
      <c r="N240" s="7" t="s">
        <v>712</v>
      </c>
      <c r="O240" s="7"/>
      <c r="P240" s="7"/>
      <c r="R240" s="7" t="s">
        <v>823</v>
      </c>
      <c r="S240" s="7" t="s">
        <v>1359</v>
      </c>
      <c r="T240" s="7" t="s">
        <v>1359</v>
      </c>
      <c r="U240" s="54" t="s">
        <v>1307</v>
      </c>
    </row>
    <row r="241" spans="11:21" x14ac:dyDescent="0.3">
      <c r="K241" s="7" t="s">
        <v>777</v>
      </c>
      <c r="L241" s="7" t="s">
        <v>557</v>
      </c>
      <c r="M241" s="7" t="s">
        <v>801</v>
      </c>
      <c r="N241" s="7" t="s">
        <v>712</v>
      </c>
      <c r="O241" s="7"/>
      <c r="P241" s="7"/>
      <c r="R241" s="7" t="s">
        <v>823</v>
      </c>
      <c r="S241" s="7" t="s">
        <v>529</v>
      </c>
      <c r="T241" s="7" t="s">
        <v>529</v>
      </c>
      <c r="U241" s="34" t="s">
        <v>530</v>
      </c>
    </row>
    <row r="242" spans="11:21" x14ac:dyDescent="0.3">
      <c r="K242" s="7" t="s">
        <v>777</v>
      </c>
      <c r="L242" s="7" t="s">
        <v>557</v>
      </c>
      <c r="M242" s="7" t="s">
        <v>811</v>
      </c>
      <c r="N242" s="7" t="s">
        <v>735</v>
      </c>
      <c r="O242" s="7"/>
      <c r="P242" s="7"/>
      <c r="R242" s="7" t="s">
        <v>823</v>
      </c>
      <c r="S242" s="7" t="s">
        <v>531</v>
      </c>
      <c r="T242" s="7" t="s">
        <v>531</v>
      </c>
      <c r="U242" s="34" t="s">
        <v>532</v>
      </c>
    </row>
    <row r="243" spans="11:21" x14ac:dyDescent="0.3">
      <c r="K243" s="7" t="s">
        <v>777</v>
      </c>
      <c r="L243" s="7" t="s">
        <v>557</v>
      </c>
      <c r="M243" s="7" t="s">
        <v>803</v>
      </c>
      <c r="N243" s="7" t="s">
        <v>735</v>
      </c>
      <c r="O243" s="7"/>
      <c r="P243" s="7"/>
      <c r="R243" s="7" t="s">
        <v>823</v>
      </c>
      <c r="S243" s="7" t="s">
        <v>533</v>
      </c>
      <c r="T243" s="7" t="s">
        <v>533</v>
      </c>
      <c r="U243" s="34" t="s">
        <v>534</v>
      </c>
    </row>
    <row r="244" spans="11:21" x14ac:dyDescent="0.3">
      <c r="K244" s="7" t="s">
        <v>777</v>
      </c>
      <c r="L244" s="7" t="s">
        <v>557</v>
      </c>
      <c r="M244" s="7" t="s">
        <v>818</v>
      </c>
      <c r="N244" s="7" t="s">
        <v>712</v>
      </c>
      <c r="O244" s="7"/>
      <c r="P244" s="7"/>
      <c r="R244" s="7" t="s">
        <v>823</v>
      </c>
      <c r="S244" s="7" t="s">
        <v>565</v>
      </c>
      <c r="T244" s="7" t="s">
        <v>565</v>
      </c>
      <c r="U244" s="35" t="s">
        <v>730</v>
      </c>
    </row>
    <row r="245" spans="11:21" x14ac:dyDescent="0.3">
      <c r="K245" s="7" t="s">
        <v>777</v>
      </c>
      <c r="L245" s="7" t="s">
        <v>557</v>
      </c>
      <c r="M245" s="7" t="s">
        <v>820</v>
      </c>
      <c r="N245" s="7" t="s">
        <v>712</v>
      </c>
      <c r="O245" s="7"/>
      <c r="P245" s="7"/>
      <c r="R245" s="7" t="s">
        <v>823</v>
      </c>
      <c r="S245" s="7" t="s">
        <v>799</v>
      </c>
      <c r="T245" s="7" t="s">
        <v>799</v>
      </c>
      <c r="U245" s="35" t="s">
        <v>800</v>
      </c>
    </row>
    <row r="246" spans="11:21" x14ac:dyDescent="0.3">
      <c r="K246" s="7" t="s">
        <v>777</v>
      </c>
      <c r="L246" s="7" t="s">
        <v>557</v>
      </c>
      <c r="M246" s="7" t="s">
        <v>805</v>
      </c>
      <c r="N246" s="7" t="s">
        <v>712</v>
      </c>
      <c r="O246" s="7"/>
      <c r="P246" s="7"/>
      <c r="R246" s="7" t="s">
        <v>823</v>
      </c>
      <c r="S246" s="7" t="s">
        <v>801</v>
      </c>
      <c r="T246" s="7"/>
      <c r="U246" s="34" t="s">
        <v>802</v>
      </c>
    </row>
    <row r="247" spans="11:21" x14ac:dyDescent="0.3">
      <c r="K247" s="7" t="s">
        <v>777</v>
      </c>
      <c r="L247" s="7" t="s">
        <v>557</v>
      </c>
      <c r="M247" s="7" t="s">
        <v>807</v>
      </c>
      <c r="N247" s="7" t="s">
        <v>735</v>
      </c>
      <c r="O247" s="7"/>
      <c r="P247" s="7"/>
      <c r="R247" s="7" t="s">
        <v>823</v>
      </c>
      <c r="S247" s="7" t="s">
        <v>803</v>
      </c>
      <c r="T247" s="7"/>
      <c r="U247" s="34" t="s">
        <v>804</v>
      </c>
    </row>
    <row r="248" spans="11:21" x14ac:dyDescent="0.3">
      <c r="K248" s="7" t="s">
        <v>777</v>
      </c>
      <c r="L248" s="7" t="s">
        <v>1360</v>
      </c>
      <c r="M248" s="7" t="s">
        <v>1357</v>
      </c>
      <c r="N248" s="7">
        <v>21</v>
      </c>
      <c r="O248" s="7"/>
      <c r="P248" s="7"/>
      <c r="R248" s="7" t="s">
        <v>823</v>
      </c>
      <c r="S248" s="7" t="s">
        <v>540</v>
      </c>
      <c r="T248" s="7" t="s">
        <v>540</v>
      </c>
      <c r="U248" s="38" t="s">
        <v>541</v>
      </c>
    </row>
    <row r="249" spans="11:21" x14ac:dyDescent="0.3">
      <c r="K249" s="7" t="s">
        <v>777</v>
      </c>
      <c r="L249" s="7" t="s">
        <v>1360</v>
      </c>
      <c r="M249" s="7" t="s">
        <v>1358</v>
      </c>
      <c r="N249" s="7">
        <v>21</v>
      </c>
      <c r="O249" s="7"/>
      <c r="P249" s="7"/>
      <c r="R249" s="7" t="s">
        <v>823</v>
      </c>
      <c r="S249" s="7" t="s">
        <v>1366</v>
      </c>
      <c r="T249" s="7" t="s">
        <v>1366</v>
      </c>
      <c r="U249" s="34" t="s">
        <v>829</v>
      </c>
    </row>
    <row r="250" spans="11:21" x14ac:dyDescent="0.3">
      <c r="K250" s="7" t="s">
        <v>777</v>
      </c>
      <c r="L250" s="7" t="s">
        <v>1360</v>
      </c>
      <c r="M250" s="7" t="s">
        <v>1359</v>
      </c>
      <c r="N250" s="7">
        <v>21</v>
      </c>
      <c r="O250" s="7"/>
      <c r="P250" s="7"/>
      <c r="R250" s="7" t="s">
        <v>823</v>
      </c>
      <c r="S250" s="7" t="s">
        <v>830</v>
      </c>
      <c r="T250" s="7" t="s">
        <v>830</v>
      </c>
      <c r="U250" s="34" t="s">
        <v>831</v>
      </c>
    </row>
    <row r="251" spans="11:21" x14ac:dyDescent="0.3">
      <c r="K251" s="7" t="s">
        <v>777</v>
      </c>
      <c r="L251" s="7" t="s">
        <v>561</v>
      </c>
      <c r="M251" s="7" t="s">
        <v>803</v>
      </c>
      <c r="N251" s="7">
        <v>0</v>
      </c>
      <c r="O251" s="7" t="s">
        <v>564</v>
      </c>
      <c r="P251" s="7"/>
      <c r="R251" s="7" t="s">
        <v>823</v>
      </c>
      <c r="S251" s="7" t="s">
        <v>589</v>
      </c>
      <c r="T251" s="7" t="s">
        <v>589</v>
      </c>
      <c r="U251" s="32" t="s">
        <v>590</v>
      </c>
    </row>
    <row r="252" spans="11:21" x14ac:dyDescent="0.3">
      <c r="K252" s="7" t="s">
        <v>777</v>
      </c>
      <c r="L252" s="7" t="s">
        <v>561</v>
      </c>
      <c r="M252" s="7" t="s">
        <v>803</v>
      </c>
      <c r="N252" s="7"/>
      <c r="O252" s="7" t="s">
        <v>568</v>
      </c>
      <c r="P252" s="7">
        <v>0</v>
      </c>
      <c r="R252" s="7" t="s">
        <v>832</v>
      </c>
      <c r="S252" s="7" t="s">
        <v>499</v>
      </c>
      <c r="T252" s="7" t="s">
        <v>499</v>
      </c>
      <c r="U252" s="34" t="s">
        <v>500</v>
      </c>
    </row>
    <row r="253" spans="11:21" x14ac:dyDescent="0.3">
      <c r="K253" s="7" t="s">
        <v>777</v>
      </c>
      <c r="L253" s="7" t="s">
        <v>561</v>
      </c>
      <c r="M253" s="7" t="s">
        <v>811</v>
      </c>
      <c r="N253" s="7">
        <v>0</v>
      </c>
      <c r="O253" s="7" t="s">
        <v>564</v>
      </c>
      <c r="P253" s="7"/>
      <c r="R253" s="7" t="s">
        <v>832</v>
      </c>
      <c r="S253" s="7" t="s">
        <v>337</v>
      </c>
      <c r="T253" s="7" t="s">
        <v>337</v>
      </c>
      <c r="U253" s="32" t="s">
        <v>526</v>
      </c>
    </row>
    <row r="254" spans="11:21" x14ac:dyDescent="0.3">
      <c r="K254" s="7" t="s">
        <v>777</v>
      </c>
      <c r="L254" s="7" t="s">
        <v>561</v>
      </c>
      <c r="M254" s="7" t="s">
        <v>811</v>
      </c>
      <c r="N254" s="7"/>
      <c r="O254" s="7" t="s">
        <v>568</v>
      </c>
      <c r="P254" s="7">
        <v>0</v>
      </c>
      <c r="R254" s="7" t="s">
        <v>832</v>
      </c>
      <c r="S254" s="7" t="s">
        <v>529</v>
      </c>
      <c r="T254" s="7" t="s">
        <v>529</v>
      </c>
      <c r="U254" s="34" t="s">
        <v>530</v>
      </c>
    </row>
    <row r="255" spans="11:21" x14ac:dyDescent="0.3">
      <c r="K255" s="7" t="s">
        <v>777</v>
      </c>
      <c r="L255" s="7" t="s">
        <v>561</v>
      </c>
      <c r="M255" s="7" t="s">
        <v>811</v>
      </c>
      <c r="N255" s="7">
        <v>0</v>
      </c>
      <c r="O255" s="7" t="s">
        <v>564</v>
      </c>
      <c r="P255" s="7"/>
      <c r="R255" s="7" t="s">
        <v>832</v>
      </c>
      <c r="S255" s="7" t="s">
        <v>531</v>
      </c>
      <c r="T255" s="7" t="s">
        <v>531</v>
      </c>
      <c r="U255" s="34" t="s">
        <v>532</v>
      </c>
    </row>
    <row r="256" spans="11:21" x14ac:dyDescent="0.3">
      <c r="K256" s="7" t="s">
        <v>777</v>
      </c>
      <c r="L256" s="7" t="s">
        <v>719</v>
      </c>
      <c r="M256" s="7" t="s">
        <v>793</v>
      </c>
      <c r="N256" s="7" t="s">
        <v>833</v>
      </c>
      <c r="O256" s="7" t="s">
        <v>807</v>
      </c>
      <c r="P256" s="7"/>
      <c r="R256" s="7" t="s">
        <v>832</v>
      </c>
      <c r="S256" s="7" t="s">
        <v>533</v>
      </c>
      <c r="T256" s="7" t="s">
        <v>533</v>
      </c>
      <c r="U256" s="34" t="s">
        <v>534</v>
      </c>
    </row>
    <row r="257" spans="11:21" x14ac:dyDescent="0.3">
      <c r="K257" s="7" t="s">
        <v>777</v>
      </c>
      <c r="L257" s="7" t="s">
        <v>719</v>
      </c>
      <c r="M257" s="7" t="s">
        <v>813</v>
      </c>
      <c r="N257" s="7" t="s">
        <v>834</v>
      </c>
      <c r="O257" s="7" t="s">
        <v>811</v>
      </c>
      <c r="P257" s="7"/>
      <c r="R257" s="7" t="s">
        <v>832</v>
      </c>
      <c r="S257" s="7" t="s">
        <v>521</v>
      </c>
      <c r="T257" s="7" t="s">
        <v>521</v>
      </c>
      <c r="U257" s="34" t="s">
        <v>522</v>
      </c>
    </row>
    <row r="258" spans="11:21" x14ac:dyDescent="0.3">
      <c r="K258" s="7" t="s">
        <v>777</v>
      </c>
      <c r="L258" s="7" t="s">
        <v>571</v>
      </c>
      <c r="M258" s="7"/>
      <c r="N258" s="30" t="s">
        <v>721</v>
      </c>
      <c r="O258" s="7"/>
      <c r="P258" s="7"/>
      <c r="R258" s="7" t="s">
        <v>832</v>
      </c>
      <c r="S258" s="7" t="s">
        <v>559</v>
      </c>
      <c r="T258" s="7" t="s">
        <v>559</v>
      </c>
      <c r="U258" s="34" t="s">
        <v>560</v>
      </c>
    </row>
    <row r="259" spans="11:21" ht="43.2" x14ac:dyDescent="0.3">
      <c r="K259" s="7" t="s">
        <v>823</v>
      </c>
      <c r="L259" s="7" t="s">
        <v>557</v>
      </c>
      <c r="M259" s="7" t="s">
        <v>565</v>
      </c>
      <c r="N259" s="7" t="s">
        <v>712</v>
      </c>
      <c r="O259" s="7"/>
      <c r="P259" s="7"/>
      <c r="R259" s="7" t="s">
        <v>832</v>
      </c>
      <c r="S259" s="7" t="s">
        <v>565</v>
      </c>
      <c r="T259" s="7" t="s">
        <v>565</v>
      </c>
      <c r="U259" s="33" t="s">
        <v>730</v>
      </c>
    </row>
    <row r="260" spans="11:21" x14ac:dyDescent="0.3">
      <c r="K260" s="7" t="s">
        <v>823</v>
      </c>
      <c r="L260" s="7" t="s">
        <v>557</v>
      </c>
      <c r="M260" s="7" t="s">
        <v>799</v>
      </c>
      <c r="N260" s="7" t="s">
        <v>712</v>
      </c>
      <c r="O260" s="7"/>
      <c r="P260" s="7"/>
      <c r="R260" s="7" t="s">
        <v>832</v>
      </c>
      <c r="S260" s="7" t="s">
        <v>346</v>
      </c>
      <c r="T260" s="7" t="s">
        <v>346</v>
      </c>
      <c r="U260" s="34" t="s">
        <v>573</v>
      </c>
    </row>
    <row r="261" spans="11:21" x14ac:dyDescent="0.3">
      <c r="K261" s="7" t="s">
        <v>823</v>
      </c>
      <c r="L261" s="7" t="s">
        <v>557</v>
      </c>
      <c r="M261" s="7" t="s">
        <v>801</v>
      </c>
      <c r="N261" s="7" t="s">
        <v>712</v>
      </c>
      <c r="O261" s="7"/>
      <c r="P261" s="7"/>
      <c r="R261" s="7" t="s">
        <v>832</v>
      </c>
      <c r="S261" s="7" t="s">
        <v>1029</v>
      </c>
      <c r="T261" s="7"/>
      <c r="U261" s="57" t="s">
        <v>1030</v>
      </c>
    </row>
    <row r="262" spans="11:21" x14ac:dyDescent="0.3">
      <c r="K262" s="7" t="s">
        <v>823</v>
      </c>
      <c r="L262" s="7" t="s">
        <v>557</v>
      </c>
      <c r="M262" s="7" t="s">
        <v>803</v>
      </c>
      <c r="N262" s="7" t="s">
        <v>735</v>
      </c>
      <c r="O262" s="7"/>
      <c r="P262" s="7"/>
      <c r="R262" s="7" t="s">
        <v>832</v>
      </c>
      <c r="S262" s="30" t="s">
        <v>1003</v>
      </c>
      <c r="T262" s="7"/>
      <c r="U262" s="57" t="s">
        <v>1032</v>
      </c>
    </row>
    <row r="263" spans="11:21" x14ac:dyDescent="0.3">
      <c r="K263" s="7" t="s">
        <v>823</v>
      </c>
      <c r="L263" s="7" t="s">
        <v>1360</v>
      </c>
      <c r="M263" s="7" t="s">
        <v>1357</v>
      </c>
      <c r="N263" s="7">
        <v>21</v>
      </c>
      <c r="O263" s="7"/>
      <c r="P263" s="7"/>
      <c r="R263" s="7" t="s">
        <v>832</v>
      </c>
      <c r="S263" s="7" t="s">
        <v>1309</v>
      </c>
      <c r="T263" s="7"/>
      <c r="U263" s="57" t="s">
        <v>1321</v>
      </c>
    </row>
    <row r="264" spans="11:21" x14ac:dyDescent="0.3">
      <c r="K264" s="7" t="s">
        <v>823</v>
      </c>
      <c r="L264" s="7" t="s">
        <v>1360</v>
      </c>
      <c r="M264" s="7" t="s">
        <v>1358</v>
      </c>
      <c r="N264" s="7">
        <v>21</v>
      </c>
      <c r="O264" s="7"/>
      <c r="P264" s="7"/>
      <c r="R264" s="7" t="s">
        <v>832</v>
      </c>
      <c r="S264" s="7" t="s">
        <v>1310</v>
      </c>
      <c r="T264" s="7"/>
      <c r="U264" s="57" t="s">
        <v>1322</v>
      </c>
    </row>
    <row r="265" spans="11:21" x14ac:dyDescent="0.3">
      <c r="K265" s="7" t="s">
        <v>823</v>
      </c>
      <c r="L265" s="7" t="s">
        <v>1360</v>
      </c>
      <c r="M265" s="7" t="s">
        <v>1359</v>
      </c>
      <c r="N265" s="7">
        <v>21</v>
      </c>
      <c r="O265" s="7"/>
      <c r="P265" s="7"/>
      <c r="R265" s="7" t="s">
        <v>832</v>
      </c>
      <c r="S265" s="7" t="s">
        <v>1311</v>
      </c>
      <c r="T265" s="7"/>
      <c r="U265" s="57" t="s">
        <v>1323</v>
      </c>
    </row>
    <row r="266" spans="11:21" x14ac:dyDescent="0.3">
      <c r="K266" s="7" t="s">
        <v>823</v>
      </c>
      <c r="L266" s="7" t="s">
        <v>561</v>
      </c>
      <c r="M266" s="7" t="s">
        <v>803</v>
      </c>
      <c r="N266" s="7">
        <v>0</v>
      </c>
      <c r="O266" s="7" t="s">
        <v>564</v>
      </c>
      <c r="P266" s="7"/>
      <c r="R266" s="7" t="s">
        <v>832</v>
      </c>
      <c r="S266" s="7" t="s">
        <v>1312</v>
      </c>
      <c r="T266" s="7"/>
      <c r="U266" s="57" t="s">
        <v>1324</v>
      </c>
    </row>
    <row r="267" spans="11:21" x14ac:dyDescent="0.3">
      <c r="K267" s="7" t="s">
        <v>823</v>
      </c>
      <c r="L267" s="7" t="s">
        <v>561</v>
      </c>
      <c r="M267" s="7" t="s">
        <v>803</v>
      </c>
      <c r="N267" s="7"/>
      <c r="O267" s="7" t="s">
        <v>568</v>
      </c>
      <c r="P267" s="7">
        <v>0</v>
      </c>
      <c r="R267" s="7" t="s">
        <v>832</v>
      </c>
      <c r="S267" s="7" t="s">
        <v>1313</v>
      </c>
      <c r="T267" s="7"/>
      <c r="U267" s="57" t="s">
        <v>1325</v>
      </c>
    </row>
    <row r="268" spans="11:21" x14ac:dyDescent="0.3">
      <c r="K268" s="7" t="s">
        <v>823</v>
      </c>
      <c r="L268" s="7" t="s">
        <v>561</v>
      </c>
      <c r="M268" s="7" t="s">
        <v>540</v>
      </c>
      <c r="N268" s="7" t="s">
        <v>722</v>
      </c>
      <c r="O268" s="7" t="s">
        <v>564</v>
      </c>
      <c r="P268" s="7"/>
      <c r="R268" s="7" t="s">
        <v>832</v>
      </c>
      <c r="S268" s="7" t="s">
        <v>1314</v>
      </c>
      <c r="T268" s="7"/>
      <c r="U268" s="57" t="s">
        <v>1326</v>
      </c>
    </row>
    <row r="269" spans="11:21" x14ac:dyDescent="0.3">
      <c r="K269" s="7" t="s">
        <v>823</v>
      </c>
      <c r="L269" s="7" t="s">
        <v>561</v>
      </c>
      <c r="M269" s="7" t="s">
        <v>540</v>
      </c>
      <c r="N269" s="7" t="s">
        <v>723</v>
      </c>
      <c r="O269" s="7" t="s">
        <v>568</v>
      </c>
      <c r="P269" s="7"/>
      <c r="R269" s="7" t="s">
        <v>832</v>
      </c>
      <c r="S269" s="7" t="s">
        <v>1315</v>
      </c>
      <c r="T269" s="7"/>
      <c r="U269" s="57" t="s">
        <v>1327</v>
      </c>
    </row>
    <row r="270" spans="11:21" x14ac:dyDescent="0.3">
      <c r="K270" s="7" t="s">
        <v>823</v>
      </c>
      <c r="L270" s="7" t="s">
        <v>571</v>
      </c>
      <c r="M270" s="7"/>
      <c r="N270" s="30" t="s">
        <v>721</v>
      </c>
      <c r="O270" s="7"/>
      <c r="P270" s="7"/>
      <c r="R270" s="7" t="s">
        <v>832</v>
      </c>
      <c r="S270" s="7" t="s">
        <v>1316</v>
      </c>
      <c r="T270" s="7"/>
      <c r="U270" s="57" t="s">
        <v>1331</v>
      </c>
    </row>
    <row r="271" spans="11:21" x14ac:dyDescent="0.3">
      <c r="K271" s="7" t="s">
        <v>832</v>
      </c>
      <c r="L271" s="7" t="s">
        <v>557</v>
      </c>
      <c r="M271" s="7" t="s">
        <v>565</v>
      </c>
      <c r="N271" s="7" t="s">
        <v>712</v>
      </c>
      <c r="O271" s="7"/>
      <c r="P271" s="7"/>
      <c r="R271" s="7" t="s">
        <v>832</v>
      </c>
      <c r="S271" s="7" t="s">
        <v>1317</v>
      </c>
      <c r="T271" s="7"/>
      <c r="U271" s="57" t="s">
        <v>1328</v>
      </c>
    </row>
    <row r="272" spans="11:21" x14ac:dyDescent="0.3">
      <c r="K272" s="7" t="s">
        <v>832</v>
      </c>
      <c r="L272" s="30" t="s">
        <v>557</v>
      </c>
      <c r="M272" s="30" t="s">
        <v>1000</v>
      </c>
      <c r="N272" s="30" t="s">
        <v>712</v>
      </c>
      <c r="O272" s="30"/>
      <c r="P272" s="30"/>
      <c r="R272" s="7" t="s">
        <v>832</v>
      </c>
      <c r="S272" s="7" t="s">
        <v>1318</v>
      </c>
      <c r="T272" s="7"/>
      <c r="U272" s="57" t="s">
        <v>1329</v>
      </c>
    </row>
    <row r="273" spans="11:21" x14ac:dyDescent="0.3">
      <c r="K273" s="7" t="s">
        <v>832</v>
      </c>
      <c r="L273" s="30" t="s">
        <v>557</v>
      </c>
      <c r="M273" s="30" t="s">
        <v>1003</v>
      </c>
      <c r="N273" s="53" t="s">
        <v>594</v>
      </c>
      <c r="O273" s="30"/>
      <c r="P273" s="30"/>
      <c r="R273" s="7" t="s">
        <v>832</v>
      </c>
      <c r="S273" s="7" t="s">
        <v>1319</v>
      </c>
      <c r="T273" s="7"/>
      <c r="U273" s="57" t="s">
        <v>1330</v>
      </c>
    </row>
    <row r="274" spans="11:21" x14ac:dyDescent="0.3">
      <c r="K274" s="7" t="s">
        <v>832</v>
      </c>
      <c r="L274" s="30" t="s">
        <v>557</v>
      </c>
      <c r="M274" s="30" t="s">
        <v>1309</v>
      </c>
      <c r="N274" s="30" t="s">
        <v>712</v>
      </c>
      <c r="O274" s="30"/>
      <c r="P274" s="30"/>
      <c r="R274" s="7" t="s">
        <v>832</v>
      </c>
      <c r="S274" s="7" t="s">
        <v>835</v>
      </c>
      <c r="T274" s="7" t="s">
        <v>835</v>
      </c>
      <c r="U274" s="32" t="s">
        <v>836</v>
      </c>
    </row>
    <row r="275" spans="11:21" x14ac:dyDescent="0.3">
      <c r="K275" s="7" t="s">
        <v>832</v>
      </c>
      <c r="L275" s="30" t="s">
        <v>561</v>
      </c>
      <c r="M275" s="30" t="s">
        <v>1029</v>
      </c>
      <c r="N275" s="7" t="s">
        <v>722</v>
      </c>
      <c r="O275" s="7" t="s">
        <v>564</v>
      </c>
      <c r="P275" s="30"/>
      <c r="R275" s="7" t="s">
        <v>832</v>
      </c>
      <c r="S275" s="7" t="s">
        <v>837</v>
      </c>
      <c r="T275" s="7" t="s">
        <v>837</v>
      </c>
      <c r="U275" s="32" t="s">
        <v>838</v>
      </c>
    </row>
    <row r="276" spans="11:21" x14ac:dyDescent="0.3">
      <c r="K276" s="7" t="s">
        <v>832</v>
      </c>
      <c r="L276" s="30" t="s">
        <v>561</v>
      </c>
      <c r="M276" s="30" t="s">
        <v>1029</v>
      </c>
      <c r="N276" s="7" t="s">
        <v>723</v>
      </c>
      <c r="O276" s="7" t="s">
        <v>568</v>
      </c>
      <c r="P276" s="7"/>
      <c r="R276" s="7" t="s">
        <v>832</v>
      </c>
      <c r="S276" s="7" t="s">
        <v>839</v>
      </c>
      <c r="T276" s="7" t="s">
        <v>839</v>
      </c>
      <c r="U276" s="32" t="s">
        <v>840</v>
      </c>
    </row>
    <row r="277" spans="11:21" x14ac:dyDescent="0.3">
      <c r="K277" s="7" t="s">
        <v>832</v>
      </c>
      <c r="L277" s="30" t="s">
        <v>561</v>
      </c>
      <c r="M277" s="30" t="s">
        <v>1003</v>
      </c>
      <c r="N277" s="7">
        <v>0</v>
      </c>
      <c r="O277" s="7" t="s">
        <v>564</v>
      </c>
      <c r="P277" s="7"/>
      <c r="R277" s="7" t="s">
        <v>832</v>
      </c>
      <c r="S277" s="7" t="s">
        <v>841</v>
      </c>
      <c r="T277" s="7" t="s">
        <v>841</v>
      </c>
      <c r="U277" s="32" t="s">
        <v>842</v>
      </c>
    </row>
    <row r="278" spans="11:21" x14ac:dyDescent="0.3">
      <c r="K278" s="7" t="s">
        <v>832</v>
      </c>
      <c r="L278" s="30" t="s">
        <v>561</v>
      </c>
      <c r="M278" s="30" t="s">
        <v>1003</v>
      </c>
      <c r="N278" s="7"/>
      <c r="O278" s="7" t="s">
        <v>568</v>
      </c>
      <c r="P278" s="7">
        <v>0</v>
      </c>
      <c r="R278" s="7" t="s">
        <v>832</v>
      </c>
      <c r="S278" s="7" t="s">
        <v>843</v>
      </c>
      <c r="T278" s="7" t="s">
        <v>843</v>
      </c>
      <c r="U278" s="32" t="s">
        <v>844</v>
      </c>
    </row>
    <row r="279" spans="11:21" x14ac:dyDescent="0.3">
      <c r="K279" s="7" t="s">
        <v>832</v>
      </c>
      <c r="L279" s="7" t="s">
        <v>557</v>
      </c>
      <c r="M279" s="7" t="s">
        <v>851</v>
      </c>
      <c r="N279" s="7" t="s">
        <v>594</v>
      </c>
      <c r="O279" s="7"/>
      <c r="P279" s="7"/>
      <c r="R279" s="7" t="s">
        <v>832</v>
      </c>
      <c r="S279" s="7" t="s">
        <v>845</v>
      </c>
      <c r="T279" s="7" t="s">
        <v>845</v>
      </c>
      <c r="U279" s="32" t="s">
        <v>846</v>
      </c>
    </row>
    <row r="280" spans="11:21" x14ac:dyDescent="0.3">
      <c r="K280" s="7" t="s">
        <v>832</v>
      </c>
      <c r="L280" s="7" t="s">
        <v>561</v>
      </c>
      <c r="M280" s="7" t="s">
        <v>856</v>
      </c>
      <c r="N280" s="7" t="s">
        <v>857</v>
      </c>
      <c r="O280" s="7" t="s">
        <v>564</v>
      </c>
      <c r="P280" s="7"/>
      <c r="R280" s="7" t="s">
        <v>832</v>
      </c>
      <c r="S280" s="7" t="s">
        <v>847</v>
      </c>
      <c r="T280" s="7" t="s">
        <v>847</v>
      </c>
      <c r="U280" s="32" t="s">
        <v>848</v>
      </c>
    </row>
    <row r="281" spans="11:21" x14ac:dyDescent="0.3">
      <c r="K281" s="7" t="s">
        <v>832</v>
      </c>
      <c r="L281" s="7" t="s">
        <v>561</v>
      </c>
      <c r="M281" s="7" t="s">
        <v>856</v>
      </c>
      <c r="N281" s="7" t="s">
        <v>860</v>
      </c>
      <c r="O281" s="7" t="s">
        <v>790</v>
      </c>
      <c r="P281" s="7"/>
      <c r="R281" s="7" t="s">
        <v>832</v>
      </c>
      <c r="S281" s="7" t="s">
        <v>849</v>
      </c>
      <c r="T281" s="7" t="s">
        <v>849</v>
      </c>
      <c r="U281" s="32" t="s">
        <v>850</v>
      </c>
    </row>
    <row r="282" spans="11:21" x14ac:dyDescent="0.3">
      <c r="K282" s="7" t="s">
        <v>832</v>
      </c>
      <c r="L282" s="7" t="s">
        <v>561</v>
      </c>
      <c r="M282" s="7" t="s">
        <v>856</v>
      </c>
      <c r="N282" s="7" t="s">
        <v>863</v>
      </c>
      <c r="O282" s="7" t="s">
        <v>568</v>
      </c>
      <c r="P282" s="7"/>
      <c r="R282" s="7" t="s">
        <v>832</v>
      </c>
      <c r="S282" s="7" t="s">
        <v>852</v>
      </c>
      <c r="T282" s="7" t="s">
        <v>852</v>
      </c>
      <c r="U282" s="32" t="s">
        <v>853</v>
      </c>
    </row>
    <row r="283" spans="11:21" x14ac:dyDescent="0.3">
      <c r="K283" s="7" t="s">
        <v>832</v>
      </c>
      <c r="L283" s="7" t="s">
        <v>557</v>
      </c>
      <c r="M283" s="7" t="s">
        <v>866</v>
      </c>
      <c r="N283" s="7" t="s">
        <v>712</v>
      </c>
      <c r="O283" s="7"/>
      <c r="P283" s="7"/>
      <c r="R283" s="7" t="s">
        <v>832</v>
      </c>
      <c r="S283" s="7" t="s">
        <v>854</v>
      </c>
      <c r="T283" s="7" t="s">
        <v>854</v>
      </c>
      <c r="U283" s="32" t="s">
        <v>855</v>
      </c>
    </row>
    <row r="284" spans="11:21" x14ac:dyDescent="0.3">
      <c r="K284" s="7" t="s">
        <v>832</v>
      </c>
      <c r="L284" s="7" t="s">
        <v>411</v>
      </c>
      <c r="M284" s="7" t="s">
        <v>868</v>
      </c>
      <c r="N284" s="7" t="s">
        <v>412</v>
      </c>
      <c r="O284" s="7"/>
      <c r="P284" s="7"/>
      <c r="R284" s="7" t="s">
        <v>832</v>
      </c>
      <c r="S284" s="7" t="s">
        <v>858</v>
      </c>
      <c r="T284" s="7" t="s">
        <v>858</v>
      </c>
      <c r="U284" s="32" t="s">
        <v>859</v>
      </c>
    </row>
    <row r="285" spans="11:21" x14ac:dyDescent="0.3">
      <c r="K285" s="7" t="s">
        <v>832</v>
      </c>
      <c r="L285" s="7" t="s">
        <v>719</v>
      </c>
      <c r="M285" s="7" t="s">
        <v>835</v>
      </c>
      <c r="N285" s="7" t="s">
        <v>871</v>
      </c>
      <c r="O285" s="7" t="s">
        <v>868</v>
      </c>
      <c r="P285" s="7"/>
      <c r="R285" s="7" t="s">
        <v>832</v>
      </c>
      <c r="S285" s="7" t="s">
        <v>861</v>
      </c>
      <c r="T285" s="7" t="s">
        <v>861</v>
      </c>
      <c r="U285" s="32" t="s">
        <v>862</v>
      </c>
    </row>
    <row r="286" spans="11:21" x14ac:dyDescent="0.3">
      <c r="K286" s="7" t="s">
        <v>832</v>
      </c>
      <c r="L286" s="7" t="s">
        <v>719</v>
      </c>
      <c r="M286" s="7" t="s">
        <v>494</v>
      </c>
      <c r="N286" s="7" t="s">
        <v>1344</v>
      </c>
      <c r="O286" s="7" t="s">
        <v>978</v>
      </c>
      <c r="P286" s="7"/>
      <c r="R286" s="7" t="s">
        <v>832</v>
      </c>
      <c r="S286" s="7" t="s">
        <v>864</v>
      </c>
      <c r="T286" s="7" t="s">
        <v>864</v>
      </c>
      <c r="U286" s="32" t="s">
        <v>865</v>
      </c>
    </row>
    <row r="287" spans="11:21" x14ac:dyDescent="0.3">
      <c r="K287" s="7" t="s">
        <v>832</v>
      </c>
      <c r="L287" s="7" t="s">
        <v>974</v>
      </c>
      <c r="M287" s="7" t="s">
        <v>494</v>
      </c>
      <c r="N287" s="7"/>
      <c r="O287" s="7" t="s">
        <v>978</v>
      </c>
      <c r="P287" s="7"/>
      <c r="R287" s="7" t="s">
        <v>832</v>
      </c>
      <c r="S287" s="7" t="s">
        <v>856</v>
      </c>
      <c r="T287" s="7" t="s">
        <v>856</v>
      </c>
      <c r="U287" s="32" t="s">
        <v>867</v>
      </c>
    </row>
    <row r="288" spans="11:21" x14ac:dyDescent="0.3">
      <c r="K288" s="7" t="s">
        <v>832</v>
      </c>
      <c r="L288" s="7" t="s">
        <v>571</v>
      </c>
      <c r="M288" s="7"/>
      <c r="N288" s="7" t="s">
        <v>1320</v>
      </c>
      <c r="O288" s="7"/>
      <c r="P288" s="7"/>
      <c r="R288" s="7" t="s">
        <v>832</v>
      </c>
      <c r="S288" s="7" t="s">
        <v>866</v>
      </c>
      <c r="T288" s="7" t="s">
        <v>866</v>
      </c>
      <c r="U288" s="32" t="s">
        <v>869</v>
      </c>
    </row>
    <row r="289" spans="11:21" x14ac:dyDescent="0.3">
      <c r="K289" s="30" t="s">
        <v>872</v>
      </c>
      <c r="L289" s="30" t="s">
        <v>411</v>
      </c>
      <c r="M289" s="30" t="s">
        <v>873</v>
      </c>
      <c r="N289" s="30" t="s">
        <v>412</v>
      </c>
      <c r="O289" s="30"/>
      <c r="P289" s="7"/>
      <c r="R289" s="7" t="s">
        <v>832</v>
      </c>
      <c r="S289" s="7" t="s">
        <v>868</v>
      </c>
      <c r="T289" s="7" t="s">
        <v>868</v>
      </c>
      <c r="U289" s="32" t="s">
        <v>870</v>
      </c>
    </row>
    <row r="290" spans="11:21" x14ac:dyDescent="0.3">
      <c r="K290" s="30" t="s">
        <v>872</v>
      </c>
      <c r="L290" s="30" t="s">
        <v>571</v>
      </c>
      <c r="M290" s="30"/>
      <c r="N290" s="30" t="s">
        <v>875</v>
      </c>
      <c r="O290" s="30"/>
      <c r="P290" s="7"/>
      <c r="R290" s="7" t="s">
        <v>832</v>
      </c>
      <c r="S290" s="7" t="s">
        <v>589</v>
      </c>
      <c r="T290" s="7" t="s">
        <v>589</v>
      </c>
      <c r="U290" s="32" t="s">
        <v>590</v>
      </c>
    </row>
    <row r="291" spans="11:21" x14ac:dyDescent="0.3">
      <c r="K291" s="30" t="s">
        <v>877</v>
      </c>
      <c r="L291" s="30" t="s">
        <v>557</v>
      </c>
      <c r="M291" s="30" t="s">
        <v>878</v>
      </c>
      <c r="N291" s="31" t="s">
        <v>822</v>
      </c>
      <c r="O291" s="30"/>
      <c r="P291" s="30"/>
      <c r="R291" s="7" t="s">
        <v>872</v>
      </c>
      <c r="S291" s="7" t="s">
        <v>874</v>
      </c>
      <c r="T291" s="7" t="s">
        <v>874</v>
      </c>
      <c r="U291" s="32"/>
    </row>
    <row r="292" spans="11:21" x14ac:dyDescent="0.3">
      <c r="K292" s="30" t="s">
        <v>877</v>
      </c>
      <c r="L292" s="30" t="s">
        <v>557</v>
      </c>
      <c r="M292" s="30" t="s">
        <v>879</v>
      </c>
      <c r="N292" s="31" t="s">
        <v>822</v>
      </c>
      <c r="O292" s="30"/>
      <c r="P292" s="30"/>
      <c r="R292" s="7" t="s">
        <v>872</v>
      </c>
      <c r="S292" s="7" t="s">
        <v>876</v>
      </c>
      <c r="T292" s="7" t="s">
        <v>876</v>
      </c>
      <c r="U292" s="32"/>
    </row>
    <row r="293" spans="11:21" x14ac:dyDescent="0.3">
      <c r="K293" s="30" t="s">
        <v>877</v>
      </c>
      <c r="L293" s="30" t="s">
        <v>557</v>
      </c>
      <c r="M293" s="30" t="s">
        <v>881</v>
      </c>
      <c r="N293" s="31" t="s">
        <v>822</v>
      </c>
      <c r="O293" s="30"/>
      <c r="P293" s="30"/>
      <c r="R293" s="7" t="s">
        <v>872</v>
      </c>
      <c r="S293" s="7" t="s">
        <v>873</v>
      </c>
      <c r="T293" s="7" t="s">
        <v>873</v>
      </c>
      <c r="U293" s="32"/>
    </row>
    <row r="294" spans="11:21" x14ac:dyDescent="0.3">
      <c r="K294" s="30" t="s">
        <v>877</v>
      </c>
      <c r="L294" s="30" t="s">
        <v>411</v>
      </c>
      <c r="M294" s="30" t="s">
        <v>428</v>
      </c>
      <c r="N294" s="30" t="s">
        <v>412</v>
      </c>
      <c r="O294" s="30"/>
      <c r="P294" s="30"/>
      <c r="R294" s="7" t="s">
        <v>877</v>
      </c>
      <c r="S294" s="7" t="s">
        <v>428</v>
      </c>
      <c r="T294" s="7" t="s">
        <v>428</v>
      </c>
      <c r="U294" s="32" t="s">
        <v>880</v>
      </c>
    </row>
    <row r="295" spans="11:21" x14ac:dyDescent="0.3">
      <c r="K295" s="30" t="s">
        <v>877</v>
      </c>
      <c r="L295" s="30" t="s">
        <v>411</v>
      </c>
      <c r="M295" s="30" t="s">
        <v>882</v>
      </c>
      <c r="N295" s="30" t="s">
        <v>412</v>
      </c>
      <c r="O295" s="30"/>
      <c r="P295" s="30"/>
      <c r="R295" s="7" t="s">
        <v>877</v>
      </c>
      <c r="S295" s="7" t="s">
        <v>882</v>
      </c>
      <c r="T295" s="7" t="s">
        <v>882</v>
      </c>
      <c r="U295" s="32" t="s">
        <v>883</v>
      </c>
    </row>
    <row r="296" spans="11:21" x14ac:dyDescent="0.3">
      <c r="K296" s="30" t="s">
        <v>877</v>
      </c>
      <c r="L296" s="30" t="s">
        <v>411</v>
      </c>
      <c r="M296" s="30" t="s">
        <v>884</v>
      </c>
      <c r="N296" s="30" t="s">
        <v>412</v>
      </c>
      <c r="O296" s="30"/>
      <c r="P296" s="30"/>
      <c r="R296" s="7" t="s">
        <v>877</v>
      </c>
      <c r="S296" s="7" t="s">
        <v>884</v>
      </c>
      <c r="T296" s="7" t="s">
        <v>884</v>
      </c>
      <c r="U296" s="32" t="s">
        <v>885</v>
      </c>
    </row>
    <row r="297" spans="11:21" x14ac:dyDescent="0.3">
      <c r="K297" s="30" t="s">
        <v>877</v>
      </c>
      <c r="L297" s="30" t="s">
        <v>411</v>
      </c>
      <c r="M297" s="30" t="s">
        <v>878</v>
      </c>
      <c r="N297" s="30" t="s">
        <v>412</v>
      </c>
      <c r="O297" s="30"/>
      <c r="P297" s="30"/>
      <c r="R297" s="7" t="s">
        <v>877</v>
      </c>
      <c r="S297" s="7" t="s">
        <v>878</v>
      </c>
      <c r="T297" s="7"/>
      <c r="U297" s="32" t="s">
        <v>886</v>
      </c>
    </row>
    <row r="298" spans="11:21" x14ac:dyDescent="0.3">
      <c r="K298" s="30" t="s">
        <v>877</v>
      </c>
      <c r="L298" s="30" t="s">
        <v>411</v>
      </c>
      <c r="M298" s="30" t="s">
        <v>887</v>
      </c>
      <c r="N298" s="30" t="s">
        <v>412</v>
      </c>
      <c r="O298" s="30"/>
      <c r="P298" s="30"/>
      <c r="R298" s="7" t="s">
        <v>877</v>
      </c>
      <c r="S298" s="7" t="s">
        <v>887</v>
      </c>
      <c r="T298" s="7" t="s">
        <v>887</v>
      </c>
      <c r="U298" s="32" t="s">
        <v>888</v>
      </c>
    </row>
    <row r="299" spans="11:21" x14ac:dyDescent="0.3">
      <c r="K299" s="30" t="s">
        <v>877</v>
      </c>
      <c r="L299" s="30" t="s">
        <v>411</v>
      </c>
      <c r="M299" s="30" t="s">
        <v>879</v>
      </c>
      <c r="N299" s="30" t="s">
        <v>412</v>
      </c>
      <c r="O299" s="30"/>
      <c r="P299" s="30"/>
      <c r="R299" s="7" t="s">
        <v>877</v>
      </c>
      <c r="S299" s="7" t="s">
        <v>879</v>
      </c>
      <c r="T299" s="7"/>
      <c r="U299" s="32" t="s">
        <v>889</v>
      </c>
    </row>
    <row r="300" spans="11:21" x14ac:dyDescent="0.3">
      <c r="K300" s="30" t="s">
        <v>877</v>
      </c>
      <c r="L300" s="30" t="s">
        <v>595</v>
      </c>
      <c r="M300" s="30" t="s">
        <v>882</v>
      </c>
      <c r="N300" s="30">
        <v>0</v>
      </c>
      <c r="O300" s="30"/>
      <c r="P300" s="30"/>
      <c r="R300" s="7" t="s">
        <v>877</v>
      </c>
      <c r="S300" s="7" t="s">
        <v>890</v>
      </c>
      <c r="T300" s="7" t="s">
        <v>890</v>
      </c>
      <c r="U300" s="32"/>
    </row>
    <row r="301" spans="11:21" x14ac:dyDescent="0.3">
      <c r="K301" s="30" t="s">
        <v>877</v>
      </c>
      <c r="L301" s="30" t="s">
        <v>595</v>
      </c>
      <c r="M301" s="30" t="s">
        <v>884</v>
      </c>
      <c r="N301" s="30">
        <v>0</v>
      </c>
      <c r="O301" s="30"/>
      <c r="P301" s="30"/>
      <c r="R301" s="7" t="s">
        <v>877</v>
      </c>
      <c r="S301" s="7" t="s">
        <v>881</v>
      </c>
      <c r="T301" s="7" t="s">
        <v>881</v>
      </c>
      <c r="U301" s="32" t="s">
        <v>891</v>
      </c>
    </row>
    <row r="302" spans="11:21" x14ac:dyDescent="0.3">
      <c r="K302" s="30" t="s">
        <v>877</v>
      </c>
      <c r="L302" s="30" t="s">
        <v>595</v>
      </c>
      <c r="M302" s="30" t="s">
        <v>878</v>
      </c>
      <c r="N302" s="30">
        <v>-1</v>
      </c>
      <c r="O302" s="30"/>
      <c r="P302" s="30"/>
      <c r="R302" s="7" t="s">
        <v>877</v>
      </c>
      <c r="S302" s="7" t="s">
        <v>589</v>
      </c>
      <c r="T302" s="7" t="s">
        <v>589</v>
      </c>
      <c r="U302" s="32" t="s">
        <v>590</v>
      </c>
    </row>
    <row r="303" spans="11:21" x14ac:dyDescent="0.3">
      <c r="K303" s="30" t="s">
        <v>877</v>
      </c>
      <c r="L303" s="30" t="s">
        <v>595</v>
      </c>
      <c r="M303" s="30" t="s">
        <v>887</v>
      </c>
      <c r="N303" s="30">
        <v>0</v>
      </c>
      <c r="O303" s="30"/>
      <c r="P303" s="30"/>
      <c r="R303" s="7" t="s">
        <v>892</v>
      </c>
      <c r="S303" s="7" t="s">
        <v>362</v>
      </c>
      <c r="T303" s="7" t="s">
        <v>362</v>
      </c>
      <c r="U303" s="32" t="s">
        <v>778</v>
      </c>
    </row>
    <row r="304" spans="11:21" x14ac:dyDescent="0.3">
      <c r="K304" s="30" t="s">
        <v>877</v>
      </c>
      <c r="L304" s="30" t="s">
        <v>595</v>
      </c>
      <c r="M304" s="30" t="s">
        <v>879</v>
      </c>
      <c r="N304" s="30">
        <v>-1</v>
      </c>
      <c r="O304" s="30"/>
      <c r="P304" s="30">
        <v>1</v>
      </c>
      <c r="R304" s="7" t="s">
        <v>892</v>
      </c>
      <c r="S304" s="7" t="s">
        <v>780</v>
      </c>
      <c r="T304" s="7" t="s">
        <v>780</v>
      </c>
      <c r="U304" s="34" t="s">
        <v>1348</v>
      </c>
    </row>
    <row r="305" spans="11:21" x14ac:dyDescent="0.3">
      <c r="K305" s="30" t="s">
        <v>877</v>
      </c>
      <c r="L305" s="30" t="s">
        <v>411</v>
      </c>
      <c r="M305" s="30" t="s">
        <v>890</v>
      </c>
      <c r="N305" s="30" t="s">
        <v>412</v>
      </c>
      <c r="O305" s="30"/>
      <c r="P305" s="30"/>
      <c r="R305" s="7" t="s">
        <v>892</v>
      </c>
      <c r="S305" s="7" t="s">
        <v>1346</v>
      </c>
      <c r="T305" s="7" t="s">
        <v>1346</v>
      </c>
      <c r="U305" s="34" t="s">
        <v>1347</v>
      </c>
    </row>
    <row r="306" spans="11:21" x14ac:dyDescent="0.3">
      <c r="K306" s="30" t="s">
        <v>877</v>
      </c>
      <c r="L306" s="30" t="s">
        <v>426</v>
      </c>
      <c r="M306" s="30" t="s">
        <v>890</v>
      </c>
      <c r="N306" s="30" t="s">
        <v>894</v>
      </c>
      <c r="O306" s="30"/>
      <c r="P306" s="30">
        <v>1</v>
      </c>
      <c r="R306" s="7" t="s">
        <v>892</v>
      </c>
      <c r="S306" s="7" t="s">
        <v>499</v>
      </c>
      <c r="T306" s="7" t="s">
        <v>499</v>
      </c>
      <c r="U306" s="34" t="s">
        <v>500</v>
      </c>
    </row>
    <row r="307" spans="11:21" x14ac:dyDescent="0.3">
      <c r="K307" s="30" t="s">
        <v>877</v>
      </c>
      <c r="L307" s="30" t="s">
        <v>571</v>
      </c>
      <c r="M307" s="30"/>
      <c r="N307" s="30" t="s">
        <v>895</v>
      </c>
      <c r="O307" s="30"/>
      <c r="P307" s="30"/>
      <c r="R307" s="7" t="s">
        <v>892</v>
      </c>
      <c r="S307" s="7" t="s">
        <v>521</v>
      </c>
      <c r="T307" s="7" t="s">
        <v>521</v>
      </c>
      <c r="U307" s="34" t="s">
        <v>522</v>
      </c>
    </row>
    <row r="308" spans="11:21" x14ac:dyDescent="0.3">
      <c r="K308" s="30" t="s">
        <v>892</v>
      </c>
      <c r="L308" s="30" t="s">
        <v>557</v>
      </c>
      <c r="M308" s="30" t="s">
        <v>565</v>
      </c>
      <c r="N308" s="30" t="s">
        <v>712</v>
      </c>
      <c r="O308" s="30"/>
      <c r="P308" s="30"/>
      <c r="R308" s="7" t="s">
        <v>892</v>
      </c>
      <c r="S308" s="7" t="s">
        <v>813</v>
      </c>
      <c r="T308" s="7" t="s">
        <v>813</v>
      </c>
      <c r="U308" s="32" t="s">
        <v>893</v>
      </c>
    </row>
    <row r="309" spans="11:21" x14ac:dyDescent="0.3">
      <c r="K309" s="30" t="s">
        <v>892</v>
      </c>
      <c r="L309" s="30" t="s">
        <v>557</v>
      </c>
      <c r="M309" s="30" t="s">
        <v>897</v>
      </c>
      <c r="N309" s="30" t="s">
        <v>712</v>
      </c>
      <c r="O309" s="30"/>
      <c r="P309" s="30"/>
      <c r="R309" s="7" t="s">
        <v>892</v>
      </c>
      <c r="S309" s="7" t="s">
        <v>302</v>
      </c>
      <c r="T309" s="7" t="s">
        <v>302</v>
      </c>
      <c r="U309" s="34" t="s">
        <v>449</v>
      </c>
    </row>
    <row r="310" spans="11:21" ht="43.2" x14ac:dyDescent="0.3">
      <c r="K310" s="30" t="s">
        <v>892</v>
      </c>
      <c r="L310" s="30" t="s">
        <v>557</v>
      </c>
      <c r="M310" s="30" t="s">
        <v>899</v>
      </c>
      <c r="N310" s="30" t="s">
        <v>712</v>
      </c>
      <c r="O310" s="30"/>
      <c r="P310" s="30"/>
      <c r="R310" s="7" t="s">
        <v>892</v>
      </c>
      <c r="S310" s="7" t="s">
        <v>565</v>
      </c>
      <c r="T310" s="7" t="s">
        <v>565</v>
      </c>
      <c r="U310" s="33" t="s">
        <v>896</v>
      </c>
    </row>
    <row r="311" spans="11:21" ht="28.8" x14ac:dyDescent="0.3">
      <c r="K311" s="30" t="s">
        <v>892</v>
      </c>
      <c r="L311" s="30" t="s">
        <v>557</v>
      </c>
      <c r="M311" s="30" t="s">
        <v>903</v>
      </c>
      <c r="N311" s="7" t="s">
        <v>735</v>
      </c>
      <c r="O311" s="30"/>
      <c r="P311" s="30"/>
      <c r="R311" s="7" t="s">
        <v>892</v>
      </c>
      <c r="S311" s="7" t="s">
        <v>897</v>
      </c>
      <c r="T311" s="7"/>
      <c r="U311" s="32" t="s">
        <v>898</v>
      </c>
    </row>
    <row r="312" spans="11:21" ht="28.8" x14ac:dyDescent="0.3">
      <c r="K312" s="30" t="s">
        <v>892</v>
      </c>
      <c r="L312" s="30" t="s">
        <v>557</v>
      </c>
      <c r="M312" s="30" t="s">
        <v>901</v>
      </c>
      <c r="N312" s="31" t="s">
        <v>822</v>
      </c>
      <c r="O312" s="30"/>
      <c r="P312" s="30"/>
      <c r="R312" s="7" t="s">
        <v>892</v>
      </c>
      <c r="S312" s="7" t="s">
        <v>899</v>
      </c>
      <c r="T312" s="7"/>
      <c r="U312" s="32" t="s">
        <v>900</v>
      </c>
    </row>
    <row r="313" spans="11:21" x14ac:dyDescent="0.3">
      <c r="K313" s="30" t="s">
        <v>892</v>
      </c>
      <c r="L313" s="30" t="s">
        <v>557</v>
      </c>
      <c r="M313" s="30" t="s">
        <v>904</v>
      </c>
      <c r="N313" s="30" t="s">
        <v>712</v>
      </c>
      <c r="O313" s="30"/>
      <c r="P313" s="30"/>
      <c r="R313" s="7" t="s">
        <v>892</v>
      </c>
      <c r="S313" s="7" t="s">
        <v>901</v>
      </c>
      <c r="T313" s="7" t="s">
        <v>901</v>
      </c>
      <c r="U313" s="32" t="s">
        <v>902</v>
      </c>
    </row>
    <row r="314" spans="11:21" x14ac:dyDescent="0.3">
      <c r="K314" s="30" t="s">
        <v>892</v>
      </c>
      <c r="L314" s="30" t="s">
        <v>557</v>
      </c>
      <c r="M314" s="30" t="s">
        <v>906</v>
      </c>
      <c r="N314" s="30" t="s">
        <v>712</v>
      </c>
      <c r="O314" s="30"/>
      <c r="P314" s="30"/>
      <c r="R314" s="7" t="s">
        <v>892</v>
      </c>
      <c r="S314" s="7" t="s">
        <v>904</v>
      </c>
      <c r="T314" s="7" t="s">
        <v>904</v>
      </c>
      <c r="U314" s="32" t="s">
        <v>905</v>
      </c>
    </row>
    <row r="315" spans="11:21" x14ac:dyDescent="0.3">
      <c r="K315" s="30" t="s">
        <v>892</v>
      </c>
      <c r="L315" s="30" t="s">
        <v>557</v>
      </c>
      <c r="M315" s="30" t="s">
        <v>908</v>
      </c>
      <c r="N315" s="30" t="s">
        <v>712</v>
      </c>
      <c r="O315" s="30"/>
      <c r="P315" s="30"/>
      <c r="R315" s="7" t="s">
        <v>892</v>
      </c>
      <c r="S315" s="7" t="s">
        <v>906</v>
      </c>
      <c r="T315" s="7"/>
      <c r="U315" s="32" t="s">
        <v>907</v>
      </c>
    </row>
    <row r="316" spans="11:21" x14ac:dyDescent="0.3">
      <c r="K316" s="30" t="s">
        <v>892</v>
      </c>
      <c r="L316" s="30" t="s">
        <v>571</v>
      </c>
      <c r="M316" s="30"/>
      <c r="N316" s="30" t="s">
        <v>913</v>
      </c>
      <c r="O316" s="30"/>
      <c r="P316" s="30"/>
      <c r="R316" s="7" t="s">
        <v>892</v>
      </c>
      <c r="S316" s="7" t="s">
        <v>908</v>
      </c>
      <c r="T316" s="7"/>
      <c r="U316" s="32" t="s">
        <v>909</v>
      </c>
    </row>
    <row r="317" spans="11:21" x14ac:dyDescent="0.3">
      <c r="K317" s="30" t="s">
        <v>892</v>
      </c>
      <c r="L317" s="30" t="s">
        <v>557</v>
      </c>
      <c r="M317" s="30" t="s">
        <v>915</v>
      </c>
      <c r="N317" s="31" t="s">
        <v>822</v>
      </c>
      <c r="O317" s="30"/>
      <c r="P317" s="30"/>
      <c r="R317" s="7" t="s">
        <v>892</v>
      </c>
      <c r="S317" s="7" t="s">
        <v>910</v>
      </c>
      <c r="T317" s="7" t="s">
        <v>910</v>
      </c>
      <c r="U317" s="32" t="s">
        <v>911</v>
      </c>
    </row>
    <row r="318" spans="11:21" x14ac:dyDescent="0.3">
      <c r="K318" s="30" t="s">
        <v>892</v>
      </c>
      <c r="L318" s="30" t="s">
        <v>557</v>
      </c>
      <c r="M318" s="30" t="s">
        <v>916</v>
      </c>
      <c r="N318" s="30" t="s">
        <v>712</v>
      </c>
      <c r="O318" s="30"/>
      <c r="P318" s="30"/>
      <c r="R318" s="7" t="s">
        <v>892</v>
      </c>
      <c r="S318" s="7" t="s">
        <v>912</v>
      </c>
      <c r="T318" s="7" t="s">
        <v>912</v>
      </c>
      <c r="U318" s="32" t="s">
        <v>911</v>
      </c>
    </row>
    <row r="319" spans="11:21" x14ac:dyDescent="0.3">
      <c r="K319" s="30" t="s">
        <v>892</v>
      </c>
      <c r="L319" s="30" t="s">
        <v>557</v>
      </c>
      <c r="M319" s="30" t="s">
        <v>918</v>
      </c>
      <c r="N319" s="30" t="s">
        <v>712</v>
      </c>
      <c r="O319" s="30"/>
      <c r="P319" s="30"/>
      <c r="R319" s="7" t="s">
        <v>892</v>
      </c>
      <c r="S319" s="7" t="s">
        <v>914</v>
      </c>
      <c r="T319" s="7" t="s">
        <v>914</v>
      </c>
      <c r="U319" s="32" t="s">
        <v>911</v>
      </c>
    </row>
    <row r="320" spans="11:21" x14ac:dyDescent="0.3">
      <c r="K320" s="30" t="s">
        <v>892</v>
      </c>
      <c r="L320" s="30" t="s">
        <v>557</v>
      </c>
      <c r="M320" s="30" t="s">
        <v>920</v>
      </c>
      <c r="N320" s="30" t="s">
        <v>712</v>
      </c>
      <c r="O320" s="30"/>
      <c r="P320" s="30"/>
      <c r="R320" s="7" t="s">
        <v>892</v>
      </c>
      <c r="S320" s="7" t="s">
        <v>915</v>
      </c>
      <c r="T320" s="7"/>
      <c r="U320" s="32" t="s">
        <v>911</v>
      </c>
    </row>
    <row r="321" spans="11:21" x14ac:dyDescent="0.3">
      <c r="K321" s="30" t="s">
        <v>892</v>
      </c>
      <c r="L321" s="30" t="s">
        <v>557</v>
      </c>
      <c r="M321" s="30" t="s">
        <v>922</v>
      </c>
      <c r="N321" s="30" t="s">
        <v>712</v>
      </c>
      <c r="O321" s="30"/>
      <c r="P321" s="30"/>
      <c r="R321" s="7" t="s">
        <v>892</v>
      </c>
      <c r="S321" s="7" t="s">
        <v>917</v>
      </c>
      <c r="T321" s="7"/>
      <c r="U321" s="32" t="s">
        <v>911</v>
      </c>
    </row>
    <row r="322" spans="11:21" ht="28.8" x14ac:dyDescent="0.3">
      <c r="K322" s="30" t="s">
        <v>892</v>
      </c>
      <c r="L322" s="30" t="s">
        <v>557</v>
      </c>
      <c r="M322" s="30" t="s">
        <v>924</v>
      </c>
      <c r="N322" s="30" t="s">
        <v>712</v>
      </c>
      <c r="O322" s="30"/>
      <c r="P322" s="30"/>
      <c r="R322" s="7" t="s">
        <v>892</v>
      </c>
      <c r="S322" s="7" t="s">
        <v>919</v>
      </c>
      <c r="T322" s="7"/>
      <c r="U322" s="32" t="s">
        <v>911</v>
      </c>
    </row>
    <row r="323" spans="11:21" ht="28.8" x14ac:dyDescent="0.3">
      <c r="K323" s="30" t="s">
        <v>892</v>
      </c>
      <c r="L323" s="30" t="s">
        <v>557</v>
      </c>
      <c r="M323" s="30" t="s">
        <v>926</v>
      </c>
      <c r="N323" s="30" t="s">
        <v>712</v>
      </c>
      <c r="O323" s="30"/>
      <c r="P323" s="30"/>
      <c r="R323" s="7" t="s">
        <v>892</v>
      </c>
      <c r="S323" s="7" t="s">
        <v>921</v>
      </c>
      <c r="T323" s="7"/>
      <c r="U323" s="32" t="s">
        <v>911</v>
      </c>
    </row>
    <row r="324" spans="11:21" x14ac:dyDescent="0.3">
      <c r="K324" s="30" t="s">
        <v>892</v>
      </c>
      <c r="L324" s="30" t="s">
        <v>557</v>
      </c>
      <c r="M324" s="30" t="s">
        <v>928</v>
      </c>
      <c r="N324" s="30" t="s">
        <v>712</v>
      </c>
      <c r="O324" s="30"/>
      <c r="P324" s="30"/>
      <c r="R324" s="7" t="s">
        <v>892</v>
      </c>
      <c r="S324" s="7" t="s">
        <v>923</v>
      </c>
      <c r="T324" s="7" t="s">
        <v>923</v>
      </c>
      <c r="U324" s="32" t="s">
        <v>911</v>
      </c>
    </row>
    <row r="325" spans="11:21" x14ac:dyDescent="0.3">
      <c r="K325" s="30" t="s">
        <v>892</v>
      </c>
      <c r="L325" s="30" t="s">
        <v>557</v>
      </c>
      <c r="M325" s="30" t="s">
        <v>930</v>
      </c>
      <c r="N325" s="30" t="s">
        <v>712</v>
      </c>
      <c r="O325" s="30"/>
      <c r="P325" s="30"/>
      <c r="R325" s="7" t="s">
        <v>892</v>
      </c>
      <c r="S325" s="7" t="s">
        <v>925</v>
      </c>
      <c r="T325" s="7"/>
      <c r="U325" s="32" t="s">
        <v>911</v>
      </c>
    </row>
    <row r="326" spans="11:21" x14ac:dyDescent="0.3">
      <c r="K326" s="30" t="s">
        <v>892</v>
      </c>
      <c r="L326" s="30" t="s">
        <v>557</v>
      </c>
      <c r="M326" s="30" t="s">
        <v>932</v>
      </c>
      <c r="N326" s="7" t="s">
        <v>735</v>
      </c>
      <c r="O326" s="30"/>
      <c r="P326" s="30"/>
      <c r="R326" s="7" t="s">
        <v>892</v>
      </c>
      <c r="S326" s="7" t="s">
        <v>927</v>
      </c>
      <c r="T326" s="7"/>
      <c r="U326" s="32" t="s">
        <v>911</v>
      </c>
    </row>
    <row r="327" spans="11:21" ht="28.8" x14ac:dyDescent="0.3">
      <c r="K327" s="30" t="s">
        <v>892</v>
      </c>
      <c r="L327" s="30" t="s">
        <v>561</v>
      </c>
      <c r="M327" s="30" t="s">
        <v>903</v>
      </c>
      <c r="N327" s="7">
        <v>0</v>
      </c>
      <c r="O327" s="7" t="s">
        <v>564</v>
      </c>
      <c r="P327" s="30"/>
      <c r="R327" s="7" t="s">
        <v>892</v>
      </c>
      <c r="S327" s="7" t="s">
        <v>929</v>
      </c>
      <c r="T327" s="7"/>
      <c r="U327" s="32" t="s">
        <v>911</v>
      </c>
    </row>
    <row r="328" spans="11:21" ht="28.8" x14ac:dyDescent="0.3">
      <c r="K328" s="30" t="s">
        <v>892</v>
      </c>
      <c r="L328" s="30" t="s">
        <v>561</v>
      </c>
      <c r="M328" s="30" t="s">
        <v>903</v>
      </c>
      <c r="N328" s="7"/>
      <c r="O328" s="7" t="s">
        <v>568</v>
      </c>
      <c r="P328" s="30"/>
      <c r="R328" s="7" t="s">
        <v>892</v>
      </c>
      <c r="S328" s="7" t="s">
        <v>931</v>
      </c>
      <c r="T328" s="7"/>
      <c r="U328" s="32" t="s">
        <v>911</v>
      </c>
    </row>
    <row r="329" spans="11:21" x14ac:dyDescent="0.3">
      <c r="K329" s="30" t="s">
        <v>892</v>
      </c>
      <c r="L329" s="30" t="s">
        <v>561</v>
      </c>
      <c r="M329" s="30" t="s">
        <v>932</v>
      </c>
      <c r="N329" s="7">
        <v>0</v>
      </c>
      <c r="O329" s="7" t="s">
        <v>564</v>
      </c>
      <c r="P329" s="7"/>
      <c r="R329" s="7" t="s">
        <v>892</v>
      </c>
      <c r="S329" s="7" t="s">
        <v>589</v>
      </c>
      <c r="T329" s="7" t="s">
        <v>589</v>
      </c>
      <c r="U329" s="32" t="s">
        <v>590</v>
      </c>
    </row>
    <row r="330" spans="11:21" x14ac:dyDescent="0.3">
      <c r="K330" s="30" t="s">
        <v>892</v>
      </c>
      <c r="L330" s="30" t="s">
        <v>561</v>
      </c>
      <c r="M330" s="30" t="s">
        <v>932</v>
      </c>
      <c r="N330" s="7"/>
      <c r="O330" s="7" t="s">
        <v>568</v>
      </c>
      <c r="P330" s="7">
        <v>0</v>
      </c>
      <c r="R330" s="7" t="s">
        <v>933</v>
      </c>
      <c r="S330" s="7" t="s">
        <v>428</v>
      </c>
      <c r="T330" s="7" t="s">
        <v>428</v>
      </c>
      <c r="U330" s="32" t="s">
        <v>524</v>
      </c>
    </row>
    <row r="331" spans="11:21" x14ac:dyDescent="0.3">
      <c r="K331" s="30" t="s">
        <v>933</v>
      </c>
      <c r="L331" s="30" t="s">
        <v>557</v>
      </c>
      <c r="M331" s="30" t="s">
        <v>366</v>
      </c>
      <c r="N331" s="30" t="s">
        <v>712</v>
      </c>
      <c r="O331" s="30"/>
      <c r="P331" s="7"/>
      <c r="R331" s="7" t="s">
        <v>933</v>
      </c>
      <c r="S331" s="7" t="s">
        <v>499</v>
      </c>
      <c r="T331" s="7" t="s">
        <v>499</v>
      </c>
      <c r="U331" s="34" t="s">
        <v>500</v>
      </c>
    </row>
    <row r="332" spans="11:21" x14ac:dyDescent="0.3">
      <c r="K332" s="30" t="s">
        <v>933</v>
      </c>
      <c r="L332" s="30" t="s">
        <v>557</v>
      </c>
      <c r="M332" s="30" t="s">
        <v>367</v>
      </c>
      <c r="N332" s="30" t="s">
        <v>712</v>
      </c>
      <c r="O332" s="30"/>
      <c r="P332" s="7">
        <v>0</v>
      </c>
      <c r="R332" s="7" t="s">
        <v>933</v>
      </c>
      <c r="S332" s="7" t="s">
        <v>366</v>
      </c>
      <c r="T332" s="7" t="s">
        <v>366</v>
      </c>
      <c r="U332" s="32" t="s">
        <v>934</v>
      </c>
    </row>
    <row r="333" spans="11:21" x14ac:dyDescent="0.3">
      <c r="K333" s="30" t="s">
        <v>933</v>
      </c>
      <c r="L333" s="30" t="s">
        <v>557</v>
      </c>
      <c r="M333" s="30" t="s">
        <v>368</v>
      </c>
      <c r="N333" s="31" t="s">
        <v>822</v>
      </c>
      <c r="O333" s="30"/>
      <c r="P333" s="30"/>
      <c r="R333" s="7" t="s">
        <v>933</v>
      </c>
      <c r="S333" s="7" t="s">
        <v>367</v>
      </c>
      <c r="T333" s="7" t="s">
        <v>367</v>
      </c>
      <c r="U333" s="32" t="s">
        <v>935</v>
      </c>
    </row>
    <row r="334" spans="11:21" x14ac:dyDescent="0.3">
      <c r="K334" s="30" t="s">
        <v>938</v>
      </c>
      <c r="L334" s="30" t="s">
        <v>561</v>
      </c>
      <c r="M334" s="30" t="s">
        <v>939</v>
      </c>
      <c r="N334" s="31">
        <v>0</v>
      </c>
      <c r="O334" s="30" t="s">
        <v>564</v>
      </c>
      <c r="P334" s="30"/>
      <c r="R334" s="7" t="s">
        <v>933</v>
      </c>
      <c r="S334" s="7" t="s">
        <v>368</v>
      </c>
      <c r="T334" s="7" t="s">
        <v>368</v>
      </c>
      <c r="U334" s="32" t="s">
        <v>936</v>
      </c>
    </row>
    <row r="335" spans="11:21" x14ac:dyDescent="0.3">
      <c r="K335" s="30" t="s">
        <v>938</v>
      </c>
      <c r="L335" s="30" t="s">
        <v>561</v>
      </c>
      <c r="M335" s="30" t="s">
        <v>944</v>
      </c>
      <c r="N335" s="31">
        <v>0</v>
      </c>
      <c r="O335" s="30" t="s">
        <v>564</v>
      </c>
      <c r="P335" s="30"/>
      <c r="R335" s="7" t="s">
        <v>933</v>
      </c>
      <c r="S335" s="7" t="s">
        <v>359</v>
      </c>
      <c r="T335" s="7" t="s">
        <v>359</v>
      </c>
      <c r="U335" s="32" t="s">
        <v>937</v>
      </c>
    </row>
    <row r="336" spans="11:21" x14ac:dyDescent="0.3">
      <c r="K336" s="30" t="s">
        <v>938</v>
      </c>
      <c r="L336" s="30" t="s">
        <v>561</v>
      </c>
      <c r="M336" s="30" t="s">
        <v>947</v>
      </c>
      <c r="N336" s="31">
        <v>0</v>
      </c>
      <c r="O336" s="30" t="s">
        <v>564</v>
      </c>
      <c r="P336" s="30"/>
      <c r="R336" s="7" t="s">
        <v>933</v>
      </c>
      <c r="S336" s="7" t="s">
        <v>589</v>
      </c>
      <c r="T336" s="7" t="s">
        <v>589</v>
      </c>
      <c r="U336" s="32" t="s">
        <v>590</v>
      </c>
    </row>
    <row r="337" spans="11:21" x14ac:dyDescent="0.3">
      <c r="K337" s="30" t="s">
        <v>938</v>
      </c>
      <c r="L337" s="30" t="s">
        <v>561</v>
      </c>
      <c r="M337" s="30" t="s">
        <v>939</v>
      </c>
      <c r="N337" s="31"/>
      <c r="O337" s="30" t="s">
        <v>568</v>
      </c>
      <c r="P337" s="30"/>
      <c r="R337" s="7" t="s">
        <v>940</v>
      </c>
      <c r="S337" s="7" t="s">
        <v>941</v>
      </c>
      <c r="T337" s="7" t="s">
        <v>942</v>
      </c>
      <c r="U337" s="32" t="s">
        <v>943</v>
      </c>
    </row>
    <row r="338" spans="11:21" x14ac:dyDescent="0.3">
      <c r="K338" s="30" t="s">
        <v>938</v>
      </c>
      <c r="L338" s="30" t="s">
        <v>561</v>
      </c>
      <c r="M338" s="30" t="s">
        <v>944</v>
      </c>
      <c r="N338" s="31"/>
      <c r="O338" s="30" t="s">
        <v>568</v>
      </c>
      <c r="P338" s="30"/>
      <c r="R338" s="7" t="s">
        <v>940</v>
      </c>
      <c r="S338" s="7" t="s">
        <v>945</v>
      </c>
      <c r="T338" s="7" t="s">
        <v>945</v>
      </c>
      <c r="U338" s="32" t="s">
        <v>946</v>
      </c>
    </row>
    <row r="339" spans="11:21" x14ac:dyDescent="0.3">
      <c r="K339" s="30" t="s">
        <v>938</v>
      </c>
      <c r="L339" s="30" t="s">
        <v>561</v>
      </c>
      <c r="M339" s="30" t="s">
        <v>947</v>
      </c>
      <c r="N339" s="31"/>
      <c r="O339" s="30" t="s">
        <v>568</v>
      </c>
      <c r="P339" s="30">
        <v>0</v>
      </c>
      <c r="R339" s="7" t="s">
        <v>940</v>
      </c>
      <c r="S339" s="7" t="s">
        <v>948</v>
      </c>
      <c r="T339" s="7" t="s">
        <v>948</v>
      </c>
      <c r="U339" s="32" t="s">
        <v>949</v>
      </c>
    </row>
    <row r="340" spans="11:21" x14ac:dyDescent="0.3">
      <c r="K340" s="30" t="s">
        <v>957</v>
      </c>
      <c r="L340" s="30" t="s">
        <v>561</v>
      </c>
      <c r="M340" s="30" t="s">
        <v>939</v>
      </c>
      <c r="N340" s="31">
        <v>0</v>
      </c>
      <c r="O340" s="30" t="s">
        <v>564</v>
      </c>
      <c r="P340" s="30">
        <v>0</v>
      </c>
      <c r="R340" s="7" t="s">
        <v>940</v>
      </c>
      <c r="S340" s="7" t="s">
        <v>950</v>
      </c>
      <c r="T340" s="7" t="s">
        <v>950</v>
      </c>
      <c r="U340" s="32" t="s">
        <v>951</v>
      </c>
    </row>
    <row r="341" spans="11:21" x14ac:dyDescent="0.3">
      <c r="K341" s="30" t="s">
        <v>957</v>
      </c>
      <c r="L341" s="30" t="s">
        <v>561</v>
      </c>
      <c r="M341" s="30" t="s">
        <v>944</v>
      </c>
      <c r="N341" s="31">
        <v>0</v>
      </c>
      <c r="O341" s="30" t="s">
        <v>564</v>
      </c>
      <c r="P341" s="30">
        <v>0</v>
      </c>
      <c r="R341" s="7" t="s">
        <v>952</v>
      </c>
      <c r="S341" s="7" t="s">
        <v>953</v>
      </c>
      <c r="T341" s="7" t="s">
        <v>953</v>
      </c>
      <c r="U341" s="32" t="s">
        <v>954</v>
      </c>
    </row>
    <row r="342" spans="11:21" x14ac:dyDescent="0.3">
      <c r="K342" s="30" t="s">
        <v>957</v>
      </c>
      <c r="L342" s="30" t="s">
        <v>561</v>
      </c>
      <c r="M342" s="30" t="s">
        <v>947</v>
      </c>
      <c r="N342" s="31">
        <v>0</v>
      </c>
      <c r="O342" s="30" t="s">
        <v>564</v>
      </c>
      <c r="P342" s="30"/>
      <c r="R342" s="7" t="s">
        <v>952</v>
      </c>
      <c r="S342" s="7" t="s">
        <v>955</v>
      </c>
      <c r="T342" s="7" t="s">
        <v>955</v>
      </c>
      <c r="U342" s="32" t="s">
        <v>956</v>
      </c>
    </row>
    <row r="343" spans="11:21" x14ac:dyDescent="0.3">
      <c r="K343" s="30" t="s">
        <v>957</v>
      </c>
      <c r="L343" s="30" t="s">
        <v>561</v>
      </c>
      <c r="M343" s="30" t="s">
        <v>939</v>
      </c>
      <c r="N343" s="31"/>
      <c r="O343" s="30" t="s">
        <v>568</v>
      </c>
      <c r="P343" s="30"/>
      <c r="R343" s="7" t="s">
        <v>952</v>
      </c>
      <c r="S343" s="7" t="s">
        <v>499</v>
      </c>
      <c r="T343" s="7" t="s">
        <v>499</v>
      </c>
      <c r="U343" s="32" t="s">
        <v>958</v>
      </c>
    </row>
    <row r="344" spans="11:21" x14ac:dyDescent="0.3">
      <c r="K344" s="30" t="s">
        <v>957</v>
      </c>
      <c r="L344" s="30" t="s">
        <v>561</v>
      </c>
      <c r="M344" s="30" t="s">
        <v>944</v>
      </c>
      <c r="N344" s="31"/>
      <c r="O344" s="30" t="s">
        <v>568</v>
      </c>
      <c r="P344" s="30"/>
      <c r="R344" s="7" t="s">
        <v>952</v>
      </c>
      <c r="S344" s="7" t="s">
        <v>959</v>
      </c>
      <c r="T344" s="7" t="s">
        <v>959</v>
      </c>
      <c r="U344" s="32" t="s">
        <v>960</v>
      </c>
    </row>
    <row r="345" spans="11:21" x14ac:dyDescent="0.3">
      <c r="K345" s="30" t="s">
        <v>957</v>
      </c>
      <c r="L345" s="30" t="s">
        <v>561</v>
      </c>
      <c r="M345" s="30" t="s">
        <v>947</v>
      </c>
      <c r="N345" s="31"/>
      <c r="O345" s="30" t="s">
        <v>568</v>
      </c>
      <c r="P345" s="30">
        <v>0</v>
      </c>
      <c r="R345" s="7" t="s">
        <v>961</v>
      </c>
      <c r="S345" s="7" t="s">
        <v>962</v>
      </c>
      <c r="T345" s="7" t="s">
        <v>962</v>
      </c>
      <c r="U345" s="32" t="s">
        <v>963</v>
      </c>
    </row>
    <row r="346" spans="11:21" x14ac:dyDescent="0.3">
      <c r="K346" s="30" t="s">
        <v>970</v>
      </c>
      <c r="L346" s="30" t="s">
        <v>561</v>
      </c>
      <c r="M346" s="30" t="s">
        <v>939</v>
      </c>
      <c r="N346" s="31">
        <v>0</v>
      </c>
      <c r="O346" s="30" t="s">
        <v>564</v>
      </c>
      <c r="P346" s="30">
        <v>0</v>
      </c>
      <c r="R346" s="7" t="s">
        <v>961</v>
      </c>
      <c r="S346" s="7" t="s">
        <v>964</v>
      </c>
      <c r="T346" s="7" t="s">
        <v>964</v>
      </c>
      <c r="U346" s="32" t="s">
        <v>965</v>
      </c>
    </row>
    <row r="347" spans="11:21" x14ac:dyDescent="0.3">
      <c r="K347" s="30" t="s">
        <v>970</v>
      </c>
      <c r="L347" s="30" t="s">
        <v>561</v>
      </c>
      <c r="M347" s="30" t="s">
        <v>944</v>
      </c>
      <c r="N347" s="31">
        <v>0</v>
      </c>
      <c r="O347" s="30" t="s">
        <v>564</v>
      </c>
      <c r="P347" s="30">
        <v>0</v>
      </c>
      <c r="R347" s="7" t="s">
        <v>961</v>
      </c>
      <c r="S347" s="7" t="s">
        <v>966</v>
      </c>
      <c r="T347" s="7" t="s">
        <v>966</v>
      </c>
      <c r="U347" s="32" t="s">
        <v>967</v>
      </c>
    </row>
    <row r="348" spans="11:21" x14ac:dyDescent="0.3">
      <c r="K348" s="30" t="s">
        <v>970</v>
      </c>
      <c r="L348" s="30" t="s">
        <v>561</v>
      </c>
      <c r="M348" s="30" t="s">
        <v>947</v>
      </c>
      <c r="N348" s="31">
        <v>0</v>
      </c>
      <c r="O348" s="30" t="s">
        <v>564</v>
      </c>
      <c r="P348" s="30"/>
      <c r="R348" s="7" t="s">
        <v>961</v>
      </c>
      <c r="S348" s="7" t="s">
        <v>968</v>
      </c>
      <c r="T348" s="7" t="s">
        <v>968</v>
      </c>
      <c r="U348" s="32" t="s">
        <v>969</v>
      </c>
    </row>
    <row r="349" spans="11:21" x14ac:dyDescent="0.3">
      <c r="K349" s="30" t="s">
        <v>970</v>
      </c>
      <c r="L349" s="30" t="s">
        <v>561</v>
      </c>
      <c r="M349" s="30" t="s">
        <v>939</v>
      </c>
      <c r="N349" s="31"/>
      <c r="O349" s="30" t="s">
        <v>568</v>
      </c>
      <c r="P349" s="30"/>
      <c r="R349" s="7" t="s">
        <v>981</v>
      </c>
      <c r="S349" s="7" t="s">
        <v>494</v>
      </c>
      <c r="T349" s="7" t="s">
        <v>494</v>
      </c>
      <c r="U349" s="34" t="s">
        <v>495</v>
      </c>
    </row>
    <row r="350" spans="11:21" x14ac:dyDescent="0.3">
      <c r="K350" s="30" t="s">
        <v>970</v>
      </c>
      <c r="L350" s="30" t="s">
        <v>561</v>
      </c>
      <c r="M350" s="30" t="s">
        <v>944</v>
      </c>
      <c r="N350" s="31"/>
      <c r="O350" s="30" t="s">
        <v>568</v>
      </c>
      <c r="P350" s="30"/>
      <c r="R350" s="7" t="s">
        <v>981</v>
      </c>
      <c r="S350" s="7" t="s">
        <v>499</v>
      </c>
      <c r="T350" s="7" t="s">
        <v>499</v>
      </c>
      <c r="U350" s="34" t="s">
        <v>500</v>
      </c>
    </row>
    <row r="351" spans="11:21" x14ac:dyDescent="0.3">
      <c r="K351" s="30" t="s">
        <v>970</v>
      </c>
      <c r="L351" s="30" t="s">
        <v>561</v>
      </c>
      <c r="M351" s="30" t="s">
        <v>947</v>
      </c>
      <c r="N351" s="31"/>
      <c r="O351" s="30" t="s">
        <v>568</v>
      </c>
      <c r="P351" s="30">
        <v>0</v>
      </c>
      <c r="R351" s="7" t="s">
        <v>981</v>
      </c>
      <c r="S351" s="7" t="s">
        <v>982</v>
      </c>
      <c r="T351" s="7" t="s">
        <v>982</v>
      </c>
      <c r="U351" s="32" t="s">
        <v>983</v>
      </c>
    </row>
    <row r="352" spans="11:21" ht="28.8" x14ac:dyDescent="0.3">
      <c r="K352" s="30" t="s">
        <v>971</v>
      </c>
      <c r="L352" s="30" t="s">
        <v>561</v>
      </c>
      <c r="M352" s="30" t="s">
        <v>972</v>
      </c>
      <c r="N352" s="31">
        <v>0</v>
      </c>
      <c r="O352" s="30" t="s">
        <v>564</v>
      </c>
      <c r="P352" s="30">
        <v>0</v>
      </c>
      <c r="R352" s="7" t="s">
        <v>981</v>
      </c>
      <c r="S352" s="7" t="s">
        <v>984</v>
      </c>
      <c r="T352" s="7" t="s">
        <v>984</v>
      </c>
      <c r="U352" s="32" t="s">
        <v>985</v>
      </c>
    </row>
    <row r="353" spans="11:21" ht="28.8" x14ac:dyDescent="0.3">
      <c r="K353" s="30" t="s">
        <v>971</v>
      </c>
      <c r="L353" s="30" t="s">
        <v>561</v>
      </c>
      <c r="M353" s="30" t="s">
        <v>973</v>
      </c>
      <c r="N353" s="31">
        <v>0</v>
      </c>
      <c r="O353" s="30" t="s">
        <v>564</v>
      </c>
      <c r="P353" s="30">
        <v>0</v>
      </c>
      <c r="R353" s="7" t="s">
        <v>981</v>
      </c>
      <c r="S353" s="7" t="s">
        <v>986</v>
      </c>
      <c r="T353" s="7" t="s">
        <v>986</v>
      </c>
      <c r="U353" s="32" t="s">
        <v>987</v>
      </c>
    </row>
    <row r="354" spans="11:21" ht="28.8" x14ac:dyDescent="0.3">
      <c r="K354" s="30" t="s">
        <v>971</v>
      </c>
      <c r="L354" s="30" t="s">
        <v>561</v>
      </c>
      <c r="M354" s="30" t="s">
        <v>972</v>
      </c>
      <c r="N354" s="31"/>
      <c r="O354" s="30" t="s">
        <v>568</v>
      </c>
      <c r="P354" s="30"/>
      <c r="R354" s="7" t="s">
        <v>981</v>
      </c>
      <c r="S354" s="7" t="s">
        <v>988</v>
      </c>
      <c r="T354" s="7" t="s">
        <v>988</v>
      </c>
      <c r="U354" s="32" t="s">
        <v>989</v>
      </c>
    </row>
    <row r="355" spans="11:21" ht="28.8" x14ac:dyDescent="0.3">
      <c r="K355" s="30" t="s">
        <v>971</v>
      </c>
      <c r="L355" s="30" t="s">
        <v>561</v>
      </c>
      <c r="M355" s="30" t="s">
        <v>973</v>
      </c>
      <c r="N355" s="31"/>
      <c r="O355" s="30" t="s">
        <v>568</v>
      </c>
      <c r="P355" s="30"/>
      <c r="R355" s="7" t="s">
        <v>981</v>
      </c>
      <c r="S355" s="7" t="s">
        <v>990</v>
      </c>
      <c r="T355" s="7" t="s">
        <v>990</v>
      </c>
      <c r="U355" s="32" t="s">
        <v>991</v>
      </c>
    </row>
    <row r="356" spans="11:21" x14ac:dyDescent="0.3">
      <c r="K356" s="30" t="s">
        <v>591</v>
      </c>
      <c r="L356" s="30" t="s">
        <v>974</v>
      </c>
      <c r="M356" s="30" t="s">
        <v>653</v>
      </c>
      <c r="N356" s="31" t="s">
        <v>975</v>
      </c>
      <c r="O356" s="31" t="s">
        <v>627</v>
      </c>
      <c r="P356" s="30">
        <v>0</v>
      </c>
      <c r="R356" s="7" t="s">
        <v>981</v>
      </c>
      <c r="S356" s="7" t="s">
        <v>992</v>
      </c>
      <c r="T356" s="7" t="s">
        <v>992</v>
      </c>
      <c r="U356" s="32" t="s">
        <v>993</v>
      </c>
    </row>
    <row r="357" spans="11:21" x14ac:dyDescent="0.3">
      <c r="K357" s="30" t="s">
        <v>520</v>
      </c>
      <c r="L357" s="30" t="s">
        <v>974</v>
      </c>
      <c r="M357" s="30" t="s">
        <v>559</v>
      </c>
      <c r="N357" s="31" t="s">
        <v>976</v>
      </c>
      <c r="O357" s="31" t="s">
        <v>587</v>
      </c>
      <c r="P357" s="30">
        <v>0</v>
      </c>
      <c r="R357" s="7" t="s">
        <v>981</v>
      </c>
      <c r="S357" s="7" t="s">
        <v>994</v>
      </c>
      <c r="T357" s="7" t="s">
        <v>994</v>
      </c>
      <c r="U357" s="32" t="s">
        <v>995</v>
      </c>
    </row>
    <row r="358" spans="11:21" x14ac:dyDescent="0.3">
      <c r="K358" s="7" t="s">
        <v>716</v>
      </c>
      <c r="L358" s="30" t="s">
        <v>974</v>
      </c>
      <c r="M358" s="30" t="s">
        <v>547</v>
      </c>
      <c r="N358" s="31" t="s">
        <v>977</v>
      </c>
      <c r="O358" s="31" t="s">
        <v>978</v>
      </c>
      <c r="P358" s="31"/>
      <c r="R358" s="7" t="s">
        <v>996</v>
      </c>
      <c r="S358" s="7" t="s">
        <v>494</v>
      </c>
      <c r="T358" s="7" t="s">
        <v>494</v>
      </c>
      <c r="U358" s="34" t="s">
        <v>495</v>
      </c>
    </row>
    <row r="359" spans="11:21" x14ac:dyDescent="0.3">
      <c r="K359" s="30" t="s">
        <v>952</v>
      </c>
      <c r="L359" s="30" t="s">
        <v>1360</v>
      </c>
      <c r="M359" s="30" t="s">
        <v>959</v>
      </c>
      <c r="N359" s="31">
        <v>80</v>
      </c>
      <c r="O359" s="30"/>
      <c r="P359" s="31"/>
      <c r="R359" s="7" t="s">
        <v>996</v>
      </c>
      <c r="S359" s="7" t="s">
        <v>499</v>
      </c>
      <c r="T359" s="7" t="s">
        <v>499</v>
      </c>
      <c r="U359" s="34" t="s">
        <v>500</v>
      </c>
    </row>
    <row r="360" spans="11:21" x14ac:dyDescent="0.3">
      <c r="K360" s="30" t="s">
        <v>952</v>
      </c>
      <c r="L360" s="30" t="s">
        <v>571</v>
      </c>
      <c r="M360" s="30"/>
      <c r="N360" s="31" t="s">
        <v>979</v>
      </c>
      <c r="O360" s="30"/>
      <c r="P360" s="31"/>
      <c r="R360" s="7" t="s">
        <v>996</v>
      </c>
      <c r="S360" s="7" t="s">
        <v>998</v>
      </c>
      <c r="T360" s="7" t="s">
        <v>998</v>
      </c>
      <c r="U360" s="32" t="s">
        <v>999</v>
      </c>
    </row>
    <row r="361" spans="11:21" x14ac:dyDescent="0.3">
      <c r="K361" s="7" t="s">
        <v>940</v>
      </c>
      <c r="L361" s="7" t="s">
        <v>557</v>
      </c>
      <c r="M361" s="7" t="s">
        <v>945</v>
      </c>
      <c r="N361" s="7" t="s">
        <v>558</v>
      </c>
      <c r="O361" s="7"/>
      <c r="P361" s="31"/>
      <c r="R361" s="7" t="s">
        <v>996</v>
      </c>
      <c r="S361" s="7" t="s">
        <v>521</v>
      </c>
      <c r="T361" s="7" t="s">
        <v>521</v>
      </c>
      <c r="U361" s="34" t="s">
        <v>522</v>
      </c>
    </row>
    <row r="362" spans="11:21" x14ac:dyDescent="0.3">
      <c r="K362" s="7" t="s">
        <v>961</v>
      </c>
      <c r="L362" s="7" t="s">
        <v>1360</v>
      </c>
      <c r="M362" s="7" t="s">
        <v>968</v>
      </c>
      <c r="N362" s="7">
        <v>100</v>
      </c>
      <c r="O362" s="7"/>
      <c r="P362" s="30"/>
      <c r="R362" s="7" t="s">
        <v>996</v>
      </c>
      <c r="S362" s="7" t="s">
        <v>1001</v>
      </c>
      <c r="T362" s="7" t="s">
        <v>1001</v>
      </c>
      <c r="U362" s="32" t="s">
        <v>1002</v>
      </c>
    </row>
    <row r="363" spans="11:21" x14ac:dyDescent="0.3">
      <c r="K363" s="7" t="s">
        <v>961</v>
      </c>
      <c r="L363" s="7" t="s">
        <v>571</v>
      </c>
      <c r="M363" s="7"/>
      <c r="N363" s="7" t="s">
        <v>980</v>
      </c>
      <c r="O363" s="7"/>
      <c r="P363" s="30"/>
      <c r="R363" s="7" t="s">
        <v>996</v>
      </c>
      <c r="S363" s="7" t="s">
        <v>1004</v>
      </c>
      <c r="T363" s="7" t="s">
        <v>1004</v>
      </c>
      <c r="U363" s="32" t="s">
        <v>1005</v>
      </c>
    </row>
    <row r="364" spans="11:21" x14ac:dyDescent="0.3">
      <c r="K364" s="30" t="s">
        <v>997</v>
      </c>
      <c r="L364" s="30" t="s">
        <v>557</v>
      </c>
      <c r="M364" s="30" t="s">
        <v>547</v>
      </c>
      <c r="N364" s="30" t="s">
        <v>712</v>
      </c>
      <c r="O364" s="30"/>
      <c r="P364" s="7">
        <v>0.25</v>
      </c>
      <c r="R364" s="7" t="s">
        <v>996</v>
      </c>
      <c r="S364" s="7" t="s">
        <v>992</v>
      </c>
      <c r="T364" s="7" t="s">
        <v>992</v>
      </c>
      <c r="U364" s="32" t="s">
        <v>993</v>
      </c>
    </row>
    <row r="365" spans="11:21" x14ac:dyDescent="0.3">
      <c r="K365" s="30" t="s">
        <v>997</v>
      </c>
      <c r="L365" s="30" t="s">
        <v>557</v>
      </c>
      <c r="M365" s="30" t="s">
        <v>565</v>
      </c>
      <c r="N365" s="30" t="s">
        <v>712</v>
      </c>
      <c r="O365" s="30"/>
      <c r="P365" s="7">
        <v>1</v>
      </c>
      <c r="R365" s="7" t="s">
        <v>996</v>
      </c>
      <c r="S365" s="7" t="s">
        <v>1008</v>
      </c>
      <c r="T365" s="7" t="s">
        <v>1008</v>
      </c>
      <c r="U365" s="32" t="s">
        <v>995</v>
      </c>
    </row>
    <row r="366" spans="11:21" x14ac:dyDescent="0.3">
      <c r="K366" s="30" t="s">
        <v>997</v>
      </c>
      <c r="L366" s="30" t="s">
        <v>557</v>
      </c>
      <c r="M366" s="30" t="s">
        <v>1000</v>
      </c>
      <c r="N366" s="30" t="s">
        <v>712</v>
      </c>
      <c r="O366" s="30"/>
      <c r="P366" s="30"/>
      <c r="R366" s="7" t="s">
        <v>996</v>
      </c>
      <c r="S366" s="7" t="s">
        <v>1010</v>
      </c>
      <c r="T366" s="7" t="s">
        <v>1010</v>
      </c>
      <c r="U366" s="32" t="s">
        <v>1011</v>
      </c>
    </row>
    <row r="367" spans="11:21" x14ac:dyDescent="0.3">
      <c r="K367" s="30" t="s">
        <v>997</v>
      </c>
      <c r="L367" s="30" t="s">
        <v>557</v>
      </c>
      <c r="M367" s="30" t="s">
        <v>1003</v>
      </c>
      <c r="N367" s="53" t="s">
        <v>594</v>
      </c>
      <c r="O367" s="30"/>
      <c r="P367" s="30"/>
      <c r="R367" s="7" t="s">
        <v>997</v>
      </c>
      <c r="S367" s="7" t="s">
        <v>499</v>
      </c>
      <c r="T367" s="7"/>
      <c r="U367" s="54" t="s">
        <v>500</v>
      </c>
    </row>
    <row r="368" spans="11:21" x14ac:dyDescent="0.3">
      <c r="K368" s="30" t="s">
        <v>997</v>
      </c>
      <c r="L368" s="30" t="s">
        <v>557</v>
      </c>
      <c r="M368" s="30" t="s">
        <v>1006</v>
      </c>
      <c r="N368" s="30" t="s">
        <v>712</v>
      </c>
      <c r="O368" s="30"/>
      <c r="P368" s="30"/>
      <c r="R368" s="7" t="s">
        <v>997</v>
      </c>
      <c r="S368" s="7" t="s">
        <v>521</v>
      </c>
      <c r="T368" s="7"/>
      <c r="U368" s="54" t="s">
        <v>522</v>
      </c>
    </row>
    <row r="369" spans="11:21" x14ac:dyDescent="0.3">
      <c r="K369" s="30" t="s">
        <v>997</v>
      </c>
      <c r="L369" s="30" t="s">
        <v>557</v>
      </c>
      <c r="M369" s="30" t="s">
        <v>1007</v>
      </c>
      <c r="N369" s="53" t="s">
        <v>594</v>
      </c>
      <c r="O369" s="30"/>
      <c r="P369" s="30"/>
      <c r="R369" s="7" t="s">
        <v>997</v>
      </c>
      <c r="S369" s="7" t="s">
        <v>337</v>
      </c>
      <c r="T369" s="7"/>
      <c r="U369" s="54" t="s">
        <v>526</v>
      </c>
    </row>
    <row r="370" spans="11:21" x14ac:dyDescent="0.3">
      <c r="K370" s="30" t="s">
        <v>997</v>
      </c>
      <c r="L370" s="30" t="s">
        <v>557</v>
      </c>
      <c r="M370" s="30" t="s">
        <v>1009</v>
      </c>
      <c r="N370" s="53" t="s">
        <v>594</v>
      </c>
      <c r="O370" s="30"/>
      <c r="P370" s="30"/>
      <c r="R370" s="7" t="s">
        <v>997</v>
      </c>
      <c r="S370" s="7" t="s">
        <v>529</v>
      </c>
      <c r="T370" s="7" t="s">
        <v>529</v>
      </c>
      <c r="U370" s="56" t="s">
        <v>1300</v>
      </c>
    </row>
    <row r="371" spans="11:21" x14ac:dyDescent="0.3">
      <c r="K371" s="30" t="s">
        <v>997</v>
      </c>
      <c r="L371" s="30" t="s">
        <v>557</v>
      </c>
      <c r="M371" s="30" t="s">
        <v>1012</v>
      </c>
      <c r="N371" s="53" t="s">
        <v>594</v>
      </c>
      <c r="O371" s="30"/>
      <c r="P371" s="30"/>
      <c r="R371" s="7" t="s">
        <v>997</v>
      </c>
      <c r="S371" s="7" t="s">
        <v>531</v>
      </c>
      <c r="T371" s="7" t="s">
        <v>531</v>
      </c>
      <c r="U371" s="56" t="s">
        <v>1301</v>
      </c>
    </row>
    <row r="372" spans="11:21" x14ac:dyDescent="0.3">
      <c r="K372" s="30" t="s">
        <v>997</v>
      </c>
      <c r="L372" s="30" t="s">
        <v>557</v>
      </c>
      <c r="M372" s="30" t="s">
        <v>1013</v>
      </c>
      <c r="N372" s="53" t="s">
        <v>594</v>
      </c>
      <c r="O372" s="30"/>
      <c r="P372" s="30"/>
      <c r="R372" s="7" t="s">
        <v>997</v>
      </c>
      <c r="S372" s="7" t="s">
        <v>533</v>
      </c>
      <c r="T372" s="7" t="s">
        <v>533</v>
      </c>
      <c r="U372" s="56" t="s">
        <v>1302</v>
      </c>
    </row>
    <row r="373" spans="11:21" x14ac:dyDescent="0.3">
      <c r="K373" s="30" t="s">
        <v>997</v>
      </c>
      <c r="L373" s="30" t="s">
        <v>557</v>
      </c>
      <c r="M373" s="30" t="s">
        <v>1014</v>
      </c>
      <c r="N373" s="53" t="s">
        <v>594</v>
      </c>
      <c r="O373" s="30"/>
      <c r="P373" s="30"/>
      <c r="R373" s="7" t="s">
        <v>997</v>
      </c>
      <c r="S373" s="7" t="s">
        <v>1297</v>
      </c>
      <c r="T373" s="7" t="s">
        <v>1297</v>
      </c>
      <c r="U373" s="56" t="s">
        <v>1303</v>
      </c>
    </row>
    <row r="374" spans="11:21" x14ac:dyDescent="0.3">
      <c r="K374" s="30" t="s">
        <v>997</v>
      </c>
      <c r="L374" s="30" t="s">
        <v>557</v>
      </c>
      <c r="M374" s="30" t="s">
        <v>1015</v>
      </c>
      <c r="N374" s="53" t="s">
        <v>594</v>
      </c>
      <c r="O374" s="30"/>
      <c r="P374" s="30"/>
      <c r="R374" s="7" t="s">
        <v>997</v>
      </c>
      <c r="S374" s="7" t="s">
        <v>1298</v>
      </c>
      <c r="T374" s="7" t="s">
        <v>1298</v>
      </c>
      <c r="U374" s="56" t="s">
        <v>1304</v>
      </c>
    </row>
    <row r="375" spans="11:21" x14ac:dyDescent="0.3">
      <c r="K375" s="30" t="s">
        <v>997</v>
      </c>
      <c r="L375" s="30" t="s">
        <v>557</v>
      </c>
      <c r="M375" s="30" t="s">
        <v>1016</v>
      </c>
      <c r="N375" s="53" t="s">
        <v>594</v>
      </c>
      <c r="O375" s="30"/>
      <c r="P375" s="30"/>
      <c r="R375" s="7" t="s">
        <v>997</v>
      </c>
      <c r="S375" s="7" t="s">
        <v>547</v>
      </c>
      <c r="T375" s="7"/>
      <c r="U375" s="54" t="s">
        <v>548</v>
      </c>
    </row>
    <row r="376" spans="11:21" x14ac:dyDescent="0.3">
      <c r="K376" s="30" t="s">
        <v>997</v>
      </c>
      <c r="L376" s="30" t="s">
        <v>557</v>
      </c>
      <c r="M376" s="30" t="s">
        <v>1017</v>
      </c>
      <c r="N376" s="30" t="s">
        <v>712</v>
      </c>
      <c r="O376" s="30"/>
      <c r="P376" s="30"/>
      <c r="R376" s="7" t="s">
        <v>997</v>
      </c>
      <c r="S376" s="7" t="s">
        <v>1022</v>
      </c>
      <c r="T376" s="7"/>
      <c r="U376" s="54" t="s">
        <v>554</v>
      </c>
    </row>
    <row r="377" spans="11:21" x14ac:dyDescent="0.3">
      <c r="K377" s="30" t="s">
        <v>997</v>
      </c>
      <c r="L377" s="30" t="s">
        <v>557</v>
      </c>
      <c r="M377" s="30" t="s">
        <v>1018</v>
      </c>
      <c r="N377" s="53" t="s">
        <v>594</v>
      </c>
      <c r="O377" s="30"/>
      <c r="P377" s="30"/>
      <c r="R377" s="7" t="s">
        <v>997</v>
      </c>
      <c r="S377" s="7" t="s">
        <v>559</v>
      </c>
      <c r="T377" s="7"/>
      <c r="U377" s="34" t="s">
        <v>560</v>
      </c>
    </row>
    <row r="378" spans="11:21" ht="43.2" x14ac:dyDescent="0.3">
      <c r="K378" s="30" t="s">
        <v>997</v>
      </c>
      <c r="L378" s="30" t="s">
        <v>557</v>
      </c>
      <c r="M378" s="30" t="s">
        <v>1019</v>
      </c>
      <c r="N378" s="30" t="s">
        <v>712</v>
      </c>
      <c r="O378" s="30"/>
      <c r="P378" s="30"/>
      <c r="R378" s="7" t="s">
        <v>997</v>
      </c>
      <c r="S378" s="7" t="s">
        <v>565</v>
      </c>
      <c r="T378" s="7"/>
      <c r="U378" s="57" t="s">
        <v>730</v>
      </c>
    </row>
    <row r="379" spans="11:21" x14ac:dyDescent="0.3">
      <c r="K379" s="30" t="s">
        <v>997</v>
      </c>
      <c r="L379" s="30" t="s">
        <v>557</v>
      </c>
      <c r="M379" s="30" t="s">
        <v>1020</v>
      </c>
      <c r="N379" s="53" t="s">
        <v>594</v>
      </c>
      <c r="O379" s="30"/>
      <c r="P379" s="30"/>
      <c r="R379" s="7" t="s">
        <v>997</v>
      </c>
      <c r="S379" s="7" t="s">
        <v>346</v>
      </c>
      <c r="T379" s="7"/>
      <c r="U379" s="34" t="s">
        <v>573</v>
      </c>
    </row>
    <row r="380" spans="11:21" x14ac:dyDescent="0.3">
      <c r="K380" s="30" t="s">
        <v>997</v>
      </c>
      <c r="L380" s="30" t="s">
        <v>557</v>
      </c>
      <c r="M380" s="30" t="s">
        <v>1021</v>
      </c>
      <c r="N380" s="30" t="s">
        <v>712</v>
      </c>
      <c r="O380" s="30"/>
      <c r="P380" s="30"/>
      <c r="R380" s="7" t="s">
        <v>997</v>
      </c>
      <c r="S380" s="7" t="s">
        <v>1000</v>
      </c>
      <c r="T380" s="7"/>
      <c r="U380" s="56" t="s">
        <v>1027</v>
      </c>
    </row>
    <row r="381" spans="11:21" x14ac:dyDescent="0.3">
      <c r="K381" s="30" t="s">
        <v>997</v>
      </c>
      <c r="L381" s="30" t="s">
        <v>557</v>
      </c>
      <c r="M381" s="30" t="s">
        <v>1023</v>
      </c>
      <c r="N381" s="53" t="s">
        <v>594</v>
      </c>
      <c r="O381" s="30"/>
      <c r="P381" s="30"/>
      <c r="R381" s="7" t="s">
        <v>997</v>
      </c>
      <c r="S381" s="7" t="s">
        <v>1029</v>
      </c>
      <c r="T381" s="7"/>
      <c r="U381" s="57" t="s">
        <v>1030</v>
      </c>
    </row>
    <row r="382" spans="11:21" x14ac:dyDescent="0.3">
      <c r="K382" s="30" t="s">
        <v>997</v>
      </c>
      <c r="L382" s="30" t="s">
        <v>557</v>
      </c>
      <c r="M382" s="30" t="s">
        <v>1024</v>
      </c>
      <c r="N382" s="30" t="s">
        <v>712</v>
      </c>
      <c r="O382" s="30"/>
      <c r="P382" s="30"/>
      <c r="R382" s="7" t="s">
        <v>997</v>
      </c>
      <c r="S382" s="30" t="s">
        <v>1003</v>
      </c>
      <c r="T382" s="7"/>
      <c r="U382" s="57" t="s">
        <v>1032</v>
      </c>
    </row>
    <row r="383" spans="11:21" x14ac:dyDescent="0.3">
      <c r="K383" s="30" t="s">
        <v>997</v>
      </c>
      <c r="L383" s="30" t="s">
        <v>557</v>
      </c>
      <c r="M383" s="30" t="s">
        <v>1025</v>
      </c>
      <c r="N383" s="53" t="s">
        <v>594</v>
      </c>
      <c r="O383" s="30"/>
      <c r="P383" s="30"/>
      <c r="R383" s="7" t="s">
        <v>997</v>
      </c>
      <c r="S383" s="7" t="s">
        <v>1006</v>
      </c>
      <c r="T383" s="7"/>
      <c r="U383" s="57" t="s">
        <v>1034</v>
      </c>
    </row>
    <row r="384" spans="11:21" x14ac:dyDescent="0.3">
      <c r="K384" s="30" t="s">
        <v>997</v>
      </c>
      <c r="L384" s="30" t="s">
        <v>557</v>
      </c>
      <c r="M384" s="30" t="s">
        <v>1026</v>
      </c>
      <c r="N384" s="30" t="s">
        <v>712</v>
      </c>
      <c r="O384" s="30"/>
      <c r="P384" s="30"/>
      <c r="R384" s="7" t="s">
        <v>997</v>
      </c>
      <c r="S384" s="7" t="s">
        <v>1036</v>
      </c>
      <c r="T384" s="7"/>
      <c r="U384" s="57" t="s">
        <v>654</v>
      </c>
    </row>
    <row r="385" spans="11:21" x14ac:dyDescent="0.3">
      <c r="K385" s="30" t="s">
        <v>997</v>
      </c>
      <c r="L385" s="30" t="s">
        <v>557</v>
      </c>
      <c r="M385" s="30" t="s">
        <v>1028</v>
      </c>
      <c r="N385" s="30" t="s">
        <v>712</v>
      </c>
      <c r="O385" s="30"/>
      <c r="P385" s="30"/>
      <c r="R385" s="7" t="s">
        <v>997</v>
      </c>
      <c r="S385" s="7" t="s">
        <v>1037</v>
      </c>
      <c r="T385" s="7"/>
      <c r="U385" s="57" t="s">
        <v>646</v>
      </c>
    </row>
    <row r="386" spans="11:21" x14ac:dyDescent="0.3">
      <c r="K386" s="30" t="s">
        <v>997</v>
      </c>
      <c r="L386" s="30" t="s">
        <v>557</v>
      </c>
      <c r="M386" s="30" t="s">
        <v>1031</v>
      </c>
      <c r="N386" s="53" t="s">
        <v>594</v>
      </c>
      <c r="O386" s="30"/>
      <c r="P386" s="30"/>
      <c r="R386" s="7" t="s">
        <v>997</v>
      </c>
      <c r="S386" s="7" t="s">
        <v>1007</v>
      </c>
      <c r="T386" s="7"/>
      <c r="U386" s="55" t="s">
        <v>1038</v>
      </c>
    </row>
    <row r="387" spans="11:21" x14ac:dyDescent="0.3">
      <c r="K387" s="30" t="s">
        <v>997</v>
      </c>
      <c r="L387" s="30" t="s">
        <v>557</v>
      </c>
      <c r="M387" s="30" t="s">
        <v>1033</v>
      </c>
      <c r="N387" s="30" t="s">
        <v>712</v>
      </c>
      <c r="O387" s="30"/>
      <c r="P387" s="30"/>
      <c r="R387" s="7" t="s">
        <v>997</v>
      </c>
      <c r="S387" s="7" t="s">
        <v>1009</v>
      </c>
      <c r="T387" s="7"/>
      <c r="U387" s="55" t="s">
        <v>1039</v>
      </c>
    </row>
    <row r="388" spans="11:21" x14ac:dyDescent="0.3">
      <c r="K388" s="30" t="s">
        <v>997</v>
      </c>
      <c r="L388" s="30" t="s">
        <v>557</v>
      </c>
      <c r="M388" s="30" t="s">
        <v>1035</v>
      </c>
      <c r="N388" s="53" t="s">
        <v>594</v>
      </c>
      <c r="O388" s="30"/>
      <c r="P388" s="30"/>
      <c r="R388" s="7" t="s">
        <v>997</v>
      </c>
      <c r="S388" s="7" t="s">
        <v>1012</v>
      </c>
      <c r="T388" s="7"/>
      <c r="U388" s="55" t="s">
        <v>1040</v>
      </c>
    </row>
    <row r="389" spans="11:21" x14ac:dyDescent="0.3">
      <c r="K389" s="30" t="s">
        <v>997</v>
      </c>
      <c r="L389" s="7" t="s">
        <v>561</v>
      </c>
      <c r="M389" s="30" t="s">
        <v>1029</v>
      </c>
      <c r="N389" s="7" t="s">
        <v>722</v>
      </c>
      <c r="O389" s="7" t="s">
        <v>564</v>
      </c>
      <c r="P389" s="30"/>
      <c r="R389" s="7" t="s">
        <v>997</v>
      </c>
      <c r="S389" s="7" t="s">
        <v>1013</v>
      </c>
      <c r="T389" s="7"/>
      <c r="U389" s="55" t="s">
        <v>1041</v>
      </c>
    </row>
    <row r="390" spans="11:21" x14ac:dyDescent="0.3">
      <c r="K390" s="30" t="s">
        <v>997</v>
      </c>
      <c r="L390" s="7" t="s">
        <v>561</v>
      </c>
      <c r="M390" s="30" t="s">
        <v>1029</v>
      </c>
      <c r="N390" s="7" t="s">
        <v>723</v>
      </c>
      <c r="O390" s="7" t="s">
        <v>568</v>
      </c>
      <c r="P390" s="30"/>
      <c r="R390" s="7" t="s">
        <v>997</v>
      </c>
      <c r="S390" s="7" t="s">
        <v>1014</v>
      </c>
      <c r="T390" s="7"/>
      <c r="U390" s="55" t="s">
        <v>1042</v>
      </c>
    </row>
    <row r="391" spans="11:21" x14ac:dyDescent="0.3">
      <c r="K391" s="30" t="s">
        <v>997</v>
      </c>
      <c r="L391" s="7" t="s">
        <v>561</v>
      </c>
      <c r="M391" s="30" t="s">
        <v>1003</v>
      </c>
      <c r="N391" s="7">
        <v>0</v>
      </c>
      <c r="O391" s="7" t="s">
        <v>564</v>
      </c>
      <c r="P391" s="7"/>
      <c r="R391" s="7" t="s">
        <v>997</v>
      </c>
      <c r="S391" s="7" t="s">
        <v>1015</v>
      </c>
      <c r="T391" s="7"/>
      <c r="U391" s="55" t="s">
        <v>1043</v>
      </c>
    </row>
    <row r="392" spans="11:21" x14ac:dyDescent="0.3">
      <c r="K392" s="30" t="s">
        <v>997</v>
      </c>
      <c r="L392" s="7" t="s">
        <v>561</v>
      </c>
      <c r="M392" s="30" t="s">
        <v>1003</v>
      </c>
      <c r="N392" s="7"/>
      <c r="O392" s="7" t="s">
        <v>568</v>
      </c>
      <c r="P392" s="7"/>
      <c r="R392" s="7" t="s">
        <v>997</v>
      </c>
      <c r="S392" s="7" t="s">
        <v>1016</v>
      </c>
      <c r="T392" s="7"/>
      <c r="U392" s="57" t="s">
        <v>1044</v>
      </c>
    </row>
    <row r="393" spans="11:21" x14ac:dyDescent="0.3">
      <c r="K393" s="30" t="s">
        <v>997</v>
      </c>
      <c r="L393" s="7" t="s">
        <v>561</v>
      </c>
      <c r="M393" s="30" t="s">
        <v>1016</v>
      </c>
      <c r="N393" s="7">
        <v>1.0000000000000001E-5</v>
      </c>
      <c r="O393" s="7" t="s">
        <v>564</v>
      </c>
      <c r="P393" s="7"/>
      <c r="R393" s="7" t="s">
        <v>997</v>
      </c>
      <c r="S393" s="7" t="s">
        <v>1045</v>
      </c>
      <c r="T393" s="7"/>
      <c r="U393" s="34" t="s">
        <v>732</v>
      </c>
    </row>
    <row r="394" spans="11:21" x14ac:dyDescent="0.3">
      <c r="K394" s="30" t="s">
        <v>997</v>
      </c>
      <c r="L394" s="7" t="s">
        <v>561</v>
      </c>
      <c r="M394" s="30" t="s">
        <v>1016</v>
      </c>
      <c r="N394" s="7">
        <v>0.5</v>
      </c>
      <c r="O394" s="7" t="s">
        <v>790</v>
      </c>
      <c r="P394" s="7">
        <v>0</v>
      </c>
      <c r="R394" s="7" t="s">
        <v>997</v>
      </c>
      <c r="S394" s="7" t="s">
        <v>1024</v>
      </c>
      <c r="T394" s="7"/>
      <c r="U394" s="56" t="s">
        <v>734</v>
      </c>
    </row>
    <row r="395" spans="11:21" ht="28.8" x14ac:dyDescent="0.3">
      <c r="K395" s="30" t="s">
        <v>997</v>
      </c>
      <c r="L395" s="7" t="s">
        <v>561</v>
      </c>
      <c r="M395" s="30" t="s">
        <v>1016</v>
      </c>
      <c r="N395" s="7">
        <v>1</v>
      </c>
      <c r="O395" s="7" t="s">
        <v>568</v>
      </c>
      <c r="P395" s="7">
        <v>0.5</v>
      </c>
      <c r="R395" s="7" t="s">
        <v>997</v>
      </c>
      <c r="S395" s="7" t="s">
        <v>1025</v>
      </c>
      <c r="T395" s="7"/>
      <c r="U395" s="56" t="s">
        <v>1046</v>
      </c>
    </row>
    <row r="396" spans="11:21" x14ac:dyDescent="0.3">
      <c r="K396" s="30" t="s">
        <v>997</v>
      </c>
      <c r="L396" s="7" t="s">
        <v>561</v>
      </c>
      <c r="M396" s="30" t="s">
        <v>1013</v>
      </c>
      <c r="N396" s="7">
        <v>1.0000000000000001E-5</v>
      </c>
      <c r="O396" s="7" t="s">
        <v>790</v>
      </c>
      <c r="P396" s="7">
        <v>1</v>
      </c>
      <c r="R396" s="7" t="s">
        <v>997</v>
      </c>
      <c r="S396" s="30" t="s">
        <v>1026</v>
      </c>
      <c r="T396" s="7"/>
      <c r="U396" s="57" t="s">
        <v>1047</v>
      </c>
    </row>
    <row r="397" spans="11:21" x14ac:dyDescent="0.3">
      <c r="K397" s="30" t="s">
        <v>997</v>
      </c>
      <c r="L397" s="7" t="s">
        <v>561</v>
      </c>
      <c r="M397" s="30" t="s">
        <v>1013</v>
      </c>
      <c r="N397" s="7">
        <v>0.25</v>
      </c>
      <c r="O397" s="7" t="s">
        <v>568</v>
      </c>
      <c r="P397" s="7"/>
      <c r="R397" s="7" t="s">
        <v>997</v>
      </c>
      <c r="S397" s="7" t="s">
        <v>1048</v>
      </c>
      <c r="T397" s="7"/>
      <c r="U397" s="34" t="s">
        <v>1049</v>
      </c>
    </row>
    <row r="398" spans="11:21" x14ac:dyDescent="0.3">
      <c r="K398" s="30" t="s">
        <v>997</v>
      </c>
      <c r="L398" s="7" t="s">
        <v>561</v>
      </c>
      <c r="M398" s="30" t="s">
        <v>1009</v>
      </c>
      <c r="N398" s="7">
        <v>0.5</v>
      </c>
      <c r="O398" s="7" t="s">
        <v>564</v>
      </c>
      <c r="P398" s="7">
        <v>0.25</v>
      </c>
      <c r="R398" s="7" t="s">
        <v>997</v>
      </c>
      <c r="S398" s="7" t="s">
        <v>1033</v>
      </c>
      <c r="T398" s="7"/>
      <c r="U398" s="56" t="s">
        <v>1050</v>
      </c>
    </row>
    <row r="399" spans="11:21" ht="28.8" x14ac:dyDescent="0.3">
      <c r="K399" s="30" t="s">
        <v>997</v>
      </c>
      <c r="L399" s="7" t="s">
        <v>561</v>
      </c>
      <c r="M399" s="30" t="s">
        <v>1012</v>
      </c>
      <c r="N399" s="7">
        <v>0.5</v>
      </c>
      <c r="O399" s="7" t="s">
        <v>568</v>
      </c>
      <c r="P399" s="7">
        <v>1</v>
      </c>
      <c r="R399" s="7" t="s">
        <v>997</v>
      </c>
      <c r="S399" s="7" t="s">
        <v>1035</v>
      </c>
      <c r="T399" s="7"/>
      <c r="U399" s="56" t="s">
        <v>1051</v>
      </c>
    </row>
    <row r="400" spans="11:21" x14ac:dyDescent="0.3">
      <c r="K400" s="30" t="s">
        <v>997</v>
      </c>
      <c r="L400" s="7" t="s">
        <v>561</v>
      </c>
      <c r="M400" s="30" t="s">
        <v>1014</v>
      </c>
      <c r="N400" s="7">
        <v>0.25</v>
      </c>
      <c r="O400" s="7" t="s">
        <v>568</v>
      </c>
      <c r="P400" s="7">
        <v>1</v>
      </c>
      <c r="R400" s="7" t="s">
        <v>997</v>
      </c>
      <c r="S400" s="7" t="s">
        <v>1052</v>
      </c>
      <c r="T400" s="7"/>
      <c r="U400" s="34" t="s">
        <v>1053</v>
      </c>
    </row>
    <row r="401" spans="11:21" x14ac:dyDescent="0.3">
      <c r="K401" s="30" t="s">
        <v>997</v>
      </c>
      <c r="L401" s="7" t="s">
        <v>561</v>
      </c>
      <c r="M401" s="30" t="s">
        <v>1015</v>
      </c>
      <c r="N401" s="7">
        <v>0.25</v>
      </c>
      <c r="O401" s="7" t="s">
        <v>568</v>
      </c>
      <c r="P401" s="7">
        <v>1</v>
      </c>
      <c r="R401" s="7" t="s">
        <v>997</v>
      </c>
      <c r="S401" s="7" t="s">
        <v>1021</v>
      </c>
      <c r="T401" s="7"/>
      <c r="U401" s="56" t="s">
        <v>1054</v>
      </c>
    </row>
    <row r="402" spans="11:21" ht="28.8" x14ac:dyDescent="0.3">
      <c r="K402" s="30" t="s">
        <v>997</v>
      </c>
      <c r="L402" s="7" t="s">
        <v>561</v>
      </c>
      <c r="M402" s="30" t="s">
        <v>1018</v>
      </c>
      <c r="N402" s="7">
        <v>0</v>
      </c>
      <c r="O402" s="7" t="s">
        <v>564</v>
      </c>
      <c r="P402" s="7">
        <v>1</v>
      </c>
      <c r="R402" s="7" t="s">
        <v>997</v>
      </c>
      <c r="S402" s="7" t="s">
        <v>1023</v>
      </c>
      <c r="T402" s="7"/>
      <c r="U402" s="57" t="s">
        <v>1055</v>
      </c>
    </row>
    <row r="403" spans="11:21" x14ac:dyDescent="0.3">
      <c r="K403" s="30" t="s">
        <v>997</v>
      </c>
      <c r="L403" s="7" t="s">
        <v>561</v>
      </c>
      <c r="M403" s="30" t="s">
        <v>1018</v>
      </c>
      <c r="N403" s="7"/>
      <c r="O403" s="7" t="s">
        <v>568</v>
      </c>
      <c r="P403" s="7">
        <v>1</v>
      </c>
      <c r="R403" s="7" t="s">
        <v>997</v>
      </c>
      <c r="S403" s="7" t="s">
        <v>1056</v>
      </c>
      <c r="T403" s="7"/>
      <c r="U403" s="34" t="s">
        <v>1057</v>
      </c>
    </row>
    <row r="404" spans="11:21" x14ac:dyDescent="0.3">
      <c r="K404" s="30" t="s">
        <v>997</v>
      </c>
      <c r="L404" s="7" t="s">
        <v>561</v>
      </c>
      <c r="M404" s="30" t="s">
        <v>1020</v>
      </c>
      <c r="N404" s="7">
        <v>0</v>
      </c>
      <c r="O404" s="7" t="s">
        <v>564</v>
      </c>
      <c r="P404" s="7"/>
      <c r="R404" s="7" t="s">
        <v>997</v>
      </c>
      <c r="S404" s="7" t="s">
        <v>1028</v>
      </c>
      <c r="T404" s="7"/>
      <c r="U404" s="56" t="s">
        <v>1058</v>
      </c>
    </row>
    <row r="405" spans="11:21" ht="28.8" x14ac:dyDescent="0.3">
      <c r="K405" s="30" t="s">
        <v>997</v>
      </c>
      <c r="L405" s="7" t="s">
        <v>561</v>
      </c>
      <c r="M405" s="30" t="s">
        <v>1020</v>
      </c>
      <c r="N405" s="7"/>
      <c r="O405" s="7" t="s">
        <v>568</v>
      </c>
      <c r="P405" s="7">
        <v>0</v>
      </c>
      <c r="R405" s="7" t="s">
        <v>997</v>
      </c>
      <c r="S405" s="7" t="s">
        <v>1031</v>
      </c>
      <c r="T405" s="7"/>
      <c r="U405" s="56" t="s">
        <v>1059</v>
      </c>
    </row>
    <row r="406" spans="11:21" ht="28.8" x14ac:dyDescent="0.3">
      <c r="K406" s="30" t="s">
        <v>997</v>
      </c>
      <c r="L406" s="7" t="s">
        <v>561</v>
      </c>
      <c r="M406" s="30" t="s">
        <v>1023</v>
      </c>
      <c r="N406" s="7">
        <v>0</v>
      </c>
      <c r="O406" s="7" t="s">
        <v>564</v>
      </c>
      <c r="P406" s="7"/>
      <c r="R406" s="7" t="s">
        <v>997</v>
      </c>
      <c r="S406" s="7" t="s">
        <v>1019</v>
      </c>
      <c r="T406" s="7"/>
      <c r="U406" s="57" t="s">
        <v>1060</v>
      </c>
    </row>
    <row r="407" spans="11:21" ht="28.8" x14ac:dyDescent="0.3">
      <c r="K407" s="30" t="s">
        <v>997</v>
      </c>
      <c r="L407" s="7" t="s">
        <v>561</v>
      </c>
      <c r="M407" s="30" t="s">
        <v>1023</v>
      </c>
      <c r="N407" s="7"/>
      <c r="O407" s="7" t="s">
        <v>568</v>
      </c>
      <c r="P407" s="7">
        <v>0</v>
      </c>
      <c r="R407" s="7" t="s">
        <v>997</v>
      </c>
      <c r="S407" s="7" t="s">
        <v>1020</v>
      </c>
      <c r="T407" s="7"/>
      <c r="U407" s="57" t="s">
        <v>1061</v>
      </c>
    </row>
    <row r="408" spans="11:21" ht="28.8" x14ac:dyDescent="0.3">
      <c r="K408" s="30" t="s">
        <v>997</v>
      </c>
      <c r="L408" s="7" t="s">
        <v>561</v>
      </c>
      <c r="M408" s="30" t="s">
        <v>1025</v>
      </c>
      <c r="N408" s="7">
        <v>0</v>
      </c>
      <c r="O408" s="7" t="s">
        <v>564</v>
      </c>
      <c r="P408" s="7"/>
      <c r="R408" s="7" t="s">
        <v>997</v>
      </c>
      <c r="S408" s="7" t="s">
        <v>1017</v>
      </c>
      <c r="T408" s="7"/>
      <c r="U408" s="57" t="s">
        <v>1062</v>
      </c>
    </row>
    <row r="409" spans="11:21" ht="28.8" x14ac:dyDescent="0.3">
      <c r="K409" s="30" t="s">
        <v>997</v>
      </c>
      <c r="L409" s="7" t="s">
        <v>561</v>
      </c>
      <c r="M409" s="30" t="s">
        <v>1025</v>
      </c>
      <c r="N409" s="7"/>
      <c r="O409" s="7" t="s">
        <v>568</v>
      </c>
      <c r="P409" s="7">
        <v>0</v>
      </c>
      <c r="R409" s="7" t="s">
        <v>997</v>
      </c>
      <c r="S409" s="7" t="s">
        <v>1018</v>
      </c>
      <c r="T409" s="7"/>
      <c r="U409" s="57" t="s">
        <v>1063</v>
      </c>
    </row>
    <row r="410" spans="11:21" x14ac:dyDescent="0.3">
      <c r="K410" s="30" t="s">
        <v>997</v>
      </c>
      <c r="L410" s="7" t="s">
        <v>561</v>
      </c>
      <c r="M410" s="30" t="s">
        <v>1031</v>
      </c>
      <c r="N410" s="7">
        <v>0</v>
      </c>
      <c r="O410" s="7" t="s">
        <v>564</v>
      </c>
      <c r="P410" s="7"/>
      <c r="R410" s="7" t="s">
        <v>997</v>
      </c>
      <c r="S410" s="7" t="s">
        <v>589</v>
      </c>
      <c r="T410" s="7"/>
      <c r="U410" s="32" t="s">
        <v>590</v>
      </c>
    </row>
    <row r="411" spans="11:21" x14ac:dyDescent="0.3">
      <c r="K411" s="30" t="s">
        <v>997</v>
      </c>
      <c r="L411" s="7" t="s">
        <v>561</v>
      </c>
      <c r="M411" s="30" t="s">
        <v>1031</v>
      </c>
      <c r="N411" s="7"/>
      <c r="O411" s="7" t="s">
        <v>568</v>
      </c>
      <c r="P411" s="7">
        <v>0</v>
      </c>
      <c r="R411" s="7" t="s">
        <v>1066</v>
      </c>
      <c r="S411" s="7" t="s">
        <v>1067</v>
      </c>
      <c r="T411" s="7"/>
      <c r="U411" s="32" t="s">
        <v>1068</v>
      </c>
    </row>
    <row r="412" spans="11:21" x14ac:dyDescent="0.3">
      <c r="K412" s="30" t="s">
        <v>997</v>
      </c>
      <c r="L412" s="7" t="s">
        <v>561</v>
      </c>
      <c r="M412" s="30" t="s">
        <v>1035</v>
      </c>
      <c r="N412" s="7">
        <v>0</v>
      </c>
      <c r="O412" s="7" t="s">
        <v>564</v>
      </c>
      <c r="P412" s="7"/>
      <c r="R412" s="7" t="s">
        <v>1066</v>
      </c>
      <c r="S412" s="7" t="s">
        <v>499</v>
      </c>
      <c r="T412" s="7"/>
      <c r="U412" s="54" t="s">
        <v>500</v>
      </c>
    </row>
    <row r="413" spans="11:21" x14ac:dyDescent="0.3">
      <c r="K413" s="30" t="s">
        <v>997</v>
      </c>
      <c r="L413" s="7" t="s">
        <v>561</v>
      </c>
      <c r="M413" s="30" t="s">
        <v>1035</v>
      </c>
      <c r="N413" s="7"/>
      <c r="O413" s="7" t="s">
        <v>568</v>
      </c>
      <c r="P413" s="7">
        <v>0</v>
      </c>
      <c r="R413" s="7" t="s">
        <v>1066</v>
      </c>
      <c r="S413" s="7" t="s">
        <v>1070</v>
      </c>
      <c r="T413" s="7"/>
      <c r="U413" s="54" t="s">
        <v>1071</v>
      </c>
    </row>
    <row r="414" spans="11:21" x14ac:dyDescent="0.3">
      <c r="K414" s="30" t="s">
        <v>997</v>
      </c>
      <c r="L414" s="30" t="s">
        <v>719</v>
      </c>
      <c r="M414" s="30" t="s">
        <v>1036</v>
      </c>
      <c r="N414" s="30" t="s">
        <v>1064</v>
      </c>
      <c r="O414" s="30" t="s">
        <v>1016</v>
      </c>
      <c r="P414" s="7"/>
      <c r="R414" s="7" t="s">
        <v>1066</v>
      </c>
      <c r="S414" s="7" t="s">
        <v>337</v>
      </c>
      <c r="T414" s="7"/>
      <c r="U414" s="54" t="s">
        <v>526</v>
      </c>
    </row>
    <row r="415" spans="11:21" ht="28.8" x14ac:dyDescent="0.3">
      <c r="K415" s="30" t="s">
        <v>997</v>
      </c>
      <c r="L415" s="30" t="s">
        <v>719</v>
      </c>
      <c r="M415" s="30" t="s">
        <v>1045</v>
      </c>
      <c r="N415" s="30" t="s">
        <v>1065</v>
      </c>
      <c r="O415" s="30" t="s">
        <v>1035</v>
      </c>
      <c r="P415" s="7">
        <v>0</v>
      </c>
      <c r="R415" s="7" t="s">
        <v>1066</v>
      </c>
      <c r="S415" s="7" t="s">
        <v>1073</v>
      </c>
      <c r="T415" s="7"/>
      <c r="U415" s="32" t="s">
        <v>1074</v>
      </c>
    </row>
    <row r="416" spans="11:21" x14ac:dyDescent="0.3">
      <c r="K416" s="30" t="s">
        <v>997</v>
      </c>
      <c r="L416" s="30" t="s">
        <v>719</v>
      </c>
      <c r="M416" s="30" t="s">
        <v>1052</v>
      </c>
      <c r="N416" s="30" t="s">
        <v>1064</v>
      </c>
      <c r="O416" s="30" t="s">
        <v>1031</v>
      </c>
      <c r="P416" s="30"/>
      <c r="R416" s="7" t="s">
        <v>1066</v>
      </c>
      <c r="S416" s="7" t="s">
        <v>1075</v>
      </c>
      <c r="T416" s="7"/>
      <c r="U416" s="32" t="s">
        <v>1077</v>
      </c>
    </row>
    <row r="417" spans="11:21" ht="28.8" x14ac:dyDescent="0.3">
      <c r="K417" s="30" t="s">
        <v>997</v>
      </c>
      <c r="L417" s="30" t="s">
        <v>719</v>
      </c>
      <c r="M417" s="30" t="s">
        <v>1019</v>
      </c>
      <c r="N417" s="30" t="s">
        <v>1069</v>
      </c>
      <c r="O417" s="30" t="s">
        <v>1018</v>
      </c>
      <c r="P417" s="30"/>
      <c r="R417" s="7" t="s">
        <v>1066</v>
      </c>
      <c r="S417" s="7" t="s">
        <v>1079</v>
      </c>
      <c r="T417" s="7"/>
      <c r="U417" s="32" t="s">
        <v>1080</v>
      </c>
    </row>
    <row r="418" spans="11:21" x14ac:dyDescent="0.3">
      <c r="K418" s="30" t="s">
        <v>997</v>
      </c>
      <c r="L418" s="30" t="s">
        <v>974</v>
      </c>
      <c r="M418" s="30" t="s">
        <v>1052</v>
      </c>
      <c r="N418" s="31" t="s">
        <v>1072</v>
      </c>
      <c r="O418" s="30" t="s">
        <v>1031</v>
      </c>
      <c r="P418" s="30"/>
      <c r="R418" s="7" t="s">
        <v>1066</v>
      </c>
      <c r="S418" s="7" t="s">
        <v>1082</v>
      </c>
      <c r="T418" s="7"/>
      <c r="U418" s="32" t="s">
        <v>1083</v>
      </c>
    </row>
    <row r="419" spans="11:21" x14ac:dyDescent="0.3">
      <c r="K419" s="30" t="s">
        <v>997</v>
      </c>
      <c r="L419" s="7" t="s">
        <v>571</v>
      </c>
      <c r="M419" s="7"/>
      <c r="N419" s="30" t="s">
        <v>721</v>
      </c>
      <c r="O419" s="7"/>
      <c r="P419" s="30"/>
      <c r="R419" s="7" t="s">
        <v>1066</v>
      </c>
      <c r="S419" s="7" t="s">
        <v>1084</v>
      </c>
      <c r="T419" s="7"/>
      <c r="U419" s="32" t="s">
        <v>1085</v>
      </c>
    </row>
    <row r="420" spans="11:21" x14ac:dyDescent="0.3">
      <c r="K420" s="30" t="s">
        <v>1066</v>
      </c>
      <c r="L420" s="7" t="s">
        <v>561</v>
      </c>
      <c r="M420" s="30" t="s">
        <v>1075</v>
      </c>
      <c r="N420" s="7" t="s">
        <v>1076</v>
      </c>
      <c r="O420" s="7" t="s">
        <v>564</v>
      </c>
      <c r="P420" s="31"/>
      <c r="R420" s="7" t="s">
        <v>1273</v>
      </c>
      <c r="S420" s="7" t="s">
        <v>1274</v>
      </c>
      <c r="T420" s="7"/>
      <c r="U420" s="32" t="s">
        <v>1365</v>
      </c>
    </row>
    <row r="421" spans="11:21" x14ac:dyDescent="0.3">
      <c r="K421" s="30" t="s">
        <v>1066</v>
      </c>
      <c r="L421" s="7" t="s">
        <v>561</v>
      </c>
      <c r="M421" s="30" t="s">
        <v>1075</v>
      </c>
      <c r="N421" s="30" t="s">
        <v>1078</v>
      </c>
      <c r="O421" s="7" t="s">
        <v>568</v>
      </c>
      <c r="P421" s="7"/>
      <c r="R421" s="7" t="s">
        <v>1273</v>
      </c>
      <c r="S421" s="7" t="s">
        <v>1275</v>
      </c>
      <c r="T421" s="7"/>
      <c r="U421" s="32" t="s">
        <v>1361</v>
      </c>
    </row>
    <row r="422" spans="11:21" x14ac:dyDescent="0.3">
      <c r="K422" s="30" t="s">
        <v>1066</v>
      </c>
      <c r="L422" s="7" t="s">
        <v>571</v>
      </c>
      <c r="M422" s="30"/>
      <c r="N422" s="30" t="s">
        <v>1081</v>
      </c>
      <c r="O422" s="7"/>
      <c r="P422" s="7"/>
      <c r="R422" s="7" t="s">
        <v>1273</v>
      </c>
      <c r="S422" s="7" t="s">
        <v>1276</v>
      </c>
      <c r="T422" s="7"/>
      <c r="U422" s="32" t="s">
        <v>1362</v>
      </c>
    </row>
    <row r="423" spans="11:21" x14ac:dyDescent="0.3">
      <c r="K423" s="7" t="s">
        <v>1273</v>
      </c>
      <c r="L423" s="7" t="s">
        <v>1360</v>
      </c>
      <c r="M423" s="30" t="s">
        <v>1276</v>
      </c>
      <c r="N423" s="30">
        <v>26</v>
      </c>
      <c r="O423" s="7"/>
      <c r="P423" s="7"/>
      <c r="R423" s="7" t="s">
        <v>1273</v>
      </c>
      <c r="S423" s="7" t="s">
        <v>1277</v>
      </c>
      <c r="T423" s="7"/>
      <c r="U423" s="32" t="s">
        <v>1363</v>
      </c>
    </row>
    <row r="424" spans="11:21" x14ac:dyDescent="0.3">
      <c r="K424" s="7" t="s">
        <v>1273</v>
      </c>
      <c r="L424" s="7" t="s">
        <v>1360</v>
      </c>
      <c r="M424" s="30" t="s">
        <v>1277</v>
      </c>
      <c r="N424" s="30">
        <v>33</v>
      </c>
      <c r="O424" s="7"/>
      <c r="P424" s="7"/>
      <c r="R424" s="7" t="s">
        <v>1273</v>
      </c>
      <c r="S424" s="7" t="s">
        <v>1278</v>
      </c>
      <c r="T424" s="7"/>
      <c r="U424" s="32" t="s">
        <v>1364</v>
      </c>
    </row>
  </sheetData>
  <autoFilter ref="R10:U427" xr:uid="{B2D4E19C-4107-4390-B21B-868ED9005EB9}"/>
  <dataConsolidate/>
  <phoneticPr fontId="17" type="noConversion"/>
  <conditionalFormatting sqref="U11:U14 U205 U153:U154 U168:U175 U387:U397 U400:U403 U405:U407 U409:U419 U207:U228 U16:U23 U85:U86 U366:U384 U89:U151 U159:U160 U241 U64:U83 U200:U201 U177:U198 U349:U362 U306:U336 U26:U52 U244:U304">
    <cfRule type="expression" dxfId="836" priority="513">
      <formula>LEN(U11) &gt; 255</formula>
    </cfRule>
  </conditionalFormatting>
  <conditionalFormatting sqref="T11:T14 T84 T375:T419 T44:T47 T362:T369 T154:T175 T18:T24 T86:T90 T32:T39 T63:T82 T177:T190 T199:T201 T349 T247:T248 T306:T336 T203:T228 T94:T152 T235:T237 T241:T243 T51:T57 T194:T197 T250:T304">
    <cfRule type="expression" dxfId="835" priority="512">
      <formula>LEN(T11) &gt; 32</formula>
    </cfRule>
  </conditionalFormatting>
  <conditionalFormatting sqref="S81">
    <cfRule type="expression" dxfId="834" priority="511">
      <formula>LEN(S81) &gt; 32</formula>
    </cfRule>
  </conditionalFormatting>
  <conditionalFormatting sqref="U50:U51 U77:U78 U57 U54:U55 U64:U66 U81:U82">
    <cfRule type="expression" dxfId="833" priority="510">
      <formula>LEN(U50) &gt; 255</formula>
    </cfRule>
  </conditionalFormatting>
  <conditionalFormatting sqref="T51 T66:T68">
    <cfRule type="expression" dxfId="832" priority="509">
      <formula>LEN(T51) &gt; 32</formula>
    </cfRule>
  </conditionalFormatting>
  <conditionalFormatting sqref="U53">
    <cfRule type="expression" dxfId="831" priority="508">
      <formula>LEN(U53) &gt; 255</formula>
    </cfRule>
  </conditionalFormatting>
  <conditionalFormatting sqref="T53">
    <cfRule type="expression" dxfId="830" priority="507">
      <formula>LEN(T53) &gt; 32</formula>
    </cfRule>
  </conditionalFormatting>
  <conditionalFormatting sqref="U21:U22">
    <cfRule type="expression" dxfId="829" priority="505">
      <formula>LEN(U21) &gt; 255</formula>
    </cfRule>
  </conditionalFormatting>
  <conditionalFormatting sqref="U15">
    <cfRule type="expression" dxfId="828" priority="504">
      <formula>LEN(U15) &gt; 255</formula>
    </cfRule>
  </conditionalFormatting>
  <conditionalFormatting sqref="T15:T16">
    <cfRule type="expression" dxfId="827" priority="503">
      <formula>LEN(T15) &gt; 32</formula>
    </cfRule>
  </conditionalFormatting>
  <conditionalFormatting sqref="U52">
    <cfRule type="expression" dxfId="826" priority="502">
      <formula>LEN(U52) &gt; 255</formula>
    </cfRule>
  </conditionalFormatting>
  <conditionalFormatting sqref="T52">
    <cfRule type="expression" dxfId="825" priority="501">
      <formula>LEN(T52) &gt; 32</formula>
    </cfRule>
  </conditionalFormatting>
  <conditionalFormatting sqref="U83">
    <cfRule type="expression" dxfId="824" priority="500">
      <formula>LEN(U83) &gt; 255</formula>
    </cfRule>
  </conditionalFormatting>
  <conditionalFormatting sqref="T83">
    <cfRule type="expression" dxfId="823" priority="499">
      <formula>LEN(T83) &gt; 32</formula>
    </cfRule>
  </conditionalFormatting>
  <conditionalFormatting sqref="U303:U304">
    <cfRule type="expression" dxfId="822" priority="498">
      <formula>LEN(U303) &gt; 255</formula>
    </cfRule>
  </conditionalFormatting>
  <conditionalFormatting sqref="T303:T304">
    <cfRule type="expression" dxfId="821" priority="497">
      <formula>LEN(T303) &gt; 32</formula>
    </cfRule>
  </conditionalFormatting>
  <conditionalFormatting sqref="U49">
    <cfRule type="expression" dxfId="820" priority="496">
      <formula>LEN(U49) &gt; 255</formula>
    </cfRule>
  </conditionalFormatting>
  <conditionalFormatting sqref="U137">
    <cfRule type="expression" dxfId="819" priority="491">
      <formula>LEN(U137) &gt; 255</formula>
    </cfRule>
  </conditionalFormatting>
  <conditionalFormatting sqref="U140">
    <cfRule type="expression" dxfId="818" priority="490">
      <formula>LEN(U140) &gt; 255</formula>
    </cfRule>
  </conditionalFormatting>
  <conditionalFormatting sqref="U182:U183">
    <cfRule type="expression" dxfId="817" priority="489">
      <formula>LEN(U182) &gt; 255</formula>
    </cfRule>
  </conditionalFormatting>
  <conditionalFormatting sqref="U248:U249">
    <cfRule type="expression" dxfId="816" priority="488">
      <formula>LEN(U248) &gt; 255</formula>
    </cfRule>
  </conditionalFormatting>
  <conditionalFormatting sqref="U86">
    <cfRule type="expression" dxfId="815" priority="487">
      <formula>LEN(U86) &gt; 255</formula>
    </cfRule>
  </conditionalFormatting>
  <conditionalFormatting sqref="U146">
    <cfRule type="expression" dxfId="814" priority="486">
      <formula>LEN(U146) &gt; 255</formula>
    </cfRule>
  </conditionalFormatting>
  <conditionalFormatting sqref="U205:U206">
    <cfRule type="expression" dxfId="813" priority="485">
      <formula>LEN(U205) &gt; 255</formula>
    </cfRule>
  </conditionalFormatting>
  <conditionalFormatting sqref="U301:U302">
    <cfRule type="expression" dxfId="812" priority="483">
      <formula>LEN(U301) &gt; 255</formula>
    </cfRule>
  </conditionalFormatting>
  <conditionalFormatting sqref="U54">
    <cfRule type="expression" dxfId="811" priority="482">
      <formula>LEN(U54) &gt; 255</formula>
    </cfRule>
  </conditionalFormatting>
  <conditionalFormatting sqref="U55">
    <cfRule type="expression" dxfId="810" priority="481">
      <formula>LEN(U55) &gt; 255</formula>
    </cfRule>
  </conditionalFormatting>
  <conditionalFormatting sqref="U56">
    <cfRule type="expression" dxfId="809" priority="480">
      <formula>LEN(U56) &gt; 255</formula>
    </cfRule>
  </conditionalFormatting>
  <conditionalFormatting sqref="U87">
    <cfRule type="expression" dxfId="808" priority="479">
      <formula>LEN(U87) &gt; 255</formula>
    </cfRule>
  </conditionalFormatting>
  <conditionalFormatting sqref="U88">
    <cfRule type="expression" dxfId="807" priority="478">
      <formula>LEN(U88) &gt; 255</formula>
    </cfRule>
  </conditionalFormatting>
  <conditionalFormatting sqref="U89">
    <cfRule type="expression" dxfId="806" priority="477">
      <formula>LEN(U89) &gt; 255</formula>
    </cfRule>
  </conditionalFormatting>
  <conditionalFormatting sqref="U184:U185">
    <cfRule type="expression" dxfId="805" priority="476">
      <formula>LEN(U184) &gt; 255</formula>
    </cfRule>
  </conditionalFormatting>
  <conditionalFormatting sqref="U185:U186">
    <cfRule type="expression" dxfId="804" priority="475">
      <formula>LEN(U185) &gt; 255</formula>
    </cfRule>
  </conditionalFormatting>
  <conditionalFormatting sqref="U186:U187">
    <cfRule type="expression" dxfId="803" priority="474">
      <formula>LEN(U186) &gt; 255</formula>
    </cfRule>
  </conditionalFormatting>
  <conditionalFormatting sqref="U195:U196">
    <cfRule type="expression" dxfId="802" priority="473">
      <formula>LEN(U195) &gt; 255</formula>
    </cfRule>
  </conditionalFormatting>
  <conditionalFormatting sqref="U196:U198">
    <cfRule type="expression" dxfId="801" priority="472">
      <formula>LEN(U196) &gt; 255</formula>
    </cfRule>
  </conditionalFormatting>
  <conditionalFormatting sqref="U251:U252">
    <cfRule type="expression" dxfId="800" priority="470">
      <formula>LEN(U251) &gt; 255</formula>
    </cfRule>
  </conditionalFormatting>
  <conditionalFormatting sqref="U200:U201">
    <cfRule type="expression" dxfId="799" priority="467">
      <formula>LEN(U200) &gt; 255</formula>
    </cfRule>
  </conditionalFormatting>
  <conditionalFormatting sqref="U201">
    <cfRule type="expression" dxfId="798" priority="466">
      <formula>LEN(U201) &gt; 255</formula>
    </cfRule>
  </conditionalFormatting>
  <conditionalFormatting sqref="U152 U154 U156 U158 U162:U167 U169:U170">
    <cfRule type="expression" dxfId="797" priority="461">
      <formula>LEN(U152) &gt; 255</formula>
    </cfRule>
  </conditionalFormatting>
  <conditionalFormatting sqref="U253">
    <cfRule type="expression" dxfId="796" priority="463">
      <formula>LEN(U253) &gt; 255</formula>
    </cfRule>
  </conditionalFormatting>
  <conditionalFormatting sqref="T151:T152 T167">
    <cfRule type="expression" dxfId="795" priority="460">
      <formula>LEN(T151) &gt; 32</formula>
    </cfRule>
  </conditionalFormatting>
  <conditionalFormatting sqref="U153">
    <cfRule type="expression" dxfId="794" priority="459">
      <formula>LEN(U153) &gt; 255</formula>
    </cfRule>
  </conditionalFormatting>
  <conditionalFormatting sqref="T153">
    <cfRule type="expression" dxfId="793" priority="458">
      <formula>LEN(T153) &gt; 32</formula>
    </cfRule>
  </conditionalFormatting>
  <conditionalFormatting sqref="U158">
    <cfRule type="expression" dxfId="792" priority="457">
      <formula>LEN(U158) &gt; 255</formula>
    </cfRule>
  </conditionalFormatting>
  <conditionalFormatting sqref="U155">
    <cfRule type="expression" dxfId="791" priority="456">
      <formula>LEN(U155) &gt; 255</formula>
    </cfRule>
  </conditionalFormatting>
  <conditionalFormatting sqref="U156">
    <cfRule type="expression" dxfId="790" priority="455">
      <formula>LEN(U156) &gt; 255</formula>
    </cfRule>
  </conditionalFormatting>
  <conditionalFormatting sqref="U157">
    <cfRule type="expression" dxfId="789" priority="454">
      <formula>LEN(U157) &gt; 255</formula>
    </cfRule>
  </conditionalFormatting>
  <conditionalFormatting sqref="U162">
    <cfRule type="expression" dxfId="788" priority="451">
      <formula>LEN(U162) &gt; 255</formula>
    </cfRule>
  </conditionalFormatting>
  <conditionalFormatting sqref="T162">
    <cfRule type="expression" dxfId="787" priority="450">
      <formula>LEN(T162) &gt; 32</formula>
    </cfRule>
  </conditionalFormatting>
  <conditionalFormatting sqref="U172">
    <cfRule type="expression" dxfId="786" priority="447">
      <formula>LEN(U172) &gt; 255</formula>
    </cfRule>
  </conditionalFormatting>
  <conditionalFormatting sqref="T164">
    <cfRule type="expression" dxfId="785" priority="448">
      <formula>LEN(T164) &gt; 32</formula>
    </cfRule>
  </conditionalFormatting>
  <conditionalFormatting sqref="T172">
    <cfRule type="expression" dxfId="784" priority="446">
      <formula>LEN(T172) &gt; 32</formula>
    </cfRule>
  </conditionalFormatting>
  <conditionalFormatting sqref="U173">
    <cfRule type="expression" dxfId="783" priority="445">
      <formula>LEN(U173) &gt; 255</formula>
    </cfRule>
  </conditionalFormatting>
  <conditionalFormatting sqref="T177">
    <cfRule type="expression" dxfId="782" priority="440">
      <formula>LEN(T177) &gt; 32</formula>
    </cfRule>
  </conditionalFormatting>
  <conditionalFormatting sqref="T173">
    <cfRule type="expression" dxfId="781" priority="444">
      <formula>LEN(T173) &gt; 32</formula>
    </cfRule>
  </conditionalFormatting>
  <conditionalFormatting sqref="U175">
    <cfRule type="expression" dxfId="780" priority="443">
      <formula>LEN(U175) &gt; 255</formula>
    </cfRule>
  </conditionalFormatting>
  <conditionalFormatting sqref="T175">
    <cfRule type="expression" dxfId="779" priority="442">
      <formula>LEN(T175) &gt; 32</formula>
    </cfRule>
  </conditionalFormatting>
  <conditionalFormatting sqref="U176:U177">
    <cfRule type="expression" dxfId="778" priority="441">
      <formula>LEN(U176) &gt; 255</formula>
    </cfRule>
  </conditionalFormatting>
  <conditionalFormatting sqref="U63">
    <cfRule type="expression" dxfId="777" priority="439">
      <formula>LEN(U63) &gt; 255</formula>
    </cfRule>
  </conditionalFormatting>
  <conditionalFormatting sqref="U206:U207">
    <cfRule type="expression" dxfId="776" priority="438">
      <formula>LEN(U206) &gt; 255</formula>
    </cfRule>
  </conditionalFormatting>
  <conditionalFormatting sqref="U256:U257">
    <cfRule type="expression" dxfId="775" priority="437">
      <formula>LEN(U256) &gt; 255</formula>
    </cfRule>
  </conditionalFormatting>
  <conditionalFormatting sqref="U224:U225">
    <cfRule type="expression" dxfId="774" priority="436">
      <formula>LEN(U224) &gt; 255</formula>
    </cfRule>
  </conditionalFormatting>
  <conditionalFormatting sqref="T224:T225">
    <cfRule type="expression" dxfId="773" priority="435">
      <formula>LEN(T224) &gt; 32</formula>
    </cfRule>
  </conditionalFormatting>
  <conditionalFormatting sqref="T225:T226">
    <cfRule type="expression" dxfId="772" priority="434">
      <formula>LEN(T225) &gt; 32</formula>
    </cfRule>
  </conditionalFormatting>
  <conditionalFormatting sqref="U225:U226">
    <cfRule type="expression" dxfId="771" priority="433">
      <formula>LEN(U225) &gt; 255</formula>
    </cfRule>
  </conditionalFormatting>
  <conditionalFormatting sqref="U226:U228">
    <cfRule type="expression" dxfId="770" priority="432">
      <formula>LEN(U226) &gt; 255</formula>
    </cfRule>
  </conditionalFormatting>
  <conditionalFormatting sqref="T226:T228">
    <cfRule type="expression" dxfId="769" priority="431">
      <formula>LEN(T226) &gt; 32</formula>
    </cfRule>
  </conditionalFormatting>
  <conditionalFormatting sqref="U228:U229">
    <cfRule type="expression" dxfId="768" priority="430">
      <formula>LEN(U228) &gt; 255</formula>
    </cfRule>
  </conditionalFormatting>
  <conditionalFormatting sqref="T228:T229">
    <cfRule type="expression" dxfId="767" priority="429">
      <formula>LEN(T228) &gt; 32</formula>
    </cfRule>
  </conditionalFormatting>
  <conditionalFormatting sqref="U229:U230">
    <cfRule type="expression" dxfId="766" priority="428">
      <formula>LEN(U229) &gt; 255</formula>
    </cfRule>
  </conditionalFormatting>
  <conditionalFormatting sqref="T229:T230">
    <cfRule type="expression" dxfId="765" priority="427">
      <formula>LEN(T229) &gt; 32</formula>
    </cfRule>
  </conditionalFormatting>
  <conditionalFormatting sqref="U230:U231">
    <cfRule type="expression" dxfId="764" priority="426">
      <formula>LEN(U230) &gt; 255</formula>
    </cfRule>
  </conditionalFormatting>
  <conditionalFormatting sqref="T230:T231">
    <cfRule type="expression" dxfId="763" priority="425">
      <formula>LEN(T230) &gt; 32</formula>
    </cfRule>
  </conditionalFormatting>
  <conditionalFormatting sqref="T231">
    <cfRule type="expression" dxfId="762" priority="424">
      <formula>LEN(T231) &gt; 32</formula>
    </cfRule>
  </conditionalFormatting>
  <conditionalFormatting sqref="U231">
    <cfRule type="expression" dxfId="761" priority="423">
      <formula>LEN(U231) &gt; 255</formula>
    </cfRule>
  </conditionalFormatting>
  <conditionalFormatting sqref="U235">
    <cfRule type="expression" dxfId="760" priority="422">
      <formula>LEN(U235) &gt; 255</formula>
    </cfRule>
  </conditionalFormatting>
  <conditionalFormatting sqref="U235:U236">
    <cfRule type="expression" dxfId="759" priority="421">
      <formula>LEN(U235) &gt; 255</formula>
    </cfRule>
  </conditionalFormatting>
  <conditionalFormatting sqref="U236:U237">
    <cfRule type="expression" dxfId="758" priority="420">
      <formula>LEN(U236) &gt; 255</formula>
    </cfRule>
  </conditionalFormatting>
  <conditionalFormatting sqref="U237">
    <cfRule type="expression" dxfId="757" priority="419">
      <formula>LEN(U237) &gt; 255</formula>
    </cfRule>
  </conditionalFormatting>
  <conditionalFormatting sqref="U241:U243">
    <cfRule type="expression" dxfId="756" priority="413">
      <formula>LEN(U241) &gt; 255</formula>
    </cfRule>
  </conditionalFormatting>
  <conditionalFormatting sqref="T241:T243">
    <cfRule type="expression" dxfId="755" priority="412">
      <formula>LEN(T241) &gt; 32</formula>
    </cfRule>
  </conditionalFormatting>
  <conditionalFormatting sqref="U243:U244">
    <cfRule type="expression" dxfId="754" priority="411">
      <formula>LEN(U243) &gt; 255</formula>
    </cfRule>
  </conditionalFormatting>
  <conditionalFormatting sqref="U246:U247">
    <cfRule type="expression" dxfId="753" priority="410">
      <formula>LEN(U246) &gt; 255</formula>
    </cfRule>
  </conditionalFormatting>
  <conditionalFormatting sqref="T246:T247">
    <cfRule type="expression" dxfId="752" priority="409">
      <formula>LEN(T246) &gt; 32</formula>
    </cfRule>
  </conditionalFormatting>
  <conditionalFormatting sqref="T149">
    <cfRule type="expression" dxfId="751" priority="408">
      <formula>LEN(T149) &gt; 255</formula>
    </cfRule>
  </conditionalFormatting>
  <conditionalFormatting sqref="U148">
    <cfRule type="expression" dxfId="750" priority="407">
      <formula>LEN(U148) &gt; 255</formula>
    </cfRule>
  </conditionalFormatting>
  <conditionalFormatting sqref="U332:U333">
    <cfRule type="expression" dxfId="749" priority="406">
      <formula>LEN(U332) &gt; 255</formula>
    </cfRule>
  </conditionalFormatting>
  <conditionalFormatting sqref="T332:T333">
    <cfRule type="expression" dxfId="748" priority="405">
      <formula>LEN(T332) &gt; 32</formula>
    </cfRule>
  </conditionalFormatting>
  <conditionalFormatting sqref="U333:U334">
    <cfRule type="expression" dxfId="747" priority="404">
      <formula>LEN(U333) &gt; 255</formula>
    </cfRule>
  </conditionalFormatting>
  <conditionalFormatting sqref="U334:U335">
    <cfRule type="expression" dxfId="746" priority="403">
      <formula>LEN(U334) &gt; 255</formula>
    </cfRule>
  </conditionalFormatting>
  <conditionalFormatting sqref="U335:U336">
    <cfRule type="expression" dxfId="745" priority="402">
      <formula>LEN(U335) &gt; 255</formula>
    </cfRule>
  </conditionalFormatting>
  <conditionalFormatting sqref="U336:U337">
    <cfRule type="expression" dxfId="744" priority="401">
      <formula>LEN(U336) &gt; 255</formula>
    </cfRule>
  </conditionalFormatting>
  <conditionalFormatting sqref="U337:U338">
    <cfRule type="expression" dxfId="743" priority="400">
      <formula>LEN(U337) &gt; 255</formula>
    </cfRule>
  </conditionalFormatting>
  <conditionalFormatting sqref="U338:U339">
    <cfRule type="expression" dxfId="742" priority="399">
      <formula>LEN(U338) &gt; 255</formula>
    </cfRule>
  </conditionalFormatting>
  <conditionalFormatting sqref="U339:U340">
    <cfRule type="expression" dxfId="741" priority="398">
      <formula>LEN(U339) &gt; 255</formula>
    </cfRule>
  </conditionalFormatting>
  <conditionalFormatting sqref="U340:U341">
    <cfRule type="expression" dxfId="740" priority="397">
      <formula>LEN(U340) &gt; 255</formula>
    </cfRule>
  </conditionalFormatting>
  <conditionalFormatting sqref="U341:U342">
    <cfRule type="expression" dxfId="739" priority="396">
      <formula>LEN(U341) &gt; 255</formula>
    </cfRule>
  </conditionalFormatting>
  <conditionalFormatting sqref="U342:U343">
    <cfRule type="expression" dxfId="738" priority="395">
      <formula>LEN(U342) &gt; 255</formula>
    </cfRule>
  </conditionalFormatting>
  <conditionalFormatting sqref="U343:U344">
    <cfRule type="expression" dxfId="737" priority="394">
      <formula>LEN(U343) &gt; 255</formula>
    </cfRule>
  </conditionalFormatting>
  <conditionalFormatting sqref="U161">
    <cfRule type="expression" dxfId="736" priority="393">
      <formula>LEN(U161) &gt; 255</formula>
    </cfRule>
  </conditionalFormatting>
  <conditionalFormatting sqref="U344:U345">
    <cfRule type="expression" dxfId="735" priority="391">
      <formula>LEN(U344) &gt; 255</formula>
    </cfRule>
  </conditionalFormatting>
  <conditionalFormatting sqref="U348">
    <cfRule type="expression" dxfId="734" priority="387">
      <formula>LEN(U348) &gt; 255</formula>
    </cfRule>
  </conditionalFormatting>
  <conditionalFormatting sqref="U345:U346">
    <cfRule type="expression" dxfId="733" priority="351">
      <formula>LEN(U345) &gt; 255</formula>
    </cfRule>
  </conditionalFormatting>
  <conditionalFormatting sqref="U346:U347">
    <cfRule type="expression" dxfId="732" priority="350">
      <formula>LEN(U346) &gt; 255</formula>
    </cfRule>
  </conditionalFormatting>
  <conditionalFormatting sqref="U347:U348">
    <cfRule type="expression" dxfId="731" priority="349">
      <formula>LEN(U347) &gt; 255</formula>
    </cfRule>
  </conditionalFormatting>
  <conditionalFormatting sqref="U358:U359 U361:U363 U365:U366">
    <cfRule type="expression" dxfId="730" priority="343">
      <formula>LEN(U358) &gt; 255</formula>
    </cfRule>
  </conditionalFormatting>
  <conditionalFormatting sqref="U353:U354">
    <cfRule type="expression" dxfId="729" priority="337">
      <formula>LEN(U353) &gt; 255</formula>
    </cfRule>
  </conditionalFormatting>
  <conditionalFormatting sqref="T353:T354">
    <cfRule type="expression" dxfId="728" priority="338">
      <formula>LEN(T353) &gt; 32</formula>
    </cfRule>
  </conditionalFormatting>
  <conditionalFormatting sqref="U359:U360">
    <cfRule type="expression" dxfId="727" priority="333">
      <formula>LEN(U359) &gt; 255</formula>
    </cfRule>
  </conditionalFormatting>
  <conditionalFormatting sqref="U354:U355">
    <cfRule type="expression" dxfId="726" priority="336">
      <formula>LEN(U354) &gt; 255</formula>
    </cfRule>
  </conditionalFormatting>
  <conditionalFormatting sqref="T354:T355">
    <cfRule type="expression" dxfId="725" priority="335">
      <formula>LEN(T354) &gt; 32</formula>
    </cfRule>
  </conditionalFormatting>
  <conditionalFormatting sqref="U360:U361">
    <cfRule type="expression" dxfId="724" priority="334">
      <formula>LEN(U360) &gt; 255</formula>
    </cfRule>
  </conditionalFormatting>
  <conditionalFormatting sqref="U356:U357">
    <cfRule type="expression" dxfId="723" priority="332">
      <formula>LEN(U356) &gt; 255</formula>
    </cfRule>
  </conditionalFormatting>
  <conditionalFormatting sqref="U218:U219">
    <cfRule type="expression" dxfId="722" priority="318">
      <formula>LEN(U218) &gt; 255</formula>
    </cfRule>
  </conditionalFormatting>
  <conditionalFormatting sqref="U167">
    <cfRule type="expression" dxfId="721" priority="302">
      <formula>LEN(U167) &gt; 255</formula>
    </cfRule>
  </conditionalFormatting>
  <conditionalFormatting sqref="U362:U363">
    <cfRule type="expression" dxfId="720" priority="316">
      <formula>LEN(U362) &gt; 255</formula>
    </cfRule>
  </conditionalFormatting>
  <conditionalFormatting sqref="U363:U364">
    <cfRule type="expression" dxfId="719" priority="315">
      <formula>LEN(U363) &gt; 255</formula>
    </cfRule>
  </conditionalFormatting>
  <conditionalFormatting sqref="U151">
    <cfRule type="expression" dxfId="718" priority="314">
      <formula>LEN(U151) &gt; 255</formula>
    </cfRule>
  </conditionalFormatting>
  <conditionalFormatting sqref="U364:U365">
    <cfRule type="expression" dxfId="717" priority="313">
      <formula>LEN(U364) &gt; 255</formula>
    </cfRule>
  </conditionalFormatting>
  <conditionalFormatting sqref="U365:U366">
    <cfRule type="expression" dxfId="716" priority="312">
      <formula>LEN(U365) &gt; 255</formula>
    </cfRule>
  </conditionalFormatting>
  <conditionalFormatting sqref="U369">
    <cfRule type="expression" dxfId="715" priority="311">
      <formula>LEN(U369) &gt; 255</formula>
    </cfRule>
  </conditionalFormatting>
  <conditionalFormatting sqref="U371:U374">
    <cfRule type="expression" dxfId="714" priority="309">
      <formula>LEN(U371) &gt; 255</formula>
    </cfRule>
  </conditionalFormatting>
  <conditionalFormatting sqref="U382:U383">
    <cfRule type="expression" dxfId="713" priority="308">
      <formula>LEN(U382) &gt; 255</formula>
    </cfRule>
  </conditionalFormatting>
  <conditionalFormatting sqref="U381:U382">
    <cfRule type="expression" dxfId="712" priority="307">
      <formula>LEN(U381) &gt; 255</formula>
    </cfRule>
  </conditionalFormatting>
  <conditionalFormatting sqref="U383:U384">
    <cfRule type="expression" dxfId="711" priority="306">
      <formula>LEN(U383) &gt; 255</formula>
    </cfRule>
  </conditionalFormatting>
  <conditionalFormatting sqref="U384:U385">
    <cfRule type="expression" dxfId="710" priority="305">
      <formula>LEN(U384) &gt; 255</formula>
    </cfRule>
  </conditionalFormatting>
  <conditionalFormatting sqref="U385:U386">
    <cfRule type="expression" dxfId="709" priority="304">
      <formula>LEN(U385) &gt; 255</formula>
    </cfRule>
  </conditionalFormatting>
  <conditionalFormatting sqref="U386:U387">
    <cfRule type="expression" dxfId="708" priority="303">
      <formula>LEN(U386) &gt; 255</formula>
    </cfRule>
  </conditionalFormatting>
  <conditionalFormatting sqref="U388:U389">
    <cfRule type="expression" dxfId="707" priority="301">
      <formula>LEN(U388) &gt; 255</formula>
    </cfRule>
  </conditionalFormatting>
  <conditionalFormatting sqref="U393:U395">
    <cfRule type="expression" dxfId="706" priority="300">
      <formula>LEN(U393) &gt; 255</formula>
    </cfRule>
  </conditionalFormatting>
  <conditionalFormatting sqref="U392:U393">
    <cfRule type="expression" dxfId="705" priority="299">
      <formula>LEN(U392) &gt; 255</formula>
    </cfRule>
  </conditionalFormatting>
  <conditionalFormatting sqref="U395:U396">
    <cfRule type="expression" dxfId="704" priority="298">
      <formula>LEN(U395) &gt; 255</formula>
    </cfRule>
  </conditionalFormatting>
  <conditionalFormatting sqref="U397:U398">
    <cfRule type="expression" dxfId="703" priority="297">
      <formula>LEN(U397) &gt; 255</formula>
    </cfRule>
  </conditionalFormatting>
  <conditionalFormatting sqref="U399:U400">
    <cfRule type="expression" dxfId="702" priority="296">
      <formula>LEN(U399) &gt; 255</formula>
    </cfRule>
  </conditionalFormatting>
  <conditionalFormatting sqref="U398:U399">
    <cfRule type="expression" dxfId="701" priority="295">
      <formula>LEN(U398) &gt; 255</formula>
    </cfRule>
  </conditionalFormatting>
  <conditionalFormatting sqref="U400:U401">
    <cfRule type="expression" dxfId="700" priority="294">
      <formula>LEN(U400) &gt; 255</formula>
    </cfRule>
  </conditionalFormatting>
  <conditionalFormatting sqref="U403:U405">
    <cfRule type="expression" dxfId="699" priority="286">
      <formula>LEN(U403) &gt; 255</formula>
    </cfRule>
  </conditionalFormatting>
  <conditionalFormatting sqref="T403:T405">
    <cfRule type="expression" dxfId="698" priority="285">
      <formula>LEN(T403) &gt; 32</formula>
    </cfRule>
  </conditionalFormatting>
  <conditionalFormatting sqref="T380:T381">
    <cfRule type="expression" dxfId="697" priority="284">
      <formula>LEN(T380) &gt; 32</formula>
    </cfRule>
  </conditionalFormatting>
  <conditionalFormatting sqref="U380:U381">
    <cfRule type="expression" dxfId="696" priority="283">
      <formula>LEN(U380) &gt; 255</formula>
    </cfRule>
  </conditionalFormatting>
  <conditionalFormatting sqref="U407:U408">
    <cfRule type="expression" dxfId="695" priority="282">
      <formula>LEN(U407) &gt; 255</formula>
    </cfRule>
  </conditionalFormatting>
  <conditionalFormatting sqref="U408:U409">
    <cfRule type="expression" dxfId="694" priority="281">
      <formula>LEN(U408) &gt; 255</formula>
    </cfRule>
  </conditionalFormatting>
  <conditionalFormatting sqref="U409:U410">
    <cfRule type="expression" dxfId="693" priority="280">
      <formula>LEN(U409) &gt; 255</formula>
    </cfRule>
  </conditionalFormatting>
  <conditionalFormatting sqref="T391:T392">
    <cfRule type="expression" dxfId="692" priority="278">
      <formula>LEN(T391) &gt; 32</formula>
    </cfRule>
  </conditionalFormatting>
  <conditionalFormatting sqref="U391:U392">
    <cfRule type="expression" dxfId="691" priority="277">
      <formula>LEN(U391) &gt; 255</formula>
    </cfRule>
  </conditionalFormatting>
  <conditionalFormatting sqref="T96">
    <cfRule type="expression" dxfId="690" priority="275">
      <formula>LEN(T96) &gt; 32</formula>
    </cfRule>
  </conditionalFormatting>
  <conditionalFormatting sqref="U96">
    <cfRule type="expression" dxfId="689" priority="274">
      <formula>LEN(U96) &gt; 255</formula>
    </cfRule>
  </conditionalFormatting>
  <conditionalFormatting sqref="U215:U216">
    <cfRule type="expression" dxfId="688" priority="273">
      <formula>LEN(U215) &gt; 255</formula>
    </cfRule>
  </conditionalFormatting>
  <conditionalFormatting sqref="T215:T216">
    <cfRule type="expression" dxfId="687" priority="272">
      <formula>LEN(T215) &gt; 32</formula>
    </cfRule>
  </conditionalFormatting>
  <conditionalFormatting sqref="U216:U217">
    <cfRule type="expression" dxfId="686" priority="271">
      <formula>LEN(U216) &gt; 255</formula>
    </cfRule>
  </conditionalFormatting>
  <conditionalFormatting sqref="T216:T217">
    <cfRule type="expression" dxfId="685" priority="270">
      <formula>LEN(T216) &gt; 32</formula>
    </cfRule>
  </conditionalFormatting>
  <conditionalFormatting sqref="U164">
    <cfRule type="expression" dxfId="684" priority="267">
      <formula>LEN(U164) &gt; 255</formula>
    </cfRule>
  </conditionalFormatting>
  <conditionalFormatting sqref="U370:U374">
    <cfRule type="expression" dxfId="683" priority="266">
      <formula>LEN(U370) &gt; 255</formula>
    </cfRule>
  </conditionalFormatting>
  <conditionalFormatting sqref="U174">
    <cfRule type="expression" dxfId="682" priority="265">
      <formula>LEN(U174) &gt; 255</formula>
    </cfRule>
  </conditionalFormatting>
  <conditionalFormatting sqref="T174">
    <cfRule type="expression" dxfId="681" priority="264">
      <formula>LEN(T174) &gt; 32</formula>
    </cfRule>
  </conditionalFormatting>
  <conditionalFormatting sqref="U220:U221">
    <cfRule type="expression" dxfId="680" priority="263">
      <formula>LEN(U220) &gt; 255</formula>
    </cfRule>
  </conditionalFormatting>
  <conditionalFormatting sqref="T220:T221">
    <cfRule type="expression" dxfId="679" priority="262">
      <formula>LEN(T220) &gt; 32</formula>
    </cfRule>
  </conditionalFormatting>
  <conditionalFormatting sqref="U124">
    <cfRule type="expression" dxfId="678" priority="261">
      <formula>LEN(U124) &gt; 255</formula>
    </cfRule>
  </conditionalFormatting>
  <conditionalFormatting sqref="S85:T85">
    <cfRule type="expression" dxfId="677" priority="259">
      <formula>LEN(S85) &gt; 32</formula>
    </cfRule>
  </conditionalFormatting>
  <conditionalFormatting sqref="U57">
    <cfRule type="expression" dxfId="676" priority="258">
      <formula>LEN(U57) &gt; 255</formula>
    </cfRule>
  </conditionalFormatting>
  <conditionalFormatting sqref="T57">
    <cfRule type="expression" dxfId="675" priority="257">
      <formula>LEN(T57) &gt; 32</formula>
    </cfRule>
  </conditionalFormatting>
  <conditionalFormatting sqref="U63">
    <cfRule type="expression" dxfId="674" priority="256">
      <formula>LEN(U63) &gt; 255</formula>
    </cfRule>
  </conditionalFormatting>
  <conditionalFormatting sqref="U56">
    <cfRule type="expression" dxfId="673" priority="255">
      <formula>LEN(U56) &gt; 255</formula>
    </cfRule>
  </conditionalFormatting>
  <conditionalFormatting sqref="T56">
    <cfRule type="expression" dxfId="672" priority="254">
      <formula>LEN(T56) &gt; 32</formula>
    </cfRule>
  </conditionalFormatting>
  <conditionalFormatting sqref="U87">
    <cfRule type="expression" dxfId="671" priority="253">
      <formula>LEN(U87) &gt; 255</formula>
    </cfRule>
  </conditionalFormatting>
  <conditionalFormatting sqref="T87">
    <cfRule type="expression" dxfId="670" priority="252">
      <formula>LEN(T87) &gt; 32</formula>
    </cfRule>
  </conditionalFormatting>
  <conditionalFormatting sqref="U308:U309">
    <cfRule type="expression" dxfId="669" priority="251">
      <formula>LEN(U308) &gt; 255</formula>
    </cfRule>
  </conditionalFormatting>
  <conditionalFormatting sqref="T308:T309">
    <cfRule type="expression" dxfId="668" priority="250">
      <formula>LEN(T308) &gt; 32</formula>
    </cfRule>
  </conditionalFormatting>
  <conditionalFormatting sqref="U53">
    <cfRule type="expression" dxfId="667" priority="249">
      <formula>LEN(U53) &gt; 255</formula>
    </cfRule>
  </conditionalFormatting>
  <conditionalFormatting sqref="U32">
    <cfRule type="expression" dxfId="666" priority="248">
      <formula>LEN(U32) &gt; 255</formula>
    </cfRule>
  </conditionalFormatting>
  <conditionalFormatting sqref="U88">
    <cfRule type="expression" dxfId="665" priority="246">
      <formula>LEN(U88) &gt; 255</formula>
    </cfRule>
  </conditionalFormatting>
  <conditionalFormatting sqref="U141">
    <cfRule type="expression" dxfId="664" priority="245">
      <formula>LEN(U141) &gt; 255</formula>
    </cfRule>
  </conditionalFormatting>
  <conditionalFormatting sqref="U144">
    <cfRule type="expression" dxfId="663" priority="244">
      <formula>LEN(U144) &gt; 255</formula>
    </cfRule>
  </conditionalFormatting>
  <conditionalFormatting sqref="U186:U187">
    <cfRule type="expression" dxfId="662" priority="243">
      <formula>LEN(U186) &gt; 255</formula>
    </cfRule>
  </conditionalFormatting>
  <conditionalFormatting sqref="U90">
    <cfRule type="expression" dxfId="661" priority="241">
      <formula>LEN(U90) &gt; 255</formula>
    </cfRule>
  </conditionalFormatting>
  <conditionalFormatting sqref="U255:U256">
    <cfRule type="expression" dxfId="660" priority="216">
      <formula>LEN(U255) &gt; 255</formula>
    </cfRule>
  </conditionalFormatting>
  <conditionalFormatting sqref="U150">
    <cfRule type="expression" dxfId="659" priority="240">
      <formula>LEN(U150) &gt; 255</formula>
    </cfRule>
  </conditionalFormatting>
  <conditionalFormatting sqref="U209:U210">
    <cfRule type="expression" dxfId="658" priority="239">
      <formula>LEN(U209) &gt; 255</formula>
    </cfRule>
  </conditionalFormatting>
  <conditionalFormatting sqref="U256:U257">
    <cfRule type="expression" dxfId="657" priority="238">
      <formula>LEN(U256) &gt; 255</formula>
    </cfRule>
  </conditionalFormatting>
  <conditionalFormatting sqref="U306:U307">
    <cfRule type="expression" dxfId="656" priority="237">
      <formula>LEN(U306) &gt; 255</formula>
    </cfRule>
  </conditionalFormatting>
  <conditionalFormatting sqref="U91:U93">
    <cfRule type="expression" dxfId="655" priority="233">
      <formula>LEN(U91) &gt; 255</formula>
    </cfRule>
  </conditionalFormatting>
  <conditionalFormatting sqref="U92">
    <cfRule type="expression" dxfId="654" priority="232">
      <formula>LEN(U92) &gt; 255</formula>
    </cfRule>
  </conditionalFormatting>
  <conditionalFormatting sqref="U191:U192">
    <cfRule type="expression" dxfId="653" priority="229">
      <formula>LEN(U191) &gt; 255</formula>
    </cfRule>
  </conditionalFormatting>
  <conditionalFormatting sqref="U192:U193">
    <cfRule type="expression" dxfId="652" priority="228">
      <formula>LEN(U192) &gt; 255</formula>
    </cfRule>
  </conditionalFormatting>
  <conditionalFormatting sqref="U201">
    <cfRule type="expression" dxfId="651" priority="227">
      <formula>LEN(U201) &gt; 255</formula>
    </cfRule>
  </conditionalFormatting>
  <conditionalFormatting sqref="U253">
    <cfRule type="expression" dxfId="650" priority="224">
      <formula>LEN(U253) &gt; 255</formula>
    </cfRule>
  </conditionalFormatting>
  <conditionalFormatting sqref="U205">
    <cfRule type="expression" dxfId="649" priority="221">
      <formula>LEN(U205) &gt; 255</formula>
    </cfRule>
  </conditionalFormatting>
  <conditionalFormatting sqref="U205:U206">
    <cfRule type="expression" dxfId="648" priority="220">
      <formula>LEN(U205) &gt; 255</formula>
    </cfRule>
  </conditionalFormatting>
  <conditionalFormatting sqref="U206:U207">
    <cfRule type="expression" dxfId="647" priority="219">
      <formula>LEN(U206) &gt; 255</formula>
    </cfRule>
  </conditionalFormatting>
  <conditionalFormatting sqref="U254:U255">
    <cfRule type="expression" dxfId="646" priority="217">
      <formula>LEN(U254) &gt; 255</formula>
    </cfRule>
  </conditionalFormatting>
  <conditionalFormatting sqref="U157">
    <cfRule type="expression" dxfId="645" priority="215">
      <formula>LEN(U157) &gt; 255</formula>
    </cfRule>
  </conditionalFormatting>
  <conditionalFormatting sqref="T157">
    <cfRule type="expression" dxfId="644" priority="214">
      <formula>LEN(T157) &gt; 32</formula>
    </cfRule>
  </conditionalFormatting>
  <conditionalFormatting sqref="U159:U161">
    <cfRule type="expression" dxfId="643" priority="213">
      <formula>LEN(U159) &gt; 255</formula>
    </cfRule>
  </conditionalFormatting>
  <conditionalFormatting sqref="U166">
    <cfRule type="expression" dxfId="642" priority="209">
      <formula>LEN(U166) &gt; 255</formula>
    </cfRule>
  </conditionalFormatting>
  <conditionalFormatting sqref="T166">
    <cfRule type="expression" dxfId="641" priority="208">
      <formula>LEN(T166) &gt; 32</formula>
    </cfRule>
  </conditionalFormatting>
  <conditionalFormatting sqref="U176">
    <cfRule type="expression" dxfId="640" priority="206">
      <formula>LEN(U176) &gt; 255</formula>
    </cfRule>
  </conditionalFormatting>
  <conditionalFormatting sqref="T168">
    <cfRule type="expression" dxfId="639" priority="207">
      <formula>LEN(T168) &gt; 32</formula>
    </cfRule>
  </conditionalFormatting>
  <conditionalFormatting sqref="T176">
    <cfRule type="expression" dxfId="638" priority="205">
      <formula>LEN(T176) &gt; 32</formula>
    </cfRule>
  </conditionalFormatting>
  <conditionalFormatting sqref="U177">
    <cfRule type="expression" dxfId="637" priority="204">
      <formula>LEN(U177) &gt; 255</formula>
    </cfRule>
  </conditionalFormatting>
  <conditionalFormatting sqref="T181">
    <cfRule type="expression" dxfId="636" priority="199">
      <formula>LEN(T181) &gt; 32</formula>
    </cfRule>
  </conditionalFormatting>
  <conditionalFormatting sqref="T177">
    <cfRule type="expression" dxfId="635" priority="203">
      <formula>LEN(T177) &gt; 32</formula>
    </cfRule>
  </conditionalFormatting>
  <conditionalFormatting sqref="U179">
    <cfRule type="expression" dxfId="634" priority="202">
      <formula>LEN(U179) &gt; 255</formula>
    </cfRule>
  </conditionalFormatting>
  <conditionalFormatting sqref="T179">
    <cfRule type="expression" dxfId="633" priority="201">
      <formula>LEN(T179) &gt; 32</formula>
    </cfRule>
  </conditionalFormatting>
  <conditionalFormatting sqref="U180:U181">
    <cfRule type="expression" dxfId="632" priority="200">
      <formula>LEN(U180) &gt; 255</formula>
    </cfRule>
  </conditionalFormatting>
  <conditionalFormatting sqref="U67">
    <cfRule type="expression" dxfId="631" priority="198">
      <formula>LEN(U67) &gt; 255</formula>
    </cfRule>
  </conditionalFormatting>
  <conditionalFormatting sqref="U210:U211">
    <cfRule type="expression" dxfId="630" priority="197">
      <formula>LEN(U210) &gt; 255</formula>
    </cfRule>
  </conditionalFormatting>
  <conditionalFormatting sqref="U228:U229">
    <cfRule type="expression" dxfId="629" priority="195">
      <formula>LEN(U228) &gt; 255</formula>
    </cfRule>
  </conditionalFormatting>
  <conditionalFormatting sqref="T228:T229">
    <cfRule type="expression" dxfId="628" priority="194">
      <formula>LEN(T228) &gt; 32</formula>
    </cfRule>
  </conditionalFormatting>
  <conditionalFormatting sqref="T229:T230">
    <cfRule type="expression" dxfId="627" priority="193">
      <formula>LEN(T229) &gt; 32</formula>
    </cfRule>
  </conditionalFormatting>
  <conditionalFormatting sqref="U229:U230">
    <cfRule type="expression" dxfId="626" priority="192">
      <formula>LEN(U229) &gt; 255</formula>
    </cfRule>
  </conditionalFormatting>
  <conditionalFormatting sqref="U230:U231">
    <cfRule type="expression" dxfId="625" priority="191">
      <formula>LEN(U230) &gt; 255</formula>
    </cfRule>
  </conditionalFormatting>
  <conditionalFormatting sqref="T230:T231">
    <cfRule type="expression" dxfId="624" priority="190">
      <formula>LEN(T230) &gt; 32</formula>
    </cfRule>
  </conditionalFormatting>
  <conditionalFormatting sqref="U235">
    <cfRule type="expression" dxfId="623" priority="189">
      <formula>LEN(U235) &gt; 255</formula>
    </cfRule>
  </conditionalFormatting>
  <conditionalFormatting sqref="T235">
    <cfRule type="expression" dxfId="622" priority="188">
      <formula>LEN(T235) &gt; 32</formula>
    </cfRule>
  </conditionalFormatting>
  <conditionalFormatting sqref="U235:U236">
    <cfRule type="expression" dxfId="621" priority="187">
      <formula>LEN(U235) &gt; 255</formula>
    </cfRule>
  </conditionalFormatting>
  <conditionalFormatting sqref="T235:T236">
    <cfRule type="expression" dxfId="620" priority="186">
      <formula>LEN(T235) &gt; 32</formula>
    </cfRule>
  </conditionalFormatting>
  <conditionalFormatting sqref="U236:U237">
    <cfRule type="expression" dxfId="619" priority="185">
      <formula>LEN(U236) &gt; 255</formula>
    </cfRule>
  </conditionalFormatting>
  <conditionalFormatting sqref="T236:T237">
    <cfRule type="expression" dxfId="618" priority="184">
      <formula>LEN(T236) &gt; 32</formula>
    </cfRule>
  </conditionalFormatting>
  <conditionalFormatting sqref="U237">
    <cfRule type="expression" dxfId="617" priority="183">
      <formula>LEN(U237) &gt; 255</formula>
    </cfRule>
  </conditionalFormatting>
  <conditionalFormatting sqref="U241:U242">
    <cfRule type="expression" dxfId="616" priority="179">
      <formula>LEN(U241) &gt; 255</formula>
    </cfRule>
  </conditionalFormatting>
  <conditionalFormatting sqref="U242:U243">
    <cfRule type="expression" dxfId="615" priority="178">
      <formula>LEN(U242) &gt; 255</formula>
    </cfRule>
  </conditionalFormatting>
  <conditionalFormatting sqref="U243:U244">
    <cfRule type="expression" dxfId="614" priority="177">
      <formula>LEN(U243) &gt; 255</formula>
    </cfRule>
  </conditionalFormatting>
  <conditionalFormatting sqref="T243:T244">
    <cfRule type="expression" dxfId="613" priority="176">
      <formula>LEN(T243) &gt; 32</formula>
    </cfRule>
  </conditionalFormatting>
  <conditionalFormatting sqref="U244:U245">
    <cfRule type="expression" dxfId="612" priority="175">
      <formula>LEN(U244) &gt; 255</formula>
    </cfRule>
  </conditionalFormatting>
  <conditionalFormatting sqref="T244:T245">
    <cfRule type="expression" dxfId="611" priority="174">
      <formula>LEN(T244) &gt; 32</formula>
    </cfRule>
  </conditionalFormatting>
  <conditionalFormatting sqref="U245:U247">
    <cfRule type="expression" dxfId="610" priority="173">
      <formula>LEN(U245) &gt; 255</formula>
    </cfRule>
  </conditionalFormatting>
  <conditionalFormatting sqref="T245:T247">
    <cfRule type="expression" dxfId="609" priority="172">
      <formula>LEN(T245) &gt; 32</formula>
    </cfRule>
  </conditionalFormatting>
  <conditionalFormatting sqref="U247:U248">
    <cfRule type="expression" dxfId="608" priority="171">
      <formula>LEN(U247) &gt; 255</formula>
    </cfRule>
  </conditionalFormatting>
  <conditionalFormatting sqref="U250:U251">
    <cfRule type="expression" dxfId="607" priority="170">
      <formula>LEN(U250) &gt; 255</formula>
    </cfRule>
  </conditionalFormatting>
  <conditionalFormatting sqref="T250:T251">
    <cfRule type="expression" dxfId="606" priority="169">
      <formula>LEN(T250) &gt; 32</formula>
    </cfRule>
  </conditionalFormatting>
  <conditionalFormatting sqref="T153">
    <cfRule type="expression" dxfId="605" priority="168">
      <formula>LEN(T153) &gt; 255</formula>
    </cfRule>
  </conditionalFormatting>
  <conditionalFormatting sqref="U152">
    <cfRule type="expression" dxfId="604" priority="167">
      <formula>LEN(U152) &gt; 255</formula>
    </cfRule>
  </conditionalFormatting>
  <conditionalFormatting sqref="U336:U337">
    <cfRule type="expression" dxfId="603" priority="166">
      <formula>LEN(U336) &gt; 255</formula>
    </cfRule>
  </conditionalFormatting>
  <conditionalFormatting sqref="T336:T337">
    <cfRule type="expression" dxfId="602" priority="165">
      <formula>LEN(T336) &gt; 32</formula>
    </cfRule>
  </conditionalFormatting>
  <conditionalFormatting sqref="U337:U338">
    <cfRule type="expression" dxfId="601" priority="164">
      <formula>LEN(U337) &gt; 255</formula>
    </cfRule>
  </conditionalFormatting>
  <conditionalFormatting sqref="U338:U339">
    <cfRule type="expression" dxfId="600" priority="163">
      <formula>LEN(U338) &gt; 255</formula>
    </cfRule>
  </conditionalFormatting>
  <conditionalFormatting sqref="U339:U340">
    <cfRule type="expression" dxfId="599" priority="162">
      <formula>LEN(U339) &gt; 255</formula>
    </cfRule>
  </conditionalFormatting>
  <conditionalFormatting sqref="U340:U341">
    <cfRule type="expression" dxfId="598" priority="161">
      <formula>LEN(U340) &gt; 255</formula>
    </cfRule>
  </conditionalFormatting>
  <conditionalFormatting sqref="U341:U342">
    <cfRule type="expression" dxfId="597" priority="160">
      <formula>LEN(U341) &gt; 255</formula>
    </cfRule>
  </conditionalFormatting>
  <conditionalFormatting sqref="U342:U343">
    <cfRule type="expression" dxfId="596" priority="159">
      <formula>LEN(U342) &gt; 255</formula>
    </cfRule>
  </conditionalFormatting>
  <conditionalFormatting sqref="U343:U344">
    <cfRule type="expression" dxfId="595" priority="158">
      <formula>LEN(U343) &gt; 255</formula>
    </cfRule>
  </conditionalFormatting>
  <conditionalFormatting sqref="U344:U345">
    <cfRule type="expression" dxfId="594" priority="157">
      <formula>LEN(U344) &gt; 255</formula>
    </cfRule>
  </conditionalFormatting>
  <conditionalFormatting sqref="U345:U346">
    <cfRule type="expression" dxfId="593" priority="156">
      <formula>LEN(U345) &gt; 255</formula>
    </cfRule>
  </conditionalFormatting>
  <conditionalFormatting sqref="U346:U347">
    <cfRule type="expression" dxfId="592" priority="155">
      <formula>LEN(U346) &gt; 255</formula>
    </cfRule>
  </conditionalFormatting>
  <conditionalFormatting sqref="U347:U348">
    <cfRule type="expression" dxfId="591" priority="154">
      <formula>LEN(U347) &gt; 255</formula>
    </cfRule>
  </conditionalFormatting>
  <conditionalFormatting sqref="U165">
    <cfRule type="expression" dxfId="590" priority="153">
      <formula>LEN(U165) &gt; 255</formula>
    </cfRule>
  </conditionalFormatting>
  <conditionalFormatting sqref="U348">
    <cfRule type="expression" dxfId="589" priority="152">
      <formula>LEN(U348) &gt; 255</formula>
    </cfRule>
  </conditionalFormatting>
  <conditionalFormatting sqref="U349:U350">
    <cfRule type="expression" dxfId="588" priority="124">
      <formula>LEN(U349) &gt; 255</formula>
    </cfRule>
  </conditionalFormatting>
  <conditionalFormatting sqref="T349:T350">
    <cfRule type="expression" dxfId="587" priority="123">
      <formula>LEN(T349) &gt; 32</formula>
    </cfRule>
  </conditionalFormatting>
  <conditionalFormatting sqref="U357:U358">
    <cfRule type="expression" dxfId="586" priority="119">
      <formula>LEN(U357) &gt; 255</formula>
    </cfRule>
  </conditionalFormatting>
  <conditionalFormatting sqref="T357:T358">
    <cfRule type="expression" dxfId="585" priority="120">
      <formula>LEN(T357) &gt; 32</formula>
    </cfRule>
  </conditionalFormatting>
  <conditionalFormatting sqref="U363:U364">
    <cfRule type="expression" dxfId="584" priority="115">
      <formula>LEN(U363) &gt; 255</formula>
    </cfRule>
  </conditionalFormatting>
  <conditionalFormatting sqref="U358:U359">
    <cfRule type="expression" dxfId="583" priority="118">
      <formula>LEN(U358) &gt; 255</formula>
    </cfRule>
  </conditionalFormatting>
  <conditionalFormatting sqref="T358:T359">
    <cfRule type="expression" dxfId="582" priority="117">
      <formula>LEN(T358) &gt; 32</formula>
    </cfRule>
  </conditionalFormatting>
  <conditionalFormatting sqref="U364:U365">
    <cfRule type="expression" dxfId="581" priority="116">
      <formula>LEN(U364) &gt; 255</formula>
    </cfRule>
  </conditionalFormatting>
  <conditionalFormatting sqref="U360:U361">
    <cfRule type="expression" dxfId="580" priority="114">
      <formula>LEN(U360) &gt; 255</formula>
    </cfRule>
  </conditionalFormatting>
  <conditionalFormatting sqref="U222:U223">
    <cfRule type="expression" dxfId="579" priority="101">
      <formula>LEN(U222) &gt; 255</formula>
    </cfRule>
  </conditionalFormatting>
  <conditionalFormatting sqref="U171">
    <cfRule type="expression" dxfId="578" priority="87">
      <formula>LEN(U171) &gt; 255</formula>
    </cfRule>
  </conditionalFormatting>
  <conditionalFormatting sqref="U155">
    <cfRule type="expression" dxfId="577" priority="99">
      <formula>LEN(U155) &gt; 255</formula>
    </cfRule>
  </conditionalFormatting>
  <conditionalFormatting sqref="U367:U368">
    <cfRule type="expression" dxfId="576" priority="98">
      <formula>LEN(U367) &gt; 255</formula>
    </cfRule>
  </conditionalFormatting>
  <conditionalFormatting sqref="U368:U369">
    <cfRule type="expression" dxfId="575" priority="97">
      <formula>LEN(U368) &gt; 255</formula>
    </cfRule>
  </conditionalFormatting>
  <conditionalFormatting sqref="U375:U376">
    <cfRule type="expression" dxfId="574" priority="95">
      <formula>LEN(U375) &gt; 255</formula>
    </cfRule>
  </conditionalFormatting>
  <conditionalFormatting sqref="U377:U378">
    <cfRule type="expression" dxfId="573" priority="94">
      <formula>LEN(U377) &gt; 255</formula>
    </cfRule>
  </conditionalFormatting>
  <conditionalFormatting sqref="U386:U387">
    <cfRule type="expression" dxfId="572" priority="93">
      <formula>LEN(U386) &gt; 255</formula>
    </cfRule>
  </conditionalFormatting>
  <conditionalFormatting sqref="U385:U386">
    <cfRule type="expression" dxfId="571" priority="92">
      <formula>LEN(U385) &gt; 255</formula>
    </cfRule>
  </conditionalFormatting>
  <conditionalFormatting sqref="U387:U388">
    <cfRule type="expression" dxfId="570" priority="91">
      <formula>LEN(U387) &gt; 255</formula>
    </cfRule>
  </conditionalFormatting>
  <conditionalFormatting sqref="U388:U389">
    <cfRule type="expression" dxfId="569" priority="90">
      <formula>LEN(U388) &gt; 255</formula>
    </cfRule>
  </conditionalFormatting>
  <conditionalFormatting sqref="U389:U390">
    <cfRule type="expression" dxfId="568" priority="89">
      <formula>LEN(U389) &gt; 255</formula>
    </cfRule>
  </conditionalFormatting>
  <conditionalFormatting sqref="U390:U391">
    <cfRule type="expression" dxfId="567" priority="88">
      <formula>LEN(U390) &gt; 255</formula>
    </cfRule>
  </conditionalFormatting>
  <conditionalFormatting sqref="U392:U393">
    <cfRule type="expression" dxfId="566" priority="86">
      <formula>LEN(U392) &gt; 255</formula>
    </cfRule>
  </conditionalFormatting>
  <conditionalFormatting sqref="U397:U399">
    <cfRule type="expression" dxfId="565" priority="85">
      <formula>LEN(U397) &gt; 255</formula>
    </cfRule>
  </conditionalFormatting>
  <conditionalFormatting sqref="U396:U397">
    <cfRule type="expression" dxfId="564" priority="84">
      <formula>LEN(U396) &gt; 255</formula>
    </cfRule>
  </conditionalFormatting>
  <conditionalFormatting sqref="U399:U400">
    <cfRule type="expression" dxfId="563" priority="83">
      <formula>LEN(U399) &gt; 255</formula>
    </cfRule>
  </conditionalFormatting>
  <conditionalFormatting sqref="U401:U402">
    <cfRule type="expression" dxfId="562" priority="82">
      <formula>LEN(U401) &gt; 255</formula>
    </cfRule>
  </conditionalFormatting>
  <conditionalFormatting sqref="U403:U404">
    <cfRule type="expression" dxfId="561" priority="81">
      <formula>LEN(U403) &gt; 255</formula>
    </cfRule>
  </conditionalFormatting>
  <conditionalFormatting sqref="U402:U403">
    <cfRule type="expression" dxfId="560" priority="80">
      <formula>LEN(U402) &gt; 255</formula>
    </cfRule>
  </conditionalFormatting>
  <conditionalFormatting sqref="U404:U405">
    <cfRule type="expression" dxfId="559" priority="79">
      <formula>LEN(U404) &gt; 255</formula>
    </cfRule>
  </conditionalFormatting>
  <conditionalFormatting sqref="U378:U379">
    <cfRule type="expression" dxfId="558" priority="78">
      <formula>LEN(U378) &gt; 255</formula>
    </cfRule>
  </conditionalFormatting>
  <conditionalFormatting sqref="U407:U409">
    <cfRule type="expression" dxfId="557" priority="77">
      <formula>LEN(U407) &gt; 255</formula>
    </cfRule>
  </conditionalFormatting>
  <conditionalFormatting sqref="T407:T409">
    <cfRule type="expression" dxfId="556" priority="76">
      <formula>LEN(T407) &gt; 32</formula>
    </cfRule>
  </conditionalFormatting>
  <conditionalFormatting sqref="T384:T385">
    <cfRule type="expression" dxfId="555" priority="75">
      <formula>LEN(T384) &gt; 32</formula>
    </cfRule>
  </conditionalFormatting>
  <conditionalFormatting sqref="U384:U385">
    <cfRule type="expression" dxfId="554" priority="74">
      <formula>LEN(U384) &gt; 255</formula>
    </cfRule>
  </conditionalFormatting>
  <conditionalFormatting sqref="U411:U412">
    <cfRule type="expression" dxfId="553" priority="73">
      <formula>LEN(U411) &gt; 255</formula>
    </cfRule>
  </conditionalFormatting>
  <conditionalFormatting sqref="U412:U413">
    <cfRule type="expression" dxfId="552" priority="72">
      <formula>LEN(U412) &gt; 255</formula>
    </cfRule>
  </conditionalFormatting>
  <conditionalFormatting sqref="U413:U414">
    <cfRule type="expression" dxfId="551" priority="71">
      <formula>LEN(U413) &gt; 255</formula>
    </cfRule>
  </conditionalFormatting>
  <conditionalFormatting sqref="T395:T396">
    <cfRule type="expression" dxfId="550" priority="70">
      <formula>LEN(T395) &gt; 32</formula>
    </cfRule>
  </conditionalFormatting>
  <conditionalFormatting sqref="U395:U396">
    <cfRule type="expression" dxfId="549" priority="69">
      <formula>LEN(U395) &gt; 255</formula>
    </cfRule>
  </conditionalFormatting>
  <conditionalFormatting sqref="T100">
    <cfRule type="expression" dxfId="548" priority="68">
      <formula>LEN(T100) &gt; 32</formula>
    </cfRule>
  </conditionalFormatting>
  <conditionalFormatting sqref="U100">
    <cfRule type="expression" dxfId="547" priority="67">
      <formula>LEN(U100) &gt; 255</formula>
    </cfRule>
  </conditionalFormatting>
  <conditionalFormatting sqref="U219:U220">
    <cfRule type="expression" dxfId="546" priority="66">
      <formula>LEN(U219) &gt; 255</formula>
    </cfRule>
  </conditionalFormatting>
  <conditionalFormatting sqref="T219:T220">
    <cfRule type="expression" dxfId="545" priority="65">
      <formula>LEN(T219) &gt; 32</formula>
    </cfRule>
  </conditionalFormatting>
  <conditionalFormatting sqref="U220:U221">
    <cfRule type="expression" dxfId="544" priority="64">
      <formula>LEN(U220) &gt; 255</formula>
    </cfRule>
  </conditionalFormatting>
  <conditionalFormatting sqref="T220:T221">
    <cfRule type="expression" dxfId="543" priority="63">
      <formula>LEN(T220) &gt; 32</formula>
    </cfRule>
  </conditionalFormatting>
  <conditionalFormatting sqref="U97">
    <cfRule type="expression" dxfId="542" priority="62">
      <formula>LEN(U97) &gt; 255</formula>
    </cfRule>
  </conditionalFormatting>
  <conditionalFormatting sqref="T97">
    <cfRule type="expression" dxfId="541" priority="61">
      <formula>LEN(T97) &gt; 32</formula>
    </cfRule>
  </conditionalFormatting>
  <conditionalFormatting sqref="U168">
    <cfRule type="expression" dxfId="540" priority="60">
      <formula>LEN(U168) &gt; 255</formula>
    </cfRule>
  </conditionalFormatting>
  <conditionalFormatting sqref="U376:U377">
    <cfRule type="expression" dxfId="539" priority="59">
      <formula>LEN(U376) &gt; 255</formula>
    </cfRule>
  </conditionalFormatting>
  <conditionalFormatting sqref="U178">
    <cfRule type="expression" dxfId="538" priority="58">
      <formula>LEN(U178) &gt; 255</formula>
    </cfRule>
  </conditionalFormatting>
  <conditionalFormatting sqref="T178">
    <cfRule type="expression" dxfId="537" priority="57">
      <formula>LEN(T178) &gt; 32</formula>
    </cfRule>
  </conditionalFormatting>
  <conditionalFormatting sqref="U224:U225">
    <cfRule type="expression" dxfId="536" priority="56">
      <formula>LEN(U224) &gt; 255</formula>
    </cfRule>
  </conditionalFormatting>
  <conditionalFormatting sqref="T224:T225">
    <cfRule type="expression" dxfId="535" priority="55">
      <formula>LEN(T224) &gt; 32</formula>
    </cfRule>
  </conditionalFormatting>
  <conditionalFormatting sqref="U128">
    <cfRule type="expression" dxfId="534" priority="54">
      <formula>LEN(U128) &gt; 255</formula>
    </cfRule>
  </conditionalFormatting>
  <conditionalFormatting sqref="U22:U25">
    <cfRule type="expression" dxfId="533" priority="53">
      <formula>LEN(U22) &gt; 255</formula>
    </cfRule>
  </conditionalFormatting>
  <conditionalFormatting sqref="U45">
    <cfRule type="expression" dxfId="532" priority="52">
      <formula>LEN(U45) &gt; 255</formula>
    </cfRule>
  </conditionalFormatting>
  <conditionalFormatting sqref="U46">
    <cfRule type="expression" dxfId="531" priority="51">
      <formula>LEN(U46) &gt; 255</formula>
    </cfRule>
  </conditionalFormatting>
  <conditionalFormatting sqref="U42:U43">
    <cfRule type="expression" dxfId="530" priority="49">
      <formula>LEN(U42) &gt; 255</formula>
    </cfRule>
  </conditionalFormatting>
  <conditionalFormatting sqref="U41">
    <cfRule type="expression" dxfId="529" priority="47">
      <formula>LEN(U41) &gt; 255</formula>
    </cfRule>
  </conditionalFormatting>
  <conditionalFormatting sqref="U37">
    <cfRule type="expression" dxfId="528" priority="46">
      <formula>LEN(U37) &gt; 255</formula>
    </cfRule>
  </conditionalFormatting>
  <conditionalFormatting sqref="U38">
    <cfRule type="expression" dxfId="527" priority="45">
      <formula>LEN(U38) &gt; 255</formula>
    </cfRule>
  </conditionalFormatting>
  <conditionalFormatting sqref="U84">
    <cfRule type="expression" dxfId="526" priority="41">
      <formula>LEN(U84) &gt; 255</formula>
    </cfRule>
  </conditionalFormatting>
  <conditionalFormatting sqref="U58:U62">
    <cfRule type="expression" dxfId="525" priority="40">
      <formula>LEN(U58) &gt; 255</formula>
    </cfRule>
  </conditionalFormatting>
  <conditionalFormatting sqref="U59:U62">
    <cfRule type="expression" dxfId="524" priority="39">
      <formula>LEN(U59) &gt; 255</formula>
    </cfRule>
  </conditionalFormatting>
  <conditionalFormatting sqref="U58:U62">
    <cfRule type="expression" dxfId="523" priority="38">
      <formula>LEN(U58) &gt; 255</formula>
    </cfRule>
  </conditionalFormatting>
  <conditionalFormatting sqref="U189">
    <cfRule type="expression" dxfId="522" priority="37">
      <formula>LEN(U189) &gt; 255</formula>
    </cfRule>
  </conditionalFormatting>
  <conditionalFormatting sqref="U234">
    <cfRule type="expression" dxfId="521" priority="35">
      <formula>LEN(U234) &gt; 255</formula>
    </cfRule>
  </conditionalFormatting>
  <conditionalFormatting sqref="U260">
    <cfRule type="expression" dxfId="520" priority="34">
      <formula>LEN(U260) &gt; 255</formula>
    </cfRule>
  </conditionalFormatting>
  <conditionalFormatting sqref="U262:U273">
    <cfRule type="expression" dxfId="519" priority="33">
      <formula>LEN(U262) &gt; 255</formula>
    </cfRule>
  </conditionalFormatting>
  <conditionalFormatting sqref="U261:U262">
    <cfRule type="expression" dxfId="518" priority="32">
      <formula>LEN(U261) &gt; 255</formula>
    </cfRule>
  </conditionalFormatting>
  <conditionalFormatting sqref="U263:U273">
    <cfRule type="expression" dxfId="517" priority="31">
      <formula>LEN(U263) &gt; 255</formula>
    </cfRule>
  </conditionalFormatting>
  <conditionalFormatting sqref="U261">
    <cfRule type="expression" dxfId="516" priority="30">
      <formula>LEN(U261) &gt; 255</formula>
    </cfRule>
  </conditionalFormatting>
  <conditionalFormatting sqref="S47">
    <cfRule type="expression" dxfId="515" priority="29">
      <formula>LEN(S47) &gt; 32</formula>
    </cfRule>
  </conditionalFormatting>
  <conditionalFormatting sqref="S39">
    <cfRule type="expression" dxfId="514" priority="28">
      <formula>LEN(S39) &gt; 32</formula>
    </cfRule>
  </conditionalFormatting>
  <conditionalFormatting sqref="S190">
    <cfRule type="expression" dxfId="513" priority="27">
      <formula>LEN(S190) &gt; 32</formula>
    </cfRule>
  </conditionalFormatting>
  <conditionalFormatting sqref="U199">
    <cfRule type="expression" dxfId="512" priority="26">
      <formula>LEN(U199) &gt; 255</formula>
    </cfRule>
  </conditionalFormatting>
  <conditionalFormatting sqref="U233">
    <cfRule type="expression" dxfId="511" priority="25">
      <formula>LEN(U233) &gt; 255</formula>
    </cfRule>
  </conditionalFormatting>
  <conditionalFormatting sqref="T232">
    <cfRule type="expression" dxfId="510" priority="24">
      <formula>LEN(T232) &gt; 32</formula>
    </cfRule>
  </conditionalFormatting>
  <conditionalFormatting sqref="U233">
    <cfRule type="expression" dxfId="509" priority="23">
      <formula>LEN(U233) &gt; 255</formula>
    </cfRule>
  </conditionalFormatting>
  <conditionalFormatting sqref="U232">
    <cfRule type="expression" dxfId="508" priority="22">
      <formula>LEN(U232) &gt; 255</formula>
    </cfRule>
  </conditionalFormatting>
  <conditionalFormatting sqref="U232">
    <cfRule type="expression" dxfId="507" priority="21">
      <formula>LEN(U232) &gt; 255</formula>
    </cfRule>
  </conditionalFormatting>
  <conditionalFormatting sqref="U304">
    <cfRule type="expression" dxfId="506" priority="20">
      <formula>LEN(U304) &gt; 255</formula>
    </cfRule>
  </conditionalFormatting>
  <conditionalFormatting sqref="U305">
    <cfRule type="expression" dxfId="505" priority="19">
      <formula>LEN(U305) &gt; 255</formula>
    </cfRule>
  </conditionalFormatting>
  <conditionalFormatting sqref="U305">
    <cfRule type="expression" dxfId="504" priority="18">
      <formula>LEN(U305) &gt; 255</formula>
    </cfRule>
  </conditionalFormatting>
  <conditionalFormatting sqref="U202:U204">
    <cfRule type="expression" dxfId="503" priority="17">
      <formula>LEN(U202) &gt; 255</formula>
    </cfRule>
  </conditionalFormatting>
  <conditionalFormatting sqref="U202:U204">
    <cfRule type="expression" dxfId="502" priority="16">
      <formula>LEN(U202) &gt; 255</formula>
    </cfRule>
  </conditionalFormatting>
  <conditionalFormatting sqref="U203">
    <cfRule type="expression" dxfId="501" priority="15">
      <formula>LEN(U203) &gt; 255</formula>
    </cfRule>
  </conditionalFormatting>
  <conditionalFormatting sqref="T92:T93">
    <cfRule type="expression" dxfId="500" priority="14">
      <formula>LEN(T92) &gt; 32</formula>
    </cfRule>
  </conditionalFormatting>
  <conditionalFormatting sqref="U420:U424">
    <cfRule type="expression" dxfId="499" priority="13">
      <formula>LEN(U420) &gt; 255</formula>
    </cfRule>
  </conditionalFormatting>
  <conditionalFormatting sqref="T420:T424">
    <cfRule type="expression" dxfId="498" priority="12">
      <formula>LEN(T420) &gt; 32</formula>
    </cfRule>
  </conditionalFormatting>
  <conditionalFormatting sqref="T239:T240">
    <cfRule type="expression" dxfId="497" priority="11">
      <formula>LEN(T239) &gt; 32</formula>
    </cfRule>
  </conditionalFormatting>
  <conditionalFormatting sqref="U238:U240">
    <cfRule type="expression" dxfId="496" priority="10">
      <formula>LEN(U238) &gt; 255</formula>
    </cfRule>
  </conditionalFormatting>
  <conditionalFormatting sqref="U238:U240">
    <cfRule type="expression" dxfId="495" priority="9">
      <formula>LEN(U238) &gt; 255</formula>
    </cfRule>
  </conditionalFormatting>
  <conditionalFormatting sqref="U239">
    <cfRule type="expression" dxfId="494" priority="8">
      <formula>LEN(U239) &gt; 255</formula>
    </cfRule>
  </conditionalFormatting>
  <conditionalFormatting sqref="U40:U42">
    <cfRule type="expression" dxfId="493" priority="7">
      <formula>LEN(U40) &gt; 255</formula>
    </cfRule>
  </conditionalFormatting>
  <conditionalFormatting sqref="U41">
    <cfRule type="expression" dxfId="492" priority="6">
      <formula>LEN(U41) &gt; 255</formula>
    </cfRule>
  </conditionalFormatting>
  <conditionalFormatting sqref="U48:U50">
    <cfRule type="expression" dxfId="491" priority="5">
      <formula>LEN(U48) &gt; 255</formula>
    </cfRule>
  </conditionalFormatting>
  <conditionalFormatting sqref="U49">
    <cfRule type="expression" dxfId="490" priority="4">
      <formula>LEN(U49) &gt; 255</formula>
    </cfRule>
  </conditionalFormatting>
  <conditionalFormatting sqref="T41:T42">
    <cfRule type="expression" dxfId="489" priority="3">
      <formula>LEN(T41) &gt; 32</formula>
    </cfRule>
  </conditionalFormatting>
  <conditionalFormatting sqref="T49:T50">
    <cfRule type="expression" dxfId="488" priority="2">
      <formula>LEN(T49) &gt; 32</formula>
    </cfRule>
  </conditionalFormatting>
  <conditionalFormatting sqref="T192:T193">
    <cfRule type="expression" dxfId="487" priority="1">
      <formula>LEN(T192) &gt; 32</formula>
    </cfRule>
  </conditionalFormatting>
  <dataValidations count="7">
    <dataValidation type="list" allowBlank="1" showInputMessage="1" showErrorMessage="1" sqref="D5" xr:uid="{730315A3-2489-465B-BA78-65CCE33154FE}">
      <formula1>"Y,"</formula1>
    </dataValidation>
    <dataValidation type="list" allowBlank="1" showInputMessage="1" showErrorMessage="1" sqref="D11" xr:uid="{88B3E867-2986-44E2-B0FC-F9B7519F73FA}">
      <formula1>"item_data,additional_info,cost_column"</formula1>
    </dataValidation>
    <dataValidation type="list" allowBlank="1" showInputMessage="1" showErrorMessage="1" sqref="D14:D15 D18" xr:uid="{385D059A-57B1-4ACC-A9C5-DCD14515E703}">
      <formula1>"urn,quantity,bidder,item_data,additional_info,cost_column"</formula1>
    </dataValidation>
    <dataValidation type="list" allowBlank="1" showInputMessage="1" showErrorMessage="1" sqref="C11:C18" xr:uid="{4FC3E9CA-E6FF-435D-BA03-36A616305293}">
      <formula1>"exact,fuzzy"</formula1>
    </dataValidation>
    <dataValidation type="list" allowBlank="1" showInputMessage="1" showErrorMessage="1" sqref="E11:E18" xr:uid="{14BF3836-46E8-4A10-86DE-5ADAAAE911F3}">
      <formula1>"urn,line_item_incumbent,unit_of_measure,item_quantity,total_price,unit_price,bidder_comments"</formula1>
    </dataValidation>
    <dataValidation type="list" allowBlank="1" showInputMessage="1" showErrorMessage="1" sqref="D12:D13 D16:D17" xr:uid="{922EFC31-B024-4342-9F55-02CA2271C0C0}">
      <formula1>"urn,quantity,bidder,item_data,additional_info,price_column"</formula1>
    </dataValidation>
    <dataValidation type="list" allowBlank="1" showInputMessage="1" showErrorMessage="1" sqref="L11:L424" xr:uid="{3BAB18FA-3483-46CF-88BE-C0D4F012A2EE}">
      <formula1>"range_format,number_format,column_width,data_validation,merged_header,numeric_data_validation,conditional_format,grouped_columns,custom"</formula1>
    </dataValidation>
  </dataValidation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B717D-75D8-41B5-860A-41A837C2E1B2}">
  <sheetPr codeName="Sheet22"/>
  <dimension ref="B2:P91"/>
  <sheetViews>
    <sheetView showGridLines="0" zoomScale="70" zoomScaleNormal="70" workbookViewId="0"/>
  </sheetViews>
  <sheetFormatPr defaultRowHeight="14.4" x14ac:dyDescent="0.3"/>
  <cols>
    <col min="2" max="2" width="18.109375" customWidth="1"/>
    <col min="3" max="3" width="16.44140625" customWidth="1"/>
    <col min="4" max="4" width="22.109375" customWidth="1"/>
    <col min="5" max="5" width="17" customWidth="1"/>
    <col min="6" max="6" width="34.109375" customWidth="1"/>
    <col min="7" max="7" width="55" customWidth="1"/>
    <col min="8" max="8" width="20.109375" bestFit="1" customWidth="1"/>
    <col min="9" max="9" width="20.6640625" bestFit="1" customWidth="1"/>
    <col min="10" max="10" width="15.33203125" bestFit="1" customWidth="1"/>
    <col min="11" max="11" width="17.109375" customWidth="1"/>
    <col min="12" max="12" width="3.44140625" bestFit="1" customWidth="1"/>
    <col min="13" max="13" width="37.33203125" customWidth="1"/>
    <col min="14" max="14" width="43.5546875" customWidth="1"/>
    <col min="15" max="15" width="23.44140625" customWidth="1"/>
    <col min="16" max="16" width="27.5546875" customWidth="1"/>
  </cols>
  <sheetData>
    <row r="2" spans="8:13" x14ac:dyDescent="0.3">
      <c r="H2" t="s">
        <v>1086</v>
      </c>
    </row>
    <row r="3" spans="8:13" ht="27" customHeight="1" x14ac:dyDescent="0.3">
      <c r="K3" s="47" t="s">
        <v>1087</v>
      </c>
      <c r="L3" s="46"/>
      <c r="M3" s="47" t="s">
        <v>1088</v>
      </c>
    </row>
    <row r="4" spans="8:13" ht="27" customHeight="1" x14ac:dyDescent="0.3">
      <c r="K4" s="41"/>
      <c r="L4" s="46" t="s">
        <v>1089</v>
      </c>
      <c r="M4" s="12" t="s">
        <v>1090</v>
      </c>
    </row>
    <row r="5" spans="8:13" ht="27" customHeight="1" x14ac:dyDescent="0.3">
      <c r="K5" s="43" t="s">
        <v>1091</v>
      </c>
      <c r="L5" s="12" t="s">
        <v>1089</v>
      </c>
      <c r="M5" s="12" t="s">
        <v>1092</v>
      </c>
    </row>
    <row r="6" spans="8:13" ht="27" customHeight="1" x14ac:dyDescent="0.3">
      <c r="K6" s="45" t="s">
        <v>1093</v>
      </c>
      <c r="L6" s="12" t="s">
        <v>1089</v>
      </c>
      <c r="M6" s="12" t="s">
        <v>1094</v>
      </c>
    </row>
    <row r="7" spans="8:13" ht="27" customHeight="1" x14ac:dyDescent="0.3">
      <c r="K7" s="42" t="s">
        <v>1095</v>
      </c>
      <c r="L7" s="12" t="s">
        <v>1089</v>
      </c>
      <c r="M7" s="12" t="s">
        <v>1096</v>
      </c>
    </row>
    <row r="8" spans="8:13" ht="27" customHeight="1" x14ac:dyDescent="0.3">
      <c r="K8" s="12" t="s">
        <v>1097</v>
      </c>
      <c r="L8" s="12" t="s">
        <v>1089</v>
      </c>
      <c r="M8" s="12" t="s">
        <v>1098</v>
      </c>
    </row>
    <row r="9" spans="8:13" ht="28.8" x14ac:dyDescent="0.3">
      <c r="K9" s="44" t="s">
        <v>1099</v>
      </c>
      <c r="L9" s="12" t="s">
        <v>1089</v>
      </c>
      <c r="M9" s="12" t="s">
        <v>1100</v>
      </c>
    </row>
    <row r="34" spans="3:7" x14ac:dyDescent="0.3">
      <c r="F34" s="23"/>
    </row>
    <row r="35" spans="3:7" x14ac:dyDescent="0.3">
      <c r="E35" s="23"/>
    </row>
    <row r="38" spans="3:7" x14ac:dyDescent="0.3">
      <c r="C38" s="23"/>
    </row>
    <row r="39" spans="3:7" x14ac:dyDescent="0.3">
      <c r="G39" s="23"/>
    </row>
    <row r="59" spans="2:6" x14ac:dyDescent="0.3">
      <c r="B59" s="23"/>
    </row>
    <row r="60" spans="2:6" x14ac:dyDescent="0.3">
      <c r="C60" s="23"/>
      <c r="D60" s="23"/>
      <c r="E60" s="23"/>
    </row>
    <row r="61" spans="2:6" ht="17.399999999999999" x14ac:dyDescent="0.3">
      <c r="F61" s="39"/>
    </row>
    <row r="62" spans="2:6" ht="19.8" x14ac:dyDescent="0.3">
      <c r="F62" s="40"/>
    </row>
    <row r="67" spans="2:6" x14ac:dyDescent="0.3">
      <c r="B67" s="23"/>
      <c r="F67" s="23"/>
    </row>
    <row r="68" spans="2:6" x14ac:dyDescent="0.3">
      <c r="C68" s="23"/>
      <c r="D68" s="23"/>
      <c r="E68" s="23"/>
      <c r="F68" s="23"/>
    </row>
    <row r="69" spans="2:6" x14ac:dyDescent="0.3">
      <c r="F69" s="23"/>
    </row>
    <row r="70" spans="2:6" x14ac:dyDescent="0.3">
      <c r="F70" s="23"/>
    </row>
    <row r="71" spans="2:6" x14ac:dyDescent="0.3">
      <c r="F71" s="23"/>
    </row>
    <row r="72" spans="2:6" x14ac:dyDescent="0.3">
      <c r="F72" s="23"/>
    </row>
    <row r="73" spans="2:6" x14ac:dyDescent="0.3">
      <c r="F73" s="23"/>
    </row>
    <row r="74" spans="2:6" x14ac:dyDescent="0.3">
      <c r="F74" s="23"/>
    </row>
    <row r="75" spans="2:6" x14ac:dyDescent="0.3">
      <c r="F75" s="23"/>
    </row>
    <row r="76" spans="2:6" x14ac:dyDescent="0.3">
      <c r="F76" s="23"/>
    </row>
    <row r="77" spans="2:6" x14ac:dyDescent="0.3">
      <c r="F77" s="23"/>
    </row>
    <row r="78" spans="2:6" x14ac:dyDescent="0.3">
      <c r="F78" s="23"/>
    </row>
    <row r="79" spans="2:6" x14ac:dyDescent="0.3">
      <c r="F79" s="23"/>
    </row>
    <row r="80" spans="2:6" x14ac:dyDescent="0.3">
      <c r="F80" s="23"/>
    </row>
    <row r="81" spans="2:16" x14ac:dyDescent="0.3">
      <c r="F81" s="23"/>
    </row>
    <row r="82" spans="2:16" x14ac:dyDescent="0.3">
      <c r="F82" s="23"/>
    </row>
    <row r="83" spans="2:16" x14ac:dyDescent="0.3">
      <c r="F83" s="23"/>
    </row>
    <row r="85" spans="2:16" x14ac:dyDescent="0.3">
      <c r="B85" s="23"/>
    </row>
    <row r="86" spans="2:16" x14ac:dyDescent="0.3">
      <c r="C86" s="23"/>
    </row>
    <row r="91" spans="2:16" x14ac:dyDescent="0.3">
      <c r="P91" s="23"/>
    </row>
  </sheetData>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6753-8638-4FF1-B394-3A8F934A76B7}">
  <sheetPr codeName="Sheet2">
    <pageSetUpPr autoPageBreaks="0"/>
  </sheetPr>
  <dimension ref="B21:CA319"/>
  <sheetViews>
    <sheetView showGridLines="0" zoomScale="70" zoomScaleNormal="70" workbookViewId="0"/>
  </sheetViews>
  <sheetFormatPr defaultColWidth="3" defaultRowHeight="14.4" x14ac:dyDescent="0.3"/>
  <cols>
    <col min="1" max="1" width="3" style="59" customWidth="1"/>
    <col min="2" max="2" width="26.6640625" style="59" customWidth="1"/>
    <col min="3" max="3" width="16" style="59" customWidth="1"/>
    <col min="4" max="4" width="3.109375" style="59" customWidth="1"/>
    <col min="5" max="6" width="15.33203125" style="59" customWidth="1"/>
    <col min="7" max="7" width="16.6640625" style="59" customWidth="1"/>
    <col min="8" max="8" width="3.109375" style="59" customWidth="1"/>
    <col min="9" max="9" width="16.33203125" style="59" customWidth="1"/>
    <col min="10" max="10" width="18.33203125" style="59" customWidth="1"/>
    <col min="11" max="11" width="19.6640625" style="59" customWidth="1"/>
    <col min="12" max="12" width="30.6640625" style="59" customWidth="1"/>
    <col min="13" max="13" width="3.109375" style="59" customWidth="1"/>
    <col min="14" max="14" width="10.109375" style="59" customWidth="1"/>
    <col min="15" max="15" width="20.109375" style="59" customWidth="1"/>
    <col min="16" max="16" width="12.109375" style="59" customWidth="1"/>
    <col min="17" max="17" width="18" style="59" customWidth="1"/>
    <col min="18" max="18" width="12.44140625" style="59" customWidth="1"/>
    <col min="19" max="19" width="22.88671875" style="59" customWidth="1"/>
    <col min="20" max="20" width="13.5546875" style="59" customWidth="1"/>
    <col min="21" max="21" width="3.109375" style="59" customWidth="1"/>
    <col min="22" max="22" width="9.33203125" style="59" customWidth="1"/>
    <col min="23" max="23" width="20.109375" style="59" customWidth="1"/>
    <col min="24" max="24" width="28.44140625" style="59" customWidth="1"/>
    <col min="25" max="25" width="30.6640625" style="59" customWidth="1"/>
    <col min="26" max="26" width="23.33203125" style="59" customWidth="1"/>
    <col min="27" max="27" width="10.44140625" style="59" customWidth="1"/>
    <col min="28" max="28" width="14.88671875" style="59" customWidth="1"/>
    <col min="29" max="29" width="21.5546875" style="59" customWidth="1"/>
    <col min="30" max="31" width="15.33203125" style="59" customWidth="1"/>
    <col min="32" max="32" width="3.109375" style="59" customWidth="1"/>
    <col min="33" max="33" width="9.44140625" style="59" customWidth="1"/>
    <col min="34" max="34" width="9.33203125" style="59" customWidth="1"/>
    <col min="35" max="35" width="17.33203125" style="59" customWidth="1"/>
    <col min="36" max="36" width="28.44140625" style="59" customWidth="1"/>
    <col min="37" max="37" width="23.33203125" style="59" customWidth="1"/>
    <col min="38" max="38" width="17.33203125" style="59" customWidth="1"/>
    <col min="39" max="39" width="10.33203125" style="59" customWidth="1"/>
    <col min="40" max="40" width="12.6640625" style="59" customWidth="1"/>
    <col min="41" max="41" width="11.109375" style="59" customWidth="1"/>
    <col min="42" max="42" width="14.88671875" style="59" customWidth="1"/>
    <col min="43" max="43" width="3.109375" style="59" customWidth="1"/>
    <col min="44" max="44" width="10.44140625" style="59" bestFit="1" customWidth="1"/>
    <col min="45" max="45" width="13.5546875" style="59" bestFit="1" customWidth="1"/>
    <col min="46" max="46" width="8.5546875" style="59" bestFit="1" customWidth="1"/>
    <col min="47" max="47" width="26" style="59" bestFit="1" customWidth="1"/>
    <col min="48" max="48" width="6.5546875" style="59" bestFit="1" customWidth="1"/>
    <col min="49" max="49" width="11.6640625" style="59" bestFit="1" customWidth="1"/>
    <col min="50" max="50" width="16.6640625" style="59" bestFit="1" customWidth="1"/>
    <col min="51" max="51" width="16.44140625" style="59" customWidth="1"/>
    <col min="52" max="52" width="10.44140625" style="59" bestFit="1" customWidth="1"/>
    <col min="53" max="53" width="13.5546875" style="59" bestFit="1" customWidth="1"/>
    <col min="54" max="54" width="8.5546875" style="59" bestFit="1" customWidth="1"/>
    <col min="55" max="55" width="26" style="59" bestFit="1" customWidth="1"/>
    <col min="56" max="56" width="14.109375" style="59" bestFit="1" customWidth="1"/>
    <col min="57" max="57" width="6.5546875" style="59" bestFit="1" customWidth="1"/>
    <col min="58" max="58" width="11.6640625" style="59" bestFit="1" customWidth="1"/>
    <col min="59" max="59" width="13.88671875" style="59" bestFit="1" customWidth="1"/>
    <col min="60" max="60" width="12.5546875" style="59" customWidth="1"/>
    <col min="61" max="61" width="10.44140625" style="59" bestFit="1" customWidth="1"/>
    <col min="62" max="62" width="13.5546875" style="59" bestFit="1" customWidth="1"/>
    <col min="63" max="63" width="8.5546875" style="59" bestFit="1" customWidth="1"/>
    <col min="64" max="64" width="26" style="59" bestFit="1" customWidth="1"/>
    <col min="65" max="65" width="14.109375" style="59" bestFit="1" customWidth="1"/>
    <col min="66" max="66" width="10.6640625" style="59" customWidth="1"/>
    <col min="67" max="68" width="10.33203125" style="59" bestFit="1" customWidth="1"/>
    <col min="69" max="69" width="24.109375" style="59" bestFit="1" customWidth="1"/>
    <col min="70" max="70" width="26.109375" style="59" bestFit="1" customWidth="1"/>
    <col min="71" max="71" width="12.6640625" style="59" bestFit="1" customWidth="1"/>
    <col min="72" max="72" width="13.33203125" style="59" bestFit="1" customWidth="1"/>
    <col min="73" max="73" width="37.44140625" style="59" bestFit="1" customWidth="1"/>
    <col min="74" max="74" width="21.6640625" style="59" bestFit="1" customWidth="1"/>
    <col min="75" max="75" width="30.33203125" style="59" bestFit="1" customWidth="1"/>
    <col min="76" max="76" width="32.6640625" style="59" bestFit="1" customWidth="1"/>
    <col min="77" max="77" width="40.44140625" style="59" bestFit="1" customWidth="1"/>
    <col min="78" max="78" width="14.109375" style="59" bestFit="1" customWidth="1"/>
    <col min="79" max="79" width="21" style="59" bestFit="1" customWidth="1"/>
    <col min="80" max="80" width="23.5546875" style="59" bestFit="1" customWidth="1"/>
    <col min="81" max="81" width="21.5546875" style="59" bestFit="1" customWidth="1"/>
    <col min="82" max="82" width="24" style="59" bestFit="1" customWidth="1"/>
    <col min="83" max="83" width="26.5546875" style="59" bestFit="1" customWidth="1"/>
    <col min="84" max="84" width="16" style="59" bestFit="1" customWidth="1"/>
    <col min="85" max="85" width="22.88671875" style="59" bestFit="1" customWidth="1"/>
    <col min="86" max="86" width="3" style="59" customWidth="1"/>
    <col min="87" max="87" width="10.44140625" style="59" bestFit="1" customWidth="1"/>
    <col min="88" max="88" width="13.5546875" style="59" bestFit="1" customWidth="1"/>
    <col min="89" max="89" width="8.5546875" style="59" bestFit="1" customWidth="1"/>
    <col min="90" max="90" width="26" style="59" bestFit="1" customWidth="1"/>
    <col min="91" max="91" width="20.109375" style="59" bestFit="1" customWidth="1"/>
    <col min="92" max="92" width="8" style="59" bestFit="1" customWidth="1"/>
    <col min="93" max="93" width="11.6640625" style="59" bestFit="1" customWidth="1"/>
    <col min="94" max="94" width="9" style="59" bestFit="1" customWidth="1"/>
    <col min="95" max="95" width="3" style="59" customWidth="1"/>
    <col min="96" max="96" width="10.44140625" style="59" bestFit="1" customWidth="1"/>
    <col min="97" max="97" width="13.5546875" style="59" bestFit="1" customWidth="1"/>
    <col min="98" max="98" width="8.5546875" style="59" bestFit="1" customWidth="1"/>
    <col min="99" max="99" width="26" style="59" bestFit="1" customWidth="1"/>
    <col min="100" max="100" width="20.109375" style="59" bestFit="1" customWidth="1"/>
    <col min="101" max="101" width="17.33203125" style="59" bestFit="1" customWidth="1"/>
    <col min="102" max="102" width="10" style="59" bestFit="1" customWidth="1"/>
    <col min="103" max="103" width="30.109375" style="59" bestFit="1" customWidth="1"/>
    <col min="104" max="104" width="27.6640625" style="59" bestFit="1" customWidth="1"/>
    <col min="105" max="105" width="39" style="59" bestFit="1" customWidth="1"/>
    <col min="106" max="106" width="28.88671875" style="59" bestFit="1" customWidth="1"/>
    <col min="107" max="107" width="22.44140625" style="59" bestFit="1" customWidth="1"/>
    <col min="108" max="108" width="23.6640625" style="59" bestFit="1" customWidth="1"/>
    <col min="109" max="109" width="22.44140625" style="59" bestFit="1" customWidth="1"/>
    <col min="110" max="112" width="23.6640625" style="59" bestFit="1" customWidth="1"/>
    <col min="113" max="16384" width="3" style="59"/>
  </cols>
  <sheetData>
    <row r="21" spans="2:79" ht="17.399999999999999" x14ac:dyDescent="0.3">
      <c r="B21" s="58" t="s">
        <v>263</v>
      </c>
      <c r="E21" s="58" t="s">
        <v>264</v>
      </c>
      <c r="I21" s="58" t="s">
        <v>265</v>
      </c>
      <c r="N21" s="58" t="s">
        <v>266</v>
      </c>
      <c r="V21" s="58" t="s">
        <v>267</v>
      </c>
      <c r="AG21" s="58" t="s">
        <v>268</v>
      </c>
      <c r="AR21" s="58" t="s">
        <v>1101</v>
      </c>
      <c r="BO21" s="58" t="s">
        <v>1102</v>
      </c>
    </row>
    <row r="22" spans="2:79" ht="15" customHeight="1" x14ac:dyDescent="0.3">
      <c r="B22" s="60" t="s">
        <v>269</v>
      </c>
      <c r="C22" s="61" t="s">
        <v>270</v>
      </c>
      <c r="E22" s="62" t="s">
        <v>271</v>
      </c>
      <c r="F22" s="61" t="s">
        <v>272</v>
      </c>
      <c r="G22" s="61" t="s">
        <v>273</v>
      </c>
      <c r="I22" s="62" t="s">
        <v>274</v>
      </c>
      <c r="J22" s="61" t="s">
        <v>275</v>
      </c>
      <c r="K22" s="61" t="s">
        <v>276</v>
      </c>
      <c r="L22" s="61" t="s">
        <v>277</v>
      </c>
      <c r="N22" s="60" t="s">
        <v>43</v>
      </c>
      <c r="O22" s="63" t="s">
        <v>278</v>
      </c>
      <c r="P22" s="61" t="s">
        <v>279</v>
      </c>
      <c r="Q22" s="61" t="s">
        <v>280</v>
      </c>
      <c r="R22" s="61" t="s">
        <v>281</v>
      </c>
      <c r="S22" s="61" t="s">
        <v>282</v>
      </c>
      <c r="T22" s="61" t="s">
        <v>283</v>
      </c>
      <c r="V22" s="60" t="s">
        <v>35</v>
      </c>
      <c r="W22" s="63" t="s">
        <v>278</v>
      </c>
      <c r="X22" s="63" t="s">
        <v>284</v>
      </c>
      <c r="Y22" s="63" t="s">
        <v>285</v>
      </c>
      <c r="Z22" s="61" t="s">
        <v>286</v>
      </c>
      <c r="AA22" s="61" t="s">
        <v>287</v>
      </c>
      <c r="AB22" s="61" t="s">
        <v>288</v>
      </c>
      <c r="AC22" s="61" t="s">
        <v>289</v>
      </c>
      <c r="AD22" s="61" t="s">
        <v>290</v>
      </c>
      <c r="AE22" s="63" t="s">
        <v>291</v>
      </c>
      <c r="AG22" s="60" t="s">
        <v>43</v>
      </c>
      <c r="AH22" s="63" t="s">
        <v>35</v>
      </c>
      <c r="AI22" s="63" t="s">
        <v>278</v>
      </c>
      <c r="AJ22" s="63" t="s">
        <v>292</v>
      </c>
      <c r="AK22" s="61" t="s">
        <v>285</v>
      </c>
      <c r="AL22" s="61" t="s">
        <v>293</v>
      </c>
      <c r="AM22" s="61" t="s">
        <v>294</v>
      </c>
      <c r="AN22" s="61" t="s">
        <v>290</v>
      </c>
      <c r="AO22" s="63" t="s">
        <v>291</v>
      </c>
      <c r="AP22" s="63" t="s">
        <v>295</v>
      </c>
      <c r="AR22" s="60" t="s">
        <v>1103</v>
      </c>
      <c r="AS22" s="63" t="s">
        <v>309</v>
      </c>
      <c r="AT22" s="63" t="s">
        <v>298</v>
      </c>
      <c r="AU22" s="63" t="s">
        <v>326</v>
      </c>
      <c r="AV22" s="63" t="s">
        <v>329</v>
      </c>
      <c r="AW22" s="63" t="s">
        <v>332</v>
      </c>
      <c r="AX22" s="63" t="s">
        <v>245</v>
      </c>
      <c r="AY22" s="63" t="s">
        <v>338</v>
      </c>
      <c r="AZ22" s="63" t="s">
        <v>243</v>
      </c>
      <c r="BA22" s="63" t="s">
        <v>247</v>
      </c>
      <c r="BB22" s="63" t="s">
        <v>250</v>
      </c>
      <c r="BC22" s="63" t="s">
        <v>252</v>
      </c>
      <c r="BD22" s="63" t="s">
        <v>258</v>
      </c>
      <c r="BE22" s="63" t="s">
        <v>257</v>
      </c>
      <c r="BF22" s="63" t="s">
        <v>261</v>
      </c>
      <c r="BG22" s="63" t="s">
        <v>351</v>
      </c>
      <c r="BH22" s="63" t="s">
        <v>354</v>
      </c>
      <c r="BI22" s="63" t="s">
        <v>355</v>
      </c>
      <c r="BJ22" s="63" t="s">
        <v>356</v>
      </c>
      <c r="BK22" s="63" t="s">
        <v>358</v>
      </c>
      <c r="BL22" s="63" t="s">
        <v>255</v>
      </c>
      <c r="BM22" s="63" t="s">
        <v>174</v>
      </c>
      <c r="BO22" s="60" t="s">
        <v>1103</v>
      </c>
      <c r="BP22" s="63" t="s">
        <v>309</v>
      </c>
      <c r="BQ22" s="63" t="s">
        <v>298</v>
      </c>
      <c r="BR22" s="63" t="s">
        <v>326</v>
      </c>
      <c r="BS22" s="63" t="s">
        <v>329</v>
      </c>
      <c r="BT22" s="63" t="s">
        <v>332</v>
      </c>
      <c r="BU22" s="63" t="s">
        <v>334</v>
      </c>
      <c r="BV22" s="63" t="s">
        <v>337</v>
      </c>
      <c r="BW22" s="63" t="s">
        <v>366</v>
      </c>
      <c r="BX22" s="63" t="s">
        <v>367</v>
      </c>
      <c r="BY22" s="63" t="s">
        <v>368</v>
      </c>
      <c r="BZ22" s="63" t="s">
        <v>359</v>
      </c>
      <c r="CA22" s="63" t="s">
        <v>361</v>
      </c>
    </row>
    <row r="23" spans="2:79" ht="43.2" x14ac:dyDescent="0.3">
      <c r="B23" s="64" t="s">
        <v>296</v>
      </c>
      <c r="C23" s="65" t="s">
        <v>297</v>
      </c>
      <c r="E23" s="66" t="s">
        <v>298</v>
      </c>
      <c r="F23" s="66" t="s">
        <v>299</v>
      </c>
      <c r="G23" s="65" t="s">
        <v>300</v>
      </c>
      <c r="I23" s="66" t="s">
        <v>301</v>
      </c>
      <c r="J23" s="66" t="s">
        <v>302</v>
      </c>
      <c r="K23" s="66" t="s">
        <v>303</v>
      </c>
      <c r="L23" s="65"/>
      <c r="N23" s="67">
        <v>1</v>
      </c>
      <c r="O23" s="64" t="s">
        <v>304</v>
      </c>
      <c r="P23" s="66" t="s">
        <v>305</v>
      </c>
      <c r="Q23" s="66" t="s">
        <v>306</v>
      </c>
      <c r="R23" s="66" t="s">
        <v>307</v>
      </c>
      <c r="S23" s="66">
        <v>2</v>
      </c>
      <c r="T23" s="65"/>
      <c r="V23" s="67">
        <v>1</v>
      </c>
      <c r="W23" s="67" t="s">
        <v>304</v>
      </c>
      <c r="X23" s="67" t="s">
        <v>308</v>
      </c>
      <c r="Y23" s="64" t="s">
        <v>309</v>
      </c>
      <c r="Z23" s="66"/>
      <c r="AA23" s="65" t="s">
        <v>310</v>
      </c>
      <c r="AB23" s="68"/>
      <c r="AC23" s="66" t="s">
        <v>311</v>
      </c>
      <c r="AD23" s="65">
        <v>0</v>
      </c>
      <c r="AE23" s="65"/>
      <c r="AG23" s="67">
        <v>1</v>
      </c>
      <c r="AH23" s="67">
        <v>1</v>
      </c>
      <c r="AI23" s="67" t="s">
        <v>304</v>
      </c>
      <c r="AJ23" s="64" t="s">
        <v>312</v>
      </c>
      <c r="AK23" s="66"/>
      <c r="AL23" s="66" t="s">
        <v>313</v>
      </c>
      <c r="AM23" s="66"/>
      <c r="AN23" s="65">
        <v>1</v>
      </c>
      <c r="AO23" s="75"/>
      <c r="AP23" s="67">
        <v>0</v>
      </c>
      <c r="AR23" s="67">
        <v>1</v>
      </c>
      <c r="AS23" s="67" t="s">
        <v>1104</v>
      </c>
      <c r="AT23" s="67" t="s">
        <v>1105</v>
      </c>
      <c r="AU23" s="67" t="s">
        <v>1106</v>
      </c>
      <c r="AV23" s="67" t="s">
        <v>1107</v>
      </c>
      <c r="AW23" s="67" t="s">
        <v>304</v>
      </c>
      <c r="AX23" s="67" t="s">
        <v>1108</v>
      </c>
      <c r="AY23" s="70" t="s">
        <v>1109</v>
      </c>
      <c r="AZ23" s="70" t="s">
        <v>1110</v>
      </c>
      <c r="BA23" s="70" t="s">
        <v>1111</v>
      </c>
      <c r="BB23" s="70" t="s">
        <v>1112</v>
      </c>
      <c r="BC23" s="70" t="s">
        <v>1113</v>
      </c>
      <c r="BD23" s="70" t="s">
        <v>254</v>
      </c>
      <c r="BE23" s="70" t="s">
        <v>1114</v>
      </c>
      <c r="BF23" s="70">
        <v>13</v>
      </c>
      <c r="BG23" s="70">
        <v>1</v>
      </c>
      <c r="BH23" s="70">
        <v>0.18</v>
      </c>
      <c r="BI23" s="70">
        <v>0.152</v>
      </c>
      <c r="BJ23" s="70">
        <v>1.3320000000000001</v>
      </c>
      <c r="BK23" s="70">
        <v>17.315999999999999</v>
      </c>
      <c r="BL23" s="70" t="s">
        <v>1115</v>
      </c>
      <c r="BM23" s="70"/>
      <c r="BO23" s="70">
        <v>1</v>
      </c>
      <c r="BP23" s="70" t="s">
        <v>1104</v>
      </c>
      <c r="BQ23" s="70" t="s">
        <v>1105</v>
      </c>
      <c r="BR23" s="70" t="s">
        <v>1106</v>
      </c>
      <c r="BS23" s="70" t="s">
        <v>1107</v>
      </c>
      <c r="BT23" s="70" t="s">
        <v>320</v>
      </c>
      <c r="BU23" s="70" t="s">
        <v>1116</v>
      </c>
      <c r="BV23" s="70" t="s">
        <v>1117</v>
      </c>
      <c r="BW23" s="70">
        <v>0</v>
      </c>
      <c r="BX23" s="70">
        <v>500000</v>
      </c>
      <c r="BY23" s="70">
        <v>0.01</v>
      </c>
      <c r="BZ23" s="70" t="s">
        <v>1115</v>
      </c>
      <c r="CA23" s="70"/>
    </row>
    <row r="24" spans="2:79" ht="43.2" x14ac:dyDescent="0.3">
      <c r="B24" s="69" t="s">
        <v>314</v>
      </c>
      <c r="C24" s="65" t="s">
        <v>315</v>
      </c>
      <c r="I24" s="66" t="s">
        <v>316</v>
      </c>
      <c r="J24" s="66" t="s">
        <v>317</v>
      </c>
      <c r="K24" s="66" t="s">
        <v>318</v>
      </c>
      <c r="L24" s="65"/>
      <c r="N24" s="70">
        <v>2</v>
      </c>
      <c r="O24" s="69" t="s">
        <v>320</v>
      </c>
      <c r="P24" s="66" t="s">
        <v>305</v>
      </c>
      <c r="Q24" s="66" t="s">
        <v>306</v>
      </c>
      <c r="R24" s="66" t="s">
        <v>307</v>
      </c>
      <c r="S24" s="66">
        <v>2</v>
      </c>
      <c r="T24" s="65" t="s">
        <v>319</v>
      </c>
      <c r="V24" s="67">
        <v>1</v>
      </c>
      <c r="W24" s="67" t="s">
        <v>304</v>
      </c>
      <c r="X24" s="70" t="s">
        <v>321</v>
      </c>
      <c r="Y24" s="64" t="s">
        <v>298</v>
      </c>
      <c r="Z24" s="66"/>
      <c r="AA24" s="65" t="s">
        <v>310</v>
      </c>
      <c r="AB24" s="68"/>
      <c r="AC24" s="66"/>
      <c r="AD24" s="65">
        <v>0</v>
      </c>
      <c r="AE24" s="65"/>
      <c r="AG24" s="70">
        <v>2</v>
      </c>
      <c r="AH24" s="70">
        <v>1</v>
      </c>
      <c r="AI24" s="70" t="s">
        <v>304</v>
      </c>
      <c r="AJ24" s="69" t="s">
        <v>322</v>
      </c>
      <c r="AK24" s="66"/>
      <c r="AL24" s="66" t="s">
        <v>313</v>
      </c>
      <c r="AM24" s="66"/>
      <c r="AN24" s="65">
        <v>1</v>
      </c>
      <c r="AO24" s="71"/>
      <c r="AP24" s="70">
        <v>0</v>
      </c>
      <c r="AR24" s="70">
        <v>1</v>
      </c>
      <c r="AS24" s="70" t="s">
        <v>1104</v>
      </c>
      <c r="AT24" s="70" t="s">
        <v>1105</v>
      </c>
      <c r="AU24" s="70" t="s">
        <v>1106</v>
      </c>
      <c r="AV24" s="70" t="s">
        <v>1107</v>
      </c>
      <c r="AW24" s="70" t="s">
        <v>304</v>
      </c>
      <c r="AX24" s="70" t="s">
        <v>1118</v>
      </c>
      <c r="AY24" s="70" t="s">
        <v>1119</v>
      </c>
      <c r="AZ24" s="70" t="s">
        <v>1110</v>
      </c>
      <c r="BA24" s="70" t="s">
        <v>1111</v>
      </c>
      <c r="BB24" s="70" t="s">
        <v>1120</v>
      </c>
      <c r="BC24" s="70" t="s">
        <v>1121</v>
      </c>
      <c r="BD24" s="70" t="s">
        <v>254</v>
      </c>
      <c r="BE24" s="70" t="s">
        <v>1114</v>
      </c>
      <c r="BF24" s="70">
        <v>217</v>
      </c>
      <c r="BG24" s="70">
        <v>2</v>
      </c>
      <c r="BH24" s="70">
        <v>0.28999999999999998</v>
      </c>
      <c r="BI24" s="70">
        <v>0.30199999999999999</v>
      </c>
      <c r="BJ24" s="70">
        <v>2.5920000000000001</v>
      </c>
      <c r="BK24" s="70">
        <v>562.46400000000006</v>
      </c>
      <c r="BL24" s="70" t="s">
        <v>1115</v>
      </c>
      <c r="BM24" s="70"/>
      <c r="BO24" s="70">
        <v>1</v>
      </c>
      <c r="BP24" s="70" t="s">
        <v>1104</v>
      </c>
      <c r="BQ24" s="70" t="s">
        <v>1105</v>
      </c>
      <c r="BR24" s="70" t="s">
        <v>1106</v>
      </c>
      <c r="BS24" s="70" t="s">
        <v>1107</v>
      </c>
      <c r="BT24" s="70" t="s">
        <v>320</v>
      </c>
      <c r="BU24" s="70" t="s">
        <v>1122</v>
      </c>
      <c r="BV24" s="70" t="s">
        <v>1123</v>
      </c>
      <c r="BW24" s="70">
        <v>500000</v>
      </c>
      <c r="BX24" s="70">
        <v>1000000</v>
      </c>
      <c r="BY24" s="70">
        <v>0.04</v>
      </c>
      <c r="BZ24" s="70" t="s">
        <v>1115</v>
      </c>
      <c r="CA24" s="70"/>
    </row>
    <row r="25" spans="2:79" ht="43.2" x14ac:dyDescent="0.3">
      <c r="B25" s="69" t="s">
        <v>323</v>
      </c>
      <c r="C25" s="65" t="s">
        <v>324</v>
      </c>
      <c r="V25" s="67">
        <v>1</v>
      </c>
      <c r="W25" s="67" t="s">
        <v>304</v>
      </c>
      <c r="X25" s="70" t="s">
        <v>325</v>
      </c>
      <c r="Y25" s="64" t="s">
        <v>326</v>
      </c>
      <c r="Z25" s="66"/>
      <c r="AA25" s="65" t="s">
        <v>310</v>
      </c>
      <c r="AB25" s="68"/>
      <c r="AC25" s="66"/>
      <c r="AD25" s="65">
        <v>0</v>
      </c>
      <c r="AE25" s="65"/>
      <c r="AG25" s="70">
        <v>3</v>
      </c>
      <c r="AH25" s="70">
        <v>1</v>
      </c>
      <c r="AI25" s="70" t="s">
        <v>304</v>
      </c>
      <c r="AJ25" s="69" t="s">
        <v>327</v>
      </c>
      <c r="AK25" s="66"/>
      <c r="AL25" s="66" t="s">
        <v>313</v>
      </c>
      <c r="AM25" s="66"/>
      <c r="AN25" s="65">
        <v>1</v>
      </c>
      <c r="AO25" s="71"/>
      <c r="AP25" s="70">
        <v>0</v>
      </c>
      <c r="AR25" s="70">
        <v>1</v>
      </c>
      <c r="AS25" s="70" t="s">
        <v>1104</v>
      </c>
      <c r="AT25" s="70" t="s">
        <v>1105</v>
      </c>
      <c r="AU25" s="70" t="s">
        <v>1106</v>
      </c>
      <c r="AV25" s="70" t="s">
        <v>1107</v>
      </c>
      <c r="AW25" s="70" t="s">
        <v>304</v>
      </c>
      <c r="AX25" s="70" t="s">
        <v>1124</v>
      </c>
      <c r="AY25" s="70" t="s">
        <v>1125</v>
      </c>
      <c r="AZ25" s="70" t="s">
        <v>1110</v>
      </c>
      <c r="BA25" s="70" t="s">
        <v>1111</v>
      </c>
      <c r="BB25" s="70" t="s">
        <v>1126</v>
      </c>
      <c r="BC25" s="70" t="s">
        <v>1127</v>
      </c>
      <c r="BD25" s="70" t="s">
        <v>254</v>
      </c>
      <c r="BE25" s="70" t="s">
        <v>1114</v>
      </c>
      <c r="BF25" s="70">
        <v>318</v>
      </c>
      <c r="BG25" s="70">
        <v>3</v>
      </c>
      <c r="BH25" s="70">
        <v>0.03</v>
      </c>
      <c r="BI25" s="70">
        <v>3.0000000000000001E-3</v>
      </c>
      <c r="BJ25" s="70">
        <v>3.0329999999999999</v>
      </c>
      <c r="BK25" s="70">
        <v>964.49400000000003</v>
      </c>
      <c r="BL25" s="70" t="s">
        <v>1115</v>
      </c>
      <c r="BM25" s="70"/>
      <c r="BO25" s="70">
        <v>1</v>
      </c>
      <c r="BP25" s="70" t="s">
        <v>1104</v>
      </c>
      <c r="BQ25" s="70" t="s">
        <v>1105</v>
      </c>
      <c r="BR25" s="70" t="s">
        <v>1106</v>
      </c>
      <c r="BS25" s="70" t="s">
        <v>1107</v>
      </c>
      <c r="BT25" s="70" t="s">
        <v>320</v>
      </c>
      <c r="BU25" s="70" t="s">
        <v>1128</v>
      </c>
      <c r="BV25" s="70" t="s">
        <v>1129</v>
      </c>
      <c r="BW25" s="70">
        <v>1000000</v>
      </c>
      <c r="BX25" s="70">
        <v>1500000</v>
      </c>
      <c r="BY25" s="70">
        <v>7.0000000000000007E-2</v>
      </c>
      <c r="BZ25" s="70" t="s">
        <v>1115</v>
      </c>
      <c r="CA25" s="70"/>
    </row>
    <row r="26" spans="2:79" ht="43.2" x14ac:dyDescent="0.3">
      <c r="B26" s="69" t="s">
        <v>68</v>
      </c>
      <c r="C26" s="65"/>
      <c r="V26" s="67">
        <v>1</v>
      </c>
      <c r="W26" s="67" t="s">
        <v>304</v>
      </c>
      <c r="X26" s="70" t="s">
        <v>328</v>
      </c>
      <c r="Y26" s="64" t="s">
        <v>329</v>
      </c>
      <c r="Z26" s="66"/>
      <c r="AA26" s="65" t="s">
        <v>310</v>
      </c>
      <c r="AB26" s="68"/>
      <c r="AC26" s="66"/>
      <c r="AD26" s="65">
        <v>0</v>
      </c>
      <c r="AE26" s="65"/>
      <c r="AG26" s="70">
        <v>4</v>
      </c>
      <c r="AH26" s="70">
        <v>1</v>
      </c>
      <c r="AI26" s="70" t="s">
        <v>304</v>
      </c>
      <c r="AJ26" s="69" t="s">
        <v>330</v>
      </c>
      <c r="AK26" s="66"/>
      <c r="AL26" s="66" t="s">
        <v>313</v>
      </c>
      <c r="AM26" s="66" t="s">
        <v>319</v>
      </c>
      <c r="AN26" s="65">
        <v>1</v>
      </c>
      <c r="AO26" s="71"/>
      <c r="AP26" s="70">
        <v>0</v>
      </c>
      <c r="AR26" s="70">
        <v>1</v>
      </c>
      <c r="AS26" s="70" t="s">
        <v>1104</v>
      </c>
      <c r="AT26" s="70" t="s">
        <v>1105</v>
      </c>
      <c r="AU26" s="70" t="s">
        <v>1106</v>
      </c>
      <c r="AV26" s="70" t="s">
        <v>1107</v>
      </c>
      <c r="AW26" s="70" t="s">
        <v>304</v>
      </c>
      <c r="AX26" s="70" t="s">
        <v>1130</v>
      </c>
      <c r="AY26" s="70" t="s">
        <v>1131</v>
      </c>
      <c r="AZ26" s="70" t="s">
        <v>1110</v>
      </c>
      <c r="BA26" s="70" t="s">
        <v>1132</v>
      </c>
      <c r="BB26" s="70" t="s">
        <v>1133</v>
      </c>
      <c r="BC26" s="70" t="s">
        <v>1134</v>
      </c>
      <c r="BD26" s="70" t="s">
        <v>254</v>
      </c>
      <c r="BE26" s="70" t="s">
        <v>1114</v>
      </c>
      <c r="BF26" s="70">
        <v>212</v>
      </c>
      <c r="BG26" s="70">
        <v>3</v>
      </c>
      <c r="BH26" s="70">
        <v>0.13800000000000001</v>
      </c>
      <c r="BI26" s="70">
        <v>0.153</v>
      </c>
      <c r="BJ26" s="70">
        <v>3.2909999999999999</v>
      </c>
      <c r="BK26" s="70">
        <v>697.69200000000001</v>
      </c>
      <c r="BL26" s="70" t="s">
        <v>1115</v>
      </c>
      <c r="BM26" s="70"/>
      <c r="BO26" s="70">
        <v>1</v>
      </c>
      <c r="BP26" s="70" t="s">
        <v>1104</v>
      </c>
      <c r="BQ26" s="70" t="s">
        <v>1105</v>
      </c>
      <c r="BR26" s="70" t="s">
        <v>1106</v>
      </c>
      <c r="BS26" s="70" t="s">
        <v>1107</v>
      </c>
      <c r="BT26" s="70" t="s">
        <v>320</v>
      </c>
      <c r="BU26" s="70" t="s">
        <v>1135</v>
      </c>
      <c r="BV26" s="70" t="s">
        <v>1136</v>
      </c>
      <c r="BW26" s="70">
        <v>1500000</v>
      </c>
      <c r="BX26" s="70">
        <v>10000000</v>
      </c>
      <c r="BY26" s="70">
        <v>0.1</v>
      </c>
      <c r="BZ26" s="70" t="s">
        <v>1115</v>
      </c>
      <c r="CA26" s="70"/>
    </row>
    <row r="27" spans="2:79" ht="43.2" x14ac:dyDescent="0.3">
      <c r="B27" s="69" t="s">
        <v>110</v>
      </c>
      <c r="C27" s="65"/>
      <c r="V27" s="67">
        <v>1</v>
      </c>
      <c r="W27" s="67" t="s">
        <v>304</v>
      </c>
      <c r="X27" s="70" t="s">
        <v>331</v>
      </c>
      <c r="Y27" s="64" t="s">
        <v>332</v>
      </c>
      <c r="Z27" s="66"/>
      <c r="AA27" s="65" t="s">
        <v>310</v>
      </c>
      <c r="AB27" s="68"/>
      <c r="AC27" s="66"/>
      <c r="AD27" s="65">
        <v>0</v>
      </c>
      <c r="AE27" s="65"/>
      <c r="AG27" s="70">
        <v>5</v>
      </c>
      <c r="AH27" s="70">
        <v>1</v>
      </c>
      <c r="AI27" s="70" t="s">
        <v>304</v>
      </c>
      <c r="AJ27" s="69" t="s">
        <v>333</v>
      </c>
      <c r="AK27" s="66"/>
      <c r="AL27" s="66" t="s">
        <v>313</v>
      </c>
      <c r="AM27" s="66"/>
      <c r="AN27" s="65">
        <v>1</v>
      </c>
      <c r="AO27" s="71"/>
      <c r="AP27" s="70">
        <v>0</v>
      </c>
      <c r="AR27" s="70">
        <v>1</v>
      </c>
      <c r="AS27" s="70" t="s">
        <v>1104</v>
      </c>
      <c r="AT27" s="70" t="s">
        <v>1105</v>
      </c>
      <c r="AU27" s="70" t="s">
        <v>1106</v>
      </c>
      <c r="AV27" s="70" t="s">
        <v>1107</v>
      </c>
      <c r="AW27" s="70" t="s">
        <v>304</v>
      </c>
      <c r="AX27" s="70" t="s">
        <v>1137</v>
      </c>
      <c r="AY27" s="70" t="s">
        <v>1138</v>
      </c>
      <c r="AZ27" s="70" t="s">
        <v>1110</v>
      </c>
      <c r="BA27" s="70" t="s">
        <v>1132</v>
      </c>
      <c r="BB27" s="70" t="s">
        <v>1139</v>
      </c>
      <c r="BC27" s="70" t="s">
        <v>1140</v>
      </c>
      <c r="BD27" s="70" t="s">
        <v>254</v>
      </c>
      <c r="BE27" s="70" t="s">
        <v>1114</v>
      </c>
      <c r="BF27" s="70">
        <v>457</v>
      </c>
      <c r="BG27" s="70">
        <v>4</v>
      </c>
      <c r="BH27" s="70">
        <v>0.65600000000000003</v>
      </c>
      <c r="BI27" s="70">
        <v>0.40799999999999997</v>
      </c>
      <c r="BJ27" s="70">
        <v>5.0640000000000001</v>
      </c>
      <c r="BK27" s="70">
        <v>2314.248</v>
      </c>
      <c r="BL27" s="70" t="s">
        <v>1115</v>
      </c>
      <c r="BM27" s="70"/>
      <c r="BO27" s="70">
        <v>1</v>
      </c>
      <c r="BP27" s="70" t="s">
        <v>1104</v>
      </c>
      <c r="BQ27" s="70" t="s">
        <v>1105</v>
      </c>
      <c r="BR27" s="70" t="s">
        <v>1106</v>
      </c>
      <c r="BS27" s="70" t="s">
        <v>1107</v>
      </c>
      <c r="BT27" s="70" t="s">
        <v>320</v>
      </c>
      <c r="BU27" s="70" t="s">
        <v>1141</v>
      </c>
      <c r="BV27" s="70" t="s">
        <v>1142</v>
      </c>
      <c r="BW27" s="70"/>
      <c r="BX27" s="70"/>
      <c r="BY27" s="70"/>
      <c r="BZ27" s="70"/>
      <c r="CA27" s="70"/>
    </row>
    <row r="28" spans="2:79" ht="43.2" x14ac:dyDescent="0.3">
      <c r="B28" s="69" t="s">
        <v>113</v>
      </c>
      <c r="C28" s="65"/>
      <c r="V28" s="67">
        <v>1</v>
      </c>
      <c r="W28" s="67" t="s">
        <v>304</v>
      </c>
      <c r="X28" s="70" t="s">
        <v>334</v>
      </c>
      <c r="Y28" s="64" t="s">
        <v>245</v>
      </c>
      <c r="Z28" s="66"/>
      <c r="AA28" s="65" t="s">
        <v>310</v>
      </c>
      <c r="AB28" s="68" t="s">
        <v>335</v>
      </c>
      <c r="AC28" s="66"/>
      <c r="AD28" s="65">
        <v>1</v>
      </c>
      <c r="AE28" s="65"/>
      <c r="AR28" s="70">
        <v>1</v>
      </c>
      <c r="AS28" s="70" t="s">
        <v>1104</v>
      </c>
      <c r="AT28" s="70" t="s">
        <v>1105</v>
      </c>
      <c r="AU28" s="70" t="s">
        <v>1106</v>
      </c>
      <c r="AV28" s="70" t="s">
        <v>1107</v>
      </c>
      <c r="AW28" s="70" t="s">
        <v>304</v>
      </c>
      <c r="AX28" s="70" t="s">
        <v>1143</v>
      </c>
      <c r="AY28" s="70" t="s">
        <v>1144</v>
      </c>
      <c r="AZ28" s="70" t="s">
        <v>1110</v>
      </c>
      <c r="BA28" s="70" t="s">
        <v>1132</v>
      </c>
      <c r="BB28" s="70" t="s">
        <v>1145</v>
      </c>
      <c r="BC28" s="70" t="s">
        <v>1146</v>
      </c>
      <c r="BD28" s="70" t="s">
        <v>254</v>
      </c>
      <c r="BE28" s="70" t="s">
        <v>1114</v>
      </c>
      <c r="BF28" s="70">
        <v>387</v>
      </c>
      <c r="BG28" s="70">
        <v>5</v>
      </c>
      <c r="BH28" s="70">
        <v>7.4999999999999997E-2</v>
      </c>
      <c r="BI28" s="70">
        <v>0.94499999999999995</v>
      </c>
      <c r="BJ28" s="70">
        <v>6.02</v>
      </c>
      <c r="BK28" s="70">
        <v>2329.7399999999998</v>
      </c>
      <c r="BL28" s="70" t="s">
        <v>1115</v>
      </c>
      <c r="BM28" s="70"/>
      <c r="BO28" s="70">
        <v>1</v>
      </c>
      <c r="BP28" s="70" t="s">
        <v>1104</v>
      </c>
      <c r="BQ28" s="70" t="s">
        <v>1105</v>
      </c>
      <c r="BR28" s="70" t="s">
        <v>1106</v>
      </c>
      <c r="BS28" s="70" t="s">
        <v>1107</v>
      </c>
      <c r="BT28" s="70" t="s">
        <v>320</v>
      </c>
      <c r="BU28" s="70" t="s">
        <v>1147</v>
      </c>
      <c r="BV28" s="70" t="s">
        <v>1148</v>
      </c>
      <c r="BW28" s="70"/>
      <c r="BX28" s="70"/>
      <c r="BY28" s="70"/>
      <c r="BZ28" s="70"/>
      <c r="CA28" s="70"/>
    </row>
    <row r="29" spans="2:79" ht="43.2" x14ac:dyDescent="0.3">
      <c r="B29" s="69" t="s">
        <v>336</v>
      </c>
      <c r="C29" s="65"/>
      <c r="V29" s="67">
        <v>1</v>
      </c>
      <c r="W29" s="67" t="s">
        <v>304</v>
      </c>
      <c r="X29" s="70" t="s">
        <v>337</v>
      </c>
      <c r="Y29" s="64" t="s">
        <v>338</v>
      </c>
      <c r="Z29" s="66"/>
      <c r="AA29" s="65" t="s">
        <v>310</v>
      </c>
      <c r="AB29" s="68" t="s">
        <v>335</v>
      </c>
      <c r="AC29" s="66" t="s">
        <v>338</v>
      </c>
      <c r="AD29" s="65">
        <v>1</v>
      </c>
      <c r="AE29" s="65"/>
      <c r="AR29" s="70">
        <v>1</v>
      </c>
      <c r="AS29" s="70" t="s">
        <v>1104</v>
      </c>
      <c r="AT29" s="70" t="s">
        <v>1105</v>
      </c>
      <c r="AU29" s="70" t="s">
        <v>1106</v>
      </c>
      <c r="AV29" s="70" t="s">
        <v>1107</v>
      </c>
      <c r="AW29" s="70" t="s">
        <v>304</v>
      </c>
      <c r="AX29" s="70" t="s">
        <v>1149</v>
      </c>
      <c r="AY29" s="70" t="s">
        <v>1150</v>
      </c>
      <c r="AZ29" s="70" t="s">
        <v>1110</v>
      </c>
      <c r="BA29" s="70" t="s">
        <v>1132</v>
      </c>
      <c r="BB29" s="70" t="s">
        <v>1151</v>
      </c>
      <c r="BC29" s="70" t="s">
        <v>1152</v>
      </c>
      <c r="BD29" s="70" t="s">
        <v>254</v>
      </c>
      <c r="BE29" s="70" t="s">
        <v>1114</v>
      </c>
      <c r="BF29" s="70">
        <v>49</v>
      </c>
      <c r="BG29" s="70">
        <v>7</v>
      </c>
      <c r="BH29" s="70">
        <v>0.52500000000000002</v>
      </c>
      <c r="BI29" s="70">
        <v>1.4</v>
      </c>
      <c r="BJ29" s="70">
        <v>8.9250000000000007</v>
      </c>
      <c r="BK29" s="70">
        <v>437.32499999999999</v>
      </c>
      <c r="BL29" s="70" t="s">
        <v>1115</v>
      </c>
      <c r="BM29" s="70"/>
      <c r="BO29" s="70">
        <v>1</v>
      </c>
      <c r="BP29" s="70" t="s">
        <v>1104</v>
      </c>
      <c r="BQ29" s="70" t="s">
        <v>1105</v>
      </c>
      <c r="BR29" s="70" t="s">
        <v>1106</v>
      </c>
      <c r="BS29" s="70" t="s">
        <v>1107</v>
      </c>
      <c r="BT29" s="70" t="s">
        <v>320</v>
      </c>
      <c r="BU29" s="70" t="s">
        <v>1153</v>
      </c>
      <c r="BV29" s="70" t="s">
        <v>1154</v>
      </c>
      <c r="BW29" s="70"/>
      <c r="BX29" s="70"/>
      <c r="BY29" s="70"/>
      <c r="BZ29" s="70"/>
      <c r="CA29" s="70"/>
    </row>
    <row r="30" spans="2:79" ht="43.2" x14ac:dyDescent="0.3">
      <c r="B30" s="69" t="s">
        <v>339</v>
      </c>
      <c r="C30" s="65"/>
      <c r="V30" s="67">
        <v>1</v>
      </c>
      <c r="W30" s="67" t="s">
        <v>304</v>
      </c>
      <c r="X30" s="70" t="s">
        <v>340</v>
      </c>
      <c r="Y30" s="64" t="s">
        <v>243</v>
      </c>
      <c r="Z30" s="66"/>
      <c r="AA30" s="65" t="s">
        <v>310</v>
      </c>
      <c r="AB30" s="68" t="s">
        <v>335</v>
      </c>
      <c r="AC30" s="66"/>
      <c r="AD30" s="65">
        <v>1</v>
      </c>
      <c r="AE30" s="65"/>
      <c r="AR30" s="70">
        <v>1</v>
      </c>
      <c r="AS30" s="70" t="s">
        <v>1104</v>
      </c>
      <c r="AT30" s="70" t="s">
        <v>1105</v>
      </c>
      <c r="AU30" s="70" t="s">
        <v>1106</v>
      </c>
      <c r="AV30" s="70" t="s">
        <v>1107</v>
      </c>
      <c r="AW30" s="70" t="s">
        <v>304</v>
      </c>
      <c r="AX30" s="70" t="s">
        <v>1155</v>
      </c>
      <c r="AY30" s="70" t="s">
        <v>1156</v>
      </c>
      <c r="AZ30" s="70" t="s">
        <v>1110</v>
      </c>
      <c r="BA30" s="70" t="s">
        <v>1157</v>
      </c>
      <c r="BB30" s="70" t="s">
        <v>1158</v>
      </c>
      <c r="BC30" s="70" t="s">
        <v>1159</v>
      </c>
      <c r="BD30" s="70" t="s">
        <v>254</v>
      </c>
      <c r="BE30" s="70" t="s">
        <v>1114</v>
      </c>
      <c r="BF30" s="70">
        <v>255</v>
      </c>
      <c r="BG30" s="70">
        <v>8</v>
      </c>
      <c r="BH30" s="70">
        <v>0.8</v>
      </c>
      <c r="BI30" s="70">
        <v>0.77600000000000002</v>
      </c>
      <c r="BJ30" s="70">
        <v>9.5760000000000005</v>
      </c>
      <c r="BK30" s="70">
        <v>2441.88</v>
      </c>
      <c r="BL30" s="70" t="s">
        <v>1115</v>
      </c>
      <c r="BM30" s="70"/>
      <c r="BO30" s="70">
        <v>1</v>
      </c>
      <c r="BP30" s="70" t="s">
        <v>1104</v>
      </c>
      <c r="BQ30" s="70" t="s">
        <v>1105</v>
      </c>
      <c r="BR30" s="70" t="s">
        <v>1106</v>
      </c>
      <c r="BS30" s="70" t="s">
        <v>1107</v>
      </c>
      <c r="BT30" s="70" t="s">
        <v>320</v>
      </c>
      <c r="BU30" s="70" t="s">
        <v>1160</v>
      </c>
      <c r="BV30" s="70" t="s">
        <v>1161</v>
      </c>
      <c r="BW30" s="70"/>
      <c r="BX30" s="70"/>
      <c r="BY30" s="70"/>
      <c r="BZ30" s="70"/>
      <c r="CA30" s="70"/>
    </row>
    <row r="31" spans="2:79" ht="43.2" x14ac:dyDescent="0.3">
      <c r="B31" s="69" t="s">
        <v>341</v>
      </c>
      <c r="C31" s="65"/>
      <c r="V31" s="67">
        <v>1</v>
      </c>
      <c r="W31" s="67" t="s">
        <v>304</v>
      </c>
      <c r="X31" s="70" t="s">
        <v>342</v>
      </c>
      <c r="Y31" s="64" t="s">
        <v>247</v>
      </c>
      <c r="Z31" s="66"/>
      <c r="AA31" s="65" t="s">
        <v>310</v>
      </c>
      <c r="AB31" s="68" t="s">
        <v>335</v>
      </c>
      <c r="AC31" s="66"/>
      <c r="AD31" s="65">
        <v>1</v>
      </c>
      <c r="AE31" s="65"/>
      <c r="AR31" s="70">
        <v>1</v>
      </c>
      <c r="AS31" s="70" t="s">
        <v>1104</v>
      </c>
      <c r="AT31" s="70" t="s">
        <v>1105</v>
      </c>
      <c r="AU31" s="70" t="s">
        <v>1106</v>
      </c>
      <c r="AV31" s="70" t="s">
        <v>1107</v>
      </c>
      <c r="AW31" s="70" t="s">
        <v>304</v>
      </c>
      <c r="AX31" s="70" t="s">
        <v>1162</v>
      </c>
      <c r="AY31" s="70" t="s">
        <v>1163</v>
      </c>
      <c r="AZ31" s="70" t="s">
        <v>1110</v>
      </c>
      <c r="BA31" s="70" t="s">
        <v>1157</v>
      </c>
      <c r="BB31" s="70" t="s">
        <v>1164</v>
      </c>
      <c r="BC31" s="70" t="s">
        <v>1165</v>
      </c>
      <c r="BD31" s="70" t="s">
        <v>254</v>
      </c>
      <c r="BE31" s="70" t="s">
        <v>1114</v>
      </c>
      <c r="BF31" s="70">
        <v>297</v>
      </c>
      <c r="BG31" s="70">
        <v>9</v>
      </c>
      <c r="BH31" s="70">
        <v>1.4850000000000001</v>
      </c>
      <c r="BI31" s="70">
        <v>0.45900000000000002</v>
      </c>
      <c r="BJ31" s="70">
        <v>10.944000000000001</v>
      </c>
      <c r="BK31" s="70">
        <v>3250.3679999999999</v>
      </c>
      <c r="BL31" s="70" t="s">
        <v>1115</v>
      </c>
      <c r="BM31" s="70"/>
      <c r="BO31" s="70">
        <v>1</v>
      </c>
      <c r="BP31" s="70" t="s">
        <v>1104</v>
      </c>
      <c r="BQ31" s="70" t="s">
        <v>1105</v>
      </c>
      <c r="BR31" s="70" t="s">
        <v>1106</v>
      </c>
      <c r="BS31" s="70" t="s">
        <v>1107</v>
      </c>
      <c r="BT31" s="70" t="s">
        <v>320</v>
      </c>
      <c r="BU31" s="70" t="s">
        <v>1166</v>
      </c>
      <c r="BV31" s="70" t="s">
        <v>1167</v>
      </c>
      <c r="BW31" s="70"/>
      <c r="BX31" s="70"/>
      <c r="BY31" s="70"/>
      <c r="BZ31" s="70"/>
      <c r="CA31" s="70"/>
    </row>
    <row r="32" spans="2:79" ht="43.2" x14ac:dyDescent="0.3">
      <c r="B32" s="69" t="s">
        <v>90</v>
      </c>
      <c r="C32" s="65">
        <v>2</v>
      </c>
      <c r="V32" s="67">
        <v>1</v>
      </c>
      <c r="W32" s="67" t="s">
        <v>304</v>
      </c>
      <c r="X32" s="70" t="s">
        <v>343</v>
      </c>
      <c r="Y32" s="64" t="s">
        <v>250</v>
      </c>
      <c r="Z32" s="66"/>
      <c r="AA32" s="65" t="s">
        <v>310</v>
      </c>
      <c r="AB32" s="68" t="s">
        <v>335</v>
      </c>
      <c r="AC32" s="66"/>
      <c r="AD32" s="65">
        <v>1</v>
      </c>
      <c r="AE32" s="65"/>
      <c r="AR32" s="70">
        <v>1</v>
      </c>
      <c r="AS32" s="59" t="s">
        <v>1104</v>
      </c>
      <c r="AT32" s="59" t="s">
        <v>1105</v>
      </c>
      <c r="AU32" s="59" t="s">
        <v>1106</v>
      </c>
      <c r="AV32" s="59" t="s">
        <v>1107</v>
      </c>
      <c r="AW32" s="59" t="s">
        <v>304</v>
      </c>
      <c r="AX32" s="59" t="s">
        <v>1168</v>
      </c>
      <c r="AY32" s="70" t="s">
        <v>1169</v>
      </c>
      <c r="AZ32" s="70" t="s">
        <v>1110</v>
      </c>
      <c r="BA32" s="70" t="s">
        <v>1157</v>
      </c>
      <c r="BB32" s="70" t="s">
        <v>1170</v>
      </c>
      <c r="BC32" s="70" t="s">
        <v>1171</v>
      </c>
      <c r="BD32" s="70" t="s">
        <v>254</v>
      </c>
      <c r="BE32" s="70" t="s">
        <v>1114</v>
      </c>
      <c r="BF32" s="70">
        <v>39</v>
      </c>
      <c r="BG32" s="70">
        <v>10</v>
      </c>
      <c r="BH32" s="70">
        <v>1.88</v>
      </c>
      <c r="BI32" s="70">
        <v>1.95</v>
      </c>
      <c r="BJ32" s="70">
        <v>13.83</v>
      </c>
      <c r="BK32" s="70">
        <v>539.37</v>
      </c>
      <c r="BL32" s="70" t="s">
        <v>1115</v>
      </c>
      <c r="BM32" s="70"/>
      <c r="BO32" s="70">
        <v>1</v>
      </c>
      <c r="BP32" s="70" t="s">
        <v>1104</v>
      </c>
      <c r="BQ32" s="70" t="s">
        <v>1105</v>
      </c>
      <c r="BR32" s="70" t="s">
        <v>1106</v>
      </c>
      <c r="BS32" s="70" t="s">
        <v>1107</v>
      </c>
      <c r="BT32" s="70" t="s">
        <v>320</v>
      </c>
      <c r="BU32" s="70" t="s">
        <v>1172</v>
      </c>
      <c r="BV32" s="70" t="s">
        <v>1173</v>
      </c>
      <c r="BW32" s="70"/>
      <c r="BX32" s="70"/>
      <c r="BY32" s="70"/>
      <c r="BZ32" s="70"/>
      <c r="CA32" s="70"/>
    </row>
    <row r="33" spans="2:79" ht="57.6" x14ac:dyDescent="0.3">
      <c r="B33" s="69" t="s">
        <v>106</v>
      </c>
      <c r="C33" s="65">
        <v>3</v>
      </c>
      <c r="V33" s="67">
        <v>1</v>
      </c>
      <c r="W33" s="67" t="s">
        <v>304</v>
      </c>
      <c r="X33" s="70" t="s">
        <v>344</v>
      </c>
      <c r="Y33" s="64" t="s">
        <v>252</v>
      </c>
      <c r="Z33" s="66"/>
      <c r="AA33" s="65" t="s">
        <v>310</v>
      </c>
      <c r="AB33" s="68" t="s">
        <v>335</v>
      </c>
      <c r="AC33" s="66"/>
      <c r="AD33" s="65">
        <v>1</v>
      </c>
      <c r="AE33" s="65"/>
      <c r="AR33" s="70">
        <v>1</v>
      </c>
      <c r="AS33" s="59" t="s">
        <v>1104</v>
      </c>
      <c r="AT33" s="59" t="s">
        <v>1105</v>
      </c>
      <c r="AU33" s="59" t="s">
        <v>1106</v>
      </c>
      <c r="AV33" s="59" t="s">
        <v>1107</v>
      </c>
      <c r="AW33" s="59" t="s">
        <v>304</v>
      </c>
      <c r="AX33" s="59" t="s">
        <v>1174</v>
      </c>
      <c r="AY33" s="70" t="s">
        <v>1175</v>
      </c>
      <c r="AZ33" s="70" t="s">
        <v>1176</v>
      </c>
      <c r="BA33" s="70" t="s">
        <v>1111</v>
      </c>
      <c r="BB33" s="70" t="s">
        <v>1177</v>
      </c>
      <c r="BC33" s="70" t="s">
        <v>1178</v>
      </c>
      <c r="BD33" s="70" t="s">
        <v>256</v>
      </c>
      <c r="BE33" s="70" t="s">
        <v>1114</v>
      </c>
      <c r="BF33" s="70">
        <v>204</v>
      </c>
      <c r="BG33" s="70">
        <v>1</v>
      </c>
      <c r="BH33" s="70">
        <v>9.2999999999999999E-2</v>
      </c>
      <c r="BI33" s="70">
        <v>0.19800000000000001</v>
      </c>
      <c r="BJ33" s="70">
        <v>1.2909999999999999</v>
      </c>
      <c r="BK33" s="70">
        <v>263.36399999999998</v>
      </c>
      <c r="BL33" s="70" t="s">
        <v>1115</v>
      </c>
      <c r="BM33" s="70"/>
      <c r="BO33" s="70">
        <v>1</v>
      </c>
      <c r="BP33" s="70" t="s">
        <v>246</v>
      </c>
      <c r="BQ33" s="70" t="s">
        <v>1105</v>
      </c>
      <c r="BR33" s="70" t="s">
        <v>1106</v>
      </c>
      <c r="BS33" s="70" t="s">
        <v>1107</v>
      </c>
      <c r="BT33" s="70" t="s">
        <v>320</v>
      </c>
      <c r="BU33" s="70" t="s">
        <v>1116</v>
      </c>
      <c r="BV33" s="70" t="s">
        <v>1117</v>
      </c>
      <c r="BW33" s="70">
        <v>0</v>
      </c>
      <c r="BX33" s="70">
        <v>500000</v>
      </c>
      <c r="BY33" s="70">
        <v>7.7400000000000004E-3</v>
      </c>
      <c r="BZ33" s="70" t="s">
        <v>1179</v>
      </c>
      <c r="CA33" s="70"/>
    </row>
    <row r="34" spans="2:79" ht="57.6" x14ac:dyDescent="0.3">
      <c r="B34" s="69" t="s">
        <v>345</v>
      </c>
      <c r="C34" s="65" t="s">
        <v>319</v>
      </c>
      <c r="V34" s="67">
        <v>1</v>
      </c>
      <c r="W34" s="67" t="s">
        <v>304</v>
      </c>
      <c r="X34" s="70" t="s">
        <v>346</v>
      </c>
      <c r="Y34" s="64" t="s">
        <v>258</v>
      </c>
      <c r="Z34" s="66"/>
      <c r="AA34" s="65" t="s">
        <v>310</v>
      </c>
      <c r="AB34" s="68" t="s">
        <v>335</v>
      </c>
      <c r="AC34" s="66" t="s">
        <v>258</v>
      </c>
      <c r="AD34" s="65">
        <v>0</v>
      </c>
      <c r="AE34" s="65"/>
      <c r="AR34" s="70">
        <v>1</v>
      </c>
      <c r="AS34" s="59" t="s">
        <v>1104</v>
      </c>
      <c r="AT34" s="59" t="s">
        <v>1105</v>
      </c>
      <c r="AU34" s="59" t="s">
        <v>1106</v>
      </c>
      <c r="AV34" s="59" t="s">
        <v>1107</v>
      </c>
      <c r="AW34" s="59" t="s">
        <v>304</v>
      </c>
      <c r="AX34" s="59" t="s">
        <v>1180</v>
      </c>
      <c r="AY34" s="70" t="s">
        <v>1181</v>
      </c>
      <c r="AZ34" s="70" t="s">
        <v>1176</v>
      </c>
      <c r="BA34" s="70" t="s">
        <v>1111</v>
      </c>
      <c r="BB34" s="70" t="s">
        <v>1182</v>
      </c>
      <c r="BC34" s="70" t="s">
        <v>1183</v>
      </c>
      <c r="BD34" s="70" t="s">
        <v>256</v>
      </c>
      <c r="BE34" s="70" t="s">
        <v>1114</v>
      </c>
      <c r="BF34" s="70">
        <v>309</v>
      </c>
      <c r="BG34" s="70">
        <v>1.5</v>
      </c>
      <c r="BH34" s="70">
        <v>0.27150000000000002</v>
      </c>
      <c r="BI34" s="70">
        <v>0.16500000000000001</v>
      </c>
      <c r="BJ34" s="70">
        <v>1.9365000000000001</v>
      </c>
      <c r="BK34" s="70">
        <v>598.37850000000003</v>
      </c>
      <c r="BL34" s="70" t="s">
        <v>1115</v>
      </c>
      <c r="BM34" s="70"/>
      <c r="BO34" s="70">
        <v>1</v>
      </c>
      <c r="BP34" s="70" t="s">
        <v>246</v>
      </c>
      <c r="BQ34" s="70" t="s">
        <v>1105</v>
      </c>
      <c r="BR34" s="70" t="s">
        <v>1106</v>
      </c>
      <c r="BS34" s="70" t="s">
        <v>1107</v>
      </c>
      <c r="BT34" s="70" t="s">
        <v>320</v>
      </c>
      <c r="BU34" s="70" t="s">
        <v>1122</v>
      </c>
      <c r="BV34" s="70" t="s">
        <v>1123</v>
      </c>
      <c r="BW34" s="70">
        <v>500000</v>
      </c>
      <c r="BX34" s="70">
        <v>1000000</v>
      </c>
      <c r="BY34" s="70">
        <v>5.6480000000000002E-2</v>
      </c>
      <c r="BZ34" s="70" t="s">
        <v>1179</v>
      </c>
      <c r="CA34" s="70"/>
    </row>
    <row r="35" spans="2:79" ht="57.6" x14ac:dyDescent="0.3">
      <c r="B35" s="69" t="s">
        <v>94</v>
      </c>
      <c r="C35" s="65">
        <v>2</v>
      </c>
      <c r="V35" s="67">
        <v>1</v>
      </c>
      <c r="W35" s="67" t="s">
        <v>304</v>
      </c>
      <c r="X35" s="70" t="s">
        <v>347</v>
      </c>
      <c r="Y35" s="64" t="s">
        <v>257</v>
      </c>
      <c r="Z35" s="66"/>
      <c r="AA35" s="65" t="s">
        <v>310</v>
      </c>
      <c r="AB35" s="68" t="s">
        <v>335</v>
      </c>
      <c r="AC35" s="66" t="s">
        <v>257</v>
      </c>
      <c r="AD35" s="65">
        <v>1</v>
      </c>
      <c r="AE35" s="65"/>
      <c r="AR35" s="70">
        <v>1</v>
      </c>
      <c r="AS35" s="59" t="s">
        <v>1104</v>
      </c>
      <c r="AT35" s="59" t="s">
        <v>1105</v>
      </c>
      <c r="AU35" s="59" t="s">
        <v>1106</v>
      </c>
      <c r="AV35" s="59" t="s">
        <v>1107</v>
      </c>
      <c r="AW35" s="59" t="s">
        <v>304</v>
      </c>
      <c r="AX35" s="59" t="s">
        <v>1184</v>
      </c>
      <c r="AY35" s="70" t="s">
        <v>1185</v>
      </c>
      <c r="AZ35" s="70" t="s">
        <v>1176</v>
      </c>
      <c r="BA35" s="70" t="s">
        <v>1111</v>
      </c>
      <c r="BB35" s="70" t="s">
        <v>1186</v>
      </c>
      <c r="BC35" s="70" t="s">
        <v>1187</v>
      </c>
      <c r="BD35" s="70" t="s">
        <v>256</v>
      </c>
      <c r="BE35" s="70" t="s">
        <v>1114</v>
      </c>
      <c r="BF35" s="70">
        <v>281</v>
      </c>
      <c r="BG35" s="70">
        <v>2</v>
      </c>
      <c r="BH35" s="70">
        <v>0.36</v>
      </c>
      <c r="BI35" s="70">
        <v>0.14199999999999999</v>
      </c>
      <c r="BJ35" s="70">
        <v>2.5019999999999998</v>
      </c>
      <c r="BK35" s="70">
        <v>703.06200000000001</v>
      </c>
      <c r="BL35" s="70" t="s">
        <v>1115</v>
      </c>
      <c r="BM35" s="70"/>
      <c r="BO35" s="70">
        <v>1</v>
      </c>
      <c r="BP35" s="70" t="s">
        <v>246</v>
      </c>
      <c r="BQ35" s="70" t="s">
        <v>1105</v>
      </c>
      <c r="BR35" s="70" t="s">
        <v>1106</v>
      </c>
      <c r="BS35" s="70" t="s">
        <v>1107</v>
      </c>
      <c r="BT35" s="70" t="s">
        <v>320</v>
      </c>
      <c r="BU35" s="70" t="s">
        <v>1128</v>
      </c>
      <c r="BV35" s="70" t="s">
        <v>1129</v>
      </c>
      <c r="BW35" s="70">
        <v>1000000</v>
      </c>
      <c r="BX35" s="70">
        <v>1500000</v>
      </c>
      <c r="BY35" s="70">
        <v>4.9070000000000003E-2</v>
      </c>
      <c r="BZ35" s="70" t="s">
        <v>1179</v>
      </c>
      <c r="CA35" s="70"/>
    </row>
    <row r="36" spans="2:79" ht="57.6" x14ac:dyDescent="0.3">
      <c r="B36" s="69" t="s">
        <v>1280</v>
      </c>
      <c r="C36" s="65">
        <v>2</v>
      </c>
      <c r="V36" s="67">
        <v>1</v>
      </c>
      <c r="W36" s="67" t="s">
        <v>304</v>
      </c>
      <c r="X36" s="70" t="s">
        <v>348</v>
      </c>
      <c r="Y36" s="64" t="s">
        <v>261</v>
      </c>
      <c r="Z36" s="66"/>
      <c r="AA36" s="65" t="s">
        <v>349</v>
      </c>
      <c r="AB36" s="68" t="s">
        <v>335</v>
      </c>
      <c r="AC36" s="66" t="s">
        <v>261</v>
      </c>
      <c r="AD36" s="65">
        <v>1</v>
      </c>
      <c r="AE36" s="65"/>
      <c r="AR36" s="70">
        <v>1</v>
      </c>
      <c r="AS36" s="59" t="s">
        <v>1104</v>
      </c>
      <c r="AT36" s="59" t="s">
        <v>1105</v>
      </c>
      <c r="AU36" s="59" t="s">
        <v>1106</v>
      </c>
      <c r="AV36" s="59" t="s">
        <v>1107</v>
      </c>
      <c r="AW36" s="59" t="s">
        <v>304</v>
      </c>
      <c r="AX36" s="59" t="s">
        <v>1188</v>
      </c>
      <c r="AY36" s="70" t="s">
        <v>1189</v>
      </c>
      <c r="AZ36" s="70" t="s">
        <v>1176</v>
      </c>
      <c r="BA36" s="70" t="s">
        <v>1132</v>
      </c>
      <c r="BB36" s="70" t="s">
        <v>1190</v>
      </c>
      <c r="BC36" s="70" t="s">
        <v>1191</v>
      </c>
      <c r="BD36" s="70" t="s">
        <v>256</v>
      </c>
      <c r="BE36" s="70" t="s">
        <v>1114</v>
      </c>
      <c r="BF36" s="70">
        <v>318</v>
      </c>
      <c r="BG36" s="70">
        <v>3</v>
      </c>
      <c r="BH36" s="70">
        <v>0.42599999999999999</v>
      </c>
      <c r="BI36" s="70">
        <v>0.504</v>
      </c>
      <c r="BJ36" s="70">
        <v>3.93</v>
      </c>
      <c r="BK36" s="70">
        <v>1249.74</v>
      </c>
      <c r="BL36" s="70" t="s">
        <v>1115</v>
      </c>
      <c r="BM36" s="70"/>
      <c r="BO36" s="70">
        <v>1</v>
      </c>
      <c r="BP36" s="70" t="s">
        <v>246</v>
      </c>
      <c r="BQ36" s="70" t="s">
        <v>1105</v>
      </c>
      <c r="BR36" s="70" t="s">
        <v>1106</v>
      </c>
      <c r="BS36" s="70" t="s">
        <v>1107</v>
      </c>
      <c r="BT36" s="70" t="s">
        <v>320</v>
      </c>
      <c r="BU36" s="70" t="s">
        <v>1135</v>
      </c>
      <c r="BV36" s="70" t="s">
        <v>1136</v>
      </c>
      <c r="BW36" s="70">
        <v>1500000</v>
      </c>
      <c r="BX36" s="70">
        <v>10000000</v>
      </c>
      <c r="BY36" s="70">
        <v>0.1084</v>
      </c>
      <c r="BZ36" s="70" t="s">
        <v>1179</v>
      </c>
      <c r="CA36" s="70"/>
    </row>
    <row r="37" spans="2:79" ht="57.6" x14ac:dyDescent="0.3">
      <c r="B37" s="69" t="s">
        <v>100</v>
      </c>
      <c r="C37" s="65">
        <v>5</v>
      </c>
      <c r="V37" s="67">
        <v>1</v>
      </c>
      <c r="W37" s="67" t="s">
        <v>304</v>
      </c>
      <c r="X37" s="70" t="s">
        <v>312</v>
      </c>
      <c r="Y37" s="64" t="s">
        <v>351</v>
      </c>
      <c r="Z37" s="66"/>
      <c r="AA37" s="65" t="s">
        <v>352</v>
      </c>
      <c r="AB37" s="68" t="s">
        <v>353</v>
      </c>
      <c r="AC37" s="66"/>
      <c r="AD37" s="65">
        <v>1</v>
      </c>
      <c r="AE37" s="65"/>
      <c r="AR37" s="70">
        <v>1</v>
      </c>
      <c r="AS37" s="59" t="s">
        <v>1104</v>
      </c>
      <c r="AT37" s="59" t="s">
        <v>1105</v>
      </c>
      <c r="AU37" s="59" t="s">
        <v>1106</v>
      </c>
      <c r="AV37" s="59" t="s">
        <v>1107</v>
      </c>
      <c r="AW37" s="59" t="s">
        <v>304</v>
      </c>
      <c r="AX37" s="59" t="s">
        <v>1192</v>
      </c>
      <c r="AY37" s="70" t="s">
        <v>1193</v>
      </c>
      <c r="AZ37" s="70" t="s">
        <v>1176</v>
      </c>
      <c r="BA37" s="70" t="s">
        <v>1132</v>
      </c>
      <c r="BB37" s="70" t="s">
        <v>1194</v>
      </c>
      <c r="BC37" s="70" t="s">
        <v>1195</v>
      </c>
      <c r="BD37" s="70" t="s">
        <v>256</v>
      </c>
      <c r="BE37" s="70" t="s">
        <v>1114</v>
      </c>
      <c r="BF37" s="70">
        <v>36</v>
      </c>
      <c r="BG37" s="70">
        <v>3.5</v>
      </c>
      <c r="BH37" s="70">
        <v>0.45850000000000002</v>
      </c>
      <c r="BI37" s="70">
        <v>0.19950000000000001</v>
      </c>
      <c r="BJ37" s="70">
        <v>4.1580000000000004</v>
      </c>
      <c r="BK37" s="70">
        <v>149.68799999999999</v>
      </c>
      <c r="BL37" s="70" t="s">
        <v>1115</v>
      </c>
      <c r="BM37" s="70"/>
      <c r="BO37" s="70">
        <v>1</v>
      </c>
      <c r="BP37" s="70" t="s">
        <v>246</v>
      </c>
      <c r="BQ37" s="70" t="s">
        <v>1105</v>
      </c>
      <c r="BR37" s="70" t="s">
        <v>1106</v>
      </c>
      <c r="BS37" s="70" t="s">
        <v>1107</v>
      </c>
      <c r="BT37" s="70" t="s">
        <v>320</v>
      </c>
      <c r="BU37" s="70" t="s">
        <v>1141</v>
      </c>
      <c r="BV37" s="70" t="s">
        <v>1142</v>
      </c>
      <c r="BW37" s="70"/>
      <c r="BX37" s="70"/>
      <c r="BY37" s="70"/>
      <c r="BZ37" s="70"/>
      <c r="CA37" s="70"/>
    </row>
    <row r="38" spans="2:79" ht="57.6" x14ac:dyDescent="0.3">
      <c r="B38" s="69" t="s">
        <v>350</v>
      </c>
      <c r="C38" s="65" t="s">
        <v>319</v>
      </c>
      <c r="V38" s="67">
        <v>1</v>
      </c>
      <c r="W38" s="67" t="s">
        <v>304</v>
      </c>
      <c r="X38" s="70" t="s">
        <v>322</v>
      </c>
      <c r="Y38" s="64" t="s">
        <v>354</v>
      </c>
      <c r="Z38" s="66"/>
      <c r="AA38" s="65" t="s">
        <v>352</v>
      </c>
      <c r="AB38" s="68" t="s">
        <v>353</v>
      </c>
      <c r="AC38" s="66"/>
      <c r="AD38" s="65">
        <v>1</v>
      </c>
      <c r="AE38" s="65"/>
      <c r="AR38" s="70">
        <v>1</v>
      </c>
      <c r="AS38" s="59" t="s">
        <v>1104</v>
      </c>
      <c r="AT38" s="59" t="s">
        <v>1105</v>
      </c>
      <c r="AU38" s="59" t="s">
        <v>1106</v>
      </c>
      <c r="AV38" s="59" t="s">
        <v>1107</v>
      </c>
      <c r="AW38" s="59" t="s">
        <v>304</v>
      </c>
      <c r="AX38" s="59" t="s">
        <v>1196</v>
      </c>
      <c r="AY38" s="70" t="s">
        <v>1197</v>
      </c>
      <c r="AZ38" s="70" t="s">
        <v>1176</v>
      </c>
      <c r="BA38" s="70" t="s">
        <v>1132</v>
      </c>
      <c r="BB38" s="70" t="s">
        <v>1198</v>
      </c>
      <c r="BC38" s="70" t="s">
        <v>1199</v>
      </c>
      <c r="BD38" s="70" t="s">
        <v>256</v>
      </c>
      <c r="BE38" s="70" t="s">
        <v>1114</v>
      </c>
      <c r="BF38" s="70">
        <v>87</v>
      </c>
      <c r="BG38" s="70">
        <v>4</v>
      </c>
      <c r="BH38" s="70">
        <v>0.44400000000000001</v>
      </c>
      <c r="BI38" s="70">
        <v>0.27200000000000002</v>
      </c>
      <c r="BJ38" s="70">
        <v>4.7160000000000002</v>
      </c>
      <c r="BK38" s="70">
        <v>410.29199999999997</v>
      </c>
      <c r="BL38" s="70" t="s">
        <v>1115</v>
      </c>
      <c r="BM38" s="70"/>
      <c r="BO38" s="70">
        <v>1</v>
      </c>
      <c r="BP38" s="70" t="s">
        <v>246</v>
      </c>
      <c r="BQ38" s="70" t="s">
        <v>1105</v>
      </c>
      <c r="BR38" s="70" t="s">
        <v>1106</v>
      </c>
      <c r="BS38" s="70" t="s">
        <v>1107</v>
      </c>
      <c r="BT38" s="70" t="s">
        <v>320</v>
      </c>
      <c r="BU38" s="70" t="s">
        <v>1147</v>
      </c>
      <c r="BV38" s="70" t="s">
        <v>1148</v>
      </c>
      <c r="BW38" s="70"/>
      <c r="BX38" s="70"/>
      <c r="BY38" s="70"/>
      <c r="BZ38" s="70"/>
      <c r="CA38" s="70"/>
    </row>
    <row r="39" spans="2:79" ht="57.6" x14ac:dyDescent="0.3">
      <c r="V39" s="67">
        <v>1</v>
      </c>
      <c r="W39" s="67" t="s">
        <v>304</v>
      </c>
      <c r="X39" s="70" t="s">
        <v>327</v>
      </c>
      <c r="Y39" s="64" t="s">
        <v>355</v>
      </c>
      <c r="Z39" s="66"/>
      <c r="AA39" s="65" t="s">
        <v>352</v>
      </c>
      <c r="AB39" s="68" t="s">
        <v>353</v>
      </c>
      <c r="AC39" s="66"/>
      <c r="AD39" s="65">
        <v>1</v>
      </c>
      <c r="AE39" s="65"/>
      <c r="AR39" s="70">
        <v>1</v>
      </c>
      <c r="AS39" s="59" t="s">
        <v>1104</v>
      </c>
      <c r="AT39" s="59" t="s">
        <v>1105</v>
      </c>
      <c r="AU39" s="59" t="s">
        <v>1106</v>
      </c>
      <c r="AV39" s="59" t="s">
        <v>1107</v>
      </c>
      <c r="AW39" s="59" t="s">
        <v>304</v>
      </c>
      <c r="AX39" s="59" t="s">
        <v>1200</v>
      </c>
      <c r="AY39" s="70" t="s">
        <v>1201</v>
      </c>
      <c r="AZ39" s="70" t="s">
        <v>1176</v>
      </c>
      <c r="BA39" s="70" t="s">
        <v>1132</v>
      </c>
      <c r="BB39" s="70" t="s">
        <v>1202</v>
      </c>
      <c r="BC39" s="70" t="s">
        <v>1203</v>
      </c>
      <c r="BD39" s="70" t="s">
        <v>256</v>
      </c>
      <c r="BE39" s="70" t="s">
        <v>1114</v>
      </c>
      <c r="BF39" s="70">
        <v>596</v>
      </c>
      <c r="BG39" s="70">
        <v>5</v>
      </c>
      <c r="BH39" s="70">
        <v>0.03</v>
      </c>
      <c r="BI39" s="70">
        <v>0.94</v>
      </c>
      <c r="BJ39" s="70">
        <v>5.97</v>
      </c>
      <c r="BK39" s="70">
        <v>3558.12</v>
      </c>
      <c r="BL39" s="70" t="s">
        <v>1115</v>
      </c>
      <c r="BM39" s="70"/>
      <c r="BO39" s="70">
        <v>1</v>
      </c>
      <c r="BP39" s="70" t="s">
        <v>246</v>
      </c>
      <c r="BQ39" s="70" t="s">
        <v>1105</v>
      </c>
      <c r="BR39" s="70" t="s">
        <v>1106</v>
      </c>
      <c r="BS39" s="70" t="s">
        <v>1107</v>
      </c>
      <c r="BT39" s="70" t="s">
        <v>320</v>
      </c>
      <c r="BU39" s="70" t="s">
        <v>1153</v>
      </c>
      <c r="BV39" s="70" t="s">
        <v>1154</v>
      </c>
      <c r="BW39" s="70"/>
      <c r="BX39" s="70"/>
      <c r="BY39" s="70"/>
      <c r="BZ39" s="70"/>
      <c r="CA39" s="70"/>
    </row>
    <row r="40" spans="2:79" ht="57.6" x14ac:dyDescent="0.3">
      <c r="V40" s="67">
        <v>1</v>
      </c>
      <c r="W40" s="67" t="s">
        <v>304</v>
      </c>
      <c r="X40" s="70" t="s">
        <v>330</v>
      </c>
      <c r="Y40" s="64" t="s">
        <v>356</v>
      </c>
      <c r="Z40" s="66"/>
      <c r="AA40" s="65" t="s">
        <v>352</v>
      </c>
      <c r="AB40" s="68" t="s">
        <v>353</v>
      </c>
      <c r="AC40" s="66" t="s">
        <v>357</v>
      </c>
      <c r="AD40" s="65">
        <v>1</v>
      </c>
      <c r="AE40" s="65"/>
      <c r="AR40" s="70">
        <v>1</v>
      </c>
      <c r="AS40" s="59" t="s">
        <v>1104</v>
      </c>
      <c r="AT40" s="59" t="s">
        <v>1105</v>
      </c>
      <c r="AU40" s="59" t="s">
        <v>1106</v>
      </c>
      <c r="AV40" s="59" t="s">
        <v>1107</v>
      </c>
      <c r="AW40" s="59" t="s">
        <v>304</v>
      </c>
      <c r="AX40" s="59" t="s">
        <v>1204</v>
      </c>
      <c r="AY40" s="70" t="s">
        <v>1205</v>
      </c>
      <c r="AZ40" s="70" t="s">
        <v>1176</v>
      </c>
      <c r="BA40" s="70" t="s">
        <v>1157</v>
      </c>
      <c r="BB40" s="70" t="s">
        <v>1206</v>
      </c>
      <c r="BC40" s="70" t="s">
        <v>1207</v>
      </c>
      <c r="BD40" s="70" t="s">
        <v>256</v>
      </c>
      <c r="BE40" s="70" t="s">
        <v>1114</v>
      </c>
      <c r="BF40" s="70">
        <v>137</v>
      </c>
      <c r="BG40" s="70">
        <v>10</v>
      </c>
      <c r="BH40" s="70">
        <v>0.88</v>
      </c>
      <c r="BI40" s="70">
        <v>2</v>
      </c>
      <c r="BJ40" s="70">
        <v>12.88</v>
      </c>
      <c r="BK40" s="70">
        <v>1764.56</v>
      </c>
      <c r="BL40" s="70" t="s">
        <v>1115</v>
      </c>
      <c r="BM40" s="70"/>
      <c r="BO40" s="70">
        <v>1</v>
      </c>
      <c r="BP40" s="70" t="s">
        <v>246</v>
      </c>
      <c r="BQ40" s="70" t="s">
        <v>1105</v>
      </c>
      <c r="BR40" s="70" t="s">
        <v>1106</v>
      </c>
      <c r="BS40" s="70" t="s">
        <v>1107</v>
      </c>
      <c r="BT40" s="70" t="s">
        <v>320</v>
      </c>
      <c r="BU40" s="70" t="s">
        <v>1160</v>
      </c>
      <c r="BV40" s="70" t="s">
        <v>1161</v>
      </c>
      <c r="BW40" s="70"/>
      <c r="BX40" s="70"/>
      <c r="BY40" s="70"/>
      <c r="BZ40" s="70"/>
      <c r="CA40" s="70"/>
    </row>
    <row r="41" spans="2:79" ht="57.6" x14ac:dyDescent="0.3">
      <c r="V41" s="67">
        <v>1</v>
      </c>
      <c r="W41" s="67" t="s">
        <v>304</v>
      </c>
      <c r="X41" s="70" t="s">
        <v>333</v>
      </c>
      <c r="Y41" s="64" t="s">
        <v>358</v>
      </c>
      <c r="Z41" s="66"/>
      <c r="AA41" s="65" t="s">
        <v>352</v>
      </c>
      <c r="AB41" s="68" t="s">
        <v>353</v>
      </c>
      <c r="AC41" s="66" t="s">
        <v>358</v>
      </c>
      <c r="AD41" s="65">
        <v>1</v>
      </c>
      <c r="AE41" s="65"/>
      <c r="AR41" s="70">
        <v>1</v>
      </c>
      <c r="AS41" s="59" t="s">
        <v>1104</v>
      </c>
      <c r="AT41" s="59" t="s">
        <v>1105</v>
      </c>
      <c r="AU41" s="59" t="s">
        <v>1106</v>
      </c>
      <c r="AV41" s="59" t="s">
        <v>1107</v>
      </c>
      <c r="AW41" s="59" t="s">
        <v>304</v>
      </c>
      <c r="AX41" s="59" t="s">
        <v>1208</v>
      </c>
      <c r="AY41" s="70" t="s">
        <v>1209</v>
      </c>
      <c r="AZ41" s="70" t="s">
        <v>1176</v>
      </c>
      <c r="BA41" s="70" t="s">
        <v>1157</v>
      </c>
      <c r="BB41" s="70" t="s">
        <v>1210</v>
      </c>
      <c r="BC41" s="70" t="s">
        <v>1211</v>
      </c>
      <c r="BD41" s="70" t="s">
        <v>256</v>
      </c>
      <c r="BE41" s="70" t="s">
        <v>1114</v>
      </c>
      <c r="BF41" s="70">
        <v>359</v>
      </c>
      <c r="BG41" s="70">
        <v>15</v>
      </c>
      <c r="BH41" s="70">
        <v>0.19500000000000001</v>
      </c>
      <c r="BI41" s="70">
        <v>2.415</v>
      </c>
      <c r="BJ41" s="70">
        <v>17.61</v>
      </c>
      <c r="BK41" s="70">
        <v>6321.99</v>
      </c>
      <c r="BL41" s="70" t="s">
        <v>1115</v>
      </c>
      <c r="BM41" s="70"/>
      <c r="BO41" s="70">
        <v>1</v>
      </c>
      <c r="BP41" s="70" t="s">
        <v>246</v>
      </c>
      <c r="BQ41" s="70" t="s">
        <v>1105</v>
      </c>
      <c r="BR41" s="70" t="s">
        <v>1106</v>
      </c>
      <c r="BS41" s="70" t="s">
        <v>1107</v>
      </c>
      <c r="BT41" s="70" t="s">
        <v>320</v>
      </c>
      <c r="BU41" s="70" t="s">
        <v>1166</v>
      </c>
      <c r="BV41" s="70" t="s">
        <v>1167</v>
      </c>
      <c r="BW41" s="70"/>
      <c r="BX41" s="70"/>
      <c r="BY41" s="70"/>
      <c r="BZ41" s="70"/>
      <c r="CA41" s="70"/>
    </row>
    <row r="42" spans="2:79" ht="57.6" x14ac:dyDescent="0.3">
      <c r="V42" s="67">
        <v>1</v>
      </c>
      <c r="W42" s="67" t="s">
        <v>304</v>
      </c>
      <c r="X42" s="70" t="s">
        <v>359</v>
      </c>
      <c r="Y42" s="64" t="s">
        <v>255</v>
      </c>
      <c r="Z42" s="66"/>
      <c r="AA42" s="65" t="s">
        <v>310</v>
      </c>
      <c r="AB42" s="68" t="s">
        <v>360</v>
      </c>
      <c r="AC42" s="66" t="s">
        <v>255</v>
      </c>
      <c r="AD42" s="65">
        <v>1</v>
      </c>
      <c r="AE42" s="65"/>
      <c r="AR42" s="70">
        <v>1</v>
      </c>
      <c r="AS42" s="59" t="s">
        <v>1104</v>
      </c>
      <c r="AT42" s="59" t="s">
        <v>1105</v>
      </c>
      <c r="AU42" s="59" t="s">
        <v>1106</v>
      </c>
      <c r="AV42" s="59" t="s">
        <v>1107</v>
      </c>
      <c r="AW42" s="59" t="s">
        <v>304</v>
      </c>
      <c r="AX42" s="59" t="s">
        <v>1212</v>
      </c>
      <c r="AY42" s="70" t="s">
        <v>1213</v>
      </c>
      <c r="AZ42" s="70" t="s">
        <v>1176</v>
      </c>
      <c r="BA42" s="70" t="s">
        <v>1157</v>
      </c>
      <c r="BB42" s="70" t="s">
        <v>1214</v>
      </c>
      <c r="BC42" s="70" t="s">
        <v>1215</v>
      </c>
      <c r="BD42" s="70" t="s">
        <v>256</v>
      </c>
      <c r="BE42" s="70" t="s">
        <v>1114</v>
      </c>
      <c r="BF42" s="70">
        <v>310</v>
      </c>
      <c r="BG42" s="70">
        <v>20</v>
      </c>
      <c r="BH42" s="70">
        <v>1.1200000000000001</v>
      </c>
      <c r="BI42" s="70">
        <v>1.76</v>
      </c>
      <c r="BJ42" s="70">
        <v>22.88</v>
      </c>
      <c r="BK42" s="70">
        <v>7092.8</v>
      </c>
      <c r="BL42" s="70" t="s">
        <v>1115</v>
      </c>
      <c r="BM42" s="70"/>
      <c r="BO42" s="70">
        <v>1</v>
      </c>
      <c r="BP42" s="70" t="s">
        <v>246</v>
      </c>
      <c r="BQ42" s="70" t="s">
        <v>1105</v>
      </c>
      <c r="BR42" s="70" t="s">
        <v>1106</v>
      </c>
      <c r="BS42" s="70" t="s">
        <v>1107</v>
      </c>
      <c r="BT42" s="70" t="s">
        <v>320</v>
      </c>
      <c r="BU42" s="70" t="s">
        <v>1172</v>
      </c>
      <c r="BV42" s="70" t="s">
        <v>1173</v>
      </c>
      <c r="BW42" s="70"/>
      <c r="BX42" s="70"/>
      <c r="BY42" s="70"/>
      <c r="BZ42" s="70"/>
      <c r="CA42" s="70"/>
    </row>
    <row r="43" spans="2:79" ht="43.2" x14ac:dyDescent="0.3">
      <c r="V43" s="67">
        <v>1</v>
      </c>
      <c r="W43" s="67" t="s">
        <v>304</v>
      </c>
      <c r="X43" s="70" t="s">
        <v>361</v>
      </c>
      <c r="Y43" s="64" t="s">
        <v>174</v>
      </c>
      <c r="Z43" s="66"/>
      <c r="AA43" s="65" t="s">
        <v>310</v>
      </c>
      <c r="AB43" s="68"/>
      <c r="AC43" s="66"/>
      <c r="AD43" s="65">
        <v>1</v>
      </c>
      <c r="AE43" s="65"/>
      <c r="AR43" s="70">
        <v>1</v>
      </c>
      <c r="AS43" s="59" t="s">
        <v>1104</v>
      </c>
      <c r="AT43" s="59" t="s">
        <v>1105</v>
      </c>
      <c r="AU43" s="59" t="s">
        <v>1106</v>
      </c>
      <c r="AV43" s="59" t="s">
        <v>1107</v>
      </c>
      <c r="AW43" s="59" t="s">
        <v>304</v>
      </c>
      <c r="AX43" s="59" t="s">
        <v>1216</v>
      </c>
      <c r="AY43" s="70" t="s">
        <v>1217</v>
      </c>
      <c r="AZ43" s="70" t="s">
        <v>1218</v>
      </c>
      <c r="BA43" s="70" t="s">
        <v>1111</v>
      </c>
      <c r="BB43" s="70" t="s">
        <v>1219</v>
      </c>
      <c r="BC43" s="70" t="s">
        <v>1220</v>
      </c>
      <c r="BD43" s="70" t="s">
        <v>259</v>
      </c>
      <c r="BE43" s="70" t="s">
        <v>1114</v>
      </c>
      <c r="BF43" s="70">
        <v>152</v>
      </c>
      <c r="BG43" s="70">
        <v>20</v>
      </c>
      <c r="BH43" s="70">
        <v>1.24</v>
      </c>
      <c r="BI43" s="70">
        <v>1.84</v>
      </c>
      <c r="BJ43" s="70">
        <v>23.08</v>
      </c>
      <c r="BK43" s="70">
        <v>3508.16</v>
      </c>
      <c r="BL43" s="70" t="s">
        <v>1115</v>
      </c>
      <c r="BM43" s="70"/>
      <c r="BO43" s="70">
        <v>1</v>
      </c>
      <c r="BP43" s="70" t="s">
        <v>249</v>
      </c>
      <c r="BQ43" s="70" t="s">
        <v>1105</v>
      </c>
      <c r="BR43" s="70" t="s">
        <v>1106</v>
      </c>
      <c r="BS43" s="70" t="s">
        <v>1107</v>
      </c>
      <c r="BT43" s="70" t="s">
        <v>320</v>
      </c>
      <c r="BU43" s="70" t="s">
        <v>1116</v>
      </c>
      <c r="BV43" s="70" t="s">
        <v>1117</v>
      </c>
      <c r="BW43" s="70">
        <v>0</v>
      </c>
      <c r="BX43" s="70">
        <v>500000</v>
      </c>
      <c r="BY43" s="70">
        <v>4.2300000000000003E-3</v>
      </c>
      <c r="BZ43" s="70" t="s">
        <v>1179</v>
      </c>
      <c r="CA43" s="70"/>
    </row>
    <row r="44" spans="2:79" ht="43.2" x14ac:dyDescent="0.3">
      <c r="V44" s="70">
        <v>2</v>
      </c>
      <c r="W44" s="70" t="s">
        <v>320</v>
      </c>
      <c r="X44" s="70" t="s">
        <v>362</v>
      </c>
      <c r="Y44" s="69" t="s">
        <v>309</v>
      </c>
      <c r="Z44" s="66"/>
      <c r="AA44" s="65" t="s">
        <v>310</v>
      </c>
      <c r="AB44" s="68"/>
      <c r="AC44" s="66" t="s">
        <v>311</v>
      </c>
      <c r="AD44" s="65">
        <v>0</v>
      </c>
      <c r="AE44" s="65"/>
      <c r="AR44" s="70">
        <v>1</v>
      </c>
      <c r="AS44" s="59" t="s">
        <v>1104</v>
      </c>
      <c r="AT44" s="59" t="s">
        <v>1105</v>
      </c>
      <c r="AU44" s="59" t="s">
        <v>1106</v>
      </c>
      <c r="AV44" s="59" t="s">
        <v>1107</v>
      </c>
      <c r="AW44" s="59" t="s">
        <v>304</v>
      </c>
      <c r="AX44" s="59" t="s">
        <v>1221</v>
      </c>
      <c r="AY44" s="70" t="s">
        <v>1222</v>
      </c>
      <c r="AZ44" s="70" t="s">
        <v>1218</v>
      </c>
      <c r="BA44" s="70" t="s">
        <v>1111</v>
      </c>
      <c r="BB44" s="70" t="s">
        <v>1223</v>
      </c>
      <c r="BC44" s="70" t="s">
        <v>1224</v>
      </c>
      <c r="BD44" s="70" t="s">
        <v>259</v>
      </c>
      <c r="BE44" s="70" t="s">
        <v>1114</v>
      </c>
      <c r="BF44" s="70">
        <v>416</v>
      </c>
      <c r="BG44" s="70">
        <v>25</v>
      </c>
      <c r="BH44" s="70">
        <v>1.85</v>
      </c>
      <c r="BI44" s="70">
        <v>1.65</v>
      </c>
      <c r="BJ44" s="70">
        <v>28.5</v>
      </c>
      <c r="BK44" s="70">
        <v>11856</v>
      </c>
      <c r="BL44" s="70" t="s">
        <v>1115</v>
      </c>
      <c r="BM44" s="70"/>
      <c r="BO44" s="70">
        <v>1</v>
      </c>
      <c r="BP44" s="70" t="s">
        <v>249</v>
      </c>
      <c r="BQ44" s="70" t="s">
        <v>1105</v>
      </c>
      <c r="BR44" s="70" t="s">
        <v>1106</v>
      </c>
      <c r="BS44" s="70" t="s">
        <v>1107</v>
      </c>
      <c r="BT44" s="70" t="s">
        <v>320</v>
      </c>
      <c r="BU44" s="70" t="s">
        <v>1122</v>
      </c>
      <c r="BV44" s="70" t="s">
        <v>1123</v>
      </c>
      <c r="BW44" s="70">
        <v>500000</v>
      </c>
      <c r="BX44" s="70">
        <v>1000000</v>
      </c>
      <c r="BY44" s="70">
        <v>5.6640000000000003E-2</v>
      </c>
      <c r="BZ44" s="70" t="s">
        <v>1179</v>
      </c>
      <c r="CA44" s="70"/>
    </row>
    <row r="45" spans="2:79" ht="43.2" x14ac:dyDescent="0.3">
      <c r="V45" s="70">
        <v>2</v>
      </c>
      <c r="W45" s="70" t="s">
        <v>320</v>
      </c>
      <c r="X45" s="70" t="s">
        <v>321</v>
      </c>
      <c r="Y45" s="69" t="s">
        <v>298</v>
      </c>
      <c r="Z45" s="66"/>
      <c r="AA45" s="65" t="s">
        <v>310</v>
      </c>
      <c r="AB45" s="68"/>
      <c r="AC45" s="66"/>
      <c r="AD45" s="65">
        <v>0</v>
      </c>
      <c r="AE45" s="65"/>
      <c r="AR45" s="70">
        <v>1</v>
      </c>
      <c r="AS45" s="59" t="s">
        <v>1104</v>
      </c>
      <c r="AT45" s="59" t="s">
        <v>1105</v>
      </c>
      <c r="AU45" s="59" t="s">
        <v>1106</v>
      </c>
      <c r="AV45" s="59" t="s">
        <v>1107</v>
      </c>
      <c r="AW45" s="59" t="s">
        <v>304</v>
      </c>
      <c r="AX45" s="59" t="s">
        <v>1225</v>
      </c>
      <c r="AY45" s="70" t="s">
        <v>1226</v>
      </c>
      <c r="AZ45" s="70" t="s">
        <v>1218</v>
      </c>
      <c r="BA45" s="70" t="s">
        <v>1111</v>
      </c>
      <c r="BB45" s="70" t="s">
        <v>1227</v>
      </c>
      <c r="BC45" s="70" t="s">
        <v>1228</v>
      </c>
      <c r="BD45" s="70" t="s">
        <v>259</v>
      </c>
      <c r="BE45" s="70" t="s">
        <v>1114</v>
      </c>
      <c r="BF45" s="70">
        <v>584</v>
      </c>
      <c r="BG45" s="70">
        <v>26</v>
      </c>
      <c r="BH45" s="70">
        <v>1.82</v>
      </c>
      <c r="BI45" s="70">
        <v>2.7040000000000002</v>
      </c>
      <c r="BJ45" s="70">
        <v>30.524000000000001</v>
      </c>
      <c r="BK45" s="70">
        <v>17826.016</v>
      </c>
      <c r="BL45" s="70" t="s">
        <v>1115</v>
      </c>
      <c r="BM45" s="70"/>
      <c r="BO45" s="70">
        <v>1</v>
      </c>
      <c r="BP45" s="70" t="s">
        <v>249</v>
      </c>
      <c r="BQ45" s="70" t="s">
        <v>1105</v>
      </c>
      <c r="BR45" s="70" t="s">
        <v>1106</v>
      </c>
      <c r="BS45" s="70" t="s">
        <v>1107</v>
      </c>
      <c r="BT45" s="70" t="s">
        <v>320</v>
      </c>
      <c r="BU45" s="70" t="s">
        <v>1128</v>
      </c>
      <c r="BV45" s="70" t="s">
        <v>1129</v>
      </c>
      <c r="BW45" s="70">
        <v>1000000</v>
      </c>
      <c r="BX45" s="70">
        <v>1500000</v>
      </c>
      <c r="BY45" s="70">
        <v>0.10639999999999999</v>
      </c>
      <c r="BZ45" s="70" t="s">
        <v>1179</v>
      </c>
      <c r="CA45" s="70"/>
    </row>
    <row r="46" spans="2:79" ht="43.2" x14ac:dyDescent="0.3">
      <c r="V46" s="70">
        <v>2</v>
      </c>
      <c r="W46" s="70" t="s">
        <v>320</v>
      </c>
      <c r="X46" s="70" t="s">
        <v>363</v>
      </c>
      <c r="Y46" s="69" t="s">
        <v>326</v>
      </c>
      <c r="Z46" s="66"/>
      <c r="AA46" s="65" t="s">
        <v>310</v>
      </c>
      <c r="AB46" s="68"/>
      <c r="AC46" s="66"/>
      <c r="AD46" s="65">
        <v>0</v>
      </c>
      <c r="AE46" s="65"/>
      <c r="AR46" s="70">
        <v>1</v>
      </c>
      <c r="AS46" s="59" t="s">
        <v>1104</v>
      </c>
      <c r="AT46" s="59" t="s">
        <v>1105</v>
      </c>
      <c r="AU46" s="59" t="s">
        <v>1106</v>
      </c>
      <c r="AV46" s="59" t="s">
        <v>1107</v>
      </c>
      <c r="AW46" s="59" t="s">
        <v>304</v>
      </c>
      <c r="AX46" s="59" t="s">
        <v>1229</v>
      </c>
      <c r="AY46" s="70" t="s">
        <v>1230</v>
      </c>
      <c r="AZ46" s="70" t="s">
        <v>1218</v>
      </c>
      <c r="BA46" s="70" t="s">
        <v>1132</v>
      </c>
      <c r="BB46" s="70" t="s">
        <v>1231</v>
      </c>
      <c r="BC46" s="70" t="s">
        <v>1232</v>
      </c>
      <c r="BD46" s="70" t="s">
        <v>259</v>
      </c>
      <c r="BE46" s="70" t="s">
        <v>1114</v>
      </c>
      <c r="BF46" s="70">
        <v>562</v>
      </c>
      <c r="BG46" s="70">
        <v>40</v>
      </c>
      <c r="BH46" s="70">
        <v>2.68</v>
      </c>
      <c r="BI46" s="70">
        <v>6.56</v>
      </c>
      <c r="BJ46" s="70">
        <v>49.24</v>
      </c>
      <c r="BK46" s="70">
        <v>27672.880000000001</v>
      </c>
      <c r="BL46" s="70" t="s">
        <v>1115</v>
      </c>
      <c r="BM46" s="70"/>
      <c r="BO46" s="70">
        <v>1</v>
      </c>
      <c r="BP46" s="70" t="s">
        <v>249</v>
      </c>
      <c r="BQ46" s="70" t="s">
        <v>1105</v>
      </c>
      <c r="BR46" s="70" t="s">
        <v>1106</v>
      </c>
      <c r="BS46" s="70" t="s">
        <v>1107</v>
      </c>
      <c r="BT46" s="70" t="s">
        <v>320</v>
      </c>
      <c r="BU46" s="70" t="s">
        <v>1135</v>
      </c>
      <c r="BV46" s="70" t="s">
        <v>1136</v>
      </c>
      <c r="BW46" s="70">
        <v>1500000</v>
      </c>
      <c r="BX46" s="70">
        <v>10000000</v>
      </c>
      <c r="BY46" s="70">
        <v>0.15179999999999999</v>
      </c>
      <c r="BZ46" s="70" t="s">
        <v>1179</v>
      </c>
      <c r="CA46" s="70"/>
    </row>
    <row r="47" spans="2:79" ht="43.2" x14ac:dyDescent="0.3">
      <c r="V47" s="70">
        <v>2</v>
      </c>
      <c r="W47" s="70" t="s">
        <v>320</v>
      </c>
      <c r="X47" s="70" t="s">
        <v>364</v>
      </c>
      <c r="Y47" s="69" t="s">
        <v>329</v>
      </c>
      <c r="Z47" s="66"/>
      <c r="AA47" s="65" t="s">
        <v>310</v>
      </c>
      <c r="AB47" s="68"/>
      <c r="AC47" s="66"/>
      <c r="AD47" s="65">
        <v>0</v>
      </c>
      <c r="AE47" s="65"/>
      <c r="AR47" s="70">
        <v>1</v>
      </c>
      <c r="AS47" s="59" t="s">
        <v>1104</v>
      </c>
      <c r="AT47" s="59" t="s">
        <v>1105</v>
      </c>
      <c r="AU47" s="59" t="s">
        <v>1106</v>
      </c>
      <c r="AV47" s="59" t="s">
        <v>1107</v>
      </c>
      <c r="AW47" s="59" t="s">
        <v>304</v>
      </c>
      <c r="AX47" s="59" t="s">
        <v>1233</v>
      </c>
      <c r="AY47" s="70" t="s">
        <v>1234</v>
      </c>
      <c r="AZ47" s="70" t="s">
        <v>1218</v>
      </c>
      <c r="BA47" s="70" t="s">
        <v>1132</v>
      </c>
      <c r="BB47" s="70" t="s">
        <v>1235</v>
      </c>
      <c r="BC47" s="70" t="s">
        <v>1236</v>
      </c>
      <c r="BD47" s="70" t="s">
        <v>259</v>
      </c>
      <c r="BE47" s="70" t="s">
        <v>1114</v>
      </c>
      <c r="BF47" s="70">
        <v>372</v>
      </c>
      <c r="BG47" s="70">
        <v>50</v>
      </c>
      <c r="BH47" s="70">
        <v>7.15</v>
      </c>
      <c r="BI47" s="70">
        <v>9.75</v>
      </c>
      <c r="BJ47" s="70">
        <v>66.900000000000006</v>
      </c>
      <c r="BK47" s="70">
        <v>24886.799999999999</v>
      </c>
      <c r="BL47" s="70" t="s">
        <v>1115</v>
      </c>
      <c r="BM47" s="70"/>
      <c r="BO47" s="70">
        <v>1</v>
      </c>
      <c r="BP47" s="70" t="s">
        <v>249</v>
      </c>
      <c r="BQ47" s="70" t="s">
        <v>1105</v>
      </c>
      <c r="BR47" s="70" t="s">
        <v>1106</v>
      </c>
      <c r="BS47" s="70" t="s">
        <v>1107</v>
      </c>
      <c r="BT47" s="70" t="s">
        <v>320</v>
      </c>
      <c r="BU47" s="70" t="s">
        <v>1141</v>
      </c>
      <c r="BV47" s="70" t="s">
        <v>1142</v>
      </c>
      <c r="BW47" s="70"/>
      <c r="BX47" s="70"/>
      <c r="BY47" s="70"/>
      <c r="BZ47" s="70"/>
      <c r="CA47" s="70"/>
    </row>
    <row r="48" spans="2:79" ht="43.2" x14ac:dyDescent="0.3">
      <c r="V48" s="70">
        <v>2</v>
      </c>
      <c r="W48" s="70" t="s">
        <v>320</v>
      </c>
      <c r="X48" s="70" t="s">
        <v>365</v>
      </c>
      <c r="Y48" s="69" t="s">
        <v>332</v>
      </c>
      <c r="Z48" s="66"/>
      <c r="AA48" s="65" t="s">
        <v>310</v>
      </c>
      <c r="AB48" s="68"/>
      <c r="AC48" s="66"/>
      <c r="AD48" s="65">
        <v>0</v>
      </c>
      <c r="AE48" s="65"/>
      <c r="AR48" s="70">
        <v>1</v>
      </c>
      <c r="AS48" s="59" t="s">
        <v>1104</v>
      </c>
      <c r="AT48" s="59" t="s">
        <v>1105</v>
      </c>
      <c r="AU48" s="59" t="s">
        <v>1106</v>
      </c>
      <c r="AV48" s="59" t="s">
        <v>1107</v>
      </c>
      <c r="AW48" s="59" t="s">
        <v>304</v>
      </c>
      <c r="AX48" s="59" t="s">
        <v>1237</v>
      </c>
      <c r="AY48" s="70" t="s">
        <v>1238</v>
      </c>
      <c r="AZ48" s="70" t="s">
        <v>1218</v>
      </c>
      <c r="BA48" s="70" t="s">
        <v>1132</v>
      </c>
      <c r="BB48" s="70" t="s">
        <v>1239</v>
      </c>
      <c r="BC48" s="70" t="s">
        <v>1240</v>
      </c>
      <c r="BD48" s="70" t="s">
        <v>259</v>
      </c>
      <c r="BE48" s="70" t="s">
        <v>1114</v>
      </c>
      <c r="BF48" s="70">
        <v>82</v>
      </c>
      <c r="BG48" s="70">
        <v>55</v>
      </c>
      <c r="BH48" s="70">
        <v>7.8650000000000002</v>
      </c>
      <c r="BI48" s="70">
        <v>5.1150000000000002</v>
      </c>
      <c r="BJ48" s="70">
        <v>67.98</v>
      </c>
      <c r="BK48" s="70">
        <v>5574.36</v>
      </c>
      <c r="BL48" s="70" t="s">
        <v>1115</v>
      </c>
      <c r="BM48" s="70"/>
      <c r="BO48" s="70">
        <v>1</v>
      </c>
      <c r="BP48" s="70" t="s">
        <v>249</v>
      </c>
      <c r="BQ48" s="70" t="s">
        <v>1105</v>
      </c>
      <c r="BR48" s="70" t="s">
        <v>1106</v>
      </c>
      <c r="BS48" s="70" t="s">
        <v>1107</v>
      </c>
      <c r="BT48" s="70" t="s">
        <v>320</v>
      </c>
      <c r="BU48" s="70" t="s">
        <v>1147</v>
      </c>
      <c r="BV48" s="70" t="s">
        <v>1148</v>
      </c>
      <c r="BW48" s="70"/>
      <c r="BX48" s="70"/>
      <c r="BY48" s="70"/>
      <c r="BZ48" s="70"/>
      <c r="CA48" s="70"/>
    </row>
    <row r="49" spans="22:79" ht="43.2" x14ac:dyDescent="0.3">
      <c r="V49" s="70">
        <v>2</v>
      </c>
      <c r="W49" s="70" t="s">
        <v>320</v>
      </c>
      <c r="X49" s="70" t="s">
        <v>334</v>
      </c>
      <c r="Y49" s="69" t="s">
        <v>245</v>
      </c>
      <c r="Z49" s="66"/>
      <c r="AA49" s="65" t="s">
        <v>310</v>
      </c>
      <c r="AB49" s="68" t="s">
        <v>335</v>
      </c>
      <c r="AC49" s="66"/>
      <c r="AD49" s="65">
        <v>1</v>
      </c>
      <c r="AE49" s="65"/>
      <c r="AR49" s="70">
        <v>1</v>
      </c>
      <c r="AS49" s="59" t="s">
        <v>1104</v>
      </c>
      <c r="AT49" s="59" t="s">
        <v>1105</v>
      </c>
      <c r="AU49" s="59" t="s">
        <v>1106</v>
      </c>
      <c r="AV49" s="59" t="s">
        <v>1107</v>
      </c>
      <c r="AW49" s="59" t="s">
        <v>304</v>
      </c>
      <c r="AX49" s="59" t="s">
        <v>1241</v>
      </c>
      <c r="AY49" s="70" t="s">
        <v>1242</v>
      </c>
      <c r="AZ49" s="70" t="s">
        <v>1218</v>
      </c>
      <c r="BA49" s="70" t="s">
        <v>1132</v>
      </c>
      <c r="BB49" s="70" t="s">
        <v>1243</v>
      </c>
      <c r="BC49" s="70" t="s">
        <v>1244</v>
      </c>
      <c r="BD49" s="70" t="s">
        <v>259</v>
      </c>
      <c r="BE49" s="70" t="s">
        <v>1114</v>
      </c>
      <c r="BF49" s="70">
        <v>345</v>
      </c>
      <c r="BG49" s="70">
        <v>150</v>
      </c>
      <c r="BH49" s="70">
        <v>0.15</v>
      </c>
      <c r="BI49" s="70">
        <v>26.85</v>
      </c>
      <c r="BJ49" s="70">
        <v>177</v>
      </c>
      <c r="BK49" s="70">
        <v>61065</v>
      </c>
      <c r="BL49" s="70" t="s">
        <v>1115</v>
      </c>
      <c r="BM49" s="70"/>
      <c r="BO49" s="70">
        <v>1</v>
      </c>
      <c r="BP49" s="70" t="s">
        <v>249</v>
      </c>
      <c r="BQ49" s="70" t="s">
        <v>1105</v>
      </c>
      <c r="BR49" s="70" t="s">
        <v>1106</v>
      </c>
      <c r="BS49" s="70" t="s">
        <v>1107</v>
      </c>
      <c r="BT49" s="70" t="s">
        <v>320</v>
      </c>
      <c r="BU49" s="70" t="s">
        <v>1153</v>
      </c>
      <c r="BV49" s="70" t="s">
        <v>1154</v>
      </c>
      <c r="BW49" s="70"/>
      <c r="BX49" s="70"/>
      <c r="BY49" s="70"/>
      <c r="BZ49" s="70"/>
      <c r="CA49" s="70"/>
    </row>
    <row r="50" spans="22:79" ht="43.2" x14ac:dyDescent="0.3">
      <c r="V50" s="70">
        <v>2</v>
      </c>
      <c r="W50" s="70" t="s">
        <v>320</v>
      </c>
      <c r="X50" s="70" t="s">
        <v>337</v>
      </c>
      <c r="Y50" s="69" t="s">
        <v>338</v>
      </c>
      <c r="Z50" s="66"/>
      <c r="AA50" s="65" t="s">
        <v>310</v>
      </c>
      <c r="AB50" s="68" t="s">
        <v>335</v>
      </c>
      <c r="AC50" s="66" t="s">
        <v>338</v>
      </c>
      <c r="AD50" s="65">
        <v>1</v>
      </c>
      <c r="AE50" s="65"/>
      <c r="AR50" s="70">
        <v>1</v>
      </c>
      <c r="AS50" s="59" t="s">
        <v>1104</v>
      </c>
      <c r="AT50" s="59" t="s">
        <v>1105</v>
      </c>
      <c r="AU50" s="59" t="s">
        <v>1106</v>
      </c>
      <c r="AV50" s="59" t="s">
        <v>1107</v>
      </c>
      <c r="AW50" s="59" t="s">
        <v>304</v>
      </c>
      <c r="AX50" s="59" t="s">
        <v>1245</v>
      </c>
      <c r="AY50" s="70" t="s">
        <v>1246</v>
      </c>
      <c r="AZ50" s="70" t="s">
        <v>1218</v>
      </c>
      <c r="BA50" s="70" t="s">
        <v>1157</v>
      </c>
      <c r="BB50" s="70" t="s">
        <v>1247</v>
      </c>
      <c r="BC50" s="70" t="s">
        <v>1248</v>
      </c>
      <c r="BD50" s="70" t="s">
        <v>259</v>
      </c>
      <c r="BE50" s="70" t="s">
        <v>1114</v>
      </c>
      <c r="BF50" s="70">
        <v>522</v>
      </c>
      <c r="BG50" s="70">
        <v>1200</v>
      </c>
      <c r="BH50" s="70">
        <v>103.2</v>
      </c>
      <c r="BI50" s="70">
        <v>220.8</v>
      </c>
      <c r="BJ50" s="70">
        <v>1524</v>
      </c>
      <c r="BK50" s="70">
        <v>795528</v>
      </c>
      <c r="BL50" s="70" t="s">
        <v>1115</v>
      </c>
      <c r="BM50" s="70"/>
      <c r="BO50" s="70">
        <v>1</v>
      </c>
      <c r="BP50" s="70" t="s">
        <v>249</v>
      </c>
      <c r="BQ50" s="70" t="s">
        <v>1105</v>
      </c>
      <c r="BR50" s="70" t="s">
        <v>1106</v>
      </c>
      <c r="BS50" s="70" t="s">
        <v>1107</v>
      </c>
      <c r="BT50" s="70" t="s">
        <v>320</v>
      </c>
      <c r="BU50" s="70" t="s">
        <v>1160</v>
      </c>
      <c r="BV50" s="70" t="s">
        <v>1161</v>
      </c>
      <c r="BW50" s="70"/>
      <c r="BX50" s="70"/>
      <c r="BY50" s="70"/>
      <c r="BZ50" s="70"/>
      <c r="CA50" s="70"/>
    </row>
    <row r="51" spans="22:79" ht="57.6" x14ac:dyDescent="0.3">
      <c r="V51" s="70">
        <v>2</v>
      </c>
      <c r="W51" s="70" t="s">
        <v>320</v>
      </c>
      <c r="X51" s="70" t="s">
        <v>366</v>
      </c>
      <c r="Y51" s="69" t="s">
        <v>244</v>
      </c>
      <c r="Z51" s="66"/>
      <c r="AA51" s="65" t="s">
        <v>349</v>
      </c>
      <c r="AB51" s="68" t="s">
        <v>335</v>
      </c>
      <c r="AC51" s="66" t="s">
        <v>244</v>
      </c>
      <c r="AD51" s="65">
        <v>1</v>
      </c>
      <c r="AE51" s="65"/>
      <c r="AR51" s="70">
        <v>1</v>
      </c>
      <c r="AS51" s="59" t="s">
        <v>1104</v>
      </c>
      <c r="AT51" s="59" t="s">
        <v>1105</v>
      </c>
      <c r="AU51" s="59" t="s">
        <v>1106</v>
      </c>
      <c r="AV51" s="59" t="s">
        <v>1107</v>
      </c>
      <c r="AW51" s="59" t="s">
        <v>304</v>
      </c>
      <c r="AX51" s="59" t="s">
        <v>1249</v>
      </c>
      <c r="AY51" s="70" t="s">
        <v>1250</v>
      </c>
      <c r="AZ51" s="70" t="s">
        <v>1218</v>
      </c>
      <c r="BA51" s="70" t="s">
        <v>1157</v>
      </c>
      <c r="BB51" s="70" t="s">
        <v>1251</v>
      </c>
      <c r="BC51" s="70" t="s">
        <v>1252</v>
      </c>
      <c r="BD51" s="70" t="s">
        <v>259</v>
      </c>
      <c r="BE51" s="70" t="s">
        <v>1114</v>
      </c>
      <c r="BF51" s="70">
        <v>303</v>
      </c>
      <c r="BG51" s="70">
        <v>700</v>
      </c>
      <c r="BH51" s="70">
        <v>14</v>
      </c>
      <c r="BI51" s="70">
        <v>6.3</v>
      </c>
      <c r="BJ51" s="70">
        <v>720.3</v>
      </c>
      <c r="BK51" s="70">
        <v>218250.9</v>
      </c>
      <c r="BL51" s="70" t="s">
        <v>1115</v>
      </c>
      <c r="BM51" s="70"/>
      <c r="BO51" s="70">
        <v>1</v>
      </c>
      <c r="BP51" s="70" t="s">
        <v>249</v>
      </c>
      <c r="BQ51" s="70" t="s">
        <v>1105</v>
      </c>
      <c r="BR51" s="70" t="s">
        <v>1106</v>
      </c>
      <c r="BS51" s="70" t="s">
        <v>1107</v>
      </c>
      <c r="BT51" s="70" t="s">
        <v>320</v>
      </c>
      <c r="BU51" s="70" t="s">
        <v>1166</v>
      </c>
      <c r="BV51" s="70" t="s">
        <v>1167</v>
      </c>
      <c r="BW51" s="70"/>
      <c r="BX51" s="70"/>
      <c r="BY51" s="70"/>
      <c r="BZ51" s="70"/>
      <c r="CA51" s="70"/>
    </row>
    <row r="52" spans="22:79" ht="57.6" x14ac:dyDescent="0.3">
      <c r="V52" s="70">
        <v>2</v>
      </c>
      <c r="W52" s="70" t="s">
        <v>320</v>
      </c>
      <c r="X52" s="70" t="s">
        <v>367</v>
      </c>
      <c r="Y52" s="69" t="s">
        <v>248</v>
      </c>
      <c r="Z52" s="66"/>
      <c r="AA52" s="65" t="s">
        <v>349</v>
      </c>
      <c r="AB52" s="68" t="s">
        <v>335</v>
      </c>
      <c r="AC52" s="66" t="s">
        <v>248</v>
      </c>
      <c r="AD52" s="65">
        <v>1</v>
      </c>
      <c r="AE52" s="65"/>
      <c r="AR52" s="70">
        <v>1</v>
      </c>
      <c r="AS52" s="59" t="s">
        <v>1104</v>
      </c>
      <c r="AT52" s="59" t="s">
        <v>1105</v>
      </c>
      <c r="AU52" s="59" t="s">
        <v>1106</v>
      </c>
      <c r="AV52" s="59" t="s">
        <v>1107</v>
      </c>
      <c r="AW52" s="59" t="s">
        <v>304</v>
      </c>
      <c r="AX52" s="59" t="s">
        <v>1253</v>
      </c>
      <c r="AY52" s="70" t="s">
        <v>1254</v>
      </c>
      <c r="AZ52" s="70" t="s">
        <v>1218</v>
      </c>
      <c r="BA52" s="70" t="s">
        <v>1157</v>
      </c>
      <c r="BB52" s="70" t="s">
        <v>1255</v>
      </c>
      <c r="BC52" s="70" t="s">
        <v>1256</v>
      </c>
      <c r="BD52" s="70" t="s">
        <v>259</v>
      </c>
      <c r="BE52" s="70" t="s">
        <v>1114</v>
      </c>
      <c r="BF52" s="70">
        <v>229</v>
      </c>
      <c r="BG52" s="70">
        <v>1500</v>
      </c>
      <c r="BH52" s="70">
        <v>276</v>
      </c>
      <c r="BI52" s="70">
        <v>229.5</v>
      </c>
      <c r="BJ52" s="70">
        <v>2005.5</v>
      </c>
      <c r="BK52" s="70">
        <v>459259.5</v>
      </c>
      <c r="BL52" s="70" t="s">
        <v>1115</v>
      </c>
      <c r="BM52" s="70"/>
      <c r="BO52" s="70">
        <v>1</v>
      </c>
      <c r="BP52" s="70" t="s">
        <v>249</v>
      </c>
      <c r="BQ52" s="70" t="s">
        <v>1105</v>
      </c>
      <c r="BR52" s="70" t="s">
        <v>1106</v>
      </c>
      <c r="BS52" s="70" t="s">
        <v>1107</v>
      </c>
      <c r="BT52" s="70" t="s">
        <v>320</v>
      </c>
      <c r="BU52" s="70" t="s">
        <v>1172</v>
      </c>
      <c r="BV52" s="70" t="s">
        <v>1173</v>
      </c>
      <c r="BW52" s="70"/>
      <c r="BX52" s="70"/>
      <c r="BY52" s="70"/>
      <c r="BZ52" s="70"/>
      <c r="CA52" s="70"/>
    </row>
    <row r="53" spans="22:79" ht="43.2" x14ac:dyDescent="0.3">
      <c r="V53" s="70">
        <v>2</v>
      </c>
      <c r="W53" s="70" t="s">
        <v>320</v>
      </c>
      <c r="X53" s="70" t="s">
        <v>368</v>
      </c>
      <c r="Y53" s="69" t="s">
        <v>253</v>
      </c>
      <c r="Z53" s="66"/>
      <c r="AA53" s="65" t="s">
        <v>349</v>
      </c>
      <c r="AB53" s="68" t="s">
        <v>360</v>
      </c>
      <c r="AC53" s="66" t="s">
        <v>253</v>
      </c>
      <c r="AD53" s="65">
        <v>1</v>
      </c>
      <c r="AE53" s="65"/>
      <c r="AR53" s="70">
        <v>1</v>
      </c>
      <c r="AS53" s="59" t="s">
        <v>1104</v>
      </c>
      <c r="AT53" s="59" t="s">
        <v>1105</v>
      </c>
      <c r="AU53" s="59" t="s">
        <v>1106</v>
      </c>
      <c r="AV53" s="59" t="s">
        <v>1107</v>
      </c>
      <c r="AW53" s="59" t="s">
        <v>304</v>
      </c>
      <c r="AX53" s="59" t="s">
        <v>1257</v>
      </c>
      <c r="AY53" s="70" t="s">
        <v>1258</v>
      </c>
      <c r="AZ53" s="70" t="s">
        <v>1259</v>
      </c>
      <c r="BA53" s="70" t="s">
        <v>1111</v>
      </c>
      <c r="BB53" s="70" t="s">
        <v>1260</v>
      </c>
      <c r="BC53" s="70" t="s">
        <v>1261</v>
      </c>
      <c r="BD53" s="70" t="s">
        <v>259</v>
      </c>
      <c r="BE53" s="70" t="s">
        <v>1114</v>
      </c>
      <c r="BF53" s="70">
        <v>548</v>
      </c>
      <c r="BG53" s="70">
        <v>100</v>
      </c>
      <c r="BH53" s="70">
        <v>11.9</v>
      </c>
      <c r="BI53" s="70">
        <v>4.2</v>
      </c>
      <c r="BJ53" s="70">
        <v>116.1</v>
      </c>
      <c r="BK53" s="70">
        <v>63622.8</v>
      </c>
      <c r="BL53" s="70" t="s">
        <v>1115</v>
      </c>
      <c r="BM53" s="70"/>
      <c r="BO53" s="70">
        <v>1</v>
      </c>
      <c r="BP53" s="70" t="s">
        <v>251</v>
      </c>
      <c r="BQ53" s="70" t="s">
        <v>1105</v>
      </c>
      <c r="BR53" s="70" t="s">
        <v>1106</v>
      </c>
      <c r="BS53" s="70" t="s">
        <v>1107</v>
      </c>
      <c r="BT53" s="70" t="s">
        <v>320</v>
      </c>
      <c r="BU53" s="70" t="s">
        <v>1116</v>
      </c>
      <c r="BV53" s="70" t="s">
        <v>1117</v>
      </c>
      <c r="BW53" s="70">
        <v>0</v>
      </c>
      <c r="BX53" s="70">
        <v>500000</v>
      </c>
      <c r="BY53" s="70">
        <v>1.013E-2</v>
      </c>
      <c r="BZ53" s="70" t="s">
        <v>1179</v>
      </c>
      <c r="CA53" s="70"/>
    </row>
    <row r="54" spans="22:79" ht="43.2" x14ac:dyDescent="0.3">
      <c r="V54" s="70">
        <v>2</v>
      </c>
      <c r="W54" s="70" t="s">
        <v>320</v>
      </c>
      <c r="X54" s="70" t="s">
        <v>359</v>
      </c>
      <c r="Y54" s="69" t="s">
        <v>255</v>
      </c>
      <c r="Z54" s="66"/>
      <c r="AA54" s="65" t="s">
        <v>310</v>
      </c>
      <c r="AB54" s="68" t="s">
        <v>360</v>
      </c>
      <c r="AC54" s="66" t="s">
        <v>255</v>
      </c>
      <c r="AD54" s="65">
        <v>1</v>
      </c>
      <c r="AE54" s="65"/>
      <c r="AR54" s="70">
        <v>1</v>
      </c>
      <c r="AS54" s="59" t="s">
        <v>1104</v>
      </c>
      <c r="AT54" s="59" t="s">
        <v>1105</v>
      </c>
      <c r="AU54" s="59" t="s">
        <v>1106</v>
      </c>
      <c r="AV54" s="59" t="s">
        <v>1107</v>
      </c>
      <c r="AW54" s="59" t="s">
        <v>304</v>
      </c>
      <c r="AX54" s="59" t="s">
        <v>1262</v>
      </c>
      <c r="AY54" s="70" t="s">
        <v>1263</v>
      </c>
      <c r="AZ54" s="70" t="s">
        <v>1259</v>
      </c>
      <c r="BA54" s="70" t="s">
        <v>1132</v>
      </c>
      <c r="BB54" s="70" t="s">
        <v>1264</v>
      </c>
      <c r="BC54" s="70" t="s">
        <v>1265</v>
      </c>
      <c r="BD54" s="70" t="s">
        <v>259</v>
      </c>
      <c r="BE54" s="70" t="s">
        <v>1114</v>
      </c>
      <c r="BF54" s="70">
        <v>305</v>
      </c>
      <c r="BG54" s="70">
        <v>200</v>
      </c>
      <c r="BH54" s="70">
        <v>30.6</v>
      </c>
      <c r="BI54" s="70">
        <v>15.2</v>
      </c>
      <c r="BJ54" s="70">
        <v>245.8</v>
      </c>
      <c r="BK54" s="70">
        <v>74969</v>
      </c>
      <c r="BL54" s="70" t="s">
        <v>1115</v>
      </c>
      <c r="BM54" s="70"/>
      <c r="BO54" s="70">
        <v>1</v>
      </c>
      <c r="BP54" s="70" t="s">
        <v>251</v>
      </c>
      <c r="BQ54" s="70" t="s">
        <v>1105</v>
      </c>
      <c r="BR54" s="70" t="s">
        <v>1106</v>
      </c>
      <c r="BS54" s="70" t="s">
        <v>1107</v>
      </c>
      <c r="BT54" s="70" t="s">
        <v>320</v>
      </c>
      <c r="BU54" s="70" t="s">
        <v>1122</v>
      </c>
      <c r="BV54" s="70" t="s">
        <v>1123</v>
      </c>
      <c r="BW54" s="70">
        <v>500000</v>
      </c>
      <c r="BX54" s="70">
        <v>1000000</v>
      </c>
      <c r="BY54" s="70">
        <v>4.5679999999999998E-2</v>
      </c>
      <c r="BZ54" s="70" t="s">
        <v>1179</v>
      </c>
      <c r="CA54" s="70"/>
    </row>
    <row r="55" spans="22:79" ht="72" x14ac:dyDescent="0.3">
      <c r="AR55" s="70">
        <v>1</v>
      </c>
      <c r="AS55" s="59" t="s">
        <v>1104</v>
      </c>
      <c r="AT55" s="59" t="s">
        <v>1105</v>
      </c>
      <c r="AU55" s="59" t="s">
        <v>1106</v>
      </c>
      <c r="AV55" s="59" t="s">
        <v>1107</v>
      </c>
      <c r="AW55" s="59" t="s">
        <v>304</v>
      </c>
      <c r="AX55" s="59" t="s">
        <v>1266</v>
      </c>
      <c r="AY55" s="70" t="s">
        <v>1267</v>
      </c>
      <c r="AZ55" s="70" t="s">
        <v>1259</v>
      </c>
      <c r="BA55" s="70" t="s">
        <v>1157</v>
      </c>
      <c r="BB55" s="70" t="s">
        <v>1268</v>
      </c>
      <c r="BC55" s="70" t="s">
        <v>1269</v>
      </c>
      <c r="BD55" s="70" t="s">
        <v>259</v>
      </c>
      <c r="BE55" s="70" t="s">
        <v>1114</v>
      </c>
      <c r="BF55" s="70">
        <v>292</v>
      </c>
      <c r="BG55" s="70">
        <v>500</v>
      </c>
      <c r="BH55" s="70">
        <v>31</v>
      </c>
      <c r="BI55" s="70">
        <v>6.5</v>
      </c>
      <c r="BJ55" s="70">
        <v>537.5</v>
      </c>
      <c r="BK55" s="70">
        <v>156950</v>
      </c>
      <c r="BL55" s="70" t="s">
        <v>1115</v>
      </c>
      <c r="BM55" s="70"/>
      <c r="BO55" s="70">
        <v>1</v>
      </c>
      <c r="BP55" s="70" t="s">
        <v>251</v>
      </c>
      <c r="BQ55" s="70" t="s">
        <v>1105</v>
      </c>
      <c r="BR55" s="70" t="s">
        <v>1106</v>
      </c>
      <c r="BS55" s="70" t="s">
        <v>1107</v>
      </c>
      <c r="BT55" s="70" t="s">
        <v>320</v>
      </c>
      <c r="BU55" s="70" t="s">
        <v>1128</v>
      </c>
      <c r="BV55" s="70" t="s">
        <v>1129</v>
      </c>
      <c r="BW55" s="70">
        <v>1000000</v>
      </c>
      <c r="BX55" s="70">
        <v>1500000</v>
      </c>
      <c r="BY55" s="70">
        <v>2.8490000000000001E-2</v>
      </c>
      <c r="BZ55" s="70" t="s">
        <v>1179</v>
      </c>
      <c r="CA55" s="70"/>
    </row>
    <row r="56" spans="22:79" ht="43.2" x14ac:dyDescent="0.3">
      <c r="AR56" s="70">
        <v>1</v>
      </c>
      <c r="AS56" s="59" t="s">
        <v>246</v>
      </c>
      <c r="AT56" s="59" t="s">
        <v>1105</v>
      </c>
      <c r="AU56" s="59" t="s">
        <v>1106</v>
      </c>
      <c r="AV56" s="59" t="s">
        <v>1107</v>
      </c>
      <c r="AW56" s="59" t="s">
        <v>304</v>
      </c>
      <c r="AX56" s="59" t="s">
        <v>1108</v>
      </c>
      <c r="AY56" s="70" t="s">
        <v>1109</v>
      </c>
      <c r="AZ56" s="70" t="s">
        <v>1110</v>
      </c>
      <c r="BA56" s="70" t="s">
        <v>1111</v>
      </c>
      <c r="BB56" s="70" t="s">
        <v>1112</v>
      </c>
      <c r="BC56" s="70" t="s">
        <v>1113</v>
      </c>
      <c r="BD56" s="70" t="s">
        <v>254</v>
      </c>
      <c r="BE56" s="70" t="s">
        <v>1114</v>
      </c>
      <c r="BF56" s="70">
        <v>13</v>
      </c>
      <c r="BG56" s="70">
        <v>0.35299999999999998</v>
      </c>
      <c r="BH56" s="70">
        <v>4.7655000000000003E-2</v>
      </c>
      <c r="BI56" s="70">
        <v>6.6364000000000006E-2</v>
      </c>
      <c r="BJ56" s="70">
        <v>0.46701900000000002</v>
      </c>
      <c r="BK56" s="70">
        <v>6.0712469999999996</v>
      </c>
      <c r="BL56" s="70" t="s">
        <v>1270</v>
      </c>
      <c r="BM56" s="70"/>
      <c r="BO56" s="70">
        <v>1</v>
      </c>
      <c r="BP56" s="70" t="s">
        <v>251</v>
      </c>
      <c r="BQ56" s="70" t="s">
        <v>1105</v>
      </c>
      <c r="BR56" s="70" t="s">
        <v>1106</v>
      </c>
      <c r="BS56" s="70" t="s">
        <v>1107</v>
      </c>
      <c r="BT56" s="70" t="s">
        <v>320</v>
      </c>
      <c r="BU56" s="70" t="s">
        <v>1135</v>
      </c>
      <c r="BV56" s="70" t="s">
        <v>1136</v>
      </c>
      <c r="BW56" s="70">
        <v>1500000</v>
      </c>
      <c r="BX56" s="70">
        <v>10000000</v>
      </c>
      <c r="BY56" s="70">
        <v>4.7699999999999999E-2</v>
      </c>
      <c r="BZ56" s="70" t="s">
        <v>1179</v>
      </c>
      <c r="CA56" s="70"/>
    </row>
    <row r="57" spans="22:79" ht="43.2" x14ac:dyDescent="0.3">
      <c r="AR57" s="70">
        <v>1</v>
      </c>
      <c r="AS57" s="59" t="s">
        <v>246</v>
      </c>
      <c r="AT57" s="59" t="s">
        <v>1105</v>
      </c>
      <c r="AU57" s="59" t="s">
        <v>1106</v>
      </c>
      <c r="AV57" s="59" t="s">
        <v>1107</v>
      </c>
      <c r="AW57" s="59" t="s">
        <v>304</v>
      </c>
      <c r="AX57" s="59" t="s">
        <v>1118</v>
      </c>
      <c r="AY57" s="70" t="s">
        <v>1119</v>
      </c>
      <c r="AZ57" s="70" t="s">
        <v>1110</v>
      </c>
      <c r="BA57" s="70" t="s">
        <v>1111</v>
      </c>
      <c r="BB57" s="70" t="s">
        <v>1120</v>
      </c>
      <c r="BC57" s="70" t="s">
        <v>1121</v>
      </c>
      <c r="BD57" s="70" t="s">
        <v>254</v>
      </c>
      <c r="BE57" s="70" t="s">
        <v>1114</v>
      </c>
      <c r="BF57" s="70">
        <v>217</v>
      </c>
      <c r="BG57" s="70">
        <v>0.74199999999999999</v>
      </c>
      <c r="BH57" s="70">
        <v>0.10759000000000001</v>
      </c>
      <c r="BI57" s="70">
        <v>7.4941999999999995E-2</v>
      </c>
      <c r="BJ57" s="70">
        <v>0.92453200000000002</v>
      </c>
      <c r="BK57" s="70">
        <v>200.62344400000001</v>
      </c>
      <c r="BL57" s="70" t="s">
        <v>1270</v>
      </c>
      <c r="BM57" s="70"/>
      <c r="BO57" s="70">
        <v>1</v>
      </c>
      <c r="BP57" s="70" t="s">
        <v>251</v>
      </c>
      <c r="BQ57" s="70" t="s">
        <v>1105</v>
      </c>
      <c r="BR57" s="70" t="s">
        <v>1106</v>
      </c>
      <c r="BS57" s="70" t="s">
        <v>1107</v>
      </c>
      <c r="BT57" s="70" t="s">
        <v>320</v>
      </c>
      <c r="BU57" s="70" t="s">
        <v>1141</v>
      </c>
      <c r="BV57" s="70" t="s">
        <v>1142</v>
      </c>
      <c r="BW57" s="70"/>
      <c r="BX57" s="70"/>
      <c r="BY57" s="70"/>
      <c r="BZ57" s="70"/>
      <c r="CA57" s="70"/>
    </row>
    <row r="58" spans="22:79" ht="43.2" x14ac:dyDescent="0.3">
      <c r="AR58" s="70">
        <v>1</v>
      </c>
      <c r="AS58" s="59" t="s">
        <v>246</v>
      </c>
      <c r="AT58" s="59" t="s">
        <v>1105</v>
      </c>
      <c r="AU58" s="59" t="s">
        <v>1106</v>
      </c>
      <c r="AV58" s="59" t="s">
        <v>1107</v>
      </c>
      <c r="AW58" s="59" t="s">
        <v>304</v>
      </c>
      <c r="AX58" s="59" t="s">
        <v>1124</v>
      </c>
      <c r="AY58" s="70" t="s">
        <v>1125</v>
      </c>
      <c r="AZ58" s="70" t="s">
        <v>1110</v>
      </c>
      <c r="BA58" s="70" t="s">
        <v>1111</v>
      </c>
      <c r="BB58" s="70" t="s">
        <v>1126</v>
      </c>
      <c r="BC58" s="70" t="s">
        <v>1127</v>
      </c>
      <c r="BD58" s="70" t="s">
        <v>254</v>
      </c>
      <c r="BE58" s="70" t="s">
        <v>1114</v>
      </c>
      <c r="BF58" s="70">
        <v>318</v>
      </c>
      <c r="BG58" s="70">
        <v>1.419</v>
      </c>
      <c r="BH58" s="70">
        <v>7.2369000000000003E-2</v>
      </c>
      <c r="BI58" s="70">
        <v>0.20575499999999999</v>
      </c>
      <c r="BJ58" s="70">
        <v>1.6971240000000001</v>
      </c>
      <c r="BK58" s="70">
        <v>539.68543199999999</v>
      </c>
      <c r="BL58" s="70" t="s">
        <v>1270</v>
      </c>
      <c r="BM58" s="70"/>
      <c r="BO58" s="70">
        <v>1</v>
      </c>
      <c r="BP58" s="70" t="s">
        <v>251</v>
      </c>
      <c r="BQ58" s="70" t="s">
        <v>1105</v>
      </c>
      <c r="BR58" s="70" t="s">
        <v>1106</v>
      </c>
      <c r="BS58" s="70" t="s">
        <v>1107</v>
      </c>
      <c r="BT58" s="70" t="s">
        <v>320</v>
      </c>
      <c r="BU58" s="70" t="s">
        <v>1147</v>
      </c>
      <c r="BV58" s="70" t="s">
        <v>1148</v>
      </c>
      <c r="BW58" s="70"/>
      <c r="BX58" s="70"/>
      <c r="BY58" s="70"/>
      <c r="BZ58" s="70"/>
      <c r="CA58" s="70"/>
    </row>
    <row r="59" spans="22:79" ht="43.2" x14ac:dyDescent="0.3">
      <c r="AR59" s="70">
        <v>1</v>
      </c>
      <c r="AS59" s="59" t="s">
        <v>246</v>
      </c>
      <c r="AT59" s="59" t="s">
        <v>1105</v>
      </c>
      <c r="AU59" s="59" t="s">
        <v>1106</v>
      </c>
      <c r="AV59" s="59" t="s">
        <v>1107</v>
      </c>
      <c r="AW59" s="59" t="s">
        <v>304</v>
      </c>
      <c r="AX59" s="59" t="s">
        <v>1130</v>
      </c>
      <c r="AY59" s="70" t="s">
        <v>1131</v>
      </c>
      <c r="AZ59" s="70" t="s">
        <v>1110</v>
      </c>
      <c r="BA59" s="70" t="s">
        <v>1132</v>
      </c>
      <c r="BB59" s="70" t="s">
        <v>1133</v>
      </c>
      <c r="BC59" s="70" t="s">
        <v>1134</v>
      </c>
      <c r="BD59" s="70" t="s">
        <v>254</v>
      </c>
      <c r="BE59" s="70" t="s">
        <v>1114</v>
      </c>
      <c r="BF59" s="70">
        <v>212</v>
      </c>
      <c r="BG59" s="70">
        <v>1.44</v>
      </c>
      <c r="BH59" s="70">
        <v>0.16416</v>
      </c>
      <c r="BI59" s="70">
        <v>0.28655999999999998</v>
      </c>
      <c r="BJ59" s="70">
        <v>1.89072</v>
      </c>
      <c r="BK59" s="70">
        <v>400.83264000000003</v>
      </c>
      <c r="BL59" s="70" t="s">
        <v>1270</v>
      </c>
      <c r="BM59" s="70"/>
      <c r="BO59" s="70">
        <v>1</v>
      </c>
      <c r="BP59" s="70" t="s">
        <v>251</v>
      </c>
      <c r="BQ59" s="70" t="s">
        <v>1105</v>
      </c>
      <c r="BR59" s="70" t="s">
        <v>1106</v>
      </c>
      <c r="BS59" s="70" t="s">
        <v>1107</v>
      </c>
      <c r="BT59" s="70" t="s">
        <v>320</v>
      </c>
      <c r="BU59" s="70" t="s">
        <v>1153</v>
      </c>
      <c r="BV59" s="70" t="s">
        <v>1154</v>
      </c>
      <c r="BW59" s="70"/>
      <c r="BX59" s="70"/>
      <c r="BY59" s="70"/>
      <c r="BZ59" s="70"/>
      <c r="CA59" s="70"/>
    </row>
    <row r="60" spans="22:79" ht="43.2" x14ac:dyDescent="0.3">
      <c r="AR60" s="70">
        <v>1</v>
      </c>
      <c r="AS60" s="59" t="s">
        <v>246</v>
      </c>
      <c r="AT60" s="59" t="s">
        <v>1105</v>
      </c>
      <c r="AU60" s="59" t="s">
        <v>1106</v>
      </c>
      <c r="AV60" s="59" t="s">
        <v>1107</v>
      </c>
      <c r="AW60" s="59" t="s">
        <v>304</v>
      </c>
      <c r="AX60" s="59" t="s">
        <v>1137</v>
      </c>
      <c r="AY60" s="70" t="s">
        <v>1138</v>
      </c>
      <c r="AZ60" s="70" t="s">
        <v>1110</v>
      </c>
      <c r="BA60" s="70" t="s">
        <v>1132</v>
      </c>
      <c r="BB60" s="70" t="s">
        <v>1139</v>
      </c>
      <c r="BC60" s="70" t="s">
        <v>1140</v>
      </c>
      <c r="BD60" s="70" t="s">
        <v>254</v>
      </c>
      <c r="BE60" s="70" t="s">
        <v>1114</v>
      </c>
      <c r="BF60" s="70">
        <v>457</v>
      </c>
      <c r="BG60" s="70">
        <v>4.4560000000000004</v>
      </c>
      <c r="BH60" s="70">
        <v>8.9120000000000005E-2</v>
      </c>
      <c r="BI60" s="70">
        <v>0.71741600000000005</v>
      </c>
      <c r="BJ60" s="70">
        <v>5.2625359999999999</v>
      </c>
      <c r="BK60" s="70">
        <v>2404.9789519999999</v>
      </c>
      <c r="BL60" s="70" t="s">
        <v>1270</v>
      </c>
      <c r="BM60" s="70"/>
      <c r="BO60" s="70">
        <v>1</v>
      </c>
      <c r="BP60" s="70" t="s">
        <v>251</v>
      </c>
      <c r="BQ60" s="70" t="s">
        <v>1105</v>
      </c>
      <c r="BR60" s="70" t="s">
        <v>1106</v>
      </c>
      <c r="BS60" s="70" t="s">
        <v>1107</v>
      </c>
      <c r="BT60" s="70" t="s">
        <v>320</v>
      </c>
      <c r="BU60" s="70" t="s">
        <v>1160</v>
      </c>
      <c r="BV60" s="70" t="s">
        <v>1161</v>
      </c>
      <c r="BW60" s="70"/>
      <c r="BX60" s="70"/>
      <c r="BY60" s="70"/>
      <c r="BZ60" s="70"/>
      <c r="CA60" s="70"/>
    </row>
    <row r="61" spans="22:79" ht="43.2" x14ac:dyDescent="0.3">
      <c r="AR61" s="70">
        <v>1</v>
      </c>
      <c r="AS61" s="59" t="s">
        <v>246</v>
      </c>
      <c r="AT61" s="59" t="s">
        <v>1105</v>
      </c>
      <c r="AU61" s="59" t="s">
        <v>1106</v>
      </c>
      <c r="AV61" s="59" t="s">
        <v>1107</v>
      </c>
      <c r="AW61" s="59" t="s">
        <v>304</v>
      </c>
      <c r="AX61" s="59" t="s">
        <v>1143</v>
      </c>
      <c r="AY61" s="70" t="s">
        <v>1144</v>
      </c>
      <c r="AZ61" s="70" t="s">
        <v>1110</v>
      </c>
      <c r="BA61" s="70" t="s">
        <v>1132</v>
      </c>
      <c r="BB61" s="70" t="s">
        <v>1145</v>
      </c>
      <c r="BC61" s="70" t="s">
        <v>1146</v>
      </c>
      <c r="BD61" s="70" t="s">
        <v>254</v>
      </c>
      <c r="BE61" s="70" t="s">
        <v>1114</v>
      </c>
      <c r="BF61" s="70">
        <v>387</v>
      </c>
      <c r="BG61" s="70"/>
      <c r="BH61" s="70"/>
      <c r="BI61" s="70"/>
      <c r="BJ61" s="70">
        <v>0</v>
      </c>
      <c r="BK61" s="70">
        <v>0</v>
      </c>
      <c r="BL61" s="70" t="s">
        <v>1270</v>
      </c>
      <c r="BM61" s="70"/>
      <c r="BO61" s="70">
        <v>1</v>
      </c>
      <c r="BP61" s="70" t="s">
        <v>251</v>
      </c>
      <c r="BQ61" s="70" t="s">
        <v>1105</v>
      </c>
      <c r="BR61" s="70" t="s">
        <v>1106</v>
      </c>
      <c r="BS61" s="70" t="s">
        <v>1107</v>
      </c>
      <c r="BT61" s="70" t="s">
        <v>320</v>
      </c>
      <c r="BU61" s="70" t="s">
        <v>1166</v>
      </c>
      <c r="BV61" s="70" t="s">
        <v>1167</v>
      </c>
      <c r="BW61" s="70"/>
      <c r="BX61" s="70"/>
      <c r="BY61" s="70"/>
      <c r="BZ61" s="70"/>
      <c r="CA61" s="70"/>
    </row>
    <row r="62" spans="22:79" ht="43.2" x14ac:dyDescent="0.3">
      <c r="AR62" s="70">
        <v>1</v>
      </c>
      <c r="AS62" s="59" t="s">
        <v>246</v>
      </c>
      <c r="AT62" s="59" t="s">
        <v>1105</v>
      </c>
      <c r="AU62" s="59" t="s">
        <v>1106</v>
      </c>
      <c r="AV62" s="59" t="s">
        <v>1107</v>
      </c>
      <c r="AW62" s="59" t="s">
        <v>304</v>
      </c>
      <c r="AX62" s="59" t="s">
        <v>1149</v>
      </c>
      <c r="AY62" s="70" t="s">
        <v>1150</v>
      </c>
      <c r="AZ62" s="70" t="s">
        <v>1110</v>
      </c>
      <c r="BA62" s="70" t="s">
        <v>1132</v>
      </c>
      <c r="BB62" s="70" t="s">
        <v>1151</v>
      </c>
      <c r="BC62" s="70" t="s">
        <v>1152</v>
      </c>
      <c r="BD62" s="70" t="s">
        <v>254</v>
      </c>
      <c r="BE62" s="70" t="s">
        <v>1114</v>
      </c>
      <c r="BF62" s="70">
        <v>49</v>
      </c>
      <c r="BG62" s="70">
        <v>8.1549999999999994</v>
      </c>
      <c r="BH62" s="70">
        <v>0.52192000000000005</v>
      </c>
      <c r="BI62" s="70">
        <v>0</v>
      </c>
      <c r="BJ62" s="70">
        <v>8.6769200000000009</v>
      </c>
      <c r="BK62" s="70">
        <v>425.16908000000001</v>
      </c>
      <c r="BL62" s="70" t="s">
        <v>1270</v>
      </c>
      <c r="BM62" s="70"/>
      <c r="BO62" s="70">
        <v>1</v>
      </c>
      <c r="BP62" s="70" t="s">
        <v>251</v>
      </c>
      <c r="BQ62" s="70" t="s">
        <v>1105</v>
      </c>
      <c r="BR62" s="70" t="s">
        <v>1106</v>
      </c>
      <c r="BS62" s="70" t="s">
        <v>1107</v>
      </c>
      <c r="BT62" s="70" t="s">
        <v>320</v>
      </c>
      <c r="BU62" s="70" t="s">
        <v>1172</v>
      </c>
      <c r="BV62" s="70" t="s">
        <v>1173</v>
      </c>
      <c r="BW62" s="70"/>
      <c r="BX62" s="70"/>
      <c r="BY62" s="70"/>
      <c r="BZ62" s="70"/>
      <c r="CA62" s="70"/>
    </row>
    <row r="63" spans="22:79" ht="43.2" x14ac:dyDescent="0.3">
      <c r="AR63" s="70">
        <v>1</v>
      </c>
      <c r="AS63" s="59" t="s">
        <v>246</v>
      </c>
      <c r="AT63" s="59" t="s">
        <v>1105</v>
      </c>
      <c r="AU63" s="59" t="s">
        <v>1106</v>
      </c>
      <c r="AV63" s="59" t="s">
        <v>1107</v>
      </c>
      <c r="AW63" s="59" t="s">
        <v>304</v>
      </c>
      <c r="AX63" s="59" t="s">
        <v>1155</v>
      </c>
      <c r="AY63" s="70" t="s">
        <v>1156</v>
      </c>
      <c r="AZ63" s="70" t="s">
        <v>1110</v>
      </c>
      <c r="BA63" s="70" t="s">
        <v>1157</v>
      </c>
      <c r="BB63" s="70" t="s">
        <v>1158</v>
      </c>
      <c r="BC63" s="70" t="s">
        <v>1159</v>
      </c>
      <c r="BD63" s="70" t="s">
        <v>254</v>
      </c>
      <c r="BE63" s="70" t="s">
        <v>1114</v>
      </c>
      <c r="BF63" s="70">
        <v>255</v>
      </c>
      <c r="BG63" s="70">
        <v>4.2640000000000002</v>
      </c>
      <c r="BH63" s="70">
        <v>0.2132</v>
      </c>
      <c r="BI63" s="70">
        <v>4.6904000000000001E-2</v>
      </c>
      <c r="BJ63" s="70">
        <v>4.5241040000000003</v>
      </c>
      <c r="BK63" s="70">
        <v>1153.64652</v>
      </c>
      <c r="BL63" s="70" t="s">
        <v>1270</v>
      </c>
      <c r="BM63" s="70"/>
      <c r="BO63" s="70">
        <v>1</v>
      </c>
      <c r="BP63" s="70" t="s">
        <v>254</v>
      </c>
      <c r="BQ63" s="70" t="s">
        <v>1105</v>
      </c>
      <c r="BR63" s="70" t="s">
        <v>1106</v>
      </c>
      <c r="BS63" s="70" t="s">
        <v>1107</v>
      </c>
      <c r="BT63" s="70" t="s">
        <v>320</v>
      </c>
      <c r="BU63" s="70" t="s">
        <v>1116</v>
      </c>
      <c r="BV63" s="70" t="s">
        <v>1117</v>
      </c>
      <c r="BW63" s="70">
        <v>0</v>
      </c>
      <c r="BX63" s="70">
        <v>500000</v>
      </c>
      <c r="BY63" s="70">
        <v>1.095E-2</v>
      </c>
      <c r="BZ63" s="70" t="s">
        <v>1179</v>
      </c>
      <c r="CA63" s="70"/>
    </row>
    <row r="64" spans="22:79" ht="43.2" x14ac:dyDescent="0.3">
      <c r="AR64" s="70">
        <v>1</v>
      </c>
      <c r="AS64" s="59" t="s">
        <v>246</v>
      </c>
      <c r="AT64" s="59" t="s">
        <v>1105</v>
      </c>
      <c r="AU64" s="59" t="s">
        <v>1106</v>
      </c>
      <c r="AV64" s="59" t="s">
        <v>1107</v>
      </c>
      <c r="AW64" s="59" t="s">
        <v>304</v>
      </c>
      <c r="AX64" s="59" t="s">
        <v>1162</v>
      </c>
      <c r="AY64" s="70" t="s">
        <v>1163</v>
      </c>
      <c r="AZ64" s="70" t="s">
        <v>1110</v>
      </c>
      <c r="BA64" s="70" t="s">
        <v>1157</v>
      </c>
      <c r="BB64" s="70" t="s">
        <v>1164</v>
      </c>
      <c r="BC64" s="70" t="s">
        <v>1165</v>
      </c>
      <c r="BD64" s="70" t="s">
        <v>254</v>
      </c>
      <c r="BE64" s="70" t="s">
        <v>1114</v>
      </c>
      <c r="BF64" s="70">
        <v>297</v>
      </c>
      <c r="BG64" s="70">
        <v>8.7569999999999997</v>
      </c>
      <c r="BH64" s="70">
        <v>0.41157899999999997</v>
      </c>
      <c r="BI64" s="70">
        <v>0.83191499999999996</v>
      </c>
      <c r="BJ64" s="70">
        <v>10.000494</v>
      </c>
      <c r="BK64" s="70">
        <v>2970.146718</v>
      </c>
      <c r="BL64" s="70" t="s">
        <v>1270</v>
      </c>
      <c r="BM64" s="70"/>
      <c r="BO64" s="70">
        <v>1</v>
      </c>
      <c r="BP64" s="70" t="s">
        <v>254</v>
      </c>
      <c r="BQ64" s="70" t="s">
        <v>1105</v>
      </c>
      <c r="BR64" s="70" t="s">
        <v>1106</v>
      </c>
      <c r="BS64" s="70" t="s">
        <v>1107</v>
      </c>
      <c r="BT64" s="70" t="s">
        <v>320</v>
      </c>
      <c r="BU64" s="70" t="s">
        <v>1122</v>
      </c>
      <c r="BV64" s="70" t="s">
        <v>1123</v>
      </c>
      <c r="BW64" s="70">
        <v>500000</v>
      </c>
      <c r="BX64" s="70">
        <v>1000000</v>
      </c>
      <c r="BY64" s="70">
        <v>5.7279999999999998E-2</v>
      </c>
      <c r="BZ64" s="70" t="s">
        <v>1179</v>
      </c>
      <c r="CA64" s="70"/>
    </row>
    <row r="65" spans="44:79" ht="43.2" x14ac:dyDescent="0.3">
      <c r="AR65" s="70">
        <v>1</v>
      </c>
      <c r="AS65" s="59" t="s">
        <v>246</v>
      </c>
      <c r="AT65" s="59" t="s">
        <v>1105</v>
      </c>
      <c r="AU65" s="59" t="s">
        <v>1106</v>
      </c>
      <c r="AV65" s="59" t="s">
        <v>1107</v>
      </c>
      <c r="AW65" s="59" t="s">
        <v>304</v>
      </c>
      <c r="AX65" s="59" t="s">
        <v>1168</v>
      </c>
      <c r="AY65" s="70" t="s">
        <v>1169</v>
      </c>
      <c r="AZ65" s="70" t="s">
        <v>1110</v>
      </c>
      <c r="BA65" s="70" t="s">
        <v>1157</v>
      </c>
      <c r="BB65" s="70" t="s">
        <v>1170</v>
      </c>
      <c r="BC65" s="70" t="s">
        <v>1171</v>
      </c>
      <c r="BD65" s="70" t="s">
        <v>254</v>
      </c>
      <c r="BE65" s="70" t="s">
        <v>1114</v>
      </c>
      <c r="BF65" s="70">
        <v>39</v>
      </c>
      <c r="BG65" s="70">
        <v>4.8099999999999996</v>
      </c>
      <c r="BH65" s="70">
        <v>0.40884999999999999</v>
      </c>
      <c r="BI65" s="70">
        <v>0.42809000000000003</v>
      </c>
      <c r="BJ65" s="70">
        <v>5.6469399999999998</v>
      </c>
      <c r="BK65" s="70">
        <v>220.23066</v>
      </c>
      <c r="BL65" s="70" t="s">
        <v>1270</v>
      </c>
      <c r="BM65" s="70"/>
      <c r="BO65" s="70">
        <v>1</v>
      </c>
      <c r="BP65" s="70" t="s">
        <v>254</v>
      </c>
      <c r="BQ65" s="70" t="s">
        <v>1105</v>
      </c>
      <c r="BR65" s="70" t="s">
        <v>1106</v>
      </c>
      <c r="BS65" s="70" t="s">
        <v>1107</v>
      </c>
      <c r="BT65" s="70" t="s">
        <v>320</v>
      </c>
      <c r="BU65" s="70" t="s">
        <v>1128</v>
      </c>
      <c r="BV65" s="70" t="s">
        <v>1129</v>
      </c>
      <c r="BW65" s="70">
        <v>1000000</v>
      </c>
      <c r="BX65" s="70">
        <v>1500000</v>
      </c>
      <c r="BY65" s="70">
        <v>5.1659999999999998E-2</v>
      </c>
      <c r="BZ65" s="70" t="s">
        <v>1179</v>
      </c>
      <c r="CA65" s="70"/>
    </row>
    <row r="66" spans="44:79" ht="57.6" x14ac:dyDescent="0.3">
      <c r="AR66" s="70">
        <v>1</v>
      </c>
      <c r="AS66" s="59" t="s">
        <v>246</v>
      </c>
      <c r="AT66" s="59" t="s">
        <v>1105</v>
      </c>
      <c r="AU66" s="59" t="s">
        <v>1106</v>
      </c>
      <c r="AV66" s="59" t="s">
        <v>1107</v>
      </c>
      <c r="AW66" s="59" t="s">
        <v>304</v>
      </c>
      <c r="AX66" s="59" t="s">
        <v>1174</v>
      </c>
      <c r="AY66" s="70" t="s">
        <v>1175</v>
      </c>
      <c r="AZ66" s="70" t="s">
        <v>1176</v>
      </c>
      <c r="BA66" s="70" t="s">
        <v>1111</v>
      </c>
      <c r="BB66" s="70" t="s">
        <v>1177</v>
      </c>
      <c r="BC66" s="70" t="s">
        <v>1178</v>
      </c>
      <c r="BD66" s="70" t="s">
        <v>256</v>
      </c>
      <c r="BE66" s="70" t="s">
        <v>1114</v>
      </c>
      <c r="BF66" s="70">
        <v>204</v>
      </c>
      <c r="BG66" s="70">
        <v>0.79300000000000004</v>
      </c>
      <c r="BH66" s="70">
        <v>0.126087</v>
      </c>
      <c r="BI66" s="70">
        <v>1.8238999999999998E-2</v>
      </c>
      <c r="BJ66" s="70">
        <v>0.93732599999999999</v>
      </c>
      <c r="BK66" s="70">
        <v>191.21450400000001</v>
      </c>
      <c r="BL66" s="70" t="s">
        <v>1270</v>
      </c>
      <c r="BM66" s="70"/>
      <c r="BO66" s="70">
        <v>1</v>
      </c>
      <c r="BP66" s="70" t="s">
        <v>254</v>
      </c>
      <c r="BQ66" s="70" t="s">
        <v>1105</v>
      </c>
      <c r="BR66" s="70" t="s">
        <v>1106</v>
      </c>
      <c r="BS66" s="70" t="s">
        <v>1107</v>
      </c>
      <c r="BT66" s="70" t="s">
        <v>320</v>
      </c>
      <c r="BU66" s="70" t="s">
        <v>1135</v>
      </c>
      <c r="BV66" s="70" t="s">
        <v>1136</v>
      </c>
      <c r="BW66" s="70">
        <v>1500000</v>
      </c>
      <c r="BX66" s="70">
        <v>10000000</v>
      </c>
      <c r="BY66" s="70">
        <v>0.1017</v>
      </c>
      <c r="BZ66" s="70" t="s">
        <v>1179</v>
      </c>
      <c r="CA66" s="70"/>
    </row>
    <row r="67" spans="44:79" ht="57.6" x14ac:dyDescent="0.3">
      <c r="AR67" s="70">
        <v>1</v>
      </c>
      <c r="AS67" s="59" t="s">
        <v>246</v>
      </c>
      <c r="AT67" s="59" t="s">
        <v>1105</v>
      </c>
      <c r="AU67" s="59" t="s">
        <v>1106</v>
      </c>
      <c r="AV67" s="59" t="s">
        <v>1107</v>
      </c>
      <c r="AW67" s="59" t="s">
        <v>304</v>
      </c>
      <c r="AX67" s="59" t="s">
        <v>1180</v>
      </c>
      <c r="AY67" s="70" t="s">
        <v>1181</v>
      </c>
      <c r="AZ67" s="70" t="s">
        <v>1176</v>
      </c>
      <c r="BA67" s="70" t="s">
        <v>1111</v>
      </c>
      <c r="BB67" s="70" t="s">
        <v>1182</v>
      </c>
      <c r="BC67" s="70" t="s">
        <v>1183</v>
      </c>
      <c r="BD67" s="70" t="s">
        <v>256</v>
      </c>
      <c r="BE67" s="70" t="s">
        <v>1114</v>
      </c>
      <c r="BF67" s="70">
        <v>309</v>
      </c>
      <c r="BG67" s="70">
        <v>1.3049999999999999</v>
      </c>
      <c r="BH67" s="70">
        <v>7.8300000000000002E-3</v>
      </c>
      <c r="BI67" s="70">
        <v>6.2640000000000001E-2</v>
      </c>
      <c r="BJ67" s="70">
        <v>1.37547</v>
      </c>
      <c r="BK67" s="70">
        <v>425.02023000000003</v>
      </c>
      <c r="BL67" s="70" t="s">
        <v>1270</v>
      </c>
      <c r="BM67" s="70"/>
      <c r="BO67" s="70">
        <v>1</v>
      </c>
      <c r="BP67" s="70" t="s">
        <v>254</v>
      </c>
      <c r="BQ67" s="70" t="s">
        <v>1105</v>
      </c>
      <c r="BR67" s="70" t="s">
        <v>1106</v>
      </c>
      <c r="BS67" s="70" t="s">
        <v>1107</v>
      </c>
      <c r="BT67" s="70" t="s">
        <v>320</v>
      </c>
      <c r="BU67" s="70" t="s">
        <v>1141</v>
      </c>
      <c r="BV67" s="70" t="s">
        <v>1142</v>
      </c>
      <c r="BW67" s="70"/>
      <c r="BX67" s="70"/>
      <c r="BY67" s="70"/>
      <c r="BZ67" s="70"/>
      <c r="CA67" s="70"/>
    </row>
    <row r="68" spans="44:79" ht="57.6" x14ac:dyDescent="0.3">
      <c r="AR68" s="70">
        <v>1</v>
      </c>
      <c r="AS68" s="59" t="s">
        <v>246</v>
      </c>
      <c r="AT68" s="59" t="s">
        <v>1105</v>
      </c>
      <c r="AU68" s="59" t="s">
        <v>1106</v>
      </c>
      <c r="AV68" s="59" t="s">
        <v>1107</v>
      </c>
      <c r="AW68" s="59" t="s">
        <v>304</v>
      </c>
      <c r="AX68" s="59" t="s">
        <v>1184</v>
      </c>
      <c r="AY68" s="70" t="s">
        <v>1185</v>
      </c>
      <c r="AZ68" s="70" t="s">
        <v>1176</v>
      </c>
      <c r="BA68" s="70" t="s">
        <v>1111</v>
      </c>
      <c r="BB68" s="70" t="s">
        <v>1186</v>
      </c>
      <c r="BC68" s="70" t="s">
        <v>1187</v>
      </c>
      <c r="BD68" s="70" t="s">
        <v>256</v>
      </c>
      <c r="BE68" s="70" t="s">
        <v>1114</v>
      </c>
      <c r="BF68" s="70">
        <v>281</v>
      </c>
      <c r="BG68" s="70">
        <v>1.92</v>
      </c>
      <c r="BH68" s="70">
        <v>2.6880000000000001E-2</v>
      </c>
      <c r="BI68" s="70">
        <v>0.37824000000000002</v>
      </c>
      <c r="BJ68" s="70">
        <v>2.3251200000000001</v>
      </c>
      <c r="BK68" s="70">
        <v>653.35871999999995</v>
      </c>
      <c r="BL68" s="70" t="s">
        <v>1270</v>
      </c>
      <c r="BM68" s="70"/>
      <c r="BO68" s="70">
        <v>1</v>
      </c>
      <c r="BP68" s="70" t="s">
        <v>254</v>
      </c>
      <c r="BQ68" s="70" t="s">
        <v>1105</v>
      </c>
      <c r="BR68" s="70" t="s">
        <v>1106</v>
      </c>
      <c r="BS68" s="70" t="s">
        <v>1107</v>
      </c>
      <c r="BT68" s="70" t="s">
        <v>320</v>
      </c>
      <c r="BU68" s="70" t="s">
        <v>1147</v>
      </c>
      <c r="BV68" s="70" t="s">
        <v>1148</v>
      </c>
      <c r="BW68" s="70"/>
      <c r="BX68" s="70"/>
      <c r="BY68" s="70"/>
      <c r="BZ68" s="70"/>
      <c r="CA68" s="70"/>
    </row>
    <row r="69" spans="44:79" ht="57.6" x14ac:dyDescent="0.3">
      <c r="AR69" s="70">
        <v>1</v>
      </c>
      <c r="AS69" s="59" t="s">
        <v>246</v>
      </c>
      <c r="AT69" s="59" t="s">
        <v>1105</v>
      </c>
      <c r="AU69" s="59" t="s">
        <v>1106</v>
      </c>
      <c r="AV69" s="59" t="s">
        <v>1107</v>
      </c>
      <c r="AW69" s="59" t="s">
        <v>304</v>
      </c>
      <c r="AX69" s="59" t="s">
        <v>1188</v>
      </c>
      <c r="AY69" s="70" t="s">
        <v>1189</v>
      </c>
      <c r="AZ69" s="70" t="s">
        <v>1176</v>
      </c>
      <c r="BA69" s="70" t="s">
        <v>1132</v>
      </c>
      <c r="BB69" s="70" t="s">
        <v>1190</v>
      </c>
      <c r="BC69" s="70" t="s">
        <v>1191</v>
      </c>
      <c r="BD69" s="70" t="s">
        <v>256</v>
      </c>
      <c r="BE69" s="70" t="s">
        <v>1114</v>
      </c>
      <c r="BF69" s="70">
        <v>318</v>
      </c>
      <c r="BG69" s="70">
        <v>4.4370000000000003</v>
      </c>
      <c r="BH69" s="70">
        <v>0.70992</v>
      </c>
      <c r="BI69" s="70">
        <v>0.346086</v>
      </c>
      <c r="BJ69" s="70">
        <v>5.4930060000000003</v>
      </c>
      <c r="BK69" s="70">
        <v>1746.7759080000001</v>
      </c>
      <c r="BL69" s="70" t="s">
        <v>1270</v>
      </c>
      <c r="BM69" s="70"/>
      <c r="BO69" s="70">
        <v>1</v>
      </c>
      <c r="BP69" s="70" t="s">
        <v>254</v>
      </c>
      <c r="BQ69" s="70" t="s">
        <v>1105</v>
      </c>
      <c r="BR69" s="70" t="s">
        <v>1106</v>
      </c>
      <c r="BS69" s="70" t="s">
        <v>1107</v>
      </c>
      <c r="BT69" s="70" t="s">
        <v>320</v>
      </c>
      <c r="BU69" s="70" t="s">
        <v>1153</v>
      </c>
      <c r="BV69" s="70" t="s">
        <v>1154</v>
      </c>
      <c r="BW69" s="70"/>
      <c r="BX69" s="70"/>
      <c r="BY69" s="70"/>
      <c r="BZ69" s="70"/>
      <c r="CA69" s="70"/>
    </row>
    <row r="70" spans="44:79" ht="57.6" x14ac:dyDescent="0.3">
      <c r="AR70" s="70">
        <v>1</v>
      </c>
      <c r="AS70" s="59" t="s">
        <v>246</v>
      </c>
      <c r="AT70" s="59" t="s">
        <v>1105</v>
      </c>
      <c r="AU70" s="59" t="s">
        <v>1106</v>
      </c>
      <c r="AV70" s="59" t="s">
        <v>1107</v>
      </c>
      <c r="AW70" s="59" t="s">
        <v>304</v>
      </c>
      <c r="AX70" s="59" t="s">
        <v>1192</v>
      </c>
      <c r="AY70" s="70" t="s">
        <v>1193</v>
      </c>
      <c r="AZ70" s="70" t="s">
        <v>1176</v>
      </c>
      <c r="BA70" s="70" t="s">
        <v>1132</v>
      </c>
      <c r="BB70" s="70" t="s">
        <v>1194</v>
      </c>
      <c r="BC70" s="70" t="s">
        <v>1195</v>
      </c>
      <c r="BD70" s="70" t="s">
        <v>256</v>
      </c>
      <c r="BE70" s="70" t="s">
        <v>1114</v>
      </c>
      <c r="BF70" s="70">
        <v>36</v>
      </c>
      <c r="BG70" s="70">
        <v>5.8520000000000003</v>
      </c>
      <c r="BH70" s="70">
        <v>0.80757599999999996</v>
      </c>
      <c r="BI70" s="70">
        <v>0.90705999999999998</v>
      </c>
      <c r="BJ70" s="70">
        <v>7.5666359999999999</v>
      </c>
      <c r="BK70" s="70">
        <v>272.39889599999998</v>
      </c>
      <c r="BL70" s="70" t="s">
        <v>1270</v>
      </c>
      <c r="BM70" s="70"/>
      <c r="BO70" s="70">
        <v>1</v>
      </c>
      <c r="BP70" s="70" t="s">
        <v>254</v>
      </c>
      <c r="BQ70" s="70" t="s">
        <v>1105</v>
      </c>
      <c r="BR70" s="70" t="s">
        <v>1106</v>
      </c>
      <c r="BS70" s="70" t="s">
        <v>1107</v>
      </c>
      <c r="BT70" s="70" t="s">
        <v>320</v>
      </c>
      <c r="BU70" s="70" t="s">
        <v>1160</v>
      </c>
      <c r="BV70" s="70" t="s">
        <v>1161</v>
      </c>
      <c r="BW70" s="70"/>
      <c r="BX70" s="70"/>
      <c r="BY70" s="70"/>
      <c r="BZ70" s="70"/>
      <c r="CA70" s="70"/>
    </row>
    <row r="71" spans="44:79" ht="57.6" x14ac:dyDescent="0.3">
      <c r="AR71" s="70">
        <v>1</v>
      </c>
      <c r="AS71" s="59" t="s">
        <v>246</v>
      </c>
      <c r="AT71" s="59" t="s">
        <v>1105</v>
      </c>
      <c r="AU71" s="59" t="s">
        <v>1106</v>
      </c>
      <c r="AV71" s="59" t="s">
        <v>1107</v>
      </c>
      <c r="AW71" s="59" t="s">
        <v>304</v>
      </c>
      <c r="AX71" s="59" t="s">
        <v>1196</v>
      </c>
      <c r="AY71" s="70" t="s">
        <v>1197</v>
      </c>
      <c r="AZ71" s="70" t="s">
        <v>1176</v>
      </c>
      <c r="BA71" s="70" t="s">
        <v>1132</v>
      </c>
      <c r="BB71" s="70" t="s">
        <v>1198</v>
      </c>
      <c r="BC71" s="70" t="s">
        <v>1199</v>
      </c>
      <c r="BD71" s="70" t="s">
        <v>256</v>
      </c>
      <c r="BE71" s="70" t="s">
        <v>1114</v>
      </c>
      <c r="BF71" s="70">
        <v>87</v>
      </c>
      <c r="BG71" s="70">
        <v>2.2160000000000002</v>
      </c>
      <c r="BH71" s="70">
        <v>0.34126400000000001</v>
      </c>
      <c r="BI71" s="70">
        <v>0.30359199999999997</v>
      </c>
      <c r="BJ71" s="70">
        <v>2.8608560000000001</v>
      </c>
      <c r="BK71" s="70">
        <v>248.89447200000001</v>
      </c>
      <c r="BL71" s="70" t="s">
        <v>1270</v>
      </c>
      <c r="BM71" s="70"/>
      <c r="BO71" s="70">
        <v>1</v>
      </c>
      <c r="BP71" s="70" t="s">
        <v>254</v>
      </c>
      <c r="BQ71" s="70" t="s">
        <v>1105</v>
      </c>
      <c r="BR71" s="70" t="s">
        <v>1106</v>
      </c>
      <c r="BS71" s="70" t="s">
        <v>1107</v>
      </c>
      <c r="BT71" s="70" t="s">
        <v>320</v>
      </c>
      <c r="BU71" s="70" t="s">
        <v>1166</v>
      </c>
      <c r="BV71" s="70" t="s">
        <v>1167</v>
      </c>
      <c r="BW71" s="70"/>
      <c r="BX71" s="70"/>
      <c r="BY71" s="70"/>
      <c r="BZ71" s="70"/>
      <c r="CA71" s="70"/>
    </row>
    <row r="72" spans="44:79" ht="57.6" x14ac:dyDescent="0.3">
      <c r="AR72" s="70">
        <v>1</v>
      </c>
      <c r="AS72" s="59" t="s">
        <v>246</v>
      </c>
      <c r="AT72" s="59" t="s">
        <v>1105</v>
      </c>
      <c r="AU72" s="59" t="s">
        <v>1106</v>
      </c>
      <c r="AV72" s="59" t="s">
        <v>1107</v>
      </c>
      <c r="AW72" s="59" t="s">
        <v>304</v>
      </c>
      <c r="AX72" s="59" t="s">
        <v>1200</v>
      </c>
      <c r="AY72" s="70" t="s">
        <v>1201</v>
      </c>
      <c r="AZ72" s="70" t="s">
        <v>1176</v>
      </c>
      <c r="BA72" s="70" t="s">
        <v>1132</v>
      </c>
      <c r="BB72" s="70" t="s">
        <v>1202</v>
      </c>
      <c r="BC72" s="70" t="s">
        <v>1203</v>
      </c>
      <c r="BD72" s="70" t="s">
        <v>256</v>
      </c>
      <c r="BE72" s="70" t="s">
        <v>1114</v>
      </c>
      <c r="BF72" s="70">
        <v>596</v>
      </c>
      <c r="BG72" s="70">
        <v>8.2349999999999994</v>
      </c>
      <c r="BH72" s="70">
        <v>0.95526</v>
      </c>
      <c r="BI72" s="70">
        <v>0.60938999999999999</v>
      </c>
      <c r="BJ72" s="70">
        <v>9.7996499999999997</v>
      </c>
      <c r="BK72" s="70">
        <v>5840.5914000000002</v>
      </c>
      <c r="BL72" s="70" t="s">
        <v>1270</v>
      </c>
      <c r="BM72" s="70"/>
      <c r="BO72" s="70">
        <v>1</v>
      </c>
      <c r="BP72" s="70" t="s">
        <v>254</v>
      </c>
      <c r="BQ72" s="70" t="s">
        <v>1105</v>
      </c>
      <c r="BR72" s="70" t="s">
        <v>1106</v>
      </c>
      <c r="BS72" s="70" t="s">
        <v>1107</v>
      </c>
      <c r="BT72" s="70" t="s">
        <v>320</v>
      </c>
      <c r="BU72" s="70" t="s">
        <v>1172</v>
      </c>
      <c r="BV72" s="70" t="s">
        <v>1173</v>
      </c>
      <c r="BW72" s="70"/>
      <c r="BX72" s="70"/>
      <c r="BY72" s="70"/>
      <c r="BZ72" s="70"/>
      <c r="CA72" s="70"/>
    </row>
    <row r="73" spans="44:79" ht="57.6" x14ac:dyDescent="0.3">
      <c r="AR73" s="70">
        <v>1</v>
      </c>
      <c r="AS73" s="59" t="s">
        <v>246</v>
      </c>
      <c r="AT73" s="59" t="s">
        <v>1105</v>
      </c>
      <c r="AU73" s="59" t="s">
        <v>1106</v>
      </c>
      <c r="AV73" s="59" t="s">
        <v>1107</v>
      </c>
      <c r="AW73" s="59" t="s">
        <v>304</v>
      </c>
      <c r="AX73" s="59" t="s">
        <v>1204</v>
      </c>
      <c r="AY73" s="70" t="s">
        <v>1205</v>
      </c>
      <c r="AZ73" s="70" t="s">
        <v>1176</v>
      </c>
      <c r="BA73" s="70" t="s">
        <v>1157</v>
      </c>
      <c r="BB73" s="70" t="s">
        <v>1206</v>
      </c>
      <c r="BC73" s="70" t="s">
        <v>1207</v>
      </c>
      <c r="BD73" s="70" t="s">
        <v>256</v>
      </c>
      <c r="BE73" s="70" t="s">
        <v>1114</v>
      </c>
      <c r="BF73" s="70">
        <v>137</v>
      </c>
      <c r="BG73" s="70"/>
      <c r="BH73" s="70"/>
      <c r="BI73" s="70"/>
      <c r="BJ73" s="70">
        <v>0</v>
      </c>
      <c r="BK73" s="70">
        <v>0</v>
      </c>
      <c r="BL73" s="70" t="s">
        <v>1270</v>
      </c>
      <c r="BM73" s="70"/>
      <c r="BO73" s="70">
        <v>1</v>
      </c>
      <c r="BP73" s="70" t="s">
        <v>256</v>
      </c>
      <c r="BQ73" s="70" t="s">
        <v>1105</v>
      </c>
      <c r="BR73" s="70" t="s">
        <v>1106</v>
      </c>
      <c r="BS73" s="70" t="s">
        <v>1107</v>
      </c>
      <c r="BT73" s="70" t="s">
        <v>320</v>
      </c>
      <c r="BU73" s="70" t="s">
        <v>1116</v>
      </c>
      <c r="BV73" s="70" t="s">
        <v>1117</v>
      </c>
      <c r="BW73" s="70">
        <v>0</v>
      </c>
      <c r="BX73" s="70">
        <v>500000</v>
      </c>
      <c r="BY73" s="70">
        <v>6.7400000000000003E-3</v>
      </c>
      <c r="BZ73" s="70" t="s">
        <v>1179</v>
      </c>
      <c r="CA73" s="70"/>
    </row>
    <row r="74" spans="44:79" ht="57.6" x14ac:dyDescent="0.3">
      <c r="AR74" s="70">
        <v>1</v>
      </c>
      <c r="AS74" s="59" t="s">
        <v>246</v>
      </c>
      <c r="AT74" s="59" t="s">
        <v>1105</v>
      </c>
      <c r="AU74" s="59" t="s">
        <v>1106</v>
      </c>
      <c r="AV74" s="59" t="s">
        <v>1107</v>
      </c>
      <c r="AW74" s="59" t="s">
        <v>304</v>
      </c>
      <c r="AX74" s="59" t="s">
        <v>1208</v>
      </c>
      <c r="AY74" s="70" t="s">
        <v>1209</v>
      </c>
      <c r="AZ74" s="70" t="s">
        <v>1176</v>
      </c>
      <c r="BA74" s="70" t="s">
        <v>1157</v>
      </c>
      <c r="BB74" s="70" t="s">
        <v>1210</v>
      </c>
      <c r="BC74" s="70" t="s">
        <v>1211</v>
      </c>
      <c r="BD74" s="70" t="s">
        <v>256</v>
      </c>
      <c r="BE74" s="70" t="s">
        <v>1114</v>
      </c>
      <c r="BF74" s="70">
        <v>359</v>
      </c>
      <c r="BG74" s="70"/>
      <c r="BH74" s="70"/>
      <c r="BI74" s="70"/>
      <c r="BJ74" s="70">
        <v>0</v>
      </c>
      <c r="BK74" s="70">
        <v>0</v>
      </c>
      <c r="BL74" s="70" t="s">
        <v>1270</v>
      </c>
      <c r="BM74" s="70"/>
      <c r="BO74" s="70">
        <v>1</v>
      </c>
      <c r="BP74" s="70" t="s">
        <v>256</v>
      </c>
      <c r="BQ74" s="70" t="s">
        <v>1105</v>
      </c>
      <c r="BR74" s="70" t="s">
        <v>1106</v>
      </c>
      <c r="BS74" s="70" t="s">
        <v>1107</v>
      </c>
      <c r="BT74" s="70" t="s">
        <v>320</v>
      </c>
      <c r="BU74" s="70" t="s">
        <v>1122</v>
      </c>
      <c r="BV74" s="70" t="s">
        <v>1123</v>
      </c>
      <c r="BW74" s="70">
        <v>500000</v>
      </c>
      <c r="BX74" s="70">
        <v>1000000</v>
      </c>
      <c r="BY74" s="70">
        <v>3.1559999999999998E-2</v>
      </c>
      <c r="BZ74" s="70" t="s">
        <v>1179</v>
      </c>
      <c r="CA74" s="70"/>
    </row>
    <row r="75" spans="44:79" ht="57.6" x14ac:dyDescent="0.3">
      <c r="AR75" s="70">
        <v>1</v>
      </c>
      <c r="AS75" s="59" t="s">
        <v>246</v>
      </c>
      <c r="AT75" s="59" t="s">
        <v>1105</v>
      </c>
      <c r="AU75" s="59" t="s">
        <v>1106</v>
      </c>
      <c r="AV75" s="59" t="s">
        <v>1107</v>
      </c>
      <c r="AW75" s="59" t="s">
        <v>304</v>
      </c>
      <c r="AX75" s="59" t="s">
        <v>1212</v>
      </c>
      <c r="AY75" s="70" t="s">
        <v>1213</v>
      </c>
      <c r="AZ75" s="70" t="s">
        <v>1176</v>
      </c>
      <c r="BA75" s="70" t="s">
        <v>1157</v>
      </c>
      <c r="BB75" s="70" t="s">
        <v>1214</v>
      </c>
      <c r="BC75" s="70" t="s">
        <v>1215</v>
      </c>
      <c r="BD75" s="70" t="s">
        <v>256</v>
      </c>
      <c r="BE75" s="70" t="s">
        <v>1114</v>
      </c>
      <c r="BF75" s="70">
        <v>310</v>
      </c>
      <c r="BG75" s="70"/>
      <c r="BH75" s="70"/>
      <c r="BI75" s="70"/>
      <c r="BJ75" s="70">
        <v>0</v>
      </c>
      <c r="BK75" s="70">
        <v>0</v>
      </c>
      <c r="BL75" s="70" t="s">
        <v>1270</v>
      </c>
      <c r="BM75" s="70"/>
      <c r="BO75" s="70">
        <v>1</v>
      </c>
      <c r="BP75" s="70" t="s">
        <v>256</v>
      </c>
      <c r="BQ75" s="70" t="s">
        <v>1105</v>
      </c>
      <c r="BR75" s="70" t="s">
        <v>1106</v>
      </c>
      <c r="BS75" s="70" t="s">
        <v>1107</v>
      </c>
      <c r="BT75" s="70" t="s">
        <v>320</v>
      </c>
      <c r="BU75" s="70" t="s">
        <v>1128</v>
      </c>
      <c r="BV75" s="70" t="s">
        <v>1129</v>
      </c>
      <c r="BW75" s="70">
        <v>1000000</v>
      </c>
      <c r="BX75" s="70">
        <v>1500000</v>
      </c>
      <c r="BY75" s="70">
        <v>3.2969999999999999E-2</v>
      </c>
      <c r="BZ75" s="70" t="s">
        <v>1179</v>
      </c>
      <c r="CA75" s="70"/>
    </row>
    <row r="76" spans="44:79" ht="43.2" x14ac:dyDescent="0.3">
      <c r="AR76" s="70">
        <v>1</v>
      </c>
      <c r="AS76" s="59" t="s">
        <v>246</v>
      </c>
      <c r="AT76" s="59" t="s">
        <v>1105</v>
      </c>
      <c r="AU76" s="59" t="s">
        <v>1106</v>
      </c>
      <c r="AV76" s="59" t="s">
        <v>1107</v>
      </c>
      <c r="AW76" s="59" t="s">
        <v>304</v>
      </c>
      <c r="AX76" s="59" t="s">
        <v>1216</v>
      </c>
      <c r="AY76" s="70" t="s">
        <v>1217</v>
      </c>
      <c r="AZ76" s="70" t="s">
        <v>1218</v>
      </c>
      <c r="BA76" s="70" t="s">
        <v>1111</v>
      </c>
      <c r="BB76" s="70" t="s">
        <v>1219</v>
      </c>
      <c r="BC76" s="70" t="s">
        <v>1220</v>
      </c>
      <c r="BD76" s="70" t="s">
        <v>259</v>
      </c>
      <c r="BE76" s="70" t="s">
        <v>1114</v>
      </c>
      <c r="BF76" s="70">
        <v>152</v>
      </c>
      <c r="BG76" s="70">
        <v>10</v>
      </c>
      <c r="BH76" s="70">
        <v>0.69</v>
      </c>
      <c r="BI76" s="70">
        <v>1.51</v>
      </c>
      <c r="BJ76" s="70">
        <v>12.2</v>
      </c>
      <c r="BK76" s="70">
        <v>1854.4</v>
      </c>
      <c r="BL76" s="70" t="s">
        <v>1270</v>
      </c>
      <c r="BM76" s="70"/>
      <c r="BO76" s="70">
        <v>1</v>
      </c>
      <c r="BP76" s="70" t="s">
        <v>256</v>
      </c>
      <c r="BQ76" s="70" t="s">
        <v>1105</v>
      </c>
      <c r="BR76" s="70" t="s">
        <v>1106</v>
      </c>
      <c r="BS76" s="70" t="s">
        <v>1107</v>
      </c>
      <c r="BT76" s="70" t="s">
        <v>320</v>
      </c>
      <c r="BU76" s="70" t="s">
        <v>1135</v>
      </c>
      <c r="BV76" s="70" t="s">
        <v>1136</v>
      </c>
      <c r="BW76" s="70">
        <v>1500000</v>
      </c>
      <c r="BX76" s="70">
        <v>10000000</v>
      </c>
      <c r="BY76" s="70">
        <v>0.14610000000000001</v>
      </c>
      <c r="BZ76" s="70" t="s">
        <v>1179</v>
      </c>
      <c r="CA76" s="70"/>
    </row>
    <row r="77" spans="44:79" ht="43.2" x14ac:dyDescent="0.3">
      <c r="AR77" s="70">
        <v>1</v>
      </c>
      <c r="AS77" s="59" t="s">
        <v>246</v>
      </c>
      <c r="AT77" s="59" t="s">
        <v>1105</v>
      </c>
      <c r="AU77" s="59" t="s">
        <v>1106</v>
      </c>
      <c r="AV77" s="59" t="s">
        <v>1107</v>
      </c>
      <c r="AW77" s="59" t="s">
        <v>304</v>
      </c>
      <c r="AX77" s="59" t="s">
        <v>1221</v>
      </c>
      <c r="AY77" s="70" t="s">
        <v>1222</v>
      </c>
      <c r="AZ77" s="70" t="s">
        <v>1218</v>
      </c>
      <c r="BA77" s="70" t="s">
        <v>1111</v>
      </c>
      <c r="BB77" s="70" t="s">
        <v>1223</v>
      </c>
      <c r="BC77" s="70" t="s">
        <v>1224</v>
      </c>
      <c r="BD77" s="70" t="s">
        <v>259</v>
      </c>
      <c r="BE77" s="70" t="s">
        <v>1114</v>
      </c>
      <c r="BF77" s="70">
        <v>416</v>
      </c>
      <c r="BG77" s="70">
        <v>42.25</v>
      </c>
      <c r="BH77" s="70">
        <v>1.2675000000000001</v>
      </c>
      <c r="BI77" s="70">
        <v>7.7317499999999999</v>
      </c>
      <c r="BJ77" s="70">
        <v>51.249250000000004</v>
      </c>
      <c r="BK77" s="70">
        <v>21319.687999999998</v>
      </c>
      <c r="BL77" s="70" t="s">
        <v>1270</v>
      </c>
      <c r="BM77" s="70"/>
      <c r="BO77" s="70">
        <v>1</v>
      </c>
      <c r="BP77" s="70" t="s">
        <v>256</v>
      </c>
      <c r="BQ77" s="70" t="s">
        <v>1105</v>
      </c>
      <c r="BR77" s="70" t="s">
        <v>1106</v>
      </c>
      <c r="BS77" s="70" t="s">
        <v>1107</v>
      </c>
      <c r="BT77" s="70" t="s">
        <v>320</v>
      </c>
      <c r="BU77" s="70" t="s">
        <v>1141</v>
      </c>
      <c r="BV77" s="70" t="s">
        <v>1142</v>
      </c>
      <c r="BW77" s="70"/>
      <c r="BX77" s="70"/>
      <c r="BY77" s="70"/>
      <c r="BZ77" s="70"/>
      <c r="CA77" s="70"/>
    </row>
    <row r="78" spans="44:79" ht="43.2" x14ac:dyDescent="0.3">
      <c r="AR78" s="70">
        <v>1</v>
      </c>
      <c r="AS78" s="59" t="s">
        <v>246</v>
      </c>
      <c r="AT78" s="59" t="s">
        <v>1105</v>
      </c>
      <c r="AU78" s="59" t="s">
        <v>1106</v>
      </c>
      <c r="AV78" s="59" t="s">
        <v>1107</v>
      </c>
      <c r="AW78" s="59" t="s">
        <v>304</v>
      </c>
      <c r="AX78" s="59" t="s">
        <v>1225</v>
      </c>
      <c r="AY78" s="70" t="s">
        <v>1226</v>
      </c>
      <c r="AZ78" s="70" t="s">
        <v>1218</v>
      </c>
      <c r="BA78" s="70" t="s">
        <v>1111</v>
      </c>
      <c r="BB78" s="70" t="s">
        <v>1227</v>
      </c>
      <c r="BC78" s="70" t="s">
        <v>1228</v>
      </c>
      <c r="BD78" s="70" t="s">
        <v>259</v>
      </c>
      <c r="BE78" s="70" t="s">
        <v>1114</v>
      </c>
      <c r="BF78" s="70">
        <v>584</v>
      </c>
      <c r="BG78" s="70">
        <v>28.885999999999999</v>
      </c>
      <c r="BH78" s="70">
        <v>1.993134</v>
      </c>
      <c r="BI78" s="70">
        <v>2.8019419999999999</v>
      </c>
      <c r="BJ78" s="70">
        <v>33.681075999999997</v>
      </c>
      <c r="BK78" s="70">
        <v>19669.748383999999</v>
      </c>
      <c r="BL78" s="70" t="s">
        <v>1270</v>
      </c>
      <c r="BM78" s="70"/>
      <c r="BO78" s="70">
        <v>1</v>
      </c>
      <c r="BP78" s="70" t="s">
        <v>256</v>
      </c>
      <c r="BQ78" s="70" t="s">
        <v>1105</v>
      </c>
      <c r="BR78" s="70" t="s">
        <v>1106</v>
      </c>
      <c r="BS78" s="70" t="s">
        <v>1107</v>
      </c>
      <c r="BT78" s="70" t="s">
        <v>320</v>
      </c>
      <c r="BU78" s="70" t="s">
        <v>1147</v>
      </c>
      <c r="BV78" s="70" t="s">
        <v>1148</v>
      </c>
      <c r="BW78" s="70"/>
      <c r="BX78" s="70"/>
      <c r="BY78" s="70"/>
      <c r="BZ78" s="70"/>
      <c r="CA78" s="70"/>
    </row>
    <row r="79" spans="44:79" ht="43.2" x14ac:dyDescent="0.3">
      <c r="AR79" s="70">
        <v>1</v>
      </c>
      <c r="AS79" s="59" t="s">
        <v>246</v>
      </c>
      <c r="AT79" s="59" t="s">
        <v>1105</v>
      </c>
      <c r="AU79" s="59" t="s">
        <v>1106</v>
      </c>
      <c r="AV79" s="59" t="s">
        <v>1107</v>
      </c>
      <c r="AW79" s="59" t="s">
        <v>304</v>
      </c>
      <c r="AX79" s="59" t="s">
        <v>1229</v>
      </c>
      <c r="AY79" s="70" t="s">
        <v>1230</v>
      </c>
      <c r="AZ79" s="70" t="s">
        <v>1218</v>
      </c>
      <c r="BA79" s="70" t="s">
        <v>1132</v>
      </c>
      <c r="BB79" s="70" t="s">
        <v>1231</v>
      </c>
      <c r="BC79" s="70" t="s">
        <v>1232</v>
      </c>
      <c r="BD79" s="70" t="s">
        <v>259</v>
      </c>
      <c r="BE79" s="70" t="s">
        <v>1114</v>
      </c>
      <c r="BF79" s="70">
        <v>562</v>
      </c>
      <c r="BG79" s="70">
        <v>52.68</v>
      </c>
      <c r="BH79" s="70">
        <v>0.15804000000000001</v>
      </c>
      <c r="BI79" s="70">
        <v>3.2134800000000001</v>
      </c>
      <c r="BJ79" s="70">
        <v>56.051519999999996</v>
      </c>
      <c r="BK79" s="70">
        <v>31500.954239999999</v>
      </c>
      <c r="BL79" s="70" t="s">
        <v>1270</v>
      </c>
      <c r="BM79" s="70"/>
      <c r="BO79" s="70">
        <v>1</v>
      </c>
      <c r="BP79" s="70" t="s">
        <v>256</v>
      </c>
      <c r="BQ79" s="70" t="s">
        <v>1105</v>
      </c>
      <c r="BR79" s="70" t="s">
        <v>1106</v>
      </c>
      <c r="BS79" s="70" t="s">
        <v>1107</v>
      </c>
      <c r="BT79" s="70" t="s">
        <v>320</v>
      </c>
      <c r="BU79" s="70" t="s">
        <v>1153</v>
      </c>
      <c r="BV79" s="70" t="s">
        <v>1154</v>
      </c>
      <c r="BW79" s="70"/>
      <c r="BX79" s="70"/>
      <c r="BY79" s="70"/>
      <c r="BZ79" s="70"/>
      <c r="CA79" s="70"/>
    </row>
    <row r="80" spans="44:79" ht="43.2" x14ac:dyDescent="0.3">
      <c r="AR80" s="70">
        <v>1</v>
      </c>
      <c r="AS80" s="59" t="s">
        <v>246</v>
      </c>
      <c r="AT80" s="59" t="s">
        <v>1105</v>
      </c>
      <c r="AU80" s="59" t="s">
        <v>1106</v>
      </c>
      <c r="AV80" s="59" t="s">
        <v>1107</v>
      </c>
      <c r="AW80" s="59" t="s">
        <v>304</v>
      </c>
      <c r="AX80" s="59" t="s">
        <v>1233</v>
      </c>
      <c r="AY80" s="70" t="s">
        <v>1234</v>
      </c>
      <c r="AZ80" s="70" t="s">
        <v>1218</v>
      </c>
      <c r="BA80" s="70" t="s">
        <v>1132</v>
      </c>
      <c r="BB80" s="70" t="s">
        <v>1235</v>
      </c>
      <c r="BC80" s="70" t="s">
        <v>1236</v>
      </c>
      <c r="BD80" s="70" t="s">
        <v>259</v>
      </c>
      <c r="BE80" s="70" t="s">
        <v>1114</v>
      </c>
      <c r="BF80" s="70">
        <v>372</v>
      </c>
      <c r="BG80" s="70">
        <v>27.35</v>
      </c>
      <c r="BH80" s="70">
        <v>3.0632000000000001</v>
      </c>
      <c r="BI80" s="70">
        <v>1.99655</v>
      </c>
      <c r="BJ80" s="70">
        <v>32.409750000000003</v>
      </c>
      <c r="BK80" s="70">
        <v>12056.427</v>
      </c>
      <c r="BL80" s="70" t="s">
        <v>1270</v>
      </c>
      <c r="BM80" s="70"/>
      <c r="BO80" s="70">
        <v>1</v>
      </c>
      <c r="BP80" s="70" t="s">
        <v>256</v>
      </c>
      <c r="BQ80" s="70" t="s">
        <v>1105</v>
      </c>
      <c r="BR80" s="70" t="s">
        <v>1106</v>
      </c>
      <c r="BS80" s="70" t="s">
        <v>1107</v>
      </c>
      <c r="BT80" s="70" t="s">
        <v>320</v>
      </c>
      <c r="BU80" s="70" t="s">
        <v>1160</v>
      </c>
      <c r="BV80" s="70" t="s">
        <v>1161</v>
      </c>
      <c r="BW80" s="70"/>
      <c r="BX80" s="70"/>
      <c r="BY80" s="70"/>
      <c r="BZ80" s="70"/>
      <c r="CA80" s="70"/>
    </row>
    <row r="81" spans="44:79" ht="43.2" x14ac:dyDescent="0.3">
      <c r="AR81" s="70">
        <v>1</v>
      </c>
      <c r="AS81" s="59" t="s">
        <v>246</v>
      </c>
      <c r="AT81" s="59" t="s">
        <v>1105</v>
      </c>
      <c r="AU81" s="59" t="s">
        <v>1106</v>
      </c>
      <c r="AV81" s="59" t="s">
        <v>1107</v>
      </c>
      <c r="AW81" s="59" t="s">
        <v>304</v>
      </c>
      <c r="AX81" s="59" t="s">
        <v>1237</v>
      </c>
      <c r="AY81" s="70" t="s">
        <v>1238</v>
      </c>
      <c r="AZ81" s="70" t="s">
        <v>1218</v>
      </c>
      <c r="BA81" s="70" t="s">
        <v>1132</v>
      </c>
      <c r="BB81" s="70" t="s">
        <v>1239</v>
      </c>
      <c r="BC81" s="70" t="s">
        <v>1240</v>
      </c>
      <c r="BD81" s="70" t="s">
        <v>259</v>
      </c>
      <c r="BE81" s="70" t="s">
        <v>1114</v>
      </c>
      <c r="BF81" s="70">
        <v>82</v>
      </c>
      <c r="BG81" s="70">
        <v>66.11</v>
      </c>
      <c r="BH81" s="70">
        <v>8.4620800000000003</v>
      </c>
      <c r="BI81" s="70">
        <v>6.6771099999999999</v>
      </c>
      <c r="BJ81" s="70">
        <v>81.249189999999999</v>
      </c>
      <c r="BK81" s="70">
        <v>6662.4335799999999</v>
      </c>
      <c r="BL81" s="70" t="s">
        <v>1270</v>
      </c>
      <c r="BM81" s="70"/>
      <c r="BO81" s="70">
        <v>1</v>
      </c>
      <c r="BP81" s="70" t="s">
        <v>256</v>
      </c>
      <c r="BQ81" s="70" t="s">
        <v>1105</v>
      </c>
      <c r="BR81" s="70" t="s">
        <v>1106</v>
      </c>
      <c r="BS81" s="70" t="s">
        <v>1107</v>
      </c>
      <c r="BT81" s="70" t="s">
        <v>320</v>
      </c>
      <c r="BU81" s="70" t="s">
        <v>1166</v>
      </c>
      <c r="BV81" s="70" t="s">
        <v>1167</v>
      </c>
      <c r="BW81" s="70"/>
      <c r="BX81" s="70"/>
      <c r="BY81" s="70"/>
      <c r="BZ81" s="70"/>
      <c r="CA81" s="70"/>
    </row>
    <row r="82" spans="44:79" ht="43.2" x14ac:dyDescent="0.3">
      <c r="AR82" s="70">
        <v>1</v>
      </c>
      <c r="AS82" s="59" t="s">
        <v>246</v>
      </c>
      <c r="AT82" s="59" t="s">
        <v>1105</v>
      </c>
      <c r="AU82" s="59" t="s">
        <v>1106</v>
      </c>
      <c r="AV82" s="59" t="s">
        <v>1107</v>
      </c>
      <c r="AW82" s="59" t="s">
        <v>304</v>
      </c>
      <c r="AX82" s="59" t="s">
        <v>1241</v>
      </c>
      <c r="AY82" s="70" t="s">
        <v>1242</v>
      </c>
      <c r="AZ82" s="70" t="s">
        <v>1218</v>
      </c>
      <c r="BA82" s="70" t="s">
        <v>1132</v>
      </c>
      <c r="BB82" s="70" t="s">
        <v>1243</v>
      </c>
      <c r="BC82" s="70" t="s">
        <v>1244</v>
      </c>
      <c r="BD82" s="70" t="s">
        <v>259</v>
      </c>
      <c r="BE82" s="70" t="s">
        <v>1114</v>
      </c>
      <c r="BF82" s="70">
        <v>345</v>
      </c>
      <c r="BG82" s="70">
        <v>86.25</v>
      </c>
      <c r="BH82" s="70">
        <v>12.9375</v>
      </c>
      <c r="BI82" s="70">
        <v>8.7974999999999994</v>
      </c>
      <c r="BJ82" s="70">
        <v>107.985</v>
      </c>
      <c r="BK82" s="70">
        <v>37254.824999999997</v>
      </c>
      <c r="BL82" s="70" t="s">
        <v>1270</v>
      </c>
      <c r="BM82" s="70"/>
      <c r="BO82" s="70">
        <v>1</v>
      </c>
      <c r="BP82" s="70" t="s">
        <v>256</v>
      </c>
      <c r="BQ82" s="70" t="s">
        <v>1105</v>
      </c>
      <c r="BR82" s="70" t="s">
        <v>1106</v>
      </c>
      <c r="BS82" s="70" t="s">
        <v>1107</v>
      </c>
      <c r="BT82" s="70" t="s">
        <v>320</v>
      </c>
      <c r="BU82" s="70" t="s">
        <v>1172</v>
      </c>
      <c r="BV82" s="70" t="s">
        <v>1173</v>
      </c>
      <c r="BW82" s="70"/>
      <c r="BX82" s="70"/>
      <c r="BY82" s="70"/>
      <c r="BZ82" s="70"/>
      <c r="CA82" s="70"/>
    </row>
    <row r="83" spans="44:79" ht="43.2" x14ac:dyDescent="0.3">
      <c r="AR83" s="70">
        <v>1</v>
      </c>
      <c r="AS83" s="59" t="s">
        <v>246</v>
      </c>
      <c r="AT83" s="59" t="s">
        <v>1105</v>
      </c>
      <c r="AU83" s="59" t="s">
        <v>1106</v>
      </c>
      <c r="AV83" s="59" t="s">
        <v>1107</v>
      </c>
      <c r="AW83" s="59" t="s">
        <v>304</v>
      </c>
      <c r="AX83" s="59" t="s">
        <v>1245</v>
      </c>
      <c r="AY83" s="70" t="s">
        <v>1246</v>
      </c>
      <c r="AZ83" s="70" t="s">
        <v>1218</v>
      </c>
      <c r="BA83" s="70" t="s">
        <v>1157</v>
      </c>
      <c r="BB83" s="70" t="s">
        <v>1247</v>
      </c>
      <c r="BC83" s="70" t="s">
        <v>1248</v>
      </c>
      <c r="BD83" s="70" t="s">
        <v>259</v>
      </c>
      <c r="BE83" s="70" t="s">
        <v>1114</v>
      </c>
      <c r="BF83" s="70">
        <v>522</v>
      </c>
      <c r="BG83" s="70"/>
      <c r="BH83" s="70"/>
      <c r="BI83" s="70"/>
      <c r="BJ83" s="70">
        <v>0</v>
      </c>
      <c r="BK83" s="70">
        <v>0</v>
      </c>
      <c r="BL83" s="70" t="s">
        <v>1270</v>
      </c>
      <c r="BM83" s="70"/>
      <c r="BO83" s="70">
        <v>1</v>
      </c>
      <c r="BP83" s="70" t="s">
        <v>259</v>
      </c>
      <c r="BQ83" s="70" t="s">
        <v>1105</v>
      </c>
      <c r="BR83" s="70" t="s">
        <v>1106</v>
      </c>
      <c r="BS83" s="70" t="s">
        <v>1107</v>
      </c>
      <c r="BT83" s="70" t="s">
        <v>320</v>
      </c>
      <c r="BU83" s="70" t="s">
        <v>1116</v>
      </c>
      <c r="BV83" s="70" t="s">
        <v>1117</v>
      </c>
      <c r="BW83" s="70">
        <v>0</v>
      </c>
      <c r="BX83" s="70">
        <v>500000</v>
      </c>
      <c r="BY83" s="70">
        <v>1.159E-2</v>
      </c>
      <c r="BZ83" s="70" t="s">
        <v>1179</v>
      </c>
      <c r="CA83" s="70"/>
    </row>
    <row r="84" spans="44:79" ht="57.6" x14ac:dyDescent="0.3">
      <c r="AR84" s="70">
        <v>1</v>
      </c>
      <c r="AS84" s="59" t="s">
        <v>246</v>
      </c>
      <c r="AT84" s="59" t="s">
        <v>1105</v>
      </c>
      <c r="AU84" s="59" t="s">
        <v>1106</v>
      </c>
      <c r="AV84" s="59" t="s">
        <v>1107</v>
      </c>
      <c r="AW84" s="59" t="s">
        <v>304</v>
      </c>
      <c r="AX84" s="59" t="s">
        <v>1249</v>
      </c>
      <c r="AY84" s="70" t="s">
        <v>1250</v>
      </c>
      <c r="AZ84" s="70" t="s">
        <v>1218</v>
      </c>
      <c r="BA84" s="70" t="s">
        <v>1157</v>
      </c>
      <c r="BB84" s="70" t="s">
        <v>1251</v>
      </c>
      <c r="BC84" s="70" t="s">
        <v>1252</v>
      </c>
      <c r="BD84" s="70" t="s">
        <v>259</v>
      </c>
      <c r="BE84" s="70" t="s">
        <v>1114</v>
      </c>
      <c r="BF84" s="70">
        <v>303</v>
      </c>
      <c r="BG84" s="70">
        <v>606.9</v>
      </c>
      <c r="BH84" s="70">
        <v>80.110799999999998</v>
      </c>
      <c r="BI84" s="70">
        <v>4.8552</v>
      </c>
      <c r="BJ84" s="70">
        <v>691.86599999999999</v>
      </c>
      <c r="BK84" s="70">
        <v>209635.39799999999</v>
      </c>
      <c r="BL84" s="70" t="s">
        <v>1270</v>
      </c>
      <c r="BM84" s="70"/>
      <c r="BO84" s="70">
        <v>1</v>
      </c>
      <c r="BP84" s="70" t="s">
        <v>259</v>
      </c>
      <c r="BQ84" s="70" t="s">
        <v>1105</v>
      </c>
      <c r="BR84" s="70" t="s">
        <v>1106</v>
      </c>
      <c r="BS84" s="70" t="s">
        <v>1107</v>
      </c>
      <c r="BT84" s="70" t="s">
        <v>320</v>
      </c>
      <c r="BU84" s="70" t="s">
        <v>1122</v>
      </c>
      <c r="BV84" s="70" t="s">
        <v>1123</v>
      </c>
      <c r="BW84" s="70">
        <v>500000</v>
      </c>
      <c r="BX84" s="70">
        <v>1000000</v>
      </c>
      <c r="BY84" s="70">
        <v>5.8959999999999999E-2</v>
      </c>
      <c r="BZ84" s="70" t="s">
        <v>1179</v>
      </c>
      <c r="CA84" s="70"/>
    </row>
    <row r="85" spans="44:79" ht="57.6" x14ac:dyDescent="0.3">
      <c r="AR85" s="70">
        <v>1</v>
      </c>
      <c r="AS85" s="59" t="s">
        <v>246</v>
      </c>
      <c r="AT85" s="59" t="s">
        <v>1105</v>
      </c>
      <c r="AU85" s="59" t="s">
        <v>1106</v>
      </c>
      <c r="AV85" s="59" t="s">
        <v>1107</v>
      </c>
      <c r="AW85" s="59" t="s">
        <v>304</v>
      </c>
      <c r="AX85" s="59" t="s">
        <v>1253</v>
      </c>
      <c r="AY85" s="70" t="s">
        <v>1254</v>
      </c>
      <c r="AZ85" s="70" t="s">
        <v>1218</v>
      </c>
      <c r="BA85" s="70" t="s">
        <v>1157</v>
      </c>
      <c r="BB85" s="70" t="s">
        <v>1255</v>
      </c>
      <c r="BC85" s="70" t="s">
        <v>1256</v>
      </c>
      <c r="BD85" s="70" t="s">
        <v>259</v>
      </c>
      <c r="BE85" s="70" t="s">
        <v>1114</v>
      </c>
      <c r="BF85" s="70">
        <v>229</v>
      </c>
      <c r="BG85" s="70"/>
      <c r="BH85" s="70"/>
      <c r="BI85" s="70"/>
      <c r="BJ85" s="70">
        <v>0</v>
      </c>
      <c r="BK85" s="70">
        <v>0</v>
      </c>
      <c r="BL85" s="70" t="s">
        <v>1270</v>
      </c>
      <c r="BM85" s="70"/>
      <c r="BO85" s="70">
        <v>1</v>
      </c>
      <c r="BP85" s="70" t="s">
        <v>259</v>
      </c>
      <c r="BQ85" s="70" t="s">
        <v>1105</v>
      </c>
      <c r="BR85" s="70" t="s">
        <v>1106</v>
      </c>
      <c r="BS85" s="70" t="s">
        <v>1107</v>
      </c>
      <c r="BT85" s="70" t="s">
        <v>320</v>
      </c>
      <c r="BU85" s="70" t="s">
        <v>1128</v>
      </c>
      <c r="BV85" s="70" t="s">
        <v>1129</v>
      </c>
      <c r="BW85" s="70">
        <v>1000000</v>
      </c>
      <c r="BX85" s="70">
        <v>1500000</v>
      </c>
      <c r="BY85" s="70">
        <v>9.1840000000000005E-2</v>
      </c>
      <c r="BZ85" s="70" t="s">
        <v>1179</v>
      </c>
      <c r="CA85" s="70"/>
    </row>
    <row r="86" spans="44:79" ht="43.2" x14ac:dyDescent="0.3">
      <c r="AR86" s="70">
        <v>1</v>
      </c>
      <c r="AS86" s="59" t="s">
        <v>246</v>
      </c>
      <c r="AT86" s="59" t="s">
        <v>1105</v>
      </c>
      <c r="AU86" s="59" t="s">
        <v>1106</v>
      </c>
      <c r="AV86" s="59" t="s">
        <v>1107</v>
      </c>
      <c r="AW86" s="59" t="s">
        <v>304</v>
      </c>
      <c r="AX86" s="59" t="s">
        <v>1257</v>
      </c>
      <c r="AY86" s="70" t="s">
        <v>1258</v>
      </c>
      <c r="AZ86" s="70" t="s">
        <v>1259</v>
      </c>
      <c r="BA86" s="70" t="s">
        <v>1111</v>
      </c>
      <c r="BB86" s="70" t="s">
        <v>1260</v>
      </c>
      <c r="BC86" s="70" t="s">
        <v>1261</v>
      </c>
      <c r="BD86" s="70" t="s">
        <v>259</v>
      </c>
      <c r="BE86" s="70" t="s">
        <v>1114</v>
      </c>
      <c r="BF86" s="70">
        <v>548</v>
      </c>
      <c r="BG86" s="70">
        <v>53.1</v>
      </c>
      <c r="BH86" s="70">
        <v>8.0711999999999993</v>
      </c>
      <c r="BI86" s="70">
        <v>6.9029999999999996</v>
      </c>
      <c r="BJ86" s="70">
        <v>68.074200000000005</v>
      </c>
      <c r="BK86" s="70">
        <v>37304.661599999999</v>
      </c>
      <c r="BL86" s="70" t="s">
        <v>1270</v>
      </c>
      <c r="BM86" s="70"/>
      <c r="BO86" s="70">
        <v>1</v>
      </c>
      <c r="BP86" s="70" t="s">
        <v>259</v>
      </c>
      <c r="BQ86" s="70" t="s">
        <v>1105</v>
      </c>
      <c r="BR86" s="70" t="s">
        <v>1106</v>
      </c>
      <c r="BS86" s="70" t="s">
        <v>1107</v>
      </c>
      <c r="BT86" s="70" t="s">
        <v>320</v>
      </c>
      <c r="BU86" s="70" t="s">
        <v>1135</v>
      </c>
      <c r="BV86" s="70" t="s">
        <v>1136</v>
      </c>
      <c r="BW86" s="70">
        <v>1500000</v>
      </c>
      <c r="BX86" s="70">
        <v>10000000</v>
      </c>
      <c r="BY86" s="70">
        <v>8.6699999999999999E-2</v>
      </c>
      <c r="BZ86" s="70" t="s">
        <v>1179</v>
      </c>
      <c r="CA86" s="70"/>
    </row>
    <row r="87" spans="44:79" ht="28.8" x14ac:dyDescent="0.3">
      <c r="AR87" s="70">
        <v>1</v>
      </c>
      <c r="AS87" s="59" t="s">
        <v>246</v>
      </c>
      <c r="AT87" s="59" t="s">
        <v>1105</v>
      </c>
      <c r="AU87" s="59" t="s">
        <v>1106</v>
      </c>
      <c r="AV87" s="59" t="s">
        <v>1107</v>
      </c>
      <c r="AW87" s="59" t="s">
        <v>304</v>
      </c>
      <c r="AX87" s="59" t="s">
        <v>1262</v>
      </c>
      <c r="AY87" s="70" t="s">
        <v>1263</v>
      </c>
      <c r="AZ87" s="70" t="s">
        <v>1259</v>
      </c>
      <c r="BA87" s="70" t="s">
        <v>1132</v>
      </c>
      <c r="BB87" s="70" t="s">
        <v>1264</v>
      </c>
      <c r="BC87" s="70" t="s">
        <v>1265</v>
      </c>
      <c r="BD87" s="70" t="s">
        <v>259</v>
      </c>
      <c r="BE87" s="70" t="s">
        <v>1114</v>
      </c>
      <c r="BF87" s="70">
        <v>305</v>
      </c>
      <c r="BG87" s="70">
        <v>98.4</v>
      </c>
      <c r="BH87" s="70">
        <v>9.2495999999999992</v>
      </c>
      <c r="BI87" s="70">
        <v>9.7416</v>
      </c>
      <c r="BJ87" s="70">
        <v>117.3912</v>
      </c>
      <c r="BK87" s="70">
        <v>35804.315999999999</v>
      </c>
      <c r="BL87" s="70" t="s">
        <v>1270</v>
      </c>
      <c r="BM87" s="70"/>
      <c r="BO87" s="70">
        <v>1</v>
      </c>
      <c r="BP87" s="70" t="s">
        <v>259</v>
      </c>
      <c r="BQ87" s="70" t="s">
        <v>1105</v>
      </c>
      <c r="BR87" s="70" t="s">
        <v>1106</v>
      </c>
      <c r="BS87" s="70" t="s">
        <v>1107</v>
      </c>
      <c r="BT87" s="70" t="s">
        <v>320</v>
      </c>
      <c r="BU87" s="70" t="s">
        <v>1141</v>
      </c>
      <c r="BV87" s="70" t="s">
        <v>1142</v>
      </c>
      <c r="BW87" s="70"/>
      <c r="BX87" s="70"/>
      <c r="BY87" s="70"/>
      <c r="BZ87" s="70"/>
      <c r="CA87" s="70"/>
    </row>
    <row r="88" spans="44:79" ht="72" x14ac:dyDescent="0.3">
      <c r="AR88" s="70">
        <v>1</v>
      </c>
      <c r="AS88" s="59" t="s">
        <v>246</v>
      </c>
      <c r="AT88" s="59" t="s">
        <v>1105</v>
      </c>
      <c r="AU88" s="59" t="s">
        <v>1106</v>
      </c>
      <c r="AV88" s="59" t="s">
        <v>1107</v>
      </c>
      <c r="AW88" s="59" t="s">
        <v>304</v>
      </c>
      <c r="AX88" s="59" t="s">
        <v>1266</v>
      </c>
      <c r="AY88" s="70" t="s">
        <v>1267</v>
      </c>
      <c r="AZ88" s="70" t="s">
        <v>1259</v>
      </c>
      <c r="BA88" s="70" t="s">
        <v>1157</v>
      </c>
      <c r="BB88" s="70" t="s">
        <v>1268</v>
      </c>
      <c r="BC88" s="70" t="s">
        <v>1269</v>
      </c>
      <c r="BD88" s="70" t="s">
        <v>259</v>
      </c>
      <c r="BE88" s="70" t="s">
        <v>1114</v>
      </c>
      <c r="BF88" s="70">
        <v>292</v>
      </c>
      <c r="BG88" s="70">
        <v>358</v>
      </c>
      <c r="BH88" s="70">
        <v>35.799999999999997</v>
      </c>
      <c r="BI88" s="70">
        <v>26.85</v>
      </c>
      <c r="BJ88" s="70">
        <v>420.65</v>
      </c>
      <c r="BK88" s="70">
        <v>122829.8</v>
      </c>
      <c r="BL88" s="70" t="s">
        <v>1270</v>
      </c>
      <c r="BM88" s="70"/>
      <c r="BO88" s="70">
        <v>1</v>
      </c>
      <c r="BP88" s="70" t="s">
        <v>259</v>
      </c>
      <c r="BQ88" s="70" t="s">
        <v>1105</v>
      </c>
      <c r="BR88" s="70" t="s">
        <v>1106</v>
      </c>
      <c r="BS88" s="70" t="s">
        <v>1107</v>
      </c>
      <c r="BT88" s="70" t="s">
        <v>320</v>
      </c>
      <c r="BU88" s="70" t="s">
        <v>1147</v>
      </c>
      <c r="BV88" s="70" t="s">
        <v>1148</v>
      </c>
      <c r="BW88" s="70"/>
      <c r="BX88" s="70"/>
      <c r="BY88" s="70"/>
      <c r="BZ88" s="70"/>
      <c r="CA88" s="70"/>
    </row>
    <row r="89" spans="44:79" ht="43.2" x14ac:dyDescent="0.3">
      <c r="AR89" s="70">
        <v>1</v>
      </c>
      <c r="AS89" s="59" t="s">
        <v>249</v>
      </c>
      <c r="AT89" s="59" t="s">
        <v>1105</v>
      </c>
      <c r="AU89" s="59" t="s">
        <v>1106</v>
      </c>
      <c r="AV89" s="59" t="s">
        <v>1107</v>
      </c>
      <c r="AW89" s="59" t="s">
        <v>304</v>
      </c>
      <c r="AX89" s="59" t="s">
        <v>1108</v>
      </c>
      <c r="AY89" s="70" t="s">
        <v>1109</v>
      </c>
      <c r="AZ89" s="70" t="s">
        <v>1110</v>
      </c>
      <c r="BA89" s="70" t="s">
        <v>1111</v>
      </c>
      <c r="BB89" s="70" t="s">
        <v>1112</v>
      </c>
      <c r="BC89" s="70" t="s">
        <v>1113</v>
      </c>
      <c r="BD89" s="70" t="s">
        <v>254</v>
      </c>
      <c r="BE89" s="70" t="s">
        <v>1114</v>
      </c>
      <c r="BF89" s="70">
        <v>13</v>
      </c>
      <c r="BG89" s="70">
        <v>1.1839999999999999</v>
      </c>
      <c r="BH89" s="70">
        <v>0.13142400000000001</v>
      </c>
      <c r="BI89" s="70">
        <v>0.17760000000000001</v>
      </c>
      <c r="BJ89" s="70">
        <v>1.4930239999999999</v>
      </c>
      <c r="BK89" s="70">
        <v>19.409312</v>
      </c>
      <c r="BL89" s="70" t="s">
        <v>1270</v>
      </c>
      <c r="BM89" s="70"/>
      <c r="BO89" s="70">
        <v>1</v>
      </c>
      <c r="BP89" s="70" t="s">
        <v>259</v>
      </c>
      <c r="BQ89" s="70" t="s">
        <v>1105</v>
      </c>
      <c r="BR89" s="70" t="s">
        <v>1106</v>
      </c>
      <c r="BS89" s="70" t="s">
        <v>1107</v>
      </c>
      <c r="BT89" s="70" t="s">
        <v>320</v>
      </c>
      <c r="BU89" s="70" t="s">
        <v>1153</v>
      </c>
      <c r="BV89" s="70" t="s">
        <v>1154</v>
      </c>
      <c r="BW89" s="70"/>
      <c r="BX89" s="70"/>
      <c r="BY89" s="70"/>
      <c r="BZ89" s="70"/>
      <c r="CA89" s="70"/>
    </row>
    <row r="90" spans="44:79" ht="43.2" x14ac:dyDescent="0.3">
      <c r="AR90" s="70">
        <v>1</v>
      </c>
      <c r="AS90" s="59" t="s">
        <v>249</v>
      </c>
      <c r="AT90" s="59" t="s">
        <v>1105</v>
      </c>
      <c r="AU90" s="59" t="s">
        <v>1106</v>
      </c>
      <c r="AV90" s="59" t="s">
        <v>1107</v>
      </c>
      <c r="AW90" s="59" t="s">
        <v>304</v>
      </c>
      <c r="AX90" s="59" t="s">
        <v>1118</v>
      </c>
      <c r="AY90" s="70" t="s">
        <v>1119</v>
      </c>
      <c r="AZ90" s="70" t="s">
        <v>1110</v>
      </c>
      <c r="BA90" s="70" t="s">
        <v>1111</v>
      </c>
      <c r="BB90" s="70" t="s">
        <v>1120</v>
      </c>
      <c r="BC90" s="70" t="s">
        <v>1121</v>
      </c>
      <c r="BD90" s="70" t="s">
        <v>254</v>
      </c>
      <c r="BE90" s="70" t="s">
        <v>1114</v>
      </c>
      <c r="BF90" s="70">
        <v>217</v>
      </c>
      <c r="BG90" s="70">
        <v>2.008</v>
      </c>
      <c r="BH90" s="70">
        <v>0.35541600000000001</v>
      </c>
      <c r="BI90" s="70">
        <v>0.29316799999999998</v>
      </c>
      <c r="BJ90" s="70">
        <v>2.6565840000000001</v>
      </c>
      <c r="BK90" s="70">
        <v>576.47872800000005</v>
      </c>
      <c r="BL90" s="70" t="s">
        <v>1270</v>
      </c>
      <c r="BM90" s="70"/>
      <c r="BO90" s="70">
        <v>1</v>
      </c>
      <c r="BP90" s="70" t="s">
        <v>259</v>
      </c>
      <c r="BQ90" s="70" t="s">
        <v>1105</v>
      </c>
      <c r="BR90" s="70" t="s">
        <v>1106</v>
      </c>
      <c r="BS90" s="70" t="s">
        <v>1107</v>
      </c>
      <c r="BT90" s="70" t="s">
        <v>320</v>
      </c>
      <c r="BU90" s="70" t="s">
        <v>1160</v>
      </c>
      <c r="BV90" s="70" t="s">
        <v>1161</v>
      </c>
      <c r="BW90" s="70"/>
      <c r="BX90" s="70"/>
      <c r="BY90" s="70"/>
      <c r="BZ90" s="70"/>
      <c r="CA90" s="70"/>
    </row>
    <row r="91" spans="44:79" ht="43.2" x14ac:dyDescent="0.3">
      <c r="AR91" s="70">
        <v>1</v>
      </c>
      <c r="AS91" s="59" t="s">
        <v>249</v>
      </c>
      <c r="AT91" s="59" t="s">
        <v>1105</v>
      </c>
      <c r="AU91" s="59" t="s">
        <v>1106</v>
      </c>
      <c r="AV91" s="59" t="s">
        <v>1107</v>
      </c>
      <c r="AW91" s="59" t="s">
        <v>304</v>
      </c>
      <c r="AX91" s="59" t="s">
        <v>1124</v>
      </c>
      <c r="AY91" s="70" t="s">
        <v>1125</v>
      </c>
      <c r="AZ91" s="70" t="s">
        <v>1110</v>
      </c>
      <c r="BA91" s="70" t="s">
        <v>1111</v>
      </c>
      <c r="BB91" s="70" t="s">
        <v>1126</v>
      </c>
      <c r="BC91" s="70" t="s">
        <v>1127</v>
      </c>
      <c r="BD91" s="70" t="s">
        <v>254</v>
      </c>
      <c r="BE91" s="70" t="s">
        <v>1114</v>
      </c>
      <c r="BF91" s="70">
        <v>318</v>
      </c>
      <c r="BG91" s="70">
        <v>1.2330000000000001</v>
      </c>
      <c r="BH91" s="70">
        <v>0.12206699999999999</v>
      </c>
      <c r="BI91" s="70">
        <v>5.6717999999999998E-2</v>
      </c>
      <c r="BJ91" s="70">
        <v>1.4117850000000001</v>
      </c>
      <c r="BK91" s="70">
        <v>448.94763</v>
      </c>
      <c r="BL91" s="70" t="s">
        <v>1270</v>
      </c>
      <c r="BM91" s="70"/>
      <c r="BO91" s="70">
        <v>1</v>
      </c>
      <c r="BP91" s="70" t="s">
        <v>259</v>
      </c>
      <c r="BQ91" s="70" t="s">
        <v>1105</v>
      </c>
      <c r="BR91" s="70" t="s">
        <v>1106</v>
      </c>
      <c r="BS91" s="70" t="s">
        <v>1107</v>
      </c>
      <c r="BT91" s="70" t="s">
        <v>320</v>
      </c>
      <c r="BU91" s="70" t="s">
        <v>1166</v>
      </c>
      <c r="BV91" s="70" t="s">
        <v>1167</v>
      </c>
      <c r="BW91" s="70"/>
      <c r="BX91" s="70"/>
      <c r="BY91" s="70"/>
      <c r="BZ91" s="70"/>
      <c r="CA91" s="70"/>
    </row>
    <row r="92" spans="44:79" ht="43.2" x14ac:dyDescent="0.3">
      <c r="AR92" s="70">
        <v>1</v>
      </c>
      <c r="AS92" s="59" t="s">
        <v>249</v>
      </c>
      <c r="AT92" s="59" t="s">
        <v>1105</v>
      </c>
      <c r="AU92" s="59" t="s">
        <v>1106</v>
      </c>
      <c r="AV92" s="59" t="s">
        <v>1107</v>
      </c>
      <c r="AW92" s="59" t="s">
        <v>304</v>
      </c>
      <c r="AX92" s="59" t="s">
        <v>1130</v>
      </c>
      <c r="AY92" s="70" t="s">
        <v>1131</v>
      </c>
      <c r="AZ92" s="70" t="s">
        <v>1110</v>
      </c>
      <c r="BA92" s="70" t="s">
        <v>1132</v>
      </c>
      <c r="BB92" s="70" t="s">
        <v>1133</v>
      </c>
      <c r="BC92" s="70" t="s">
        <v>1134</v>
      </c>
      <c r="BD92" s="70" t="s">
        <v>254</v>
      </c>
      <c r="BE92" s="70" t="s">
        <v>1114</v>
      </c>
      <c r="BF92" s="70">
        <v>212</v>
      </c>
      <c r="BG92" s="70">
        <v>3.105</v>
      </c>
      <c r="BH92" s="70">
        <v>0.21424499999999999</v>
      </c>
      <c r="BI92" s="70">
        <v>0.3105</v>
      </c>
      <c r="BJ92" s="70">
        <v>3.6297450000000002</v>
      </c>
      <c r="BK92" s="70">
        <v>769.50594000000001</v>
      </c>
      <c r="BL92" s="70" t="s">
        <v>1270</v>
      </c>
      <c r="BM92" s="70"/>
      <c r="BO92" s="70">
        <v>1</v>
      </c>
      <c r="BP92" s="70" t="s">
        <v>259</v>
      </c>
      <c r="BQ92" s="70" t="s">
        <v>1105</v>
      </c>
      <c r="BR92" s="70" t="s">
        <v>1106</v>
      </c>
      <c r="BS92" s="70" t="s">
        <v>1107</v>
      </c>
      <c r="BT92" s="70" t="s">
        <v>320</v>
      </c>
      <c r="BU92" s="70" t="s">
        <v>1172</v>
      </c>
      <c r="BV92" s="70" t="s">
        <v>1173</v>
      </c>
      <c r="BW92" s="70"/>
      <c r="BX92" s="70"/>
      <c r="BY92" s="70"/>
      <c r="BZ92" s="70"/>
      <c r="CA92" s="70"/>
    </row>
    <row r="93" spans="44:79" ht="43.2" x14ac:dyDescent="0.3">
      <c r="AR93" s="70">
        <v>1</v>
      </c>
      <c r="AS93" s="59" t="s">
        <v>249</v>
      </c>
      <c r="AT93" s="59" t="s">
        <v>1105</v>
      </c>
      <c r="AU93" s="59" t="s">
        <v>1106</v>
      </c>
      <c r="AV93" s="59" t="s">
        <v>1107</v>
      </c>
      <c r="AW93" s="59" t="s">
        <v>304</v>
      </c>
      <c r="AX93" s="59" t="s">
        <v>1137</v>
      </c>
      <c r="AY93" s="70" t="s">
        <v>1138</v>
      </c>
      <c r="AZ93" s="70" t="s">
        <v>1110</v>
      </c>
      <c r="BA93" s="70" t="s">
        <v>1132</v>
      </c>
      <c r="BB93" s="70" t="s">
        <v>1139</v>
      </c>
      <c r="BC93" s="70" t="s">
        <v>1140</v>
      </c>
      <c r="BD93" s="70" t="s">
        <v>254</v>
      </c>
      <c r="BE93" s="70" t="s">
        <v>1114</v>
      </c>
      <c r="BF93" s="70">
        <v>457</v>
      </c>
      <c r="BG93" s="70">
        <v>5.38</v>
      </c>
      <c r="BH93" s="70">
        <v>0.57028000000000001</v>
      </c>
      <c r="BI93" s="70">
        <v>0.66712000000000005</v>
      </c>
      <c r="BJ93" s="70">
        <v>6.6173999999999999</v>
      </c>
      <c r="BK93" s="70">
        <v>3024.1518000000001</v>
      </c>
      <c r="BL93" s="70" t="s">
        <v>1270</v>
      </c>
      <c r="BM93" s="70"/>
      <c r="BO93" s="70">
        <v>1</v>
      </c>
      <c r="BP93" s="70" t="s">
        <v>260</v>
      </c>
      <c r="BQ93" s="70" t="s">
        <v>1105</v>
      </c>
      <c r="BR93" s="70" t="s">
        <v>1106</v>
      </c>
      <c r="BS93" s="70" t="s">
        <v>1107</v>
      </c>
      <c r="BT93" s="70" t="s">
        <v>320</v>
      </c>
      <c r="BU93" s="70" t="s">
        <v>1116</v>
      </c>
      <c r="BV93" s="70" t="s">
        <v>1117</v>
      </c>
      <c r="BW93" s="70">
        <v>0</v>
      </c>
      <c r="BX93" s="70">
        <v>500000</v>
      </c>
      <c r="BY93" s="70">
        <v>1.3729999999999999E-2</v>
      </c>
      <c r="BZ93" s="70" t="s">
        <v>1179</v>
      </c>
      <c r="CA93" s="70"/>
    </row>
    <row r="94" spans="44:79" ht="43.2" x14ac:dyDescent="0.3">
      <c r="AR94" s="70">
        <v>1</v>
      </c>
      <c r="AS94" s="59" t="s">
        <v>249</v>
      </c>
      <c r="AT94" s="59" t="s">
        <v>1105</v>
      </c>
      <c r="AU94" s="59" t="s">
        <v>1106</v>
      </c>
      <c r="AV94" s="59" t="s">
        <v>1107</v>
      </c>
      <c r="AW94" s="59" t="s">
        <v>304</v>
      </c>
      <c r="AX94" s="59" t="s">
        <v>1143</v>
      </c>
      <c r="AY94" s="70" t="s">
        <v>1144</v>
      </c>
      <c r="AZ94" s="70" t="s">
        <v>1110</v>
      </c>
      <c r="BA94" s="70" t="s">
        <v>1132</v>
      </c>
      <c r="BB94" s="70" t="s">
        <v>1145</v>
      </c>
      <c r="BC94" s="70" t="s">
        <v>1146</v>
      </c>
      <c r="BD94" s="70" t="s">
        <v>254</v>
      </c>
      <c r="BE94" s="70" t="s">
        <v>1114</v>
      </c>
      <c r="BF94" s="70">
        <v>387</v>
      </c>
      <c r="BG94" s="70">
        <v>6.79</v>
      </c>
      <c r="BH94" s="70">
        <v>0.10864</v>
      </c>
      <c r="BI94" s="70">
        <v>1.3376300000000001</v>
      </c>
      <c r="BJ94" s="70">
        <v>8.2362699999999993</v>
      </c>
      <c r="BK94" s="70">
        <v>3187.43649</v>
      </c>
      <c r="BL94" s="70" t="s">
        <v>1270</v>
      </c>
      <c r="BM94" s="70"/>
      <c r="BO94" s="70">
        <v>1</v>
      </c>
      <c r="BP94" s="70" t="s">
        <v>260</v>
      </c>
      <c r="BQ94" s="70" t="s">
        <v>1105</v>
      </c>
      <c r="BR94" s="70" t="s">
        <v>1106</v>
      </c>
      <c r="BS94" s="70" t="s">
        <v>1107</v>
      </c>
      <c r="BT94" s="70" t="s">
        <v>320</v>
      </c>
      <c r="BU94" s="70" t="s">
        <v>1122</v>
      </c>
      <c r="BV94" s="70" t="s">
        <v>1123</v>
      </c>
      <c r="BW94" s="70">
        <v>500000</v>
      </c>
      <c r="BX94" s="70">
        <v>1000000</v>
      </c>
      <c r="BY94" s="70">
        <v>6.1960000000000001E-2</v>
      </c>
      <c r="BZ94" s="70" t="s">
        <v>1179</v>
      </c>
      <c r="CA94" s="70"/>
    </row>
    <row r="95" spans="44:79" ht="43.2" x14ac:dyDescent="0.3">
      <c r="AR95" s="70">
        <v>1</v>
      </c>
      <c r="AS95" s="59" t="s">
        <v>249</v>
      </c>
      <c r="AT95" s="59" t="s">
        <v>1105</v>
      </c>
      <c r="AU95" s="59" t="s">
        <v>1106</v>
      </c>
      <c r="AV95" s="59" t="s">
        <v>1107</v>
      </c>
      <c r="AW95" s="59" t="s">
        <v>304</v>
      </c>
      <c r="AX95" s="59" t="s">
        <v>1149</v>
      </c>
      <c r="AY95" s="70" t="s">
        <v>1150</v>
      </c>
      <c r="AZ95" s="70" t="s">
        <v>1110</v>
      </c>
      <c r="BA95" s="70" t="s">
        <v>1132</v>
      </c>
      <c r="BB95" s="70" t="s">
        <v>1151</v>
      </c>
      <c r="BC95" s="70" t="s">
        <v>1152</v>
      </c>
      <c r="BD95" s="70" t="s">
        <v>254</v>
      </c>
      <c r="BE95" s="70" t="s">
        <v>1114</v>
      </c>
      <c r="BF95" s="70">
        <v>49</v>
      </c>
      <c r="BG95" s="70">
        <v>9.4499999999999993</v>
      </c>
      <c r="BH95" s="70">
        <v>1.0584</v>
      </c>
      <c r="BI95" s="70">
        <v>1.4175</v>
      </c>
      <c r="BJ95" s="70">
        <v>11.9259</v>
      </c>
      <c r="BK95" s="70">
        <v>584.3691</v>
      </c>
      <c r="BL95" s="70" t="s">
        <v>1270</v>
      </c>
      <c r="BM95" s="70"/>
      <c r="BO95" s="70">
        <v>1</v>
      </c>
      <c r="BP95" s="70" t="s">
        <v>260</v>
      </c>
      <c r="BQ95" s="70" t="s">
        <v>1105</v>
      </c>
      <c r="BR95" s="70" t="s">
        <v>1106</v>
      </c>
      <c r="BS95" s="70" t="s">
        <v>1107</v>
      </c>
      <c r="BT95" s="70" t="s">
        <v>320</v>
      </c>
      <c r="BU95" s="70" t="s">
        <v>1128</v>
      </c>
      <c r="BV95" s="70" t="s">
        <v>1129</v>
      </c>
      <c r="BW95" s="70">
        <v>1000000</v>
      </c>
      <c r="BX95" s="70">
        <v>1500000</v>
      </c>
      <c r="BY95" s="70">
        <v>8.2390000000000005E-2</v>
      </c>
      <c r="BZ95" s="70" t="s">
        <v>1179</v>
      </c>
      <c r="CA95" s="70"/>
    </row>
    <row r="96" spans="44:79" ht="43.2" x14ac:dyDescent="0.3">
      <c r="AR96" s="70">
        <v>1</v>
      </c>
      <c r="AS96" s="59" t="s">
        <v>249</v>
      </c>
      <c r="AT96" s="59" t="s">
        <v>1105</v>
      </c>
      <c r="AU96" s="59" t="s">
        <v>1106</v>
      </c>
      <c r="AV96" s="59" t="s">
        <v>1107</v>
      </c>
      <c r="AW96" s="59" t="s">
        <v>304</v>
      </c>
      <c r="AX96" s="59" t="s">
        <v>1155</v>
      </c>
      <c r="AY96" s="70" t="s">
        <v>1156</v>
      </c>
      <c r="AZ96" s="70" t="s">
        <v>1110</v>
      </c>
      <c r="BA96" s="70" t="s">
        <v>1157</v>
      </c>
      <c r="BB96" s="70" t="s">
        <v>1158</v>
      </c>
      <c r="BC96" s="70" t="s">
        <v>1159</v>
      </c>
      <c r="BD96" s="70" t="s">
        <v>254</v>
      </c>
      <c r="BE96" s="70" t="s">
        <v>1114</v>
      </c>
      <c r="BF96" s="70">
        <v>255</v>
      </c>
      <c r="BG96" s="70">
        <v>4.4480000000000004</v>
      </c>
      <c r="BH96" s="70">
        <v>0.77395199999999997</v>
      </c>
      <c r="BI96" s="70">
        <v>0.13788800000000001</v>
      </c>
      <c r="BJ96" s="70">
        <v>5.3598400000000002</v>
      </c>
      <c r="BK96" s="70">
        <v>1366.7592</v>
      </c>
      <c r="BL96" s="70" t="s">
        <v>1270</v>
      </c>
      <c r="BM96" s="70"/>
      <c r="BO96" s="70">
        <v>1</v>
      </c>
      <c r="BP96" s="70" t="s">
        <v>260</v>
      </c>
      <c r="BQ96" s="70" t="s">
        <v>1105</v>
      </c>
      <c r="BR96" s="70" t="s">
        <v>1106</v>
      </c>
      <c r="BS96" s="70" t="s">
        <v>1107</v>
      </c>
      <c r="BT96" s="70" t="s">
        <v>320</v>
      </c>
      <c r="BU96" s="70" t="s">
        <v>1135</v>
      </c>
      <c r="BV96" s="70" t="s">
        <v>1136</v>
      </c>
      <c r="BW96" s="70">
        <v>1500000</v>
      </c>
      <c r="BX96" s="70">
        <v>10000000</v>
      </c>
      <c r="BY96" s="70">
        <v>8.6199999999999999E-2</v>
      </c>
      <c r="BZ96" s="70" t="s">
        <v>1179</v>
      </c>
      <c r="CA96" s="70"/>
    </row>
    <row r="97" spans="44:79" ht="43.2" x14ac:dyDescent="0.3">
      <c r="AR97" s="70">
        <v>1</v>
      </c>
      <c r="AS97" s="59" t="s">
        <v>249</v>
      </c>
      <c r="AT97" s="59" t="s">
        <v>1105</v>
      </c>
      <c r="AU97" s="59" t="s">
        <v>1106</v>
      </c>
      <c r="AV97" s="59" t="s">
        <v>1107</v>
      </c>
      <c r="AW97" s="59" t="s">
        <v>304</v>
      </c>
      <c r="AX97" s="59" t="s">
        <v>1162</v>
      </c>
      <c r="AY97" s="70" t="s">
        <v>1163</v>
      </c>
      <c r="AZ97" s="70" t="s">
        <v>1110</v>
      </c>
      <c r="BA97" s="70" t="s">
        <v>1157</v>
      </c>
      <c r="BB97" s="70" t="s">
        <v>1164</v>
      </c>
      <c r="BC97" s="70" t="s">
        <v>1165</v>
      </c>
      <c r="BD97" s="70" t="s">
        <v>254</v>
      </c>
      <c r="BE97" s="70" t="s">
        <v>1114</v>
      </c>
      <c r="BF97" s="70">
        <v>297</v>
      </c>
      <c r="BG97" s="70">
        <v>3.6</v>
      </c>
      <c r="BH97" s="70">
        <v>0.17280000000000001</v>
      </c>
      <c r="BI97" s="70">
        <v>0.38519999999999999</v>
      </c>
      <c r="BJ97" s="70">
        <v>4.1580000000000004</v>
      </c>
      <c r="BK97" s="70">
        <v>1234.9259999999999</v>
      </c>
      <c r="BL97" s="70" t="s">
        <v>1270</v>
      </c>
      <c r="BM97" s="70"/>
      <c r="BO97" s="70">
        <v>1</v>
      </c>
      <c r="BP97" s="70" t="s">
        <v>260</v>
      </c>
      <c r="BQ97" s="70" t="s">
        <v>1105</v>
      </c>
      <c r="BR97" s="70" t="s">
        <v>1106</v>
      </c>
      <c r="BS97" s="70" t="s">
        <v>1107</v>
      </c>
      <c r="BT97" s="70" t="s">
        <v>320</v>
      </c>
      <c r="BU97" s="70" t="s">
        <v>1141</v>
      </c>
      <c r="BV97" s="70" t="s">
        <v>1142</v>
      </c>
      <c r="BW97" s="70"/>
      <c r="BX97" s="70"/>
      <c r="BY97" s="70"/>
      <c r="BZ97" s="70"/>
      <c r="CA97" s="70"/>
    </row>
    <row r="98" spans="44:79" ht="43.2" x14ac:dyDescent="0.3">
      <c r="AR98" s="70">
        <v>1</v>
      </c>
      <c r="AS98" s="59" t="s">
        <v>249</v>
      </c>
      <c r="AT98" s="59" t="s">
        <v>1105</v>
      </c>
      <c r="AU98" s="59" t="s">
        <v>1106</v>
      </c>
      <c r="AV98" s="59" t="s">
        <v>1107</v>
      </c>
      <c r="AW98" s="59" t="s">
        <v>304</v>
      </c>
      <c r="AX98" s="59" t="s">
        <v>1168</v>
      </c>
      <c r="AY98" s="70" t="s">
        <v>1169</v>
      </c>
      <c r="AZ98" s="70" t="s">
        <v>1110</v>
      </c>
      <c r="BA98" s="70" t="s">
        <v>1157</v>
      </c>
      <c r="BB98" s="70" t="s">
        <v>1170</v>
      </c>
      <c r="BC98" s="70" t="s">
        <v>1171</v>
      </c>
      <c r="BD98" s="70" t="s">
        <v>254</v>
      </c>
      <c r="BE98" s="70" t="s">
        <v>1114</v>
      </c>
      <c r="BF98" s="70">
        <v>39</v>
      </c>
      <c r="BG98" s="70">
        <v>11.5</v>
      </c>
      <c r="BH98" s="70">
        <v>1.0349999999999999</v>
      </c>
      <c r="BI98" s="70">
        <v>0.184</v>
      </c>
      <c r="BJ98" s="70">
        <v>12.718999999999999</v>
      </c>
      <c r="BK98" s="70">
        <v>496.041</v>
      </c>
      <c r="BL98" s="70" t="s">
        <v>1270</v>
      </c>
      <c r="BM98" s="70"/>
      <c r="BO98" s="70">
        <v>1</v>
      </c>
      <c r="BP98" s="70" t="s">
        <v>260</v>
      </c>
      <c r="BQ98" s="70" t="s">
        <v>1105</v>
      </c>
      <c r="BR98" s="70" t="s">
        <v>1106</v>
      </c>
      <c r="BS98" s="70" t="s">
        <v>1107</v>
      </c>
      <c r="BT98" s="70" t="s">
        <v>320</v>
      </c>
      <c r="BU98" s="70" t="s">
        <v>1147</v>
      </c>
      <c r="BV98" s="70" t="s">
        <v>1148</v>
      </c>
      <c r="BW98" s="70"/>
      <c r="BX98" s="70"/>
      <c r="BY98" s="70"/>
      <c r="BZ98" s="70"/>
      <c r="CA98" s="70"/>
    </row>
    <row r="99" spans="44:79" ht="57.6" x14ac:dyDescent="0.3">
      <c r="AR99" s="70">
        <v>1</v>
      </c>
      <c r="AS99" s="59" t="s">
        <v>249</v>
      </c>
      <c r="AT99" s="59" t="s">
        <v>1105</v>
      </c>
      <c r="AU99" s="59" t="s">
        <v>1106</v>
      </c>
      <c r="AV99" s="59" t="s">
        <v>1107</v>
      </c>
      <c r="AW99" s="59" t="s">
        <v>304</v>
      </c>
      <c r="AX99" s="59" t="s">
        <v>1174</v>
      </c>
      <c r="AY99" s="70" t="s">
        <v>1175</v>
      </c>
      <c r="AZ99" s="70" t="s">
        <v>1176</v>
      </c>
      <c r="BA99" s="70" t="s">
        <v>1111</v>
      </c>
      <c r="BB99" s="70" t="s">
        <v>1177</v>
      </c>
      <c r="BC99" s="70" t="s">
        <v>1178</v>
      </c>
      <c r="BD99" s="70" t="s">
        <v>256</v>
      </c>
      <c r="BE99" s="70" t="s">
        <v>1114</v>
      </c>
      <c r="BF99" s="70">
        <v>204</v>
      </c>
      <c r="BG99" s="70">
        <v>0.30399999999999999</v>
      </c>
      <c r="BH99" s="70">
        <v>1.2768E-2</v>
      </c>
      <c r="BI99" s="70">
        <v>2.128E-2</v>
      </c>
      <c r="BJ99" s="70">
        <v>0.33804800000000002</v>
      </c>
      <c r="BK99" s="70">
        <v>68.961792000000003</v>
      </c>
      <c r="BL99" s="70" t="s">
        <v>1270</v>
      </c>
      <c r="BM99" s="70"/>
      <c r="BO99" s="70">
        <v>1</v>
      </c>
      <c r="BP99" s="70" t="s">
        <v>260</v>
      </c>
      <c r="BQ99" s="70" t="s">
        <v>1105</v>
      </c>
      <c r="BR99" s="70" t="s">
        <v>1106</v>
      </c>
      <c r="BS99" s="70" t="s">
        <v>1107</v>
      </c>
      <c r="BT99" s="70" t="s">
        <v>320</v>
      </c>
      <c r="BU99" s="70" t="s">
        <v>1153</v>
      </c>
      <c r="BV99" s="70" t="s">
        <v>1154</v>
      </c>
      <c r="BW99" s="70"/>
      <c r="BX99" s="70"/>
      <c r="BY99" s="70"/>
      <c r="BZ99" s="70"/>
      <c r="CA99" s="70"/>
    </row>
    <row r="100" spans="44:79" ht="57.6" x14ac:dyDescent="0.3">
      <c r="AR100" s="70">
        <v>1</v>
      </c>
      <c r="AS100" s="59" t="s">
        <v>249</v>
      </c>
      <c r="AT100" s="59" t="s">
        <v>1105</v>
      </c>
      <c r="AU100" s="59" t="s">
        <v>1106</v>
      </c>
      <c r="AV100" s="59" t="s">
        <v>1107</v>
      </c>
      <c r="AW100" s="59" t="s">
        <v>304</v>
      </c>
      <c r="AX100" s="59" t="s">
        <v>1180</v>
      </c>
      <c r="AY100" s="70" t="s">
        <v>1181</v>
      </c>
      <c r="AZ100" s="70" t="s">
        <v>1176</v>
      </c>
      <c r="BA100" s="70" t="s">
        <v>1111</v>
      </c>
      <c r="BB100" s="70" t="s">
        <v>1182</v>
      </c>
      <c r="BC100" s="70" t="s">
        <v>1183</v>
      </c>
      <c r="BD100" s="70" t="s">
        <v>256</v>
      </c>
      <c r="BE100" s="70" t="s">
        <v>1114</v>
      </c>
      <c r="BF100" s="70">
        <v>309</v>
      </c>
      <c r="BG100" s="70">
        <v>1.9125000000000001</v>
      </c>
      <c r="BH100" s="70">
        <v>2.2950000000000002E-2</v>
      </c>
      <c r="BI100" s="70">
        <v>0.19698750000000001</v>
      </c>
      <c r="BJ100" s="70">
        <v>2.1324375</v>
      </c>
      <c r="BK100" s="70">
        <v>658.92318750000004</v>
      </c>
      <c r="BL100" s="70" t="s">
        <v>1270</v>
      </c>
      <c r="BM100" s="70"/>
      <c r="BO100" s="70">
        <v>1</v>
      </c>
      <c r="BP100" s="70" t="s">
        <v>260</v>
      </c>
      <c r="BQ100" s="70" t="s">
        <v>1105</v>
      </c>
      <c r="BR100" s="70" t="s">
        <v>1106</v>
      </c>
      <c r="BS100" s="70" t="s">
        <v>1107</v>
      </c>
      <c r="BT100" s="70" t="s">
        <v>320</v>
      </c>
      <c r="BU100" s="70" t="s">
        <v>1160</v>
      </c>
      <c r="BV100" s="70" t="s">
        <v>1161</v>
      </c>
      <c r="BW100" s="70"/>
      <c r="BX100" s="70"/>
      <c r="BY100" s="70"/>
      <c r="BZ100" s="70"/>
      <c r="CA100" s="70"/>
    </row>
    <row r="101" spans="44:79" ht="57.6" x14ac:dyDescent="0.3">
      <c r="AR101" s="70">
        <v>1</v>
      </c>
      <c r="AS101" s="59" t="s">
        <v>249</v>
      </c>
      <c r="AT101" s="59" t="s">
        <v>1105</v>
      </c>
      <c r="AU101" s="59" t="s">
        <v>1106</v>
      </c>
      <c r="AV101" s="59" t="s">
        <v>1107</v>
      </c>
      <c r="AW101" s="59" t="s">
        <v>304</v>
      </c>
      <c r="AX101" s="59" t="s">
        <v>1184</v>
      </c>
      <c r="AY101" s="70" t="s">
        <v>1185</v>
      </c>
      <c r="AZ101" s="70" t="s">
        <v>1176</v>
      </c>
      <c r="BA101" s="70" t="s">
        <v>1111</v>
      </c>
      <c r="BB101" s="70" t="s">
        <v>1186</v>
      </c>
      <c r="BC101" s="70" t="s">
        <v>1187</v>
      </c>
      <c r="BD101" s="70" t="s">
        <v>256</v>
      </c>
      <c r="BE101" s="70" t="s">
        <v>1114</v>
      </c>
      <c r="BF101" s="70">
        <v>281</v>
      </c>
      <c r="BG101" s="70">
        <v>1.1040000000000001</v>
      </c>
      <c r="BH101" s="70">
        <v>0.15787200000000001</v>
      </c>
      <c r="BI101" s="70">
        <v>0.11150400000000001</v>
      </c>
      <c r="BJ101" s="70">
        <v>1.3733759999999999</v>
      </c>
      <c r="BK101" s="70">
        <v>385.918656</v>
      </c>
      <c r="BL101" s="70" t="s">
        <v>1270</v>
      </c>
      <c r="BM101" s="70"/>
      <c r="BO101" s="70">
        <v>1</v>
      </c>
      <c r="BP101" s="70" t="s">
        <v>260</v>
      </c>
      <c r="BQ101" s="70" t="s">
        <v>1105</v>
      </c>
      <c r="BR101" s="70" t="s">
        <v>1106</v>
      </c>
      <c r="BS101" s="70" t="s">
        <v>1107</v>
      </c>
      <c r="BT101" s="70" t="s">
        <v>320</v>
      </c>
      <c r="BU101" s="70" t="s">
        <v>1166</v>
      </c>
      <c r="BV101" s="70" t="s">
        <v>1167</v>
      </c>
      <c r="BW101" s="70"/>
      <c r="BX101" s="70"/>
      <c r="BY101" s="70"/>
      <c r="BZ101" s="70"/>
      <c r="CA101" s="70"/>
    </row>
    <row r="102" spans="44:79" ht="57.6" x14ac:dyDescent="0.3">
      <c r="AR102" s="70">
        <v>1</v>
      </c>
      <c r="AS102" s="59" t="s">
        <v>249</v>
      </c>
      <c r="AT102" s="59" t="s">
        <v>1105</v>
      </c>
      <c r="AU102" s="59" t="s">
        <v>1106</v>
      </c>
      <c r="AV102" s="59" t="s">
        <v>1107</v>
      </c>
      <c r="AW102" s="59" t="s">
        <v>304</v>
      </c>
      <c r="AX102" s="59" t="s">
        <v>1188</v>
      </c>
      <c r="AY102" s="70" t="s">
        <v>1189</v>
      </c>
      <c r="AZ102" s="70" t="s">
        <v>1176</v>
      </c>
      <c r="BA102" s="70" t="s">
        <v>1132</v>
      </c>
      <c r="BB102" s="70" t="s">
        <v>1190</v>
      </c>
      <c r="BC102" s="70" t="s">
        <v>1191</v>
      </c>
      <c r="BD102" s="70" t="s">
        <v>256</v>
      </c>
      <c r="BE102" s="70" t="s">
        <v>1114</v>
      </c>
      <c r="BF102" s="70">
        <v>318</v>
      </c>
      <c r="BG102" s="70">
        <v>1.8240000000000001</v>
      </c>
      <c r="BH102" s="70">
        <v>0</v>
      </c>
      <c r="BI102" s="70">
        <v>0.315552</v>
      </c>
      <c r="BJ102" s="70">
        <v>2.1395520000000001</v>
      </c>
      <c r="BK102" s="70">
        <v>680.37753599999996</v>
      </c>
      <c r="BL102" s="70" t="s">
        <v>1270</v>
      </c>
      <c r="BM102" s="70"/>
      <c r="BO102" s="70">
        <v>1</v>
      </c>
      <c r="BP102" s="70" t="s">
        <v>260</v>
      </c>
      <c r="BQ102" s="70" t="s">
        <v>1105</v>
      </c>
      <c r="BR102" s="70" t="s">
        <v>1106</v>
      </c>
      <c r="BS102" s="70" t="s">
        <v>1107</v>
      </c>
      <c r="BT102" s="70" t="s">
        <v>320</v>
      </c>
      <c r="BU102" s="70" t="s">
        <v>1172</v>
      </c>
      <c r="BV102" s="70" t="s">
        <v>1173</v>
      </c>
      <c r="BW102" s="70"/>
      <c r="BX102" s="70"/>
      <c r="BY102" s="70"/>
      <c r="BZ102" s="70"/>
      <c r="CA102" s="70"/>
    </row>
    <row r="103" spans="44:79" ht="57.6" x14ac:dyDescent="0.3">
      <c r="AR103" s="70">
        <v>1</v>
      </c>
      <c r="AS103" s="59" t="s">
        <v>249</v>
      </c>
      <c r="AT103" s="59" t="s">
        <v>1105</v>
      </c>
      <c r="AU103" s="59" t="s">
        <v>1106</v>
      </c>
      <c r="AV103" s="59" t="s">
        <v>1107</v>
      </c>
      <c r="AW103" s="59" t="s">
        <v>304</v>
      </c>
      <c r="AX103" s="59" t="s">
        <v>1192</v>
      </c>
      <c r="AY103" s="70" t="s">
        <v>1193</v>
      </c>
      <c r="AZ103" s="70" t="s">
        <v>1176</v>
      </c>
      <c r="BA103" s="70" t="s">
        <v>1132</v>
      </c>
      <c r="BB103" s="70" t="s">
        <v>1194</v>
      </c>
      <c r="BC103" s="70" t="s">
        <v>1195</v>
      </c>
      <c r="BD103" s="70" t="s">
        <v>256</v>
      </c>
      <c r="BE103" s="70" t="s">
        <v>1114</v>
      </c>
      <c r="BF103" s="70">
        <v>36</v>
      </c>
      <c r="BG103" s="70">
        <v>3.2480000000000002</v>
      </c>
      <c r="BH103" s="70">
        <v>0.289072</v>
      </c>
      <c r="BI103" s="70">
        <v>0.25984000000000002</v>
      </c>
      <c r="BJ103" s="70">
        <v>3.7969119999999998</v>
      </c>
      <c r="BK103" s="70">
        <v>136.68883199999999</v>
      </c>
      <c r="BL103" s="70" t="s">
        <v>1270</v>
      </c>
      <c r="BM103" s="70"/>
      <c r="BO103" s="70">
        <v>1</v>
      </c>
      <c r="BP103" s="70" t="s">
        <v>262</v>
      </c>
      <c r="BQ103" s="70" t="s">
        <v>1105</v>
      </c>
      <c r="BR103" s="70" t="s">
        <v>1106</v>
      </c>
      <c r="BS103" s="70" t="s">
        <v>1107</v>
      </c>
      <c r="BT103" s="70" t="s">
        <v>320</v>
      </c>
      <c r="BU103" s="70" t="s">
        <v>1116</v>
      </c>
      <c r="BV103" s="70" t="s">
        <v>1117</v>
      </c>
      <c r="BW103" s="70">
        <v>0</v>
      </c>
      <c r="BX103" s="70">
        <v>500000</v>
      </c>
      <c r="BY103" s="70">
        <v>1.1599999999999999E-2</v>
      </c>
      <c r="BZ103" s="70" t="s">
        <v>1179</v>
      </c>
      <c r="CA103" s="70"/>
    </row>
    <row r="104" spans="44:79" ht="57.6" x14ac:dyDescent="0.3">
      <c r="AR104" s="70">
        <v>1</v>
      </c>
      <c r="AS104" s="59" t="s">
        <v>249</v>
      </c>
      <c r="AT104" s="59" t="s">
        <v>1105</v>
      </c>
      <c r="AU104" s="59" t="s">
        <v>1106</v>
      </c>
      <c r="AV104" s="59" t="s">
        <v>1107</v>
      </c>
      <c r="AW104" s="59" t="s">
        <v>304</v>
      </c>
      <c r="AX104" s="59" t="s">
        <v>1196</v>
      </c>
      <c r="AY104" s="70" t="s">
        <v>1197</v>
      </c>
      <c r="AZ104" s="70" t="s">
        <v>1176</v>
      </c>
      <c r="BA104" s="70" t="s">
        <v>1132</v>
      </c>
      <c r="BB104" s="70" t="s">
        <v>1198</v>
      </c>
      <c r="BC104" s="70" t="s">
        <v>1199</v>
      </c>
      <c r="BD104" s="70" t="s">
        <v>256</v>
      </c>
      <c r="BE104" s="70" t="s">
        <v>1114</v>
      </c>
      <c r="BF104" s="70">
        <v>87</v>
      </c>
      <c r="BG104" s="70">
        <v>5.468</v>
      </c>
      <c r="BH104" s="70">
        <v>7.6551999999999995E-2</v>
      </c>
      <c r="BI104" s="70">
        <v>0.73817999999999995</v>
      </c>
      <c r="BJ104" s="70">
        <v>6.2827320000000002</v>
      </c>
      <c r="BK104" s="70">
        <v>546.59768399999996</v>
      </c>
      <c r="BL104" s="70" t="s">
        <v>1270</v>
      </c>
      <c r="BM104" s="70"/>
      <c r="BO104" s="70">
        <v>1</v>
      </c>
      <c r="BP104" s="70" t="s">
        <v>262</v>
      </c>
      <c r="BQ104" s="70" t="s">
        <v>1105</v>
      </c>
      <c r="BR104" s="70" t="s">
        <v>1106</v>
      </c>
      <c r="BS104" s="70" t="s">
        <v>1107</v>
      </c>
      <c r="BT104" s="70" t="s">
        <v>320</v>
      </c>
      <c r="BU104" s="70" t="s">
        <v>1122</v>
      </c>
      <c r="BV104" s="70" t="s">
        <v>1123</v>
      </c>
      <c r="BW104" s="70">
        <v>500000</v>
      </c>
      <c r="BX104" s="70">
        <v>1000000</v>
      </c>
      <c r="BY104" s="70">
        <v>5.2639999999999999E-2</v>
      </c>
      <c r="BZ104" s="70" t="s">
        <v>1179</v>
      </c>
      <c r="CA104" s="70"/>
    </row>
    <row r="105" spans="44:79" ht="57.6" x14ac:dyDescent="0.3">
      <c r="AR105" s="70">
        <v>1</v>
      </c>
      <c r="AS105" s="59" t="s">
        <v>249</v>
      </c>
      <c r="AT105" s="59" t="s">
        <v>1105</v>
      </c>
      <c r="AU105" s="59" t="s">
        <v>1106</v>
      </c>
      <c r="AV105" s="59" t="s">
        <v>1107</v>
      </c>
      <c r="AW105" s="59" t="s">
        <v>304</v>
      </c>
      <c r="AX105" s="59" t="s">
        <v>1200</v>
      </c>
      <c r="AY105" s="70" t="s">
        <v>1201</v>
      </c>
      <c r="AZ105" s="70" t="s">
        <v>1176</v>
      </c>
      <c r="BA105" s="70" t="s">
        <v>1132</v>
      </c>
      <c r="BB105" s="70" t="s">
        <v>1202</v>
      </c>
      <c r="BC105" s="70" t="s">
        <v>1203</v>
      </c>
      <c r="BD105" s="70" t="s">
        <v>256</v>
      </c>
      <c r="BE105" s="70" t="s">
        <v>1114</v>
      </c>
      <c r="BF105" s="70">
        <v>596</v>
      </c>
      <c r="BG105" s="70">
        <v>5.2149999999999999</v>
      </c>
      <c r="BH105" s="70">
        <v>0.78746499999999997</v>
      </c>
      <c r="BI105" s="70">
        <v>0.15123500000000001</v>
      </c>
      <c r="BJ105" s="70">
        <v>6.1536999999999997</v>
      </c>
      <c r="BK105" s="70">
        <v>3667.6052</v>
      </c>
      <c r="BL105" s="70" t="s">
        <v>1270</v>
      </c>
      <c r="BM105" s="70"/>
      <c r="BO105" s="70">
        <v>1</v>
      </c>
      <c r="BP105" s="70" t="s">
        <v>262</v>
      </c>
      <c r="BQ105" s="70" t="s">
        <v>1105</v>
      </c>
      <c r="BR105" s="70" t="s">
        <v>1106</v>
      </c>
      <c r="BS105" s="70" t="s">
        <v>1107</v>
      </c>
      <c r="BT105" s="70" t="s">
        <v>320</v>
      </c>
      <c r="BU105" s="70" t="s">
        <v>1128</v>
      </c>
      <c r="BV105" s="70" t="s">
        <v>1129</v>
      </c>
      <c r="BW105" s="70">
        <v>1000000</v>
      </c>
      <c r="BX105" s="70">
        <v>1500000</v>
      </c>
      <c r="BY105" s="70">
        <v>8.5470000000000004E-2</v>
      </c>
      <c r="BZ105" s="70" t="s">
        <v>1179</v>
      </c>
      <c r="CA105" s="70"/>
    </row>
    <row r="106" spans="44:79" ht="57.6" x14ac:dyDescent="0.3">
      <c r="AR106" s="70">
        <v>1</v>
      </c>
      <c r="AS106" s="59" t="s">
        <v>249</v>
      </c>
      <c r="AT106" s="59" t="s">
        <v>1105</v>
      </c>
      <c r="AU106" s="59" t="s">
        <v>1106</v>
      </c>
      <c r="AV106" s="59" t="s">
        <v>1107</v>
      </c>
      <c r="AW106" s="59" t="s">
        <v>304</v>
      </c>
      <c r="AX106" s="59" t="s">
        <v>1204</v>
      </c>
      <c r="AY106" s="70" t="s">
        <v>1205</v>
      </c>
      <c r="AZ106" s="70" t="s">
        <v>1176</v>
      </c>
      <c r="BA106" s="70" t="s">
        <v>1157</v>
      </c>
      <c r="BB106" s="70" t="s">
        <v>1206</v>
      </c>
      <c r="BC106" s="70" t="s">
        <v>1207</v>
      </c>
      <c r="BD106" s="70" t="s">
        <v>256</v>
      </c>
      <c r="BE106" s="70" t="s">
        <v>1114</v>
      </c>
      <c r="BF106" s="70">
        <v>137</v>
      </c>
      <c r="BG106" s="70">
        <v>16.350000000000001</v>
      </c>
      <c r="BH106" s="70">
        <v>0.40875</v>
      </c>
      <c r="BI106" s="70">
        <v>0.85019999999999996</v>
      </c>
      <c r="BJ106" s="70">
        <v>17.60895</v>
      </c>
      <c r="BK106" s="70">
        <v>2412.4261499999998</v>
      </c>
      <c r="BL106" s="70" t="s">
        <v>1270</v>
      </c>
      <c r="BM106" s="70"/>
      <c r="BO106" s="70">
        <v>1</v>
      </c>
      <c r="BP106" s="70" t="s">
        <v>262</v>
      </c>
      <c r="BQ106" s="70" t="s">
        <v>1105</v>
      </c>
      <c r="BR106" s="70" t="s">
        <v>1106</v>
      </c>
      <c r="BS106" s="70" t="s">
        <v>1107</v>
      </c>
      <c r="BT106" s="70" t="s">
        <v>320</v>
      </c>
      <c r="BU106" s="70" t="s">
        <v>1135</v>
      </c>
      <c r="BV106" s="70" t="s">
        <v>1136</v>
      </c>
      <c r="BW106" s="70">
        <v>1500000</v>
      </c>
      <c r="BX106" s="70">
        <v>10000000</v>
      </c>
      <c r="BY106" s="70">
        <v>5.0799999999999998E-2</v>
      </c>
      <c r="BZ106" s="70" t="s">
        <v>1179</v>
      </c>
      <c r="CA106" s="70"/>
    </row>
    <row r="107" spans="44:79" ht="57.6" x14ac:dyDescent="0.3">
      <c r="AR107" s="70">
        <v>1</v>
      </c>
      <c r="AS107" s="59" t="s">
        <v>249</v>
      </c>
      <c r="AT107" s="59" t="s">
        <v>1105</v>
      </c>
      <c r="AU107" s="59" t="s">
        <v>1106</v>
      </c>
      <c r="AV107" s="59" t="s">
        <v>1107</v>
      </c>
      <c r="AW107" s="59" t="s">
        <v>304</v>
      </c>
      <c r="AX107" s="59" t="s">
        <v>1208</v>
      </c>
      <c r="AY107" s="70" t="s">
        <v>1209</v>
      </c>
      <c r="AZ107" s="70" t="s">
        <v>1176</v>
      </c>
      <c r="BA107" s="70" t="s">
        <v>1157</v>
      </c>
      <c r="BB107" s="70" t="s">
        <v>1210</v>
      </c>
      <c r="BC107" s="70" t="s">
        <v>1211</v>
      </c>
      <c r="BD107" s="70" t="s">
        <v>256</v>
      </c>
      <c r="BE107" s="70" t="s">
        <v>1114</v>
      </c>
      <c r="BF107" s="70">
        <v>359</v>
      </c>
      <c r="BG107" s="70">
        <v>8.0549999999999997</v>
      </c>
      <c r="BH107" s="70">
        <v>1.0390950000000001</v>
      </c>
      <c r="BI107" s="70">
        <v>7.2495000000000004E-2</v>
      </c>
      <c r="BJ107" s="70">
        <v>9.1665899999999993</v>
      </c>
      <c r="BK107" s="70">
        <v>3290.8058099999998</v>
      </c>
      <c r="BL107" s="70" t="s">
        <v>1270</v>
      </c>
      <c r="BM107" s="70"/>
      <c r="BO107" s="70">
        <v>1</v>
      </c>
      <c r="BP107" s="70" t="s">
        <v>262</v>
      </c>
      <c r="BQ107" s="70" t="s">
        <v>1105</v>
      </c>
      <c r="BR107" s="70" t="s">
        <v>1106</v>
      </c>
      <c r="BS107" s="70" t="s">
        <v>1107</v>
      </c>
      <c r="BT107" s="70" t="s">
        <v>320</v>
      </c>
      <c r="BU107" s="70" t="s">
        <v>1141</v>
      </c>
      <c r="BV107" s="70" t="s">
        <v>1142</v>
      </c>
      <c r="BW107" s="70"/>
      <c r="BX107" s="70"/>
      <c r="BY107" s="70"/>
      <c r="BZ107" s="70"/>
      <c r="CA107" s="70"/>
    </row>
    <row r="108" spans="44:79" ht="57.6" x14ac:dyDescent="0.3">
      <c r="AR108" s="70">
        <v>1</v>
      </c>
      <c r="AS108" s="59" t="s">
        <v>249</v>
      </c>
      <c r="AT108" s="59" t="s">
        <v>1105</v>
      </c>
      <c r="AU108" s="59" t="s">
        <v>1106</v>
      </c>
      <c r="AV108" s="59" t="s">
        <v>1107</v>
      </c>
      <c r="AW108" s="59" t="s">
        <v>304</v>
      </c>
      <c r="AX108" s="59" t="s">
        <v>1212</v>
      </c>
      <c r="AY108" s="70" t="s">
        <v>1213</v>
      </c>
      <c r="AZ108" s="70" t="s">
        <v>1176</v>
      </c>
      <c r="BA108" s="70" t="s">
        <v>1157</v>
      </c>
      <c r="BB108" s="70" t="s">
        <v>1214</v>
      </c>
      <c r="BC108" s="70" t="s">
        <v>1215</v>
      </c>
      <c r="BD108" s="70" t="s">
        <v>256</v>
      </c>
      <c r="BE108" s="70" t="s">
        <v>1114</v>
      </c>
      <c r="BF108" s="70">
        <v>310</v>
      </c>
      <c r="BG108" s="70">
        <v>31.84</v>
      </c>
      <c r="BH108" s="70">
        <v>4.8715200000000003</v>
      </c>
      <c r="BI108" s="70">
        <v>1.17808</v>
      </c>
      <c r="BJ108" s="70">
        <v>37.889600000000002</v>
      </c>
      <c r="BK108" s="70">
        <v>11745.776</v>
      </c>
      <c r="BL108" s="70" t="s">
        <v>1270</v>
      </c>
      <c r="BM108" s="70"/>
      <c r="BO108" s="70">
        <v>1</v>
      </c>
      <c r="BP108" s="70" t="s">
        <v>262</v>
      </c>
      <c r="BQ108" s="70" t="s">
        <v>1105</v>
      </c>
      <c r="BR108" s="70" t="s">
        <v>1106</v>
      </c>
      <c r="BS108" s="70" t="s">
        <v>1107</v>
      </c>
      <c r="BT108" s="70" t="s">
        <v>320</v>
      </c>
      <c r="BU108" s="70" t="s">
        <v>1147</v>
      </c>
      <c r="BV108" s="70" t="s">
        <v>1148</v>
      </c>
      <c r="BW108" s="70"/>
      <c r="BX108" s="70"/>
      <c r="BY108" s="70"/>
      <c r="BZ108" s="70"/>
      <c r="CA108" s="70"/>
    </row>
    <row r="109" spans="44:79" ht="43.2" x14ac:dyDescent="0.3">
      <c r="AR109" s="70">
        <v>1</v>
      </c>
      <c r="AS109" s="59" t="s">
        <v>249</v>
      </c>
      <c r="AT109" s="59" t="s">
        <v>1105</v>
      </c>
      <c r="AU109" s="59" t="s">
        <v>1106</v>
      </c>
      <c r="AV109" s="59" t="s">
        <v>1107</v>
      </c>
      <c r="AW109" s="59" t="s">
        <v>304</v>
      </c>
      <c r="AX109" s="59" t="s">
        <v>1216</v>
      </c>
      <c r="AY109" s="70" t="s">
        <v>1217</v>
      </c>
      <c r="AZ109" s="70" t="s">
        <v>1218</v>
      </c>
      <c r="BA109" s="70" t="s">
        <v>1111</v>
      </c>
      <c r="BB109" s="70" t="s">
        <v>1219</v>
      </c>
      <c r="BC109" s="70" t="s">
        <v>1220</v>
      </c>
      <c r="BD109" s="70" t="s">
        <v>259</v>
      </c>
      <c r="BE109" s="70" t="s">
        <v>1114</v>
      </c>
      <c r="BF109" s="70">
        <v>152</v>
      </c>
      <c r="BG109" s="70">
        <v>15.78</v>
      </c>
      <c r="BH109" s="70">
        <v>7.8899999999999998E-2</v>
      </c>
      <c r="BI109" s="70">
        <v>1.3886400000000001</v>
      </c>
      <c r="BJ109" s="70">
        <v>17.247540000000001</v>
      </c>
      <c r="BK109" s="70">
        <v>2621.62608</v>
      </c>
      <c r="BL109" s="70" t="s">
        <v>1270</v>
      </c>
      <c r="BM109" s="70"/>
      <c r="BO109" s="70">
        <v>1</v>
      </c>
      <c r="BP109" s="70" t="s">
        <v>262</v>
      </c>
      <c r="BQ109" s="70" t="s">
        <v>1105</v>
      </c>
      <c r="BR109" s="70" t="s">
        <v>1106</v>
      </c>
      <c r="BS109" s="70" t="s">
        <v>1107</v>
      </c>
      <c r="BT109" s="70" t="s">
        <v>320</v>
      </c>
      <c r="BU109" s="70" t="s">
        <v>1153</v>
      </c>
      <c r="BV109" s="70" t="s">
        <v>1154</v>
      </c>
      <c r="BW109" s="70"/>
      <c r="BX109" s="70"/>
      <c r="BY109" s="70"/>
      <c r="BZ109" s="70"/>
      <c r="CA109" s="70"/>
    </row>
    <row r="110" spans="44:79" ht="43.2" x14ac:dyDescent="0.3">
      <c r="AR110" s="70">
        <v>1</v>
      </c>
      <c r="AS110" s="59" t="s">
        <v>249</v>
      </c>
      <c r="AT110" s="59" t="s">
        <v>1105</v>
      </c>
      <c r="AU110" s="59" t="s">
        <v>1106</v>
      </c>
      <c r="AV110" s="59" t="s">
        <v>1107</v>
      </c>
      <c r="AW110" s="59" t="s">
        <v>304</v>
      </c>
      <c r="AX110" s="59" t="s">
        <v>1221</v>
      </c>
      <c r="AY110" s="70" t="s">
        <v>1222</v>
      </c>
      <c r="AZ110" s="70" t="s">
        <v>1218</v>
      </c>
      <c r="BA110" s="70" t="s">
        <v>1111</v>
      </c>
      <c r="BB110" s="70" t="s">
        <v>1223</v>
      </c>
      <c r="BC110" s="70" t="s">
        <v>1224</v>
      </c>
      <c r="BD110" s="70" t="s">
        <v>259</v>
      </c>
      <c r="BE110" s="70" t="s">
        <v>1114</v>
      </c>
      <c r="BF110" s="70">
        <v>416</v>
      </c>
      <c r="BG110" s="70">
        <v>11.2</v>
      </c>
      <c r="BH110" s="70">
        <v>2.016</v>
      </c>
      <c r="BI110" s="70">
        <v>1.2096</v>
      </c>
      <c r="BJ110" s="70">
        <v>14.425599999999999</v>
      </c>
      <c r="BK110" s="70">
        <v>6001.0496000000003</v>
      </c>
      <c r="BL110" s="70" t="s">
        <v>1270</v>
      </c>
      <c r="BM110" s="70"/>
      <c r="BO110" s="70">
        <v>1</v>
      </c>
      <c r="BP110" s="70" t="s">
        <v>262</v>
      </c>
      <c r="BQ110" s="70" t="s">
        <v>1105</v>
      </c>
      <c r="BR110" s="70" t="s">
        <v>1106</v>
      </c>
      <c r="BS110" s="70" t="s">
        <v>1107</v>
      </c>
      <c r="BT110" s="70" t="s">
        <v>320</v>
      </c>
      <c r="BU110" s="70" t="s">
        <v>1160</v>
      </c>
      <c r="BV110" s="70" t="s">
        <v>1161</v>
      </c>
      <c r="BW110" s="70"/>
      <c r="BX110" s="70"/>
      <c r="BY110" s="70"/>
      <c r="BZ110" s="70"/>
      <c r="CA110" s="70"/>
    </row>
    <row r="111" spans="44:79" ht="43.2" x14ac:dyDescent="0.3">
      <c r="AR111" s="70">
        <v>1</v>
      </c>
      <c r="AS111" s="59" t="s">
        <v>249</v>
      </c>
      <c r="AT111" s="59" t="s">
        <v>1105</v>
      </c>
      <c r="AU111" s="59" t="s">
        <v>1106</v>
      </c>
      <c r="AV111" s="59" t="s">
        <v>1107</v>
      </c>
      <c r="AW111" s="59" t="s">
        <v>304</v>
      </c>
      <c r="AX111" s="59" t="s">
        <v>1225</v>
      </c>
      <c r="AY111" s="70" t="s">
        <v>1226</v>
      </c>
      <c r="AZ111" s="70" t="s">
        <v>1218</v>
      </c>
      <c r="BA111" s="70" t="s">
        <v>1111</v>
      </c>
      <c r="BB111" s="70" t="s">
        <v>1227</v>
      </c>
      <c r="BC111" s="70" t="s">
        <v>1228</v>
      </c>
      <c r="BD111" s="70" t="s">
        <v>259</v>
      </c>
      <c r="BE111" s="70" t="s">
        <v>1114</v>
      </c>
      <c r="BF111" s="70">
        <v>584</v>
      </c>
      <c r="BG111" s="70">
        <v>42.744</v>
      </c>
      <c r="BH111" s="70">
        <v>2.2654320000000001</v>
      </c>
      <c r="BI111" s="70">
        <v>3.718728</v>
      </c>
      <c r="BJ111" s="70">
        <v>48.728160000000003</v>
      </c>
      <c r="BK111" s="70">
        <v>28457.245439999999</v>
      </c>
      <c r="BL111" s="70" t="s">
        <v>1270</v>
      </c>
      <c r="BM111" s="70"/>
      <c r="BO111" s="70">
        <v>1</v>
      </c>
      <c r="BP111" s="70" t="s">
        <v>262</v>
      </c>
      <c r="BQ111" s="70" t="s">
        <v>1105</v>
      </c>
      <c r="BR111" s="70" t="s">
        <v>1106</v>
      </c>
      <c r="BS111" s="70" t="s">
        <v>1107</v>
      </c>
      <c r="BT111" s="70" t="s">
        <v>320</v>
      </c>
      <c r="BU111" s="70" t="s">
        <v>1166</v>
      </c>
      <c r="BV111" s="70" t="s">
        <v>1167</v>
      </c>
      <c r="BW111" s="70"/>
      <c r="BX111" s="70"/>
      <c r="BY111" s="70"/>
      <c r="BZ111" s="70"/>
      <c r="CA111" s="70"/>
    </row>
    <row r="112" spans="44:79" ht="43.2" x14ac:dyDescent="0.3">
      <c r="AR112" s="70">
        <v>1</v>
      </c>
      <c r="AS112" s="59" t="s">
        <v>249</v>
      </c>
      <c r="AT112" s="59" t="s">
        <v>1105</v>
      </c>
      <c r="AU112" s="59" t="s">
        <v>1106</v>
      </c>
      <c r="AV112" s="59" t="s">
        <v>1107</v>
      </c>
      <c r="AW112" s="59" t="s">
        <v>304</v>
      </c>
      <c r="AX112" s="59" t="s">
        <v>1229</v>
      </c>
      <c r="AY112" s="70" t="s">
        <v>1230</v>
      </c>
      <c r="AZ112" s="70" t="s">
        <v>1218</v>
      </c>
      <c r="BA112" s="70" t="s">
        <v>1132</v>
      </c>
      <c r="BB112" s="70" t="s">
        <v>1231</v>
      </c>
      <c r="BC112" s="70" t="s">
        <v>1232</v>
      </c>
      <c r="BD112" s="70" t="s">
        <v>259</v>
      </c>
      <c r="BE112" s="70" t="s">
        <v>1114</v>
      </c>
      <c r="BF112" s="70">
        <v>562</v>
      </c>
      <c r="BG112" s="70">
        <v>48.68</v>
      </c>
      <c r="BH112" s="70">
        <v>4.0891200000000003</v>
      </c>
      <c r="BI112" s="70">
        <v>6.86388</v>
      </c>
      <c r="BJ112" s="70">
        <v>59.633000000000003</v>
      </c>
      <c r="BK112" s="70">
        <v>33513.745999999999</v>
      </c>
      <c r="BL112" s="70" t="s">
        <v>1270</v>
      </c>
      <c r="BM112" s="70"/>
      <c r="BO112" s="70">
        <v>1</v>
      </c>
      <c r="BP112" s="70" t="s">
        <v>262</v>
      </c>
      <c r="BQ112" s="70" t="s">
        <v>1105</v>
      </c>
      <c r="BR112" s="70" t="s">
        <v>1106</v>
      </c>
      <c r="BS112" s="70" t="s">
        <v>1107</v>
      </c>
      <c r="BT112" s="70" t="s">
        <v>320</v>
      </c>
      <c r="BU112" s="70" t="s">
        <v>1172</v>
      </c>
      <c r="BV112" s="70" t="s">
        <v>1173</v>
      </c>
      <c r="BW112" s="70"/>
      <c r="BX112" s="70"/>
      <c r="BY112" s="70"/>
      <c r="BZ112" s="70"/>
      <c r="CA112" s="70"/>
    </row>
    <row r="113" spans="44:65" ht="43.2" x14ac:dyDescent="0.3">
      <c r="AR113" s="70">
        <v>1</v>
      </c>
      <c r="AS113" s="59" t="s">
        <v>249</v>
      </c>
      <c r="AT113" s="59" t="s">
        <v>1105</v>
      </c>
      <c r="AU113" s="59" t="s">
        <v>1106</v>
      </c>
      <c r="AV113" s="59" t="s">
        <v>1107</v>
      </c>
      <c r="AW113" s="59" t="s">
        <v>304</v>
      </c>
      <c r="AX113" s="59" t="s">
        <v>1233</v>
      </c>
      <c r="AY113" s="70" t="s">
        <v>1234</v>
      </c>
      <c r="AZ113" s="70" t="s">
        <v>1218</v>
      </c>
      <c r="BA113" s="70" t="s">
        <v>1132</v>
      </c>
      <c r="BB113" s="70" t="s">
        <v>1235</v>
      </c>
      <c r="BC113" s="70" t="s">
        <v>1236</v>
      </c>
      <c r="BD113" s="70" t="s">
        <v>259</v>
      </c>
      <c r="BE113" s="70" t="s">
        <v>1114</v>
      </c>
      <c r="BF113" s="70">
        <v>372</v>
      </c>
      <c r="BG113" s="70">
        <v>59.75</v>
      </c>
      <c r="BH113" s="70">
        <v>7.46875</v>
      </c>
      <c r="BI113" s="70">
        <v>10.456250000000001</v>
      </c>
      <c r="BJ113" s="70">
        <v>77.674999999999997</v>
      </c>
      <c r="BK113" s="70">
        <v>28895.1</v>
      </c>
      <c r="BL113" s="70" t="s">
        <v>1270</v>
      </c>
      <c r="BM113" s="70"/>
    </row>
    <row r="114" spans="44:65" ht="43.2" x14ac:dyDescent="0.3">
      <c r="AR114" s="70">
        <v>1</v>
      </c>
      <c r="AS114" s="59" t="s">
        <v>249</v>
      </c>
      <c r="AT114" s="59" t="s">
        <v>1105</v>
      </c>
      <c r="AU114" s="59" t="s">
        <v>1106</v>
      </c>
      <c r="AV114" s="59" t="s">
        <v>1107</v>
      </c>
      <c r="AW114" s="59" t="s">
        <v>304</v>
      </c>
      <c r="AX114" s="59" t="s">
        <v>1237</v>
      </c>
      <c r="AY114" s="70" t="s">
        <v>1238</v>
      </c>
      <c r="AZ114" s="70" t="s">
        <v>1218</v>
      </c>
      <c r="BA114" s="70" t="s">
        <v>1132</v>
      </c>
      <c r="BB114" s="70" t="s">
        <v>1239</v>
      </c>
      <c r="BC114" s="70" t="s">
        <v>1240</v>
      </c>
      <c r="BD114" s="70" t="s">
        <v>259</v>
      </c>
      <c r="BE114" s="70" t="s">
        <v>1114</v>
      </c>
      <c r="BF114" s="70">
        <v>82</v>
      </c>
      <c r="BG114" s="70">
        <v>18.425000000000001</v>
      </c>
      <c r="BH114" s="70">
        <v>2.5057999999999998</v>
      </c>
      <c r="BI114" s="70">
        <v>1.80565</v>
      </c>
      <c r="BJ114" s="70">
        <v>22.736450000000001</v>
      </c>
      <c r="BK114" s="70">
        <v>1864.3888999999999</v>
      </c>
      <c r="BL114" s="70" t="s">
        <v>1270</v>
      </c>
      <c r="BM114" s="70"/>
    </row>
    <row r="115" spans="44:65" ht="43.2" x14ac:dyDescent="0.3">
      <c r="AR115" s="70">
        <v>1</v>
      </c>
      <c r="AS115" s="59" t="s">
        <v>249</v>
      </c>
      <c r="AT115" s="59" t="s">
        <v>1105</v>
      </c>
      <c r="AU115" s="59" t="s">
        <v>1106</v>
      </c>
      <c r="AV115" s="59" t="s">
        <v>1107</v>
      </c>
      <c r="AW115" s="59" t="s">
        <v>304</v>
      </c>
      <c r="AX115" s="59" t="s">
        <v>1241</v>
      </c>
      <c r="AY115" s="70" t="s">
        <v>1242</v>
      </c>
      <c r="AZ115" s="70" t="s">
        <v>1218</v>
      </c>
      <c r="BA115" s="70" t="s">
        <v>1132</v>
      </c>
      <c r="BB115" s="70" t="s">
        <v>1243</v>
      </c>
      <c r="BC115" s="70" t="s">
        <v>1244</v>
      </c>
      <c r="BD115" s="70" t="s">
        <v>259</v>
      </c>
      <c r="BE115" s="70" t="s">
        <v>1114</v>
      </c>
      <c r="BF115" s="70">
        <v>345</v>
      </c>
      <c r="BG115" s="70">
        <v>71.400000000000006</v>
      </c>
      <c r="BH115" s="70">
        <v>5.9261999999999997</v>
      </c>
      <c r="BI115" s="70">
        <v>5.2835999999999999</v>
      </c>
      <c r="BJ115" s="70">
        <v>82.609800000000007</v>
      </c>
      <c r="BK115" s="70">
        <v>28500.381000000001</v>
      </c>
      <c r="BL115" s="70" t="s">
        <v>1270</v>
      </c>
      <c r="BM115" s="70"/>
    </row>
    <row r="116" spans="44:65" ht="43.2" x14ac:dyDescent="0.3">
      <c r="AR116" s="70">
        <v>1</v>
      </c>
      <c r="AS116" s="59" t="s">
        <v>249</v>
      </c>
      <c r="AT116" s="59" t="s">
        <v>1105</v>
      </c>
      <c r="AU116" s="59" t="s">
        <v>1106</v>
      </c>
      <c r="AV116" s="59" t="s">
        <v>1107</v>
      </c>
      <c r="AW116" s="59" t="s">
        <v>304</v>
      </c>
      <c r="AX116" s="59" t="s">
        <v>1245</v>
      </c>
      <c r="AY116" s="70" t="s">
        <v>1246</v>
      </c>
      <c r="AZ116" s="70" t="s">
        <v>1218</v>
      </c>
      <c r="BA116" s="70" t="s">
        <v>1157</v>
      </c>
      <c r="BB116" s="70" t="s">
        <v>1247</v>
      </c>
      <c r="BC116" s="70" t="s">
        <v>1248</v>
      </c>
      <c r="BD116" s="70" t="s">
        <v>259</v>
      </c>
      <c r="BE116" s="70" t="s">
        <v>1114</v>
      </c>
      <c r="BF116" s="70">
        <v>522</v>
      </c>
      <c r="BG116" s="70">
        <v>538.79999999999995</v>
      </c>
      <c r="BH116" s="70">
        <v>3.2328000000000001</v>
      </c>
      <c r="BI116" s="70">
        <v>79.203599999999994</v>
      </c>
      <c r="BJ116" s="70">
        <v>621.2364</v>
      </c>
      <c r="BK116" s="70">
        <v>324285.4008</v>
      </c>
      <c r="BL116" s="70" t="s">
        <v>1270</v>
      </c>
      <c r="BM116" s="70"/>
    </row>
    <row r="117" spans="44:65" ht="57.6" x14ac:dyDescent="0.3">
      <c r="AR117" s="70">
        <v>1</v>
      </c>
      <c r="AS117" s="59" t="s">
        <v>249</v>
      </c>
      <c r="AT117" s="59" t="s">
        <v>1105</v>
      </c>
      <c r="AU117" s="59" t="s">
        <v>1106</v>
      </c>
      <c r="AV117" s="59" t="s">
        <v>1107</v>
      </c>
      <c r="AW117" s="59" t="s">
        <v>304</v>
      </c>
      <c r="AX117" s="59" t="s">
        <v>1249</v>
      </c>
      <c r="AY117" s="70" t="s">
        <v>1250</v>
      </c>
      <c r="AZ117" s="70" t="s">
        <v>1218</v>
      </c>
      <c r="BA117" s="70" t="s">
        <v>1157</v>
      </c>
      <c r="BB117" s="70" t="s">
        <v>1251</v>
      </c>
      <c r="BC117" s="70" t="s">
        <v>1252</v>
      </c>
      <c r="BD117" s="70" t="s">
        <v>259</v>
      </c>
      <c r="BE117" s="70" t="s">
        <v>1114</v>
      </c>
      <c r="BF117" s="70">
        <v>303</v>
      </c>
      <c r="BG117" s="70">
        <v>525</v>
      </c>
      <c r="BH117" s="70">
        <v>78.224999999999994</v>
      </c>
      <c r="BI117" s="70">
        <v>81.900000000000006</v>
      </c>
      <c r="BJ117" s="70">
        <v>685.125</v>
      </c>
      <c r="BK117" s="70">
        <v>207592.875</v>
      </c>
      <c r="BL117" s="70" t="s">
        <v>1270</v>
      </c>
      <c r="BM117" s="70"/>
    </row>
    <row r="118" spans="44:65" ht="57.6" x14ac:dyDescent="0.3">
      <c r="AR118" s="70">
        <v>1</v>
      </c>
      <c r="AS118" s="59" t="s">
        <v>249</v>
      </c>
      <c r="AT118" s="59" t="s">
        <v>1105</v>
      </c>
      <c r="AU118" s="59" t="s">
        <v>1106</v>
      </c>
      <c r="AV118" s="59" t="s">
        <v>1107</v>
      </c>
      <c r="AW118" s="59" t="s">
        <v>304</v>
      </c>
      <c r="AX118" s="59" t="s">
        <v>1253</v>
      </c>
      <c r="AY118" s="70" t="s">
        <v>1254</v>
      </c>
      <c r="AZ118" s="70" t="s">
        <v>1218</v>
      </c>
      <c r="BA118" s="70" t="s">
        <v>1157</v>
      </c>
      <c r="BB118" s="70" t="s">
        <v>1255</v>
      </c>
      <c r="BC118" s="70" t="s">
        <v>1256</v>
      </c>
      <c r="BD118" s="70" t="s">
        <v>259</v>
      </c>
      <c r="BE118" s="70" t="s">
        <v>1114</v>
      </c>
      <c r="BF118" s="70">
        <v>229</v>
      </c>
      <c r="BG118" s="70">
        <v>1276.5</v>
      </c>
      <c r="BH118" s="70">
        <v>191.47499999999999</v>
      </c>
      <c r="BI118" s="70">
        <v>206.79300000000001</v>
      </c>
      <c r="BJ118" s="70">
        <v>1674.768</v>
      </c>
      <c r="BK118" s="70">
        <v>383521.87199999997</v>
      </c>
      <c r="BL118" s="70" t="s">
        <v>1270</v>
      </c>
      <c r="BM118" s="70"/>
    </row>
    <row r="119" spans="44:65" ht="28.8" x14ac:dyDescent="0.3">
      <c r="AR119" s="70">
        <v>1</v>
      </c>
      <c r="AS119" s="59" t="s">
        <v>249</v>
      </c>
      <c r="AT119" s="59" t="s">
        <v>1105</v>
      </c>
      <c r="AU119" s="59" t="s">
        <v>1106</v>
      </c>
      <c r="AV119" s="59" t="s">
        <v>1107</v>
      </c>
      <c r="AW119" s="59" t="s">
        <v>304</v>
      </c>
      <c r="AX119" s="59" t="s">
        <v>1257</v>
      </c>
      <c r="AY119" s="70" t="s">
        <v>1258</v>
      </c>
      <c r="AZ119" s="70" t="s">
        <v>1259</v>
      </c>
      <c r="BA119" s="70" t="s">
        <v>1111</v>
      </c>
      <c r="BB119" s="70" t="s">
        <v>1260</v>
      </c>
      <c r="BC119" s="70" t="s">
        <v>1261</v>
      </c>
      <c r="BD119" s="70" t="s">
        <v>259</v>
      </c>
      <c r="BE119" s="70" t="s">
        <v>1114</v>
      </c>
      <c r="BF119" s="70">
        <v>548</v>
      </c>
      <c r="BG119" s="70">
        <v>42.8</v>
      </c>
      <c r="BH119" s="70">
        <v>6.7195999999999998</v>
      </c>
      <c r="BI119" s="70">
        <v>3.0388000000000002</v>
      </c>
      <c r="BJ119" s="70">
        <v>52.558399999999999</v>
      </c>
      <c r="BK119" s="70">
        <v>28802.003199999999</v>
      </c>
      <c r="BL119" s="70" t="s">
        <v>1270</v>
      </c>
      <c r="BM119" s="70"/>
    </row>
    <row r="120" spans="44:65" ht="28.8" x14ac:dyDescent="0.3">
      <c r="AR120" s="70">
        <v>1</v>
      </c>
      <c r="AS120" s="59" t="s">
        <v>249</v>
      </c>
      <c r="AT120" s="59" t="s">
        <v>1105</v>
      </c>
      <c r="AU120" s="59" t="s">
        <v>1106</v>
      </c>
      <c r="AV120" s="59" t="s">
        <v>1107</v>
      </c>
      <c r="AW120" s="59" t="s">
        <v>304</v>
      </c>
      <c r="AX120" s="59" t="s">
        <v>1262</v>
      </c>
      <c r="AY120" s="70" t="s">
        <v>1263</v>
      </c>
      <c r="AZ120" s="70" t="s">
        <v>1259</v>
      </c>
      <c r="BA120" s="70" t="s">
        <v>1132</v>
      </c>
      <c r="BB120" s="70" t="s">
        <v>1264</v>
      </c>
      <c r="BC120" s="70" t="s">
        <v>1265</v>
      </c>
      <c r="BD120" s="70" t="s">
        <v>259</v>
      </c>
      <c r="BE120" s="70" t="s">
        <v>1114</v>
      </c>
      <c r="BF120" s="70">
        <v>305</v>
      </c>
      <c r="BG120" s="70">
        <v>140.4</v>
      </c>
      <c r="BH120" s="70">
        <v>24.8508</v>
      </c>
      <c r="BI120" s="70">
        <v>11.5128</v>
      </c>
      <c r="BJ120" s="70">
        <v>176.7636</v>
      </c>
      <c r="BK120" s="70">
        <v>53912.898000000001</v>
      </c>
      <c r="BL120" s="70" t="s">
        <v>1270</v>
      </c>
      <c r="BM120" s="70"/>
    </row>
    <row r="121" spans="44:65" ht="72" x14ac:dyDescent="0.3">
      <c r="AR121" s="70">
        <v>1</v>
      </c>
      <c r="AS121" s="59" t="s">
        <v>249</v>
      </c>
      <c r="AT121" s="59" t="s">
        <v>1105</v>
      </c>
      <c r="AU121" s="59" t="s">
        <v>1106</v>
      </c>
      <c r="AV121" s="59" t="s">
        <v>1107</v>
      </c>
      <c r="AW121" s="59" t="s">
        <v>304</v>
      </c>
      <c r="AX121" s="59" t="s">
        <v>1266</v>
      </c>
      <c r="AY121" s="70" t="s">
        <v>1267</v>
      </c>
      <c r="AZ121" s="70" t="s">
        <v>1259</v>
      </c>
      <c r="BA121" s="70" t="s">
        <v>1157</v>
      </c>
      <c r="BB121" s="70" t="s">
        <v>1268</v>
      </c>
      <c r="BC121" s="70" t="s">
        <v>1269</v>
      </c>
      <c r="BD121" s="70" t="s">
        <v>259</v>
      </c>
      <c r="BE121" s="70" t="s">
        <v>1114</v>
      </c>
      <c r="BF121" s="70">
        <v>292</v>
      </c>
      <c r="BG121" s="70">
        <v>302.5</v>
      </c>
      <c r="BH121" s="70">
        <v>31.46</v>
      </c>
      <c r="BI121" s="70">
        <v>7.26</v>
      </c>
      <c r="BJ121" s="70">
        <v>341.22</v>
      </c>
      <c r="BK121" s="70">
        <v>99636.24</v>
      </c>
      <c r="BL121" s="70" t="s">
        <v>1270</v>
      </c>
      <c r="BM121" s="70"/>
    </row>
    <row r="122" spans="44:65" ht="43.2" x14ac:dyDescent="0.3">
      <c r="AR122" s="70">
        <v>1</v>
      </c>
      <c r="AS122" s="59" t="s">
        <v>251</v>
      </c>
      <c r="AT122" s="59" t="s">
        <v>1105</v>
      </c>
      <c r="AU122" s="59" t="s">
        <v>1106</v>
      </c>
      <c r="AV122" s="59" t="s">
        <v>1107</v>
      </c>
      <c r="AW122" s="59" t="s">
        <v>304</v>
      </c>
      <c r="AX122" s="59" t="s">
        <v>1108</v>
      </c>
      <c r="AY122" s="70" t="s">
        <v>1109</v>
      </c>
      <c r="AZ122" s="70" t="s">
        <v>1110</v>
      </c>
      <c r="BA122" s="70" t="s">
        <v>1111</v>
      </c>
      <c r="BB122" s="70" t="s">
        <v>1112</v>
      </c>
      <c r="BC122" s="70" t="s">
        <v>1113</v>
      </c>
      <c r="BD122" s="70" t="s">
        <v>254</v>
      </c>
      <c r="BE122" s="70" t="s">
        <v>1114</v>
      </c>
      <c r="BF122" s="70">
        <v>13</v>
      </c>
      <c r="BG122" s="70">
        <v>0.61699999999999999</v>
      </c>
      <c r="BH122" s="70">
        <v>0.112911</v>
      </c>
      <c r="BI122" s="70">
        <v>9.1933000000000001E-2</v>
      </c>
      <c r="BJ122" s="70">
        <v>0.82184400000000002</v>
      </c>
      <c r="BK122" s="70">
        <v>10.683972000000001</v>
      </c>
      <c r="BL122" s="70" t="s">
        <v>1270</v>
      </c>
      <c r="BM122" s="70"/>
    </row>
    <row r="123" spans="44:65" ht="43.2" x14ac:dyDescent="0.3">
      <c r="AR123" s="70">
        <v>1</v>
      </c>
      <c r="AS123" s="59" t="s">
        <v>251</v>
      </c>
      <c r="AT123" s="59" t="s">
        <v>1105</v>
      </c>
      <c r="AU123" s="59" t="s">
        <v>1106</v>
      </c>
      <c r="AV123" s="59" t="s">
        <v>1107</v>
      </c>
      <c r="AW123" s="59" t="s">
        <v>304</v>
      </c>
      <c r="AX123" s="59" t="s">
        <v>1118</v>
      </c>
      <c r="AY123" s="70" t="s">
        <v>1119</v>
      </c>
      <c r="AZ123" s="70" t="s">
        <v>1110</v>
      </c>
      <c r="BA123" s="70" t="s">
        <v>1111</v>
      </c>
      <c r="BB123" s="70" t="s">
        <v>1120</v>
      </c>
      <c r="BC123" s="70" t="s">
        <v>1121</v>
      </c>
      <c r="BD123" s="70" t="s">
        <v>254</v>
      </c>
      <c r="BE123" s="70" t="s">
        <v>1114</v>
      </c>
      <c r="BF123" s="70">
        <v>217</v>
      </c>
      <c r="BG123" s="70">
        <v>1.806</v>
      </c>
      <c r="BH123" s="70">
        <v>0.13183800000000001</v>
      </c>
      <c r="BI123" s="70">
        <v>0.193242</v>
      </c>
      <c r="BJ123" s="70">
        <v>2.1310799999999999</v>
      </c>
      <c r="BK123" s="70">
        <v>462.44436000000002</v>
      </c>
      <c r="BL123" s="70" t="s">
        <v>1270</v>
      </c>
      <c r="BM123" s="70"/>
    </row>
    <row r="124" spans="44:65" ht="43.2" x14ac:dyDescent="0.3">
      <c r="AR124" s="70">
        <v>1</v>
      </c>
      <c r="AS124" s="59" t="s">
        <v>251</v>
      </c>
      <c r="AT124" s="59" t="s">
        <v>1105</v>
      </c>
      <c r="AU124" s="59" t="s">
        <v>1106</v>
      </c>
      <c r="AV124" s="59" t="s">
        <v>1107</v>
      </c>
      <c r="AW124" s="59" t="s">
        <v>304</v>
      </c>
      <c r="AX124" s="59" t="s">
        <v>1124</v>
      </c>
      <c r="AY124" s="70" t="s">
        <v>1125</v>
      </c>
      <c r="AZ124" s="70" t="s">
        <v>1110</v>
      </c>
      <c r="BA124" s="70" t="s">
        <v>1111</v>
      </c>
      <c r="BB124" s="70" t="s">
        <v>1126</v>
      </c>
      <c r="BC124" s="70" t="s">
        <v>1127</v>
      </c>
      <c r="BD124" s="70" t="s">
        <v>254</v>
      </c>
      <c r="BE124" s="70" t="s">
        <v>1114</v>
      </c>
      <c r="BF124" s="70">
        <v>318</v>
      </c>
      <c r="BG124" s="70">
        <v>1.236</v>
      </c>
      <c r="BH124" s="70">
        <v>0.242256</v>
      </c>
      <c r="BI124" s="70">
        <v>0.13966799999999999</v>
      </c>
      <c r="BJ124" s="70">
        <v>1.6179239999999999</v>
      </c>
      <c r="BK124" s="70">
        <v>514.49983199999997</v>
      </c>
      <c r="BL124" s="70" t="s">
        <v>1270</v>
      </c>
      <c r="BM124" s="70"/>
    </row>
    <row r="125" spans="44:65" ht="43.2" x14ac:dyDescent="0.3">
      <c r="AR125" s="70">
        <v>1</v>
      </c>
      <c r="AS125" s="59" t="s">
        <v>251</v>
      </c>
      <c r="AT125" s="59" t="s">
        <v>1105</v>
      </c>
      <c r="AU125" s="59" t="s">
        <v>1106</v>
      </c>
      <c r="AV125" s="59" t="s">
        <v>1107</v>
      </c>
      <c r="AW125" s="59" t="s">
        <v>304</v>
      </c>
      <c r="AX125" s="59" t="s">
        <v>1130</v>
      </c>
      <c r="AY125" s="70" t="s">
        <v>1131</v>
      </c>
      <c r="AZ125" s="70" t="s">
        <v>1110</v>
      </c>
      <c r="BA125" s="70" t="s">
        <v>1132</v>
      </c>
      <c r="BB125" s="70" t="s">
        <v>1133</v>
      </c>
      <c r="BC125" s="70" t="s">
        <v>1134</v>
      </c>
      <c r="BD125" s="70" t="s">
        <v>254</v>
      </c>
      <c r="BE125" s="70" t="s">
        <v>1114</v>
      </c>
      <c r="BF125" s="70">
        <v>212</v>
      </c>
      <c r="BG125" s="70">
        <v>0.91500000000000004</v>
      </c>
      <c r="BH125" s="70">
        <v>7.2285000000000002E-2</v>
      </c>
      <c r="BI125" s="70">
        <v>0.15737999999999999</v>
      </c>
      <c r="BJ125" s="70">
        <v>1.144665</v>
      </c>
      <c r="BK125" s="70">
        <v>242.66898</v>
      </c>
      <c r="BL125" s="70" t="s">
        <v>1270</v>
      </c>
      <c r="BM125" s="70"/>
    </row>
    <row r="126" spans="44:65" ht="43.2" x14ac:dyDescent="0.3">
      <c r="AR126" s="70">
        <v>1</v>
      </c>
      <c r="AS126" s="59" t="s">
        <v>251</v>
      </c>
      <c r="AT126" s="59" t="s">
        <v>1105</v>
      </c>
      <c r="AU126" s="59" t="s">
        <v>1106</v>
      </c>
      <c r="AV126" s="59" t="s">
        <v>1107</v>
      </c>
      <c r="AW126" s="59" t="s">
        <v>304</v>
      </c>
      <c r="AX126" s="59" t="s">
        <v>1137</v>
      </c>
      <c r="AY126" s="70" t="s">
        <v>1138</v>
      </c>
      <c r="AZ126" s="70" t="s">
        <v>1110</v>
      </c>
      <c r="BA126" s="70" t="s">
        <v>1132</v>
      </c>
      <c r="BB126" s="70" t="s">
        <v>1139</v>
      </c>
      <c r="BC126" s="70" t="s">
        <v>1140</v>
      </c>
      <c r="BD126" s="70" t="s">
        <v>254</v>
      </c>
      <c r="BE126" s="70" t="s">
        <v>1114</v>
      </c>
      <c r="BF126" s="70">
        <v>457</v>
      </c>
      <c r="BG126" s="70">
        <v>5.7839999999999998</v>
      </c>
      <c r="BH126" s="70">
        <v>0.50320799999999999</v>
      </c>
      <c r="BI126" s="70">
        <v>0.94279199999999996</v>
      </c>
      <c r="BJ126" s="70">
        <v>7.23</v>
      </c>
      <c r="BK126" s="70">
        <v>3304.11</v>
      </c>
      <c r="BL126" s="70" t="s">
        <v>1270</v>
      </c>
      <c r="BM126" s="70"/>
    </row>
    <row r="127" spans="44:65" ht="43.2" x14ac:dyDescent="0.3">
      <c r="AR127" s="70">
        <v>1</v>
      </c>
      <c r="AS127" s="59" t="s">
        <v>251</v>
      </c>
      <c r="AT127" s="59" t="s">
        <v>1105</v>
      </c>
      <c r="AU127" s="59" t="s">
        <v>1106</v>
      </c>
      <c r="AV127" s="59" t="s">
        <v>1107</v>
      </c>
      <c r="AW127" s="59" t="s">
        <v>304</v>
      </c>
      <c r="AX127" s="59" t="s">
        <v>1143</v>
      </c>
      <c r="AY127" s="70" t="s">
        <v>1144</v>
      </c>
      <c r="AZ127" s="70" t="s">
        <v>1110</v>
      </c>
      <c r="BA127" s="70" t="s">
        <v>1132</v>
      </c>
      <c r="BB127" s="70" t="s">
        <v>1145</v>
      </c>
      <c r="BC127" s="70" t="s">
        <v>1146</v>
      </c>
      <c r="BD127" s="70" t="s">
        <v>254</v>
      </c>
      <c r="BE127" s="70" t="s">
        <v>1114</v>
      </c>
      <c r="BF127" s="70">
        <v>387</v>
      </c>
      <c r="BG127" s="70">
        <v>8.4649999999999999</v>
      </c>
      <c r="BH127" s="70">
        <v>1.2782150000000001</v>
      </c>
      <c r="BI127" s="70">
        <v>0.18623000000000001</v>
      </c>
      <c r="BJ127" s="70">
        <v>9.9294449999999994</v>
      </c>
      <c r="BK127" s="70">
        <v>3842.6952150000002</v>
      </c>
      <c r="BL127" s="70" t="s">
        <v>1270</v>
      </c>
      <c r="BM127" s="70"/>
    </row>
    <row r="128" spans="44:65" ht="43.2" x14ac:dyDescent="0.3">
      <c r="AR128" s="70">
        <v>1</v>
      </c>
      <c r="AS128" s="59" t="s">
        <v>251</v>
      </c>
      <c r="AT128" s="59" t="s">
        <v>1105</v>
      </c>
      <c r="AU128" s="59" t="s">
        <v>1106</v>
      </c>
      <c r="AV128" s="59" t="s">
        <v>1107</v>
      </c>
      <c r="AW128" s="59" t="s">
        <v>304</v>
      </c>
      <c r="AX128" s="59" t="s">
        <v>1149</v>
      </c>
      <c r="AY128" s="70" t="s">
        <v>1150</v>
      </c>
      <c r="AZ128" s="70" t="s">
        <v>1110</v>
      </c>
      <c r="BA128" s="70" t="s">
        <v>1132</v>
      </c>
      <c r="BB128" s="70" t="s">
        <v>1151</v>
      </c>
      <c r="BC128" s="70" t="s">
        <v>1152</v>
      </c>
      <c r="BD128" s="70" t="s">
        <v>254</v>
      </c>
      <c r="BE128" s="70" t="s">
        <v>1114</v>
      </c>
      <c r="BF128" s="70">
        <v>49</v>
      </c>
      <c r="BG128" s="70">
        <v>5.0679999999999996</v>
      </c>
      <c r="BH128" s="70">
        <v>0.51186799999999999</v>
      </c>
      <c r="BI128" s="70">
        <v>0.77033600000000002</v>
      </c>
      <c r="BJ128" s="70">
        <v>6.3502039999999997</v>
      </c>
      <c r="BK128" s="70">
        <v>311.15999599999998</v>
      </c>
      <c r="BL128" s="70" t="s">
        <v>1270</v>
      </c>
      <c r="BM128" s="70"/>
    </row>
    <row r="129" spans="44:65" ht="43.2" x14ac:dyDescent="0.3">
      <c r="AR129" s="70">
        <v>1</v>
      </c>
      <c r="AS129" s="59" t="s">
        <v>251</v>
      </c>
      <c r="AT129" s="59" t="s">
        <v>1105</v>
      </c>
      <c r="AU129" s="59" t="s">
        <v>1106</v>
      </c>
      <c r="AV129" s="59" t="s">
        <v>1107</v>
      </c>
      <c r="AW129" s="59" t="s">
        <v>304</v>
      </c>
      <c r="AX129" s="59" t="s">
        <v>1155</v>
      </c>
      <c r="AY129" s="70" t="s">
        <v>1156</v>
      </c>
      <c r="AZ129" s="70" t="s">
        <v>1110</v>
      </c>
      <c r="BA129" s="70" t="s">
        <v>1157</v>
      </c>
      <c r="BB129" s="70" t="s">
        <v>1158</v>
      </c>
      <c r="BC129" s="70" t="s">
        <v>1159</v>
      </c>
      <c r="BD129" s="70" t="s">
        <v>254</v>
      </c>
      <c r="BE129" s="70" t="s">
        <v>1114</v>
      </c>
      <c r="BF129" s="70">
        <v>255</v>
      </c>
      <c r="BG129" s="70">
        <v>11.448</v>
      </c>
      <c r="BH129" s="70">
        <v>1.48824</v>
      </c>
      <c r="BI129" s="70">
        <v>1.9461599999999999</v>
      </c>
      <c r="BJ129" s="70">
        <v>14.882400000000001</v>
      </c>
      <c r="BK129" s="70">
        <v>3795.0120000000002</v>
      </c>
      <c r="BL129" s="70" t="s">
        <v>1270</v>
      </c>
      <c r="BM129" s="70"/>
    </row>
    <row r="130" spans="44:65" ht="43.2" x14ac:dyDescent="0.3">
      <c r="AR130" s="70">
        <v>1</v>
      </c>
      <c r="AS130" s="59" t="s">
        <v>251</v>
      </c>
      <c r="AT130" s="59" t="s">
        <v>1105</v>
      </c>
      <c r="AU130" s="59" t="s">
        <v>1106</v>
      </c>
      <c r="AV130" s="59" t="s">
        <v>1107</v>
      </c>
      <c r="AW130" s="59" t="s">
        <v>304</v>
      </c>
      <c r="AX130" s="59" t="s">
        <v>1162</v>
      </c>
      <c r="AY130" s="70" t="s">
        <v>1163</v>
      </c>
      <c r="AZ130" s="70" t="s">
        <v>1110</v>
      </c>
      <c r="BA130" s="70" t="s">
        <v>1157</v>
      </c>
      <c r="BB130" s="70" t="s">
        <v>1164</v>
      </c>
      <c r="BC130" s="70" t="s">
        <v>1165</v>
      </c>
      <c r="BD130" s="70" t="s">
        <v>254</v>
      </c>
      <c r="BE130" s="70" t="s">
        <v>1114</v>
      </c>
      <c r="BF130" s="70">
        <v>297</v>
      </c>
      <c r="BG130" s="70">
        <v>14.930999999999999</v>
      </c>
      <c r="BH130" s="70">
        <v>2.3590979999999999</v>
      </c>
      <c r="BI130" s="70">
        <v>1.582686</v>
      </c>
      <c r="BJ130" s="70">
        <v>18.872783999999999</v>
      </c>
      <c r="BK130" s="70">
        <v>5605.216848</v>
      </c>
      <c r="BL130" s="70" t="s">
        <v>1270</v>
      </c>
      <c r="BM130" s="70"/>
    </row>
    <row r="131" spans="44:65" ht="43.2" x14ac:dyDescent="0.3">
      <c r="AR131" s="70">
        <v>1</v>
      </c>
      <c r="AS131" s="59" t="s">
        <v>251</v>
      </c>
      <c r="AT131" s="59" t="s">
        <v>1105</v>
      </c>
      <c r="AU131" s="59" t="s">
        <v>1106</v>
      </c>
      <c r="AV131" s="59" t="s">
        <v>1107</v>
      </c>
      <c r="AW131" s="59" t="s">
        <v>304</v>
      </c>
      <c r="AX131" s="59" t="s">
        <v>1168</v>
      </c>
      <c r="AY131" s="70" t="s">
        <v>1169</v>
      </c>
      <c r="AZ131" s="70" t="s">
        <v>1110</v>
      </c>
      <c r="BA131" s="70" t="s">
        <v>1157</v>
      </c>
      <c r="BB131" s="70" t="s">
        <v>1170</v>
      </c>
      <c r="BC131" s="70" t="s">
        <v>1171</v>
      </c>
      <c r="BD131" s="70" t="s">
        <v>254</v>
      </c>
      <c r="BE131" s="70" t="s">
        <v>1114</v>
      </c>
      <c r="BF131" s="70">
        <v>39</v>
      </c>
      <c r="BG131" s="70">
        <v>13.28</v>
      </c>
      <c r="BH131" s="70">
        <v>1.84592</v>
      </c>
      <c r="BI131" s="70">
        <v>1.62016</v>
      </c>
      <c r="BJ131" s="70">
        <v>16.746079999999999</v>
      </c>
      <c r="BK131" s="70">
        <v>653.09712000000002</v>
      </c>
      <c r="BL131" s="70" t="s">
        <v>1270</v>
      </c>
      <c r="BM131" s="70"/>
    </row>
    <row r="132" spans="44:65" ht="57.6" x14ac:dyDescent="0.3">
      <c r="AR132" s="70">
        <v>1</v>
      </c>
      <c r="AS132" s="59" t="s">
        <v>251</v>
      </c>
      <c r="AT132" s="59" t="s">
        <v>1105</v>
      </c>
      <c r="AU132" s="59" t="s">
        <v>1106</v>
      </c>
      <c r="AV132" s="59" t="s">
        <v>1107</v>
      </c>
      <c r="AW132" s="59" t="s">
        <v>304</v>
      </c>
      <c r="AX132" s="59" t="s">
        <v>1174</v>
      </c>
      <c r="AY132" s="70" t="s">
        <v>1175</v>
      </c>
      <c r="AZ132" s="70" t="s">
        <v>1176</v>
      </c>
      <c r="BA132" s="70" t="s">
        <v>1111</v>
      </c>
      <c r="BB132" s="70" t="s">
        <v>1177</v>
      </c>
      <c r="BC132" s="70" t="s">
        <v>1178</v>
      </c>
      <c r="BD132" s="70" t="s">
        <v>256</v>
      </c>
      <c r="BE132" s="70" t="s">
        <v>1114</v>
      </c>
      <c r="BF132" s="70">
        <v>204</v>
      </c>
      <c r="BG132" s="70">
        <v>0.97599999999999998</v>
      </c>
      <c r="BH132" s="70">
        <v>7.9056000000000001E-2</v>
      </c>
      <c r="BI132" s="70">
        <v>9.9552000000000002E-2</v>
      </c>
      <c r="BJ132" s="70">
        <v>1.1546080000000001</v>
      </c>
      <c r="BK132" s="70">
        <v>235.540032</v>
      </c>
      <c r="BL132" s="70" t="s">
        <v>1270</v>
      </c>
      <c r="BM132" s="70"/>
    </row>
    <row r="133" spans="44:65" ht="57.6" x14ac:dyDescent="0.3">
      <c r="AR133" s="70">
        <v>1</v>
      </c>
      <c r="AS133" s="59" t="s">
        <v>251</v>
      </c>
      <c r="AT133" s="59" t="s">
        <v>1105</v>
      </c>
      <c r="AU133" s="59" t="s">
        <v>1106</v>
      </c>
      <c r="AV133" s="59" t="s">
        <v>1107</v>
      </c>
      <c r="AW133" s="59" t="s">
        <v>304</v>
      </c>
      <c r="AX133" s="59" t="s">
        <v>1180</v>
      </c>
      <c r="AY133" s="70" t="s">
        <v>1181</v>
      </c>
      <c r="AZ133" s="70" t="s">
        <v>1176</v>
      </c>
      <c r="BA133" s="70" t="s">
        <v>1111</v>
      </c>
      <c r="BB133" s="70" t="s">
        <v>1182</v>
      </c>
      <c r="BC133" s="70" t="s">
        <v>1183</v>
      </c>
      <c r="BD133" s="70" t="s">
        <v>256</v>
      </c>
      <c r="BE133" s="70" t="s">
        <v>1114</v>
      </c>
      <c r="BF133" s="70">
        <v>309</v>
      </c>
      <c r="BG133" s="70">
        <v>2.0594999999999999</v>
      </c>
      <c r="BH133" s="70">
        <v>6.1785E-3</v>
      </c>
      <c r="BI133" s="70">
        <v>0.21624750000000001</v>
      </c>
      <c r="BJ133" s="70">
        <v>2.2819259999999999</v>
      </c>
      <c r="BK133" s="70">
        <v>705.11513400000001</v>
      </c>
      <c r="BL133" s="70" t="s">
        <v>1270</v>
      </c>
      <c r="BM133" s="70"/>
    </row>
    <row r="134" spans="44:65" ht="57.6" x14ac:dyDescent="0.3">
      <c r="AR134" s="70">
        <v>1</v>
      </c>
      <c r="AS134" s="59" t="s">
        <v>251</v>
      </c>
      <c r="AT134" s="59" t="s">
        <v>1105</v>
      </c>
      <c r="AU134" s="59" t="s">
        <v>1106</v>
      </c>
      <c r="AV134" s="59" t="s">
        <v>1107</v>
      </c>
      <c r="AW134" s="59" t="s">
        <v>304</v>
      </c>
      <c r="AX134" s="59" t="s">
        <v>1184</v>
      </c>
      <c r="AY134" s="70" t="s">
        <v>1185</v>
      </c>
      <c r="AZ134" s="70" t="s">
        <v>1176</v>
      </c>
      <c r="BA134" s="70" t="s">
        <v>1111</v>
      </c>
      <c r="BB134" s="70" t="s">
        <v>1186</v>
      </c>
      <c r="BC134" s="70" t="s">
        <v>1187</v>
      </c>
      <c r="BD134" s="70" t="s">
        <v>256</v>
      </c>
      <c r="BE134" s="70" t="s">
        <v>1114</v>
      </c>
      <c r="BF134" s="70">
        <v>281</v>
      </c>
      <c r="BG134" s="70">
        <v>3.0339999999999998</v>
      </c>
      <c r="BH134" s="70">
        <v>0.39441999999999999</v>
      </c>
      <c r="BI134" s="70">
        <v>0.28216200000000002</v>
      </c>
      <c r="BJ134" s="70">
        <v>3.710582</v>
      </c>
      <c r="BK134" s="70">
        <v>1042.673542</v>
      </c>
      <c r="BL134" s="70" t="s">
        <v>1270</v>
      </c>
      <c r="BM134" s="70"/>
    </row>
    <row r="135" spans="44:65" ht="57.6" x14ac:dyDescent="0.3">
      <c r="AR135" s="70">
        <v>1</v>
      </c>
      <c r="AS135" s="59" t="s">
        <v>251</v>
      </c>
      <c r="AT135" s="59" t="s">
        <v>1105</v>
      </c>
      <c r="AU135" s="59" t="s">
        <v>1106</v>
      </c>
      <c r="AV135" s="59" t="s">
        <v>1107</v>
      </c>
      <c r="AW135" s="59" t="s">
        <v>304</v>
      </c>
      <c r="AX135" s="59" t="s">
        <v>1188</v>
      </c>
      <c r="AY135" s="70" t="s">
        <v>1189</v>
      </c>
      <c r="AZ135" s="70" t="s">
        <v>1176</v>
      </c>
      <c r="BA135" s="70" t="s">
        <v>1132</v>
      </c>
      <c r="BB135" s="70" t="s">
        <v>1190</v>
      </c>
      <c r="BC135" s="70" t="s">
        <v>1191</v>
      </c>
      <c r="BD135" s="70" t="s">
        <v>256</v>
      </c>
      <c r="BE135" s="70" t="s">
        <v>1114</v>
      </c>
      <c r="BF135" s="70">
        <v>318</v>
      </c>
      <c r="BG135" s="70">
        <v>4.9379999999999997</v>
      </c>
      <c r="BH135" s="70">
        <v>6.4194000000000001E-2</v>
      </c>
      <c r="BI135" s="70">
        <v>0.77032800000000001</v>
      </c>
      <c r="BJ135" s="70">
        <v>5.7725220000000004</v>
      </c>
      <c r="BK135" s="70">
        <v>1835.661996</v>
      </c>
      <c r="BL135" s="70" t="s">
        <v>1270</v>
      </c>
      <c r="BM135" s="70"/>
    </row>
    <row r="136" spans="44:65" ht="57.6" x14ac:dyDescent="0.3">
      <c r="AR136" s="70">
        <v>1</v>
      </c>
      <c r="AS136" s="59" t="s">
        <v>251</v>
      </c>
      <c r="AT136" s="59" t="s">
        <v>1105</v>
      </c>
      <c r="AU136" s="59" t="s">
        <v>1106</v>
      </c>
      <c r="AV136" s="59" t="s">
        <v>1107</v>
      </c>
      <c r="AW136" s="59" t="s">
        <v>304</v>
      </c>
      <c r="AX136" s="59" t="s">
        <v>1192</v>
      </c>
      <c r="AY136" s="70" t="s">
        <v>1193</v>
      </c>
      <c r="AZ136" s="70" t="s">
        <v>1176</v>
      </c>
      <c r="BA136" s="70" t="s">
        <v>1132</v>
      </c>
      <c r="BB136" s="70" t="s">
        <v>1194</v>
      </c>
      <c r="BC136" s="70" t="s">
        <v>1195</v>
      </c>
      <c r="BD136" s="70" t="s">
        <v>256</v>
      </c>
      <c r="BE136" s="70" t="s">
        <v>1114</v>
      </c>
      <c r="BF136" s="70">
        <v>36</v>
      </c>
      <c r="BG136" s="70">
        <v>5.3339999999999996</v>
      </c>
      <c r="BH136" s="70">
        <v>1.01346</v>
      </c>
      <c r="BI136" s="70">
        <v>0.85343999999999998</v>
      </c>
      <c r="BJ136" s="70">
        <v>7.2008999999999999</v>
      </c>
      <c r="BK136" s="70">
        <v>259.23239999999998</v>
      </c>
      <c r="BL136" s="70" t="s">
        <v>1270</v>
      </c>
      <c r="BM136" s="70"/>
    </row>
    <row r="137" spans="44:65" ht="57.6" x14ac:dyDescent="0.3">
      <c r="AR137" s="70">
        <v>1</v>
      </c>
      <c r="AS137" s="59" t="s">
        <v>251</v>
      </c>
      <c r="AT137" s="59" t="s">
        <v>1105</v>
      </c>
      <c r="AU137" s="59" t="s">
        <v>1106</v>
      </c>
      <c r="AV137" s="59" t="s">
        <v>1107</v>
      </c>
      <c r="AW137" s="59" t="s">
        <v>304</v>
      </c>
      <c r="AX137" s="59" t="s">
        <v>1196</v>
      </c>
      <c r="AY137" s="70" t="s">
        <v>1197</v>
      </c>
      <c r="AZ137" s="70" t="s">
        <v>1176</v>
      </c>
      <c r="BA137" s="70" t="s">
        <v>1132</v>
      </c>
      <c r="BB137" s="70" t="s">
        <v>1198</v>
      </c>
      <c r="BC137" s="70" t="s">
        <v>1199</v>
      </c>
      <c r="BD137" s="70" t="s">
        <v>256</v>
      </c>
      <c r="BE137" s="70" t="s">
        <v>1114</v>
      </c>
      <c r="BF137" s="70">
        <v>87</v>
      </c>
      <c r="BG137" s="70">
        <v>4.6079999999999997</v>
      </c>
      <c r="BH137" s="70">
        <v>6.4512E-2</v>
      </c>
      <c r="BI137" s="70">
        <v>0.778752</v>
      </c>
      <c r="BJ137" s="70">
        <v>5.4512640000000001</v>
      </c>
      <c r="BK137" s="70">
        <v>474.25996800000001</v>
      </c>
      <c r="BL137" s="70" t="s">
        <v>1270</v>
      </c>
      <c r="BM137" s="70"/>
    </row>
    <row r="138" spans="44:65" ht="57.6" x14ac:dyDescent="0.3">
      <c r="AR138" s="70">
        <v>1</v>
      </c>
      <c r="AS138" s="59" t="s">
        <v>251</v>
      </c>
      <c r="AT138" s="59" t="s">
        <v>1105</v>
      </c>
      <c r="AU138" s="59" t="s">
        <v>1106</v>
      </c>
      <c r="AV138" s="59" t="s">
        <v>1107</v>
      </c>
      <c r="AW138" s="59" t="s">
        <v>304</v>
      </c>
      <c r="AX138" s="59" t="s">
        <v>1200</v>
      </c>
      <c r="AY138" s="70" t="s">
        <v>1201</v>
      </c>
      <c r="AZ138" s="70" t="s">
        <v>1176</v>
      </c>
      <c r="BA138" s="70" t="s">
        <v>1132</v>
      </c>
      <c r="BB138" s="70" t="s">
        <v>1202</v>
      </c>
      <c r="BC138" s="70" t="s">
        <v>1203</v>
      </c>
      <c r="BD138" s="70" t="s">
        <v>256</v>
      </c>
      <c r="BE138" s="70" t="s">
        <v>1114</v>
      </c>
      <c r="BF138" s="70">
        <v>596</v>
      </c>
      <c r="BG138" s="70">
        <v>7.52</v>
      </c>
      <c r="BH138" s="70">
        <v>1.21824</v>
      </c>
      <c r="BI138" s="70">
        <v>0.48880000000000001</v>
      </c>
      <c r="BJ138" s="70">
        <v>9.2270400000000006</v>
      </c>
      <c r="BK138" s="70">
        <v>5499.3158400000002</v>
      </c>
      <c r="BL138" s="70" t="s">
        <v>1270</v>
      </c>
      <c r="BM138" s="70"/>
    </row>
    <row r="139" spans="44:65" ht="57.6" x14ac:dyDescent="0.3">
      <c r="AR139" s="70">
        <v>1</v>
      </c>
      <c r="AS139" s="59" t="s">
        <v>251</v>
      </c>
      <c r="AT139" s="59" t="s">
        <v>1105</v>
      </c>
      <c r="AU139" s="59" t="s">
        <v>1106</v>
      </c>
      <c r="AV139" s="59" t="s">
        <v>1107</v>
      </c>
      <c r="AW139" s="59" t="s">
        <v>304</v>
      </c>
      <c r="AX139" s="59" t="s">
        <v>1204</v>
      </c>
      <c r="AY139" s="70" t="s">
        <v>1205</v>
      </c>
      <c r="AZ139" s="70" t="s">
        <v>1176</v>
      </c>
      <c r="BA139" s="70" t="s">
        <v>1157</v>
      </c>
      <c r="BB139" s="70" t="s">
        <v>1206</v>
      </c>
      <c r="BC139" s="70" t="s">
        <v>1207</v>
      </c>
      <c r="BD139" s="70" t="s">
        <v>256</v>
      </c>
      <c r="BE139" s="70" t="s">
        <v>1114</v>
      </c>
      <c r="BF139" s="70">
        <v>137</v>
      </c>
      <c r="BG139" s="70">
        <v>5.19</v>
      </c>
      <c r="BH139" s="70">
        <v>7.7850000000000003E-2</v>
      </c>
      <c r="BI139" s="70">
        <v>0.96014999999999995</v>
      </c>
      <c r="BJ139" s="70">
        <v>6.2279999999999998</v>
      </c>
      <c r="BK139" s="70">
        <v>853.23599999999999</v>
      </c>
      <c r="BL139" s="70" t="s">
        <v>1270</v>
      </c>
      <c r="BM139" s="70"/>
    </row>
    <row r="140" spans="44:65" ht="57.6" x14ac:dyDescent="0.3">
      <c r="AR140" s="70">
        <v>1</v>
      </c>
      <c r="AS140" s="59" t="s">
        <v>251</v>
      </c>
      <c r="AT140" s="59" t="s">
        <v>1105</v>
      </c>
      <c r="AU140" s="59" t="s">
        <v>1106</v>
      </c>
      <c r="AV140" s="59" t="s">
        <v>1107</v>
      </c>
      <c r="AW140" s="59" t="s">
        <v>304</v>
      </c>
      <c r="AX140" s="59" t="s">
        <v>1208</v>
      </c>
      <c r="AY140" s="70" t="s">
        <v>1209</v>
      </c>
      <c r="AZ140" s="70" t="s">
        <v>1176</v>
      </c>
      <c r="BA140" s="70" t="s">
        <v>1157</v>
      </c>
      <c r="BB140" s="70" t="s">
        <v>1210</v>
      </c>
      <c r="BC140" s="70" t="s">
        <v>1211</v>
      </c>
      <c r="BD140" s="70" t="s">
        <v>256</v>
      </c>
      <c r="BE140" s="70" t="s">
        <v>1114</v>
      </c>
      <c r="BF140" s="70">
        <v>359</v>
      </c>
      <c r="BG140" s="70">
        <v>12.914999999999999</v>
      </c>
      <c r="BH140" s="70">
        <v>1.8210150000000001</v>
      </c>
      <c r="BI140" s="70">
        <v>1.743525</v>
      </c>
      <c r="BJ140" s="70">
        <v>16.47954</v>
      </c>
      <c r="BK140" s="70">
        <v>5916.1548599999996</v>
      </c>
      <c r="BL140" s="70" t="s">
        <v>1270</v>
      </c>
      <c r="BM140" s="70"/>
    </row>
    <row r="141" spans="44:65" ht="57.6" x14ac:dyDescent="0.3">
      <c r="AR141" s="70">
        <v>1</v>
      </c>
      <c r="AS141" s="59" t="s">
        <v>251</v>
      </c>
      <c r="AT141" s="59" t="s">
        <v>1105</v>
      </c>
      <c r="AU141" s="59" t="s">
        <v>1106</v>
      </c>
      <c r="AV141" s="59" t="s">
        <v>1107</v>
      </c>
      <c r="AW141" s="59" t="s">
        <v>304</v>
      </c>
      <c r="AX141" s="59" t="s">
        <v>1212</v>
      </c>
      <c r="AY141" s="70" t="s">
        <v>1213</v>
      </c>
      <c r="AZ141" s="70" t="s">
        <v>1176</v>
      </c>
      <c r="BA141" s="70" t="s">
        <v>1157</v>
      </c>
      <c r="BB141" s="70" t="s">
        <v>1214</v>
      </c>
      <c r="BC141" s="70" t="s">
        <v>1215</v>
      </c>
      <c r="BD141" s="70" t="s">
        <v>256</v>
      </c>
      <c r="BE141" s="70" t="s">
        <v>1114</v>
      </c>
      <c r="BF141" s="70">
        <v>310</v>
      </c>
      <c r="BG141" s="70">
        <v>19.34</v>
      </c>
      <c r="BH141" s="70">
        <v>3.4811999999999999</v>
      </c>
      <c r="BI141" s="70">
        <v>3.5585599999999999</v>
      </c>
      <c r="BJ141" s="70">
        <v>26.379760000000001</v>
      </c>
      <c r="BK141" s="70">
        <v>8177.7255999999998</v>
      </c>
      <c r="BL141" s="70" t="s">
        <v>1270</v>
      </c>
      <c r="BM141" s="70"/>
    </row>
    <row r="142" spans="44:65" ht="43.2" x14ac:dyDescent="0.3">
      <c r="AR142" s="70">
        <v>1</v>
      </c>
      <c r="AS142" s="59" t="s">
        <v>251</v>
      </c>
      <c r="AT142" s="59" t="s">
        <v>1105</v>
      </c>
      <c r="AU142" s="59" t="s">
        <v>1106</v>
      </c>
      <c r="AV142" s="59" t="s">
        <v>1107</v>
      </c>
      <c r="AW142" s="59" t="s">
        <v>304</v>
      </c>
      <c r="AX142" s="59" t="s">
        <v>1216</v>
      </c>
      <c r="AY142" s="70" t="s">
        <v>1217</v>
      </c>
      <c r="AZ142" s="70" t="s">
        <v>1218</v>
      </c>
      <c r="BA142" s="70" t="s">
        <v>1111</v>
      </c>
      <c r="BB142" s="70" t="s">
        <v>1219</v>
      </c>
      <c r="BC142" s="70" t="s">
        <v>1220</v>
      </c>
      <c r="BD142" s="70" t="s">
        <v>259</v>
      </c>
      <c r="BE142" s="70" t="s">
        <v>1114</v>
      </c>
      <c r="BF142" s="70">
        <v>152</v>
      </c>
      <c r="BG142" s="70">
        <v>32.22</v>
      </c>
      <c r="BH142" s="70">
        <v>2.1587399999999999</v>
      </c>
      <c r="BI142" s="70">
        <v>2.3198400000000001</v>
      </c>
      <c r="BJ142" s="70">
        <v>36.69858</v>
      </c>
      <c r="BK142" s="70">
        <v>5578.1841599999998</v>
      </c>
      <c r="BL142" s="70" t="s">
        <v>1270</v>
      </c>
      <c r="BM142" s="70"/>
    </row>
    <row r="143" spans="44:65" ht="43.2" x14ac:dyDescent="0.3">
      <c r="AR143" s="70">
        <v>1</v>
      </c>
      <c r="AS143" s="59" t="s">
        <v>251</v>
      </c>
      <c r="AT143" s="59" t="s">
        <v>1105</v>
      </c>
      <c r="AU143" s="59" t="s">
        <v>1106</v>
      </c>
      <c r="AV143" s="59" t="s">
        <v>1107</v>
      </c>
      <c r="AW143" s="59" t="s">
        <v>304</v>
      </c>
      <c r="AX143" s="59" t="s">
        <v>1221</v>
      </c>
      <c r="AY143" s="70" t="s">
        <v>1222</v>
      </c>
      <c r="AZ143" s="70" t="s">
        <v>1218</v>
      </c>
      <c r="BA143" s="70" t="s">
        <v>1111</v>
      </c>
      <c r="BB143" s="70" t="s">
        <v>1223</v>
      </c>
      <c r="BC143" s="70" t="s">
        <v>1224</v>
      </c>
      <c r="BD143" s="70" t="s">
        <v>259</v>
      </c>
      <c r="BE143" s="70" t="s">
        <v>1114</v>
      </c>
      <c r="BF143" s="70">
        <v>416</v>
      </c>
      <c r="BG143" s="70">
        <v>22.7</v>
      </c>
      <c r="BH143" s="70">
        <v>4.2449000000000003</v>
      </c>
      <c r="BI143" s="70">
        <v>4.2903000000000002</v>
      </c>
      <c r="BJ143" s="70">
        <v>31.235199999999999</v>
      </c>
      <c r="BK143" s="70">
        <v>12993.843199999999</v>
      </c>
      <c r="BL143" s="70" t="s">
        <v>1270</v>
      </c>
      <c r="BM143" s="70"/>
    </row>
    <row r="144" spans="44:65" ht="43.2" x14ac:dyDescent="0.3">
      <c r="AR144" s="70">
        <v>1</v>
      </c>
      <c r="AS144" s="59" t="s">
        <v>251</v>
      </c>
      <c r="AT144" s="59" t="s">
        <v>1105</v>
      </c>
      <c r="AU144" s="59" t="s">
        <v>1106</v>
      </c>
      <c r="AV144" s="59" t="s">
        <v>1107</v>
      </c>
      <c r="AW144" s="59" t="s">
        <v>304</v>
      </c>
      <c r="AX144" s="59" t="s">
        <v>1225</v>
      </c>
      <c r="AY144" s="70" t="s">
        <v>1226</v>
      </c>
      <c r="AZ144" s="70" t="s">
        <v>1218</v>
      </c>
      <c r="BA144" s="70" t="s">
        <v>1111</v>
      </c>
      <c r="BB144" s="70" t="s">
        <v>1227</v>
      </c>
      <c r="BC144" s="70" t="s">
        <v>1228</v>
      </c>
      <c r="BD144" s="70" t="s">
        <v>259</v>
      </c>
      <c r="BE144" s="70" t="s">
        <v>1114</v>
      </c>
      <c r="BF144" s="70">
        <v>584</v>
      </c>
      <c r="BG144" s="70">
        <v>26.571999999999999</v>
      </c>
      <c r="BH144" s="70">
        <v>2.6572</v>
      </c>
      <c r="BI144" s="70">
        <v>0.956592</v>
      </c>
      <c r="BJ144" s="70">
        <v>30.185791999999999</v>
      </c>
      <c r="BK144" s="70">
        <v>17628.502528000001</v>
      </c>
      <c r="BL144" s="70" t="s">
        <v>1270</v>
      </c>
      <c r="BM144" s="70"/>
    </row>
    <row r="145" spans="44:65" ht="43.2" x14ac:dyDescent="0.3">
      <c r="AR145" s="70">
        <v>1</v>
      </c>
      <c r="AS145" s="59" t="s">
        <v>251</v>
      </c>
      <c r="AT145" s="59" t="s">
        <v>1105</v>
      </c>
      <c r="AU145" s="59" t="s">
        <v>1106</v>
      </c>
      <c r="AV145" s="59" t="s">
        <v>1107</v>
      </c>
      <c r="AW145" s="59" t="s">
        <v>304</v>
      </c>
      <c r="AX145" s="59" t="s">
        <v>1229</v>
      </c>
      <c r="AY145" s="70" t="s">
        <v>1230</v>
      </c>
      <c r="AZ145" s="70" t="s">
        <v>1218</v>
      </c>
      <c r="BA145" s="70" t="s">
        <v>1132</v>
      </c>
      <c r="BB145" s="70" t="s">
        <v>1231</v>
      </c>
      <c r="BC145" s="70" t="s">
        <v>1232</v>
      </c>
      <c r="BD145" s="70" t="s">
        <v>259</v>
      </c>
      <c r="BE145" s="70" t="s">
        <v>1114</v>
      </c>
      <c r="BF145" s="70">
        <v>562</v>
      </c>
      <c r="BG145" s="70">
        <v>34.96</v>
      </c>
      <c r="BH145" s="70">
        <v>1.99272</v>
      </c>
      <c r="BI145" s="70">
        <v>1.4683200000000001</v>
      </c>
      <c r="BJ145" s="70">
        <v>38.421039999999998</v>
      </c>
      <c r="BK145" s="70">
        <v>21592.624479999999</v>
      </c>
      <c r="BL145" s="70" t="s">
        <v>1270</v>
      </c>
      <c r="BM145" s="70"/>
    </row>
    <row r="146" spans="44:65" ht="43.2" x14ac:dyDescent="0.3">
      <c r="AR146" s="70">
        <v>1</v>
      </c>
      <c r="AS146" s="59" t="s">
        <v>251</v>
      </c>
      <c r="AT146" s="59" t="s">
        <v>1105</v>
      </c>
      <c r="AU146" s="59" t="s">
        <v>1106</v>
      </c>
      <c r="AV146" s="59" t="s">
        <v>1107</v>
      </c>
      <c r="AW146" s="59" t="s">
        <v>304</v>
      </c>
      <c r="AX146" s="59" t="s">
        <v>1233</v>
      </c>
      <c r="AY146" s="70" t="s">
        <v>1234</v>
      </c>
      <c r="AZ146" s="70" t="s">
        <v>1218</v>
      </c>
      <c r="BA146" s="70" t="s">
        <v>1132</v>
      </c>
      <c r="BB146" s="70" t="s">
        <v>1235</v>
      </c>
      <c r="BC146" s="70" t="s">
        <v>1236</v>
      </c>
      <c r="BD146" s="70" t="s">
        <v>259</v>
      </c>
      <c r="BE146" s="70" t="s">
        <v>1114</v>
      </c>
      <c r="BF146" s="70">
        <v>372</v>
      </c>
      <c r="BG146" s="70">
        <v>24.8</v>
      </c>
      <c r="BH146" s="70">
        <v>3.8191999999999999</v>
      </c>
      <c r="BI146" s="70">
        <v>2.6288</v>
      </c>
      <c r="BJ146" s="70">
        <v>31.248000000000001</v>
      </c>
      <c r="BK146" s="70">
        <v>11624.255999999999</v>
      </c>
      <c r="BL146" s="70" t="s">
        <v>1270</v>
      </c>
      <c r="BM146" s="70"/>
    </row>
    <row r="147" spans="44:65" ht="43.2" x14ac:dyDescent="0.3">
      <c r="AR147" s="70">
        <v>1</v>
      </c>
      <c r="AS147" s="59" t="s">
        <v>251</v>
      </c>
      <c r="AT147" s="59" t="s">
        <v>1105</v>
      </c>
      <c r="AU147" s="59" t="s">
        <v>1106</v>
      </c>
      <c r="AV147" s="59" t="s">
        <v>1107</v>
      </c>
      <c r="AW147" s="59" t="s">
        <v>304</v>
      </c>
      <c r="AX147" s="59" t="s">
        <v>1237</v>
      </c>
      <c r="AY147" s="70" t="s">
        <v>1238</v>
      </c>
      <c r="AZ147" s="70" t="s">
        <v>1218</v>
      </c>
      <c r="BA147" s="70" t="s">
        <v>1132</v>
      </c>
      <c r="BB147" s="70" t="s">
        <v>1239</v>
      </c>
      <c r="BC147" s="70" t="s">
        <v>1240</v>
      </c>
      <c r="BD147" s="70" t="s">
        <v>259</v>
      </c>
      <c r="BE147" s="70" t="s">
        <v>1114</v>
      </c>
      <c r="BF147" s="70">
        <v>82</v>
      </c>
      <c r="BG147" s="70">
        <v>31.57</v>
      </c>
      <c r="BH147" s="70">
        <v>5.08277</v>
      </c>
      <c r="BI147" s="70">
        <v>0.59982999999999997</v>
      </c>
      <c r="BJ147" s="70">
        <v>37.252600000000001</v>
      </c>
      <c r="BK147" s="70">
        <v>3054.7132000000001</v>
      </c>
      <c r="BL147" s="70" t="s">
        <v>1270</v>
      </c>
      <c r="BM147" s="70"/>
    </row>
    <row r="148" spans="44:65" ht="43.2" x14ac:dyDescent="0.3">
      <c r="AR148" s="70">
        <v>1</v>
      </c>
      <c r="AS148" s="59" t="s">
        <v>251</v>
      </c>
      <c r="AT148" s="59" t="s">
        <v>1105</v>
      </c>
      <c r="AU148" s="59" t="s">
        <v>1106</v>
      </c>
      <c r="AV148" s="59" t="s">
        <v>1107</v>
      </c>
      <c r="AW148" s="59" t="s">
        <v>304</v>
      </c>
      <c r="AX148" s="59" t="s">
        <v>1241</v>
      </c>
      <c r="AY148" s="70" t="s">
        <v>1242</v>
      </c>
      <c r="AZ148" s="70" t="s">
        <v>1218</v>
      </c>
      <c r="BA148" s="70" t="s">
        <v>1132</v>
      </c>
      <c r="BB148" s="70" t="s">
        <v>1243</v>
      </c>
      <c r="BC148" s="70" t="s">
        <v>1244</v>
      </c>
      <c r="BD148" s="70" t="s">
        <v>259</v>
      </c>
      <c r="BE148" s="70" t="s">
        <v>1114</v>
      </c>
      <c r="BF148" s="70">
        <v>345</v>
      </c>
      <c r="BG148" s="70">
        <v>84</v>
      </c>
      <c r="BH148" s="70">
        <v>5.7119999999999997</v>
      </c>
      <c r="BI148" s="70">
        <v>13.523999999999999</v>
      </c>
      <c r="BJ148" s="70">
        <v>103.236</v>
      </c>
      <c r="BK148" s="70">
        <v>35616.42</v>
      </c>
      <c r="BL148" s="70" t="s">
        <v>1270</v>
      </c>
      <c r="BM148" s="70"/>
    </row>
    <row r="149" spans="44:65" ht="43.2" x14ac:dyDescent="0.3">
      <c r="AR149" s="70">
        <v>1</v>
      </c>
      <c r="AS149" s="59" t="s">
        <v>251</v>
      </c>
      <c r="AT149" s="59" t="s">
        <v>1105</v>
      </c>
      <c r="AU149" s="59" t="s">
        <v>1106</v>
      </c>
      <c r="AV149" s="59" t="s">
        <v>1107</v>
      </c>
      <c r="AW149" s="59" t="s">
        <v>304</v>
      </c>
      <c r="AX149" s="59" t="s">
        <v>1245</v>
      </c>
      <c r="AY149" s="70" t="s">
        <v>1246</v>
      </c>
      <c r="AZ149" s="70" t="s">
        <v>1218</v>
      </c>
      <c r="BA149" s="70" t="s">
        <v>1157</v>
      </c>
      <c r="BB149" s="70" t="s">
        <v>1247</v>
      </c>
      <c r="BC149" s="70" t="s">
        <v>1248</v>
      </c>
      <c r="BD149" s="70" t="s">
        <v>259</v>
      </c>
      <c r="BE149" s="70" t="s">
        <v>1114</v>
      </c>
      <c r="BF149" s="70">
        <v>522</v>
      </c>
      <c r="BG149" s="70">
        <v>777.6</v>
      </c>
      <c r="BH149" s="70">
        <v>54.432000000000002</v>
      </c>
      <c r="BI149" s="70">
        <v>150.8544</v>
      </c>
      <c r="BJ149" s="70">
        <v>982.88639999999998</v>
      </c>
      <c r="BK149" s="70">
        <v>513066.70079999999</v>
      </c>
      <c r="BL149" s="70" t="s">
        <v>1270</v>
      </c>
      <c r="BM149" s="70"/>
    </row>
    <row r="150" spans="44:65" ht="57.6" x14ac:dyDescent="0.3">
      <c r="AR150" s="70">
        <v>1</v>
      </c>
      <c r="AS150" s="59" t="s">
        <v>251</v>
      </c>
      <c r="AT150" s="59" t="s">
        <v>1105</v>
      </c>
      <c r="AU150" s="59" t="s">
        <v>1106</v>
      </c>
      <c r="AV150" s="59" t="s">
        <v>1107</v>
      </c>
      <c r="AW150" s="59" t="s">
        <v>304</v>
      </c>
      <c r="AX150" s="59" t="s">
        <v>1249</v>
      </c>
      <c r="AY150" s="70" t="s">
        <v>1250</v>
      </c>
      <c r="AZ150" s="70" t="s">
        <v>1218</v>
      </c>
      <c r="BA150" s="70" t="s">
        <v>1157</v>
      </c>
      <c r="BB150" s="70" t="s">
        <v>1251</v>
      </c>
      <c r="BC150" s="70" t="s">
        <v>1252</v>
      </c>
      <c r="BD150" s="70" t="s">
        <v>259</v>
      </c>
      <c r="BE150" s="70" t="s">
        <v>1114</v>
      </c>
      <c r="BF150" s="70">
        <v>303</v>
      </c>
      <c r="BG150" s="70">
        <v>818.3</v>
      </c>
      <c r="BH150" s="70">
        <v>67.1006</v>
      </c>
      <c r="BI150" s="70">
        <v>49.9163</v>
      </c>
      <c r="BJ150" s="70">
        <v>935.31690000000003</v>
      </c>
      <c r="BK150" s="70">
        <v>283401.02069999999</v>
      </c>
      <c r="BL150" s="70" t="s">
        <v>1270</v>
      </c>
      <c r="BM150" s="70"/>
    </row>
    <row r="151" spans="44:65" ht="57.6" x14ac:dyDescent="0.3">
      <c r="AR151" s="70">
        <v>1</v>
      </c>
      <c r="AS151" s="59" t="s">
        <v>251</v>
      </c>
      <c r="AT151" s="59" t="s">
        <v>1105</v>
      </c>
      <c r="AU151" s="59" t="s">
        <v>1106</v>
      </c>
      <c r="AV151" s="59" t="s">
        <v>1107</v>
      </c>
      <c r="AW151" s="59" t="s">
        <v>304</v>
      </c>
      <c r="AX151" s="59" t="s">
        <v>1253</v>
      </c>
      <c r="AY151" s="70" t="s">
        <v>1254</v>
      </c>
      <c r="AZ151" s="70" t="s">
        <v>1218</v>
      </c>
      <c r="BA151" s="70" t="s">
        <v>1157</v>
      </c>
      <c r="BB151" s="70" t="s">
        <v>1255</v>
      </c>
      <c r="BC151" s="70" t="s">
        <v>1256</v>
      </c>
      <c r="BD151" s="70" t="s">
        <v>259</v>
      </c>
      <c r="BE151" s="70" t="s">
        <v>1114</v>
      </c>
      <c r="BF151" s="70">
        <v>229</v>
      </c>
      <c r="BG151" s="70">
        <v>1954.5</v>
      </c>
      <c r="BH151" s="70">
        <v>367.44600000000003</v>
      </c>
      <c r="BI151" s="70">
        <v>146.58750000000001</v>
      </c>
      <c r="BJ151" s="70">
        <v>2468.5335</v>
      </c>
      <c r="BK151" s="70">
        <v>565294.17150000005</v>
      </c>
      <c r="BL151" s="70" t="s">
        <v>1270</v>
      </c>
      <c r="BM151" s="70"/>
    </row>
    <row r="152" spans="44:65" ht="28.8" x14ac:dyDescent="0.3">
      <c r="AR152" s="70">
        <v>1</v>
      </c>
      <c r="AS152" s="59" t="s">
        <v>251</v>
      </c>
      <c r="AT152" s="59" t="s">
        <v>1105</v>
      </c>
      <c r="AU152" s="59" t="s">
        <v>1106</v>
      </c>
      <c r="AV152" s="59" t="s">
        <v>1107</v>
      </c>
      <c r="AW152" s="59" t="s">
        <v>304</v>
      </c>
      <c r="AX152" s="59" t="s">
        <v>1257</v>
      </c>
      <c r="AY152" s="70" t="s">
        <v>1258</v>
      </c>
      <c r="AZ152" s="70" t="s">
        <v>1259</v>
      </c>
      <c r="BA152" s="70" t="s">
        <v>1111</v>
      </c>
      <c r="BB152" s="70" t="s">
        <v>1260</v>
      </c>
      <c r="BC152" s="70" t="s">
        <v>1261</v>
      </c>
      <c r="BD152" s="70" t="s">
        <v>259</v>
      </c>
      <c r="BE152" s="70" t="s">
        <v>1114</v>
      </c>
      <c r="BF152" s="70">
        <v>548</v>
      </c>
      <c r="BG152" s="70">
        <v>69.400000000000006</v>
      </c>
      <c r="BH152" s="70">
        <v>10.132400000000001</v>
      </c>
      <c r="BI152" s="70">
        <v>5.5519999999999996</v>
      </c>
      <c r="BJ152" s="70">
        <v>85.084400000000002</v>
      </c>
      <c r="BK152" s="70">
        <v>46626.251199999999</v>
      </c>
      <c r="BL152" s="70" t="s">
        <v>1270</v>
      </c>
      <c r="BM152" s="70"/>
    </row>
    <row r="153" spans="44:65" ht="28.8" x14ac:dyDescent="0.3">
      <c r="AR153" s="70">
        <v>1</v>
      </c>
      <c r="AS153" s="59" t="s">
        <v>251</v>
      </c>
      <c r="AT153" s="59" t="s">
        <v>1105</v>
      </c>
      <c r="AU153" s="59" t="s">
        <v>1106</v>
      </c>
      <c r="AV153" s="59" t="s">
        <v>1107</v>
      </c>
      <c r="AW153" s="59" t="s">
        <v>304</v>
      </c>
      <c r="AX153" s="59" t="s">
        <v>1262</v>
      </c>
      <c r="AY153" s="70" t="s">
        <v>1263</v>
      </c>
      <c r="AZ153" s="70" t="s">
        <v>1259</v>
      </c>
      <c r="BA153" s="70" t="s">
        <v>1132</v>
      </c>
      <c r="BB153" s="70" t="s">
        <v>1264</v>
      </c>
      <c r="BC153" s="70" t="s">
        <v>1265</v>
      </c>
      <c r="BD153" s="70" t="s">
        <v>259</v>
      </c>
      <c r="BE153" s="70" t="s">
        <v>1114</v>
      </c>
      <c r="BF153" s="70">
        <v>305</v>
      </c>
      <c r="BG153" s="70">
        <v>200.8</v>
      </c>
      <c r="BH153" s="70">
        <v>39.959200000000003</v>
      </c>
      <c r="BI153" s="70">
        <v>34.136000000000003</v>
      </c>
      <c r="BJ153" s="70">
        <v>274.89519999999999</v>
      </c>
      <c r="BK153" s="70">
        <v>83843.035999999993</v>
      </c>
      <c r="BL153" s="70" t="s">
        <v>1270</v>
      </c>
      <c r="BM153" s="70"/>
    </row>
    <row r="154" spans="44:65" ht="72" x14ac:dyDescent="0.3">
      <c r="AR154" s="70">
        <v>1</v>
      </c>
      <c r="AS154" s="59" t="s">
        <v>251</v>
      </c>
      <c r="AT154" s="59" t="s">
        <v>1105</v>
      </c>
      <c r="AU154" s="59" t="s">
        <v>1106</v>
      </c>
      <c r="AV154" s="59" t="s">
        <v>1107</v>
      </c>
      <c r="AW154" s="59" t="s">
        <v>304</v>
      </c>
      <c r="AX154" s="59" t="s">
        <v>1266</v>
      </c>
      <c r="AY154" s="70" t="s">
        <v>1267</v>
      </c>
      <c r="AZ154" s="70" t="s">
        <v>1259</v>
      </c>
      <c r="BA154" s="70" t="s">
        <v>1157</v>
      </c>
      <c r="BB154" s="70" t="s">
        <v>1268</v>
      </c>
      <c r="BC154" s="70" t="s">
        <v>1269</v>
      </c>
      <c r="BD154" s="70" t="s">
        <v>259</v>
      </c>
      <c r="BE154" s="70" t="s">
        <v>1114</v>
      </c>
      <c r="BF154" s="70">
        <v>292</v>
      </c>
      <c r="BG154" s="70">
        <v>562</v>
      </c>
      <c r="BH154" s="70">
        <v>2.2480000000000002</v>
      </c>
      <c r="BI154" s="70">
        <v>2.2480000000000002</v>
      </c>
      <c r="BJ154" s="70">
        <v>566.49599999999998</v>
      </c>
      <c r="BK154" s="70">
        <v>165416.83199999999</v>
      </c>
      <c r="BL154" s="70" t="s">
        <v>1270</v>
      </c>
      <c r="BM154" s="70"/>
    </row>
    <row r="155" spans="44:65" ht="43.2" x14ac:dyDescent="0.3">
      <c r="AR155" s="70">
        <v>1</v>
      </c>
      <c r="AS155" s="59" t="s">
        <v>254</v>
      </c>
      <c r="AT155" s="59" t="s">
        <v>1105</v>
      </c>
      <c r="AU155" s="59" t="s">
        <v>1106</v>
      </c>
      <c r="AV155" s="59" t="s">
        <v>1107</v>
      </c>
      <c r="AW155" s="59" t="s">
        <v>304</v>
      </c>
      <c r="AX155" s="59" t="s">
        <v>1108</v>
      </c>
      <c r="AY155" s="70" t="s">
        <v>1109</v>
      </c>
      <c r="AZ155" s="70" t="s">
        <v>1110</v>
      </c>
      <c r="BA155" s="70" t="s">
        <v>1111</v>
      </c>
      <c r="BB155" s="70" t="s">
        <v>1112</v>
      </c>
      <c r="BC155" s="70" t="s">
        <v>1113</v>
      </c>
      <c r="BD155" s="70" t="s">
        <v>254</v>
      </c>
      <c r="BE155" s="70" t="s">
        <v>1114</v>
      </c>
      <c r="BF155" s="70">
        <v>13</v>
      </c>
      <c r="BG155" s="70">
        <v>1.337</v>
      </c>
      <c r="BH155" s="70">
        <v>0.221942</v>
      </c>
      <c r="BI155" s="70">
        <v>0.183169</v>
      </c>
      <c r="BJ155" s="70">
        <v>1.742111</v>
      </c>
      <c r="BK155" s="70">
        <v>22.647442999999999</v>
      </c>
      <c r="BL155" s="70" t="s">
        <v>1270</v>
      </c>
      <c r="BM155" s="70"/>
    </row>
    <row r="156" spans="44:65" ht="43.2" x14ac:dyDescent="0.3">
      <c r="AR156" s="70">
        <v>1</v>
      </c>
      <c r="AS156" s="59" t="s">
        <v>254</v>
      </c>
      <c r="AT156" s="59" t="s">
        <v>1105</v>
      </c>
      <c r="AU156" s="59" t="s">
        <v>1106</v>
      </c>
      <c r="AV156" s="59" t="s">
        <v>1107</v>
      </c>
      <c r="AW156" s="59" t="s">
        <v>304</v>
      </c>
      <c r="AX156" s="59" t="s">
        <v>1118</v>
      </c>
      <c r="AY156" s="70" t="s">
        <v>1119</v>
      </c>
      <c r="AZ156" s="70" t="s">
        <v>1110</v>
      </c>
      <c r="BA156" s="70" t="s">
        <v>1111</v>
      </c>
      <c r="BB156" s="70" t="s">
        <v>1120</v>
      </c>
      <c r="BC156" s="70" t="s">
        <v>1121</v>
      </c>
      <c r="BD156" s="70" t="s">
        <v>254</v>
      </c>
      <c r="BE156" s="70" t="s">
        <v>1114</v>
      </c>
      <c r="BF156" s="70">
        <v>217</v>
      </c>
      <c r="BG156" s="70">
        <v>2.698</v>
      </c>
      <c r="BH156" s="70">
        <v>0.27789399999999997</v>
      </c>
      <c r="BI156" s="70">
        <v>0.14838999999999999</v>
      </c>
      <c r="BJ156" s="70">
        <v>3.1242839999999998</v>
      </c>
      <c r="BK156" s="70">
        <v>677.96962799999994</v>
      </c>
      <c r="BL156" s="70" t="s">
        <v>1270</v>
      </c>
      <c r="BM156" s="70"/>
    </row>
    <row r="157" spans="44:65" ht="43.2" x14ac:dyDescent="0.3">
      <c r="AR157" s="70">
        <v>1</v>
      </c>
      <c r="AS157" s="59" t="s">
        <v>254</v>
      </c>
      <c r="AT157" s="59" t="s">
        <v>1105</v>
      </c>
      <c r="AU157" s="59" t="s">
        <v>1106</v>
      </c>
      <c r="AV157" s="59" t="s">
        <v>1107</v>
      </c>
      <c r="AW157" s="59" t="s">
        <v>304</v>
      </c>
      <c r="AX157" s="59" t="s">
        <v>1124</v>
      </c>
      <c r="AY157" s="70" t="s">
        <v>1125</v>
      </c>
      <c r="AZ157" s="70" t="s">
        <v>1110</v>
      </c>
      <c r="BA157" s="70" t="s">
        <v>1111</v>
      </c>
      <c r="BB157" s="70" t="s">
        <v>1126</v>
      </c>
      <c r="BC157" s="70" t="s">
        <v>1127</v>
      </c>
      <c r="BD157" s="70" t="s">
        <v>254</v>
      </c>
      <c r="BE157" s="70" t="s">
        <v>1114</v>
      </c>
      <c r="BF157" s="70">
        <v>318</v>
      </c>
      <c r="BG157" s="70">
        <v>2.931</v>
      </c>
      <c r="BH157" s="70">
        <v>0.489477</v>
      </c>
      <c r="BI157" s="70">
        <v>1.1724E-2</v>
      </c>
      <c r="BJ157" s="70">
        <v>3.4322010000000001</v>
      </c>
      <c r="BK157" s="70">
        <v>1091.439918</v>
      </c>
      <c r="BL157" s="70" t="s">
        <v>1270</v>
      </c>
      <c r="BM157" s="70"/>
    </row>
    <row r="158" spans="44:65" ht="43.2" x14ac:dyDescent="0.3">
      <c r="AR158" s="70">
        <v>1</v>
      </c>
      <c r="AS158" s="59" t="s">
        <v>254</v>
      </c>
      <c r="AT158" s="59" t="s">
        <v>1105</v>
      </c>
      <c r="AU158" s="59" t="s">
        <v>1106</v>
      </c>
      <c r="AV158" s="59" t="s">
        <v>1107</v>
      </c>
      <c r="AW158" s="59" t="s">
        <v>304</v>
      </c>
      <c r="AX158" s="59" t="s">
        <v>1130</v>
      </c>
      <c r="AY158" s="70" t="s">
        <v>1131</v>
      </c>
      <c r="AZ158" s="70" t="s">
        <v>1110</v>
      </c>
      <c r="BA158" s="70" t="s">
        <v>1132</v>
      </c>
      <c r="BB158" s="70" t="s">
        <v>1133</v>
      </c>
      <c r="BC158" s="70" t="s">
        <v>1134</v>
      </c>
      <c r="BD158" s="70" t="s">
        <v>254</v>
      </c>
      <c r="BE158" s="70" t="s">
        <v>1114</v>
      </c>
      <c r="BF158" s="70">
        <v>212</v>
      </c>
      <c r="BG158" s="70">
        <v>2.589</v>
      </c>
      <c r="BH158" s="70">
        <v>0.33915899999999999</v>
      </c>
      <c r="BI158" s="70">
        <v>0.44013000000000002</v>
      </c>
      <c r="BJ158" s="70">
        <v>3.3682889999999999</v>
      </c>
      <c r="BK158" s="70">
        <v>714.077268</v>
      </c>
      <c r="BL158" s="70" t="s">
        <v>1270</v>
      </c>
      <c r="BM158" s="70"/>
    </row>
    <row r="159" spans="44:65" ht="43.2" x14ac:dyDescent="0.3">
      <c r="AR159" s="70">
        <v>1</v>
      </c>
      <c r="AS159" s="59" t="s">
        <v>254</v>
      </c>
      <c r="AT159" s="59" t="s">
        <v>1105</v>
      </c>
      <c r="AU159" s="59" t="s">
        <v>1106</v>
      </c>
      <c r="AV159" s="59" t="s">
        <v>1107</v>
      </c>
      <c r="AW159" s="59" t="s">
        <v>304</v>
      </c>
      <c r="AX159" s="59" t="s">
        <v>1137</v>
      </c>
      <c r="AY159" s="70" t="s">
        <v>1138</v>
      </c>
      <c r="AZ159" s="70" t="s">
        <v>1110</v>
      </c>
      <c r="BA159" s="70" t="s">
        <v>1132</v>
      </c>
      <c r="BB159" s="70" t="s">
        <v>1139</v>
      </c>
      <c r="BC159" s="70" t="s">
        <v>1140</v>
      </c>
      <c r="BD159" s="70" t="s">
        <v>254</v>
      </c>
      <c r="BE159" s="70" t="s">
        <v>1114</v>
      </c>
      <c r="BF159" s="70">
        <v>457</v>
      </c>
      <c r="BG159" s="70">
        <v>5.8840000000000003</v>
      </c>
      <c r="BH159" s="70">
        <v>0.97674399999999995</v>
      </c>
      <c r="BI159" s="70">
        <v>0.50014000000000003</v>
      </c>
      <c r="BJ159" s="70">
        <v>7.3608840000000004</v>
      </c>
      <c r="BK159" s="70">
        <v>3363.923988</v>
      </c>
      <c r="BL159" s="70" t="s">
        <v>1270</v>
      </c>
      <c r="BM159" s="70"/>
    </row>
    <row r="160" spans="44:65" ht="43.2" x14ac:dyDescent="0.3">
      <c r="AR160" s="70">
        <v>1</v>
      </c>
      <c r="AS160" s="59" t="s">
        <v>254</v>
      </c>
      <c r="AT160" s="59" t="s">
        <v>1105</v>
      </c>
      <c r="AU160" s="59" t="s">
        <v>1106</v>
      </c>
      <c r="AV160" s="59" t="s">
        <v>1107</v>
      </c>
      <c r="AW160" s="59" t="s">
        <v>304</v>
      </c>
      <c r="AX160" s="59" t="s">
        <v>1143</v>
      </c>
      <c r="AY160" s="70" t="s">
        <v>1144</v>
      </c>
      <c r="AZ160" s="70" t="s">
        <v>1110</v>
      </c>
      <c r="BA160" s="70" t="s">
        <v>1132</v>
      </c>
      <c r="BB160" s="70" t="s">
        <v>1145</v>
      </c>
      <c r="BC160" s="70" t="s">
        <v>1146</v>
      </c>
      <c r="BD160" s="70" t="s">
        <v>254</v>
      </c>
      <c r="BE160" s="70" t="s">
        <v>1114</v>
      </c>
      <c r="BF160" s="70">
        <v>387</v>
      </c>
      <c r="BG160" s="70">
        <v>2.2400000000000002</v>
      </c>
      <c r="BH160" s="70">
        <v>2.0160000000000001E-2</v>
      </c>
      <c r="BI160" s="70">
        <v>0.38751999999999998</v>
      </c>
      <c r="BJ160" s="70">
        <v>2.6476799999999998</v>
      </c>
      <c r="BK160" s="70">
        <v>1024.6521600000001</v>
      </c>
      <c r="BL160" s="70" t="s">
        <v>1270</v>
      </c>
      <c r="BM160" s="70"/>
    </row>
    <row r="161" spans="44:65" ht="43.2" x14ac:dyDescent="0.3">
      <c r="AR161" s="70">
        <v>1</v>
      </c>
      <c r="AS161" s="59" t="s">
        <v>254</v>
      </c>
      <c r="AT161" s="59" t="s">
        <v>1105</v>
      </c>
      <c r="AU161" s="59" t="s">
        <v>1106</v>
      </c>
      <c r="AV161" s="59" t="s">
        <v>1107</v>
      </c>
      <c r="AW161" s="59" t="s">
        <v>304</v>
      </c>
      <c r="AX161" s="59" t="s">
        <v>1149</v>
      </c>
      <c r="AY161" s="70" t="s">
        <v>1150</v>
      </c>
      <c r="AZ161" s="70" t="s">
        <v>1110</v>
      </c>
      <c r="BA161" s="70" t="s">
        <v>1132</v>
      </c>
      <c r="BB161" s="70" t="s">
        <v>1151</v>
      </c>
      <c r="BC161" s="70" t="s">
        <v>1152</v>
      </c>
      <c r="BD161" s="70" t="s">
        <v>254</v>
      </c>
      <c r="BE161" s="70" t="s">
        <v>1114</v>
      </c>
      <c r="BF161" s="70">
        <v>49</v>
      </c>
      <c r="BG161" s="70">
        <v>5.0469999999999997</v>
      </c>
      <c r="BH161" s="70">
        <v>0.51479399999999997</v>
      </c>
      <c r="BI161" s="70">
        <v>0.63592199999999999</v>
      </c>
      <c r="BJ161" s="70">
        <v>6.1977159999999998</v>
      </c>
      <c r="BK161" s="70">
        <v>303.688084</v>
      </c>
      <c r="BL161" s="70" t="s">
        <v>1270</v>
      </c>
      <c r="BM161" s="70"/>
    </row>
    <row r="162" spans="44:65" ht="43.2" x14ac:dyDescent="0.3">
      <c r="AR162" s="70">
        <v>1</v>
      </c>
      <c r="AS162" s="59" t="s">
        <v>254</v>
      </c>
      <c r="AT162" s="59" t="s">
        <v>1105</v>
      </c>
      <c r="AU162" s="59" t="s">
        <v>1106</v>
      </c>
      <c r="AV162" s="59" t="s">
        <v>1107</v>
      </c>
      <c r="AW162" s="59" t="s">
        <v>304</v>
      </c>
      <c r="AX162" s="59" t="s">
        <v>1155</v>
      </c>
      <c r="AY162" s="70" t="s">
        <v>1156</v>
      </c>
      <c r="AZ162" s="70" t="s">
        <v>1110</v>
      </c>
      <c r="BA162" s="70" t="s">
        <v>1157</v>
      </c>
      <c r="BB162" s="70" t="s">
        <v>1158</v>
      </c>
      <c r="BC162" s="70" t="s">
        <v>1159</v>
      </c>
      <c r="BD162" s="70" t="s">
        <v>254</v>
      </c>
      <c r="BE162" s="70" t="s">
        <v>1114</v>
      </c>
      <c r="BF162" s="70">
        <v>255</v>
      </c>
      <c r="BG162" s="70">
        <v>9.3119999999999994</v>
      </c>
      <c r="BH162" s="70">
        <v>1.415424</v>
      </c>
      <c r="BI162" s="70">
        <v>1.461984</v>
      </c>
      <c r="BJ162" s="70">
        <v>12.189408</v>
      </c>
      <c r="BK162" s="70">
        <v>3108.2990399999999</v>
      </c>
      <c r="BL162" s="70" t="s">
        <v>1270</v>
      </c>
      <c r="BM162" s="70"/>
    </row>
    <row r="163" spans="44:65" ht="43.2" x14ac:dyDescent="0.3">
      <c r="AR163" s="70">
        <v>1</v>
      </c>
      <c r="AS163" s="59" t="s">
        <v>254</v>
      </c>
      <c r="AT163" s="59" t="s">
        <v>1105</v>
      </c>
      <c r="AU163" s="59" t="s">
        <v>1106</v>
      </c>
      <c r="AV163" s="59" t="s">
        <v>1107</v>
      </c>
      <c r="AW163" s="59" t="s">
        <v>304</v>
      </c>
      <c r="AX163" s="59" t="s">
        <v>1162</v>
      </c>
      <c r="AY163" s="70" t="s">
        <v>1163</v>
      </c>
      <c r="AZ163" s="70" t="s">
        <v>1110</v>
      </c>
      <c r="BA163" s="70" t="s">
        <v>1157</v>
      </c>
      <c r="BB163" s="70" t="s">
        <v>1164</v>
      </c>
      <c r="BC163" s="70" t="s">
        <v>1165</v>
      </c>
      <c r="BD163" s="70" t="s">
        <v>254</v>
      </c>
      <c r="BE163" s="70" t="s">
        <v>1114</v>
      </c>
      <c r="BF163" s="70">
        <v>297</v>
      </c>
      <c r="BG163" s="70">
        <v>9.9990000000000006</v>
      </c>
      <c r="BH163" s="70">
        <v>1.069893</v>
      </c>
      <c r="BI163" s="70">
        <v>1.9998</v>
      </c>
      <c r="BJ163" s="70">
        <v>13.068693</v>
      </c>
      <c r="BK163" s="70">
        <v>3881.4018209999999</v>
      </c>
      <c r="BL163" s="70" t="s">
        <v>1270</v>
      </c>
      <c r="BM163" s="70"/>
    </row>
    <row r="164" spans="44:65" ht="43.2" x14ac:dyDescent="0.3">
      <c r="AR164" s="70">
        <v>1</v>
      </c>
      <c r="AS164" s="59" t="s">
        <v>254</v>
      </c>
      <c r="AT164" s="59" t="s">
        <v>1105</v>
      </c>
      <c r="AU164" s="59" t="s">
        <v>1106</v>
      </c>
      <c r="AV164" s="59" t="s">
        <v>1107</v>
      </c>
      <c r="AW164" s="59" t="s">
        <v>304</v>
      </c>
      <c r="AX164" s="59" t="s">
        <v>1168</v>
      </c>
      <c r="AY164" s="70" t="s">
        <v>1169</v>
      </c>
      <c r="AZ164" s="70" t="s">
        <v>1110</v>
      </c>
      <c r="BA164" s="70" t="s">
        <v>1157</v>
      </c>
      <c r="BB164" s="70" t="s">
        <v>1170</v>
      </c>
      <c r="BC164" s="70" t="s">
        <v>1171</v>
      </c>
      <c r="BD164" s="70" t="s">
        <v>254</v>
      </c>
      <c r="BE164" s="70" t="s">
        <v>1114</v>
      </c>
      <c r="BF164" s="70">
        <v>39</v>
      </c>
      <c r="BG164" s="70">
        <v>4.12</v>
      </c>
      <c r="BH164" s="70">
        <v>0.11124000000000001</v>
      </c>
      <c r="BI164" s="70">
        <v>0.19775999999999999</v>
      </c>
      <c r="BJ164" s="70">
        <v>4.4290000000000003</v>
      </c>
      <c r="BK164" s="70">
        <v>172.73099999999999</v>
      </c>
      <c r="BL164" s="70" t="s">
        <v>1270</v>
      </c>
      <c r="BM164" s="70"/>
    </row>
    <row r="165" spans="44:65" ht="57.6" x14ac:dyDescent="0.3">
      <c r="AR165" s="70">
        <v>1</v>
      </c>
      <c r="AS165" s="59" t="s">
        <v>254</v>
      </c>
      <c r="AT165" s="59" t="s">
        <v>1105</v>
      </c>
      <c r="AU165" s="59" t="s">
        <v>1106</v>
      </c>
      <c r="AV165" s="59" t="s">
        <v>1107</v>
      </c>
      <c r="AW165" s="59" t="s">
        <v>304</v>
      </c>
      <c r="AX165" s="59" t="s">
        <v>1174</v>
      </c>
      <c r="AY165" s="70" t="s">
        <v>1175</v>
      </c>
      <c r="AZ165" s="70" t="s">
        <v>1176</v>
      </c>
      <c r="BA165" s="70" t="s">
        <v>1111</v>
      </c>
      <c r="BB165" s="70" t="s">
        <v>1177</v>
      </c>
      <c r="BC165" s="70" t="s">
        <v>1178</v>
      </c>
      <c r="BD165" s="70" t="s">
        <v>256</v>
      </c>
      <c r="BE165" s="70" t="s">
        <v>1114</v>
      </c>
      <c r="BF165" s="70">
        <v>204</v>
      </c>
      <c r="BG165" s="70">
        <v>1.395</v>
      </c>
      <c r="BH165" s="70">
        <v>0.18274499999999999</v>
      </c>
      <c r="BI165" s="70">
        <v>0.23157</v>
      </c>
      <c r="BJ165" s="70">
        <v>1.809315</v>
      </c>
      <c r="BK165" s="70">
        <v>369.10025999999999</v>
      </c>
      <c r="BL165" s="70" t="s">
        <v>1270</v>
      </c>
      <c r="BM165" s="70"/>
    </row>
    <row r="166" spans="44:65" ht="57.6" x14ac:dyDescent="0.3">
      <c r="AR166" s="70">
        <v>1</v>
      </c>
      <c r="AS166" s="59" t="s">
        <v>254</v>
      </c>
      <c r="AT166" s="59" t="s">
        <v>1105</v>
      </c>
      <c r="AU166" s="59" t="s">
        <v>1106</v>
      </c>
      <c r="AV166" s="59" t="s">
        <v>1107</v>
      </c>
      <c r="AW166" s="59" t="s">
        <v>304</v>
      </c>
      <c r="AX166" s="59" t="s">
        <v>1180</v>
      </c>
      <c r="AY166" s="70" t="s">
        <v>1181</v>
      </c>
      <c r="AZ166" s="70" t="s">
        <v>1176</v>
      </c>
      <c r="BA166" s="70" t="s">
        <v>1111</v>
      </c>
      <c r="BB166" s="70" t="s">
        <v>1182</v>
      </c>
      <c r="BC166" s="70" t="s">
        <v>1183</v>
      </c>
      <c r="BD166" s="70" t="s">
        <v>256</v>
      </c>
      <c r="BE166" s="70" t="s">
        <v>1114</v>
      </c>
      <c r="BF166" s="70">
        <v>309</v>
      </c>
      <c r="BG166" s="70">
        <v>1.8839999999999999</v>
      </c>
      <c r="BH166" s="70">
        <v>0.27694800000000003</v>
      </c>
      <c r="BI166" s="70">
        <v>0.325932</v>
      </c>
      <c r="BJ166" s="70">
        <v>2.4868800000000002</v>
      </c>
      <c r="BK166" s="70">
        <v>768.44592</v>
      </c>
      <c r="BL166" s="70" t="s">
        <v>1270</v>
      </c>
      <c r="BM166" s="70"/>
    </row>
    <row r="167" spans="44:65" ht="57.6" x14ac:dyDescent="0.3">
      <c r="AR167" s="70">
        <v>1</v>
      </c>
      <c r="AS167" s="59" t="s">
        <v>254</v>
      </c>
      <c r="AT167" s="59" t="s">
        <v>1105</v>
      </c>
      <c r="AU167" s="59" t="s">
        <v>1106</v>
      </c>
      <c r="AV167" s="59" t="s">
        <v>1107</v>
      </c>
      <c r="AW167" s="59" t="s">
        <v>304</v>
      </c>
      <c r="AX167" s="59" t="s">
        <v>1184</v>
      </c>
      <c r="AY167" s="70" t="s">
        <v>1185</v>
      </c>
      <c r="AZ167" s="70" t="s">
        <v>1176</v>
      </c>
      <c r="BA167" s="70" t="s">
        <v>1111</v>
      </c>
      <c r="BB167" s="70" t="s">
        <v>1186</v>
      </c>
      <c r="BC167" s="70" t="s">
        <v>1187</v>
      </c>
      <c r="BD167" s="70" t="s">
        <v>256</v>
      </c>
      <c r="BE167" s="70" t="s">
        <v>1114</v>
      </c>
      <c r="BF167" s="70">
        <v>281</v>
      </c>
      <c r="BG167" s="70">
        <v>2.1739999999999999</v>
      </c>
      <c r="BH167" s="70">
        <v>0.202182</v>
      </c>
      <c r="BI167" s="70">
        <v>0.31523000000000001</v>
      </c>
      <c r="BJ167" s="70">
        <v>2.6914120000000001</v>
      </c>
      <c r="BK167" s="70">
        <v>756.28677200000004</v>
      </c>
      <c r="BL167" s="70" t="s">
        <v>1270</v>
      </c>
      <c r="BM167" s="70"/>
    </row>
    <row r="168" spans="44:65" ht="57.6" x14ac:dyDescent="0.3">
      <c r="AR168" s="70">
        <v>1</v>
      </c>
      <c r="AS168" s="59" t="s">
        <v>254</v>
      </c>
      <c r="AT168" s="59" t="s">
        <v>1105</v>
      </c>
      <c r="AU168" s="59" t="s">
        <v>1106</v>
      </c>
      <c r="AV168" s="59" t="s">
        <v>1107</v>
      </c>
      <c r="AW168" s="59" t="s">
        <v>304</v>
      </c>
      <c r="AX168" s="59" t="s">
        <v>1188</v>
      </c>
      <c r="AY168" s="70" t="s">
        <v>1189</v>
      </c>
      <c r="AZ168" s="70" t="s">
        <v>1176</v>
      </c>
      <c r="BA168" s="70" t="s">
        <v>1132</v>
      </c>
      <c r="BB168" s="70" t="s">
        <v>1190</v>
      </c>
      <c r="BC168" s="70" t="s">
        <v>1191</v>
      </c>
      <c r="BD168" s="70" t="s">
        <v>256</v>
      </c>
      <c r="BE168" s="70" t="s">
        <v>1114</v>
      </c>
      <c r="BF168" s="70">
        <v>318</v>
      </c>
      <c r="BG168" s="70">
        <v>4.0170000000000003</v>
      </c>
      <c r="BH168" s="70">
        <v>0.65878800000000004</v>
      </c>
      <c r="BI168" s="70">
        <v>0.22896900000000001</v>
      </c>
      <c r="BJ168" s="70">
        <v>4.904757</v>
      </c>
      <c r="BK168" s="70">
        <v>1559.712726</v>
      </c>
      <c r="BL168" s="70" t="s">
        <v>1270</v>
      </c>
      <c r="BM168" s="70"/>
    </row>
    <row r="169" spans="44:65" ht="57.6" x14ac:dyDescent="0.3">
      <c r="AR169" s="70">
        <v>1</v>
      </c>
      <c r="AS169" s="59" t="s">
        <v>254</v>
      </c>
      <c r="AT169" s="59" t="s">
        <v>1105</v>
      </c>
      <c r="AU169" s="59" t="s">
        <v>1106</v>
      </c>
      <c r="AV169" s="59" t="s">
        <v>1107</v>
      </c>
      <c r="AW169" s="59" t="s">
        <v>304</v>
      </c>
      <c r="AX169" s="59" t="s">
        <v>1192</v>
      </c>
      <c r="AY169" s="70" t="s">
        <v>1193</v>
      </c>
      <c r="AZ169" s="70" t="s">
        <v>1176</v>
      </c>
      <c r="BA169" s="70" t="s">
        <v>1132</v>
      </c>
      <c r="BB169" s="70" t="s">
        <v>1194</v>
      </c>
      <c r="BC169" s="70" t="s">
        <v>1195</v>
      </c>
      <c r="BD169" s="70" t="s">
        <v>256</v>
      </c>
      <c r="BE169" s="70" t="s">
        <v>1114</v>
      </c>
      <c r="BF169" s="70">
        <v>36</v>
      </c>
      <c r="BG169" s="70">
        <v>1.1339999999999999</v>
      </c>
      <c r="BH169" s="70">
        <v>0.1134</v>
      </c>
      <c r="BI169" s="70">
        <v>6.2370000000000002E-2</v>
      </c>
      <c r="BJ169" s="70">
        <v>1.3097700000000001</v>
      </c>
      <c r="BK169" s="70">
        <v>47.151719999999997</v>
      </c>
      <c r="BL169" s="70" t="s">
        <v>1270</v>
      </c>
      <c r="BM169" s="70"/>
    </row>
    <row r="170" spans="44:65" ht="57.6" x14ac:dyDescent="0.3">
      <c r="AR170" s="70">
        <v>1</v>
      </c>
      <c r="AS170" s="59" t="s">
        <v>254</v>
      </c>
      <c r="AT170" s="59" t="s">
        <v>1105</v>
      </c>
      <c r="AU170" s="59" t="s">
        <v>1106</v>
      </c>
      <c r="AV170" s="59" t="s">
        <v>1107</v>
      </c>
      <c r="AW170" s="59" t="s">
        <v>304</v>
      </c>
      <c r="AX170" s="59" t="s">
        <v>1196</v>
      </c>
      <c r="AY170" s="70" t="s">
        <v>1197</v>
      </c>
      <c r="AZ170" s="70" t="s">
        <v>1176</v>
      </c>
      <c r="BA170" s="70" t="s">
        <v>1132</v>
      </c>
      <c r="BB170" s="70" t="s">
        <v>1198</v>
      </c>
      <c r="BC170" s="70" t="s">
        <v>1199</v>
      </c>
      <c r="BD170" s="70" t="s">
        <v>256</v>
      </c>
      <c r="BE170" s="70" t="s">
        <v>1114</v>
      </c>
      <c r="BF170" s="70">
        <v>87</v>
      </c>
      <c r="BG170" s="70">
        <v>1.3879999999999999</v>
      </c>
      <c r="BH170" s="70">
        <v>8.1892000000000006E-2</v>
      </c>
      <c r="BI170" s="70">
        <v>0.224856</v>
      </c>
      <c r="BJ170" s="70">
        <v>1.6947479999999999</v>
      </c>
      <c r="BK170" s="70">
        <v>147.44307599999999</v>
      </c>
      <c r="BL170" s="70" t="s">
        <v>1270</v>
      </c>
      <c r="BM170" s="70"/>
    </row>
    <row r="171" spans="44:65" ht="57.6" x14ac:dyDescent="0.3">
      <c r="AR171" s="70">
        <v>1</v>
      </c>
      <c r="AS171" s="59" t="s">
        <v>254</v>
      </c>
      <c r="AT171" s="59" t="s">
        <v>1105</v>
      </c>
      <c r="AU171" s="59" t="s">
        <v>1106</v>
      </c>
      <c r="AV171" s="59" t="s">
        <v>1107</v>
      </c>
      <c r="AW171" s="59" t="s">
        <v>304</v>
      </c>
      <c r="AX171" s="59" t="s">
        <v>1200</v>
      </c>
      <c r="AY171" s="70" t="s">
        <v>1201</v>
      </c>
      <c r="AZ171" s="70" t="s">
        <v>1176</v>
      </c>
      <c r="BA171" s="70" t="s">
        <v>1132</v>
      </c>
      <c r="BB171" s="70" t="s">
        <v>1202</v>
      </c>
      <c r="BC171" s="70" t="s">
        <v>1203</v>
      </c>
      <c r="BD171" s="70" t="s">
        <v>256</v>
      </c>
      <c r="BE171" s="70" t="s">
        <v>1114</v>
      </c>
      <c r="BF171" s="70">
        <v>596</v>
      </c>
      <c r="BG171" s="70">
        <v>8.1549999999999994</v>
      </c>
      <c r="BH171" s="70">
        <v>0.37513000000000002</v>
      </c>
      <c r="BI171" s="70">
        <v>0.28542499999999998</v>
      </c>
      <c r="BJ171" s="70">
        <v>8.8155549999999998</v>
      </c>
      <c r="BK171" s="70">
        <v>5254.07078</v>
      </c>
      <c r="BL171" s="70" t="s">
        <v>1270</v>
      </c>
      <c r="BM171" s="70"/>
    </row>
    <row r="172" spans="44:65" ht="57.6" x14ac:dyDescent="0.3">
      <c r="AR172" s="70">
        <v>1</v>
      </c>
      <c r="AS172" s="59" t="s">
        <v>254</v>
      </c>
      <c r="AT172" s="59" t="s">
        <v>1105</v>
      </c>
      <c r="AU172" s="59" t="s">
        <v>1106</v>
      </c>
      <c r="AV172" s="59" t="s">
        <v>1107</v>
      </c>
      <c r="AW172" s="59" t="s">
        <v>304</v>
      </c>
      <c r="AX172" s="59" t="s">
        <v>1204</v>
      </c>
      <c r="AY172" s="70" t="s">
        <v>1205</v>
      </c>
      <c r="AZ172" s="70" t="s">
        <v>1176</v>
      </c>
      <c r="BA172" s="70" t="s">
        <v>1157</v>
      </c>
      <c r="BB172" s="70" t="s">
        <v>1206</v>
      </c>
      <c r="BC172" s="70" t="s">
        <v>1207</v>
      </c>
      <c r="BD172" s="70" t="s">
        <v>256</v>
      </c>
      <c r="BE172" s="70" t="s">
        <v>1114</v>
      </c>
      <c r="BF172" s="70">
        <v>137</v>
      </c>
      <c r="BG172" s="70">
        <v>7.8</v>
      </c>
      <c r="BH172" s="70">
        <v>0.73319999999999996</v>
      </c>
      <c r="BI172" s="70">
        <v>1.2636000000000001</v>
      </c>
      <c r="BJ172" s="70">
        <v>9.7967999999999993</v>
      </c>
      <c r="BK172" s="70">
        <v>1342.1615999999999</v>
      </c>
      <c r="BL172" s="70" t="s">
        <v>1270</v>
      </c>
      <c r="BM172" s="70"/>
    </row>
    <row r="173" spans="44:65" ht="57.6" x14ac:dyDescent="0.3">
      <c r="AR173" s="70">
        <v>1</v>
      </c>
      <c r="AS173" s="59" t="s">
        <v>254</v>
      </c>
      <c r="AT173" s="59" t="s">
        <v>1105</v>
      </c>
      <c r="AU173" s="59" t="s">
        <v>1106</v>
      </c>
      <c r="AV173" s="59" t="s">
        <v>1107</v>
      </c>
      <c r="AW173" s="59" t="s">
        <v>304</v>
      </c>
      <c r="AX173" s="59" t="s">
        <v>1208</v>
      </c>
      <c r="AY173" s="70" t="s">
        <v>1209</v>
      </c>
      <c r="AZ173" s="70" t="s">
        <v>1176</v>
      </c>
      <c r="BA173" s="70" t="s">
        <v>1157</v>
      </c>
      <c r="BB173" s="70" t="s">
        <v>1210</v>
      </c>
      <c r="BC173" s="70" t="s">
        <v>1211</v>
      </c>
      <c r="BD173" s="70" t="s">
        <v>256</v>
      </c>
      <c r="BE173" s="70" t="s">
        <v>1114</v>
      </c>
      <c r="BF173" s="70">
        <v>359</v>
      </c>
      <c r="BG173" s="70">
        <v>5.9249999999999998</v>
      </c>
      <c r="BH173" s="70">
        <v>0.52139999999999997</v>
      </c>
      <c r="BI173" s="70">
        <v>0.15997500000000001</v>
      </c>
      <c r="BJ173" s="70">
        <v>6.6063749999999999</v>
      </c>
      <c r="BK173" s="70">
        <v>2371.6886249999998</v>
      </c>
      <c r="BL173" s="70" t="s">
        <v>1270</v>
      </c>
      <c r="BM173" s="70"/>
    </row>
    <row r="174" spans="44:65" ht="57.6" x14ac:dyDescent="0.3">
      <c r="AR174" s="70">
        <v>1</v>
      </c>
      <c r="AS174" s="59" t="s">
        <v>254</v>
      </c>
      <c r="AT174" s="59" t="s">
        <v>1105</v>
      </c>
      <c r="AU174" s="59" t="s">
        <v>1106</v>
      </c>
      <c r="AV174" s="59" t="s">
        <v>1107</v>
      </c>
      <c r="AW174" s="59" t="s">
        <v>304</v>
      </c>
      <c r="AX174" s="59" t="s">
        <v>1212</v>
      </c>
      <c r="AY174" s="70" t="s">
        <v>1213</v>
      </c>
      <c r="AZ174" s="70" t="s">
        <v>1176</v>
      </c>
      <c r="BA174" s="70" t="s">
        <v>1157</v>
      </c>
      <c r="BB174" s="70" t="s">
        <v>1214</v>
      </c>
      <c r="BC174" s="70" t="s">
        <v>1215</v>
      </c>
      <c r="BD174" s="70" t="s">
        <v>256</v>
      </c>
      <c r="BE174" s="70" t="s">
        <v>1114</v>
      </c>
      <c r="BF174" s="70">
        <v>310</v>
      </c>
      <c r="BG174" s="70">
        <v>18.28</v>
      </c>
      <c r="BH174" s="70">
        <v>1.5720799999999999</v>
      </c>
      <c r="BI174" s="70">
        <v>2.85168</v>
      </c>
      <c r="BJ174" s="70">
        <v>22.703759999999999</v>
      </c>
      <c r="BK174" s="70">
        <v>7038.1656000000003</v>
      </c>
      <c r="BL174" s="70" t="s">
        <v>1270</v>
      </c>
      <c r="BM174" s="70"/>
    </row>
    <row r="175" spans="44:65" ht="43.2" x14ac:dyDescent="0.3">
      <c r="AR175" s="70">
        <v>1</v>
      </c>
      <c r="AS175" s="59" t="s">
        <v>254</v>
      </c>
      <c r="AT175" s="59" t="s">
        <v>1105</v>
      </c>
      <c r="AU175" s="59" t="s">
        <v>1106</v>
      </c>
      <c r="AV175" s="59" t="s">
        <v>1107</v>
      </c>
      <c r="AW175" s="59" t="s">
        <v>304</v>
      </c>
      <c r="AX175" s="59" t="s">
        <v>1216</v>
      </c>
      <c r="AY175" s="70" t="s">
        <v>1217</v>
      </c>
      <c r="AZ175" s="70" t="s">
        <v>1218</v>
      </c>
      <c r="BA175" s="70" t="s">
        <v>1111</v>
      </c>
      <c r="BB175" s="70" t="s">
        <v>1219</v>
      </c>
      <c r="BC175" s="70" t="s">
        <v>1220</v>
      </c>
      <c r="BD175" s="70" t="s">
        <v>259</v>
      </c>
      <c r="BE175" s="70" t="s">
        <v>1114</v>
      </c>
      <c r="BF175" s="70">
        <v>152</v>
      </c>
      <c r="BG175" s="70">
        <v>19.98</v>
      </c>
      <c r="BH175" s="70">
        <v>3.5164800000000001</v>
      </c>
      <c r="BI175" s="70">
        <v>3.7162799999999998</v>
      </c>
      <c r="BJ175" s="70">
        <v>27.212759999999999</v>
      </c>
      <c r="BK175" s="70">
        <v>4136.3395200000004</v>
      </c>
      <c r="BL175" s="70" t="s">
        <v>1270</v>
      </c>
      <c r="BM175" s="70"/>
    </row>
    <row r="176" spans="44:65" ht="43.2" x14ac:dyDescent="0.3">
      <c r="AR176" s="70">
        <v>1</v>
      </c>
      <c r="AS176" s="59" t="s">
        <v>254</v>
      </c>
      <c r="AT176" s="59" t="s">
        <v>1105</v>
      </c>
      <c r="AU176" s="59" t="s">
        <v>1106</v>
      </c>
      <c r="AV176" s="59" t="s">
        <v>1107</v>
      </c>
      <c r="AW176" s="59" t="s">
        <v>304</v>
      </c>
      <c r="AX176" s="59" t="s">
        <v>1221</v>
      </c>
      <c r="AY176" s="70" t="s">
        <v>1222</v>
      </c>
      <c r="AZ176" s="70" t="s">
        <v>1218</v>
      </c>
      <c r="BA176" s="70" t="s">
        <v>1111</v>
      </c>
      <c r="BB176" s="70" t="s">
        <v>1223</v>
      </c>
      <c r="BC176" s="70" t="s">
        <v>1224</v>
      </c>
      <c r="BD176" s="70" t="s">
        <v>259</v>
      </c>
      <c r="BE176" s="70" t="s">
        <v>1114</v>
      </c>
      <c r="BF176" s="70">
        <v>416</v>
      </c>
      <c r="BG176" s="70">
        <v>14.975</v>
      </c>
      <c r="BH176" s="70">
        <v>0.104825</v>
      </c>
      <c r="BI176" s="70">
        <v>1.6173</v>
      </c>
      <c r="BJ176" s="70">
        <v>16.697125</v>
      </c>
      <c r="BK176" s="70">
        <v>6946.0039999999999</v>
      </c>
      <c r="BL176" s="70" t="s">
        <v>1270</v>
      </c>
      <c r="BM176" s="70"/>
    </row>
    <row r="177" spans="44:65" ht="43.2" x14ac:dyDescent="0.3">
      <c r="AR177" s="70">
        <v>1</v>
      </c>
      <c r="AS177" s="59" t="s">
        <v>254</v>
      </c>
      <c r="AT177" s="59" t="s">
        <v>1105</v>
      </c>
      <c r="AU177" s="59" t="s">
        <v>1106</v>
      </c>
      <c r="AV177" s="59" t="s">
        <v>1107</v>
      </c>
      <c r="AW177" s="59" t="s">
        <v>304</v>
      </c>
      <c r="AX177" s="59" t="s">
        <v>1225</v>
      </c>
      <c r="AY177" s="70" t="s">
        <v>1226</v>
      </c>
      <c r="AZ177" s="70" t="s">
        <v>1218</v>
      </c>
      <c r="BA177" s="70" t="s">
        <v>1111</v>
      </c>
      <c r="BB177" s="70" t="s">
        <v>1227</v>
      </c>
      <c r="BC177" s="70" t="s">
        <v>1228</v>
      </c>
      <c r="BD177" s="70" t="s">
        <v>259</v>
      </c>
      <c r="BE177" s="70" t="s">
        <v>1114</v>
      </c>
      <c r="BF177" s="70">
        <v>584</v>
      </c>
      <c r="BG177" s="70">
        <v>31.954000000000001</v>
      </c>
      <c r="BH177" s="70">
        <v>1.0225280000000001</v>
      </c>
      <c r="BI177" s="70">
        <v>3.4510320000000001</v>
      </c>
      <c r="BJ177" s="70">
        <v>36.42756</v>
      </c>
      <c r="BK177" s="70">
        <v>21273.695039999999</v>
      </c>
      <c r="BL177" s="70" t="s">
        <v>1270</v>
      </c>
      <c r="BM177" s="70"/>
    </row>
    <row r="178" spans="44:65" ht="43.2" x14ac:dyDescent="0.3">
      <c r="AR178" s="70">
        <v>1</v>
      </c>
      <c r="AS178" s="59" t="s">
        <v>254</v>
      </c>
      <c r="AT178" s="59" t="s">
        <v>1105</v>
      </c>
      <c r="AU178" s="59" t="s">
        <v>1106</v>
      </c>
      <c r="AV178" s="59" t="s">
        <v>1107</v>
      </c>
      <c r="AW178" s="59" t="s">
        <v>304</v>
      </c>
      <c r="AX178" s="59" t="s">
        <v>1229</v>
      </c>
      <c r="AY178" s="70" t="s">
        <v>1230</v>
      </c>
      <c r="AZ178" s="70" t="s">
        <v>1218</v>
      </c>
      <c r="BA178" s="70" t="s">
        <v>1132</v>
      </c>
      <c r="BB178" s="70" t="s">
        <v>1231</v>
      </c>
      <c r="BC178" s="70" t="s">
        <v>1232</v>
      </c>
      <c r="BD178" s="70" t="s">
        <v>259</v>
      </c>
      <c r="BE178" s="70" t="s">
        <v>1114</v>
      </c>
      <c r="BF178" s="70">
        <v>562</v>
      </c>
      <c r="BG178" s="70">
        <v>58.88</v>
      </c>
      <c r="BH178" s="70">
        <v>8.2431999999999999</v>
      </c>
      <c r="BI178" s="70">
        <v>4.53376</v>
      </c>
      <c r="BJ178" s="70">
        <v>71.656959999999998</v>
      </c>
      <c r="BK178" s="70">
        <v>40271.211519999997</v>
      </c>
      <c r="BL178" s="70" t="s">
        <v>1270</v>
      </c>
      <c r="BM178" s="70"/>
    </row>
    <row r="179" spans="44:65" ht="43.2" x14ac:dyDescent="0.3">
      <c r="AR179" s="70">
        <v>1</v>
      </c>
      <c r="AS179" s="59" t="s">
        <v>254</v>
      </c>
      <c r="AT179" s="59" t="s">
        <v>1105</v>
      </c>
      <c r="AU179" s="59" t="s">
        <v>1106</v>
      </c>
      <c r="AV179" s="59" t="s">
        <v>1107</v>
      </c>
      <c r="AW179" s="59" t="s">
        <v>304</v>
      </c>
      <c r="AX179" s="59" t="s">
        <v>1233</v>
      </c>
      <c r="AY179" s="70" t="s">
        <v>1234</v>
      </c>
      <c r="AZ179" s="70" t="s">
        <v>1218</v>
      </c>
      <c r="BA179" s="70" t="s">
        <v>1132</v>
      </c>
      <c r="BB179" s="70" t="s">
        <v>1235</v>
      </c>
      <c r="BC179" s="70" t="s">
        <v>1236</v>
      </c>
      <c r="BD179" s="70" t="s">
        <v>259</v>
      </c>
      <c r="BE179" s="70" t="s">
        <v>1114</v>
      </c>
      <c r="BF179" s="70">
        <v>372</v>
      </c>
      <c r="BG179" s="70">
        <v>26.95</v>
      </c>
      <c r="BH179" s="70">
        <v>5.2282999999999999</v>
      </c>
      <c r="BI179" s="70">
        <v>3.9885999999999999</v>
      </c>
      <c r="BJ179" s="70">
        <v>36.166899999999998</v>
      </c>
      <c r="BK179" s="70">
        <v>13454.086799999999</v>
      </c>
      <c r="BL179" s="70" t="s">
        <v>1270</v>
      </c>
      <c r="BM179" s="70"/>
    </row>
    <row r="180" spans="44:65" ht="43.2" x14ac:dyDescent="0.3">
      <c r="AR180" s="70">
        <v>1</v>
      </c>
      <c r="AS180" s="59" t="s">
        <v>254</v>
      </c>
      <c r="AT180" s="59" t="s">
        <v>1105</v>
      </c>
      <c r="AU180" s="59" t="s">
        <v>1106</v>
      </c>
      <c r="AV180" s="59" t="s">
        <v>1107</v>
      </c>
      <c r="AW180" s="59" t="s">
        <v>304</v>
      </c>
      <c r="AX180" s="59" t="s">
        <v>1237</v>
      </c>
      <c r="AY180" s="70" t="s">
        <v>1238</v>
      </c>
      <c r="AZ180" s="70" t="s">
        <v>1218</v>
      </c>
      <c r="BA180" s="70" t="s">
        <v>1132</v>
      </c>
      <c r="BB180" s="70" t="s">
        <v>1239</v>
      </c>
      <c r="BC180" s="70" t="s">
        <v>1240</v>
      </c>
      <c r="BD180" s="70" t="s">
        <v>259</v>
      </c>
      <c r="BE180" s="70" t="s">
        <v>1114</v>
      </c>
      <c r="BF180" s="70">
        <v>82</v>
      </c>
      <c r="BG180" s="70">
        <v>46.805</v>
      </c>
      <c r="BH180" s="70">
        <v>5.3825750000000001</v>
      </c>
      <c r="BI180" s="70">
        <v>0.60846500000000003</v>
      </c>
      <c r="BJ180" s="70">
        <v>52.796039999999998</v>
      </c>
      <c r="BK180" s="70">
        <v>4329.2752799999998</v>
      </c>
      <c r="BL180" s="70" t="s">
        <v>1270</v>
      </c>
      <c r="BM180" s="70"/>
    </row>
    <row r="181" spans="44:65" ht="43.2" x14ac:dyDescent="0.3">
      <c r="AR181" s="70">
        <v>1</v>
      </c>
      <c r="AS181" s="59" t="s">
        <v>254</v>
      </c>
      <c r="AT181" s="59" t="s">
        <v>1105</v>
      </c>
      <c r="AU181" s="59" t="s">
        <v>1106</v>
      </c>
      <c r="AV181" s="59" t="s">
        <v>1107</v>
      </c>
      <c r="AW181" s="59" t="s">
        <v>304</v>
      </c>
      <c r="AX181" s="59" t="s">
        <v>1241</v>
      </c>
      <c r="AY181" s="70" t="s">
        <v>1242</v>
      </c>
      <c r="AZ181" s="70" t="s">
        <v>1218</v>
      </c>
      <c r="BA181" s="70" t="s">
        <v>1132</v>
      </c>
      <c r="BB181" s="70" t="s">
        <v>1243</v>
      </c>
      <c r="BC181" s="70" t="s">
        <v>1244</v>
      </c>
      <c r="BD181" s="70" t="s">
        <v>259</v>
      </c>
      <c r="BE181" s="70" t="s">
        <v>1114</v>
      </c>
      <c r="BF181" s="70">
        <v>345</v>
      </c>
      <c r="BG181" s="70">
        <v>245.25</v>
      </c>
      <c r="BH181" s="70">
        <v>34.825499999999998</v>
      </c>
      <c r="BI181" s="70">
        <v>29.43</v>
      </c>
      <c r="BJ181" s="70">
        <v>309.50549999999998</v>
      </c>
      <c r="BK181" s="70">
        <v>106779.39750000001</v>
      </c>
      <c r="BL181" s="70" t="s">
        <v>1270</v>
      </c>
      <c r="BM181" s="70"/>
    </row>
    <row r="182" spans="44:65" ht="43.2" x14ac:dyDescent="0.3">
      <c r="AR182" s="70">
        <v>1</v>
      </c>
      <c r="AS182" s="59" t="s">
        <v>254</v>
      </c>
      <c r="AT182" s="59" t="s">
        <v>1105</v>
      </c>
      <c r="AU182" s="59" t="s">
        <v>1106</v>
      </c>
      <c r="AV182" s="59" t="s">
        <v>1107</v>
      </c>
      <c r="AW182" s="59" t="s">
        <v>304</v>
      </c>
      <c r="AX182" s="59" t="s">
        <v>1245</v>
      </c>
      <c r="AY182" s="70" t="s">
        <v>1246</v>
      </c>
      <c r="AZ182" s="70" t="s">
        <v>1218</v>
      </c>
      <c r="BA182" s="70" t="s">
        <v>1157</v>
      </c>
      <c r="BB182" s="70" t="s">
        <v>1247</v>
      </c>
      <c r="BC182" s="70" t="s">
        <v>1248</v>
      </c>
      <c r="BD182" s="70" t="s">
        <v>259</v>
      </c>
      <c r="BE182" s="70" t="s">
        <v>1114</v>
      </c>
      <c r="BF182" s="70">
        <v>522</v>
      </c>
      <c r="BG182" s="70">
        <v>770.4</v>
      </c>
      <c r="BH182" s="70">
        <v>144.06479999999999</v>
      </c>
      <c r="BI182" s="70">
        <v>69.335999999999999</v>
      </c>
      <c r="BJ182" s="70">
        <v>983.80079999999998</v>
      </c>
      <c r="BK182" s="70">
        <v>513544.01760000002</v>
      </c>
      <c r="BL182" s="70" t="s">
        <v>1270</v>
      </c>
      <c r="BM182" s="70"/>
    </row>
    <row r="183" spans="44:65" ht="57.6" x14ac:dyDescent="0.3">
      <c r="AR183" s="70">
        <v>1</v>
      </c>
      <c r="AS183" s="59" t="s">
        <v>254</v>
      </c>
      <c r="AT183" s="59" t="s">
        <v>1105</v>
      </c>
      <c r="AU183" s="59" t="s">
        <v>1106</v>
      </c>
      <c r="AV183" s="59" t="s">
        <v>1107</v>
      </c>
      <c r="AW183" s="59" t="s">
        <v>304</v>
      </c>
      <c r="AX183" s="59" t="s">
        <v>1249</v>
      </c>
      <c r="AY183" s="70" t="s">
        <v>1250</v>
      </c>
      <c r="AZ183" s="70" t="s">
        <v>1218</v>
      </c>
      <c r="BA183" s="70" t="s">
        <v>1157</v>
      </c>
      <c r="BB183" s="70" t="s">
        <v>1251</v>
      </c>
      <c r="BC183" s="70" t="s">
        <v>1252</v>
      </c>
      <c r="BD183" s="70" t="s">
        <v>259</v>
      </c>
      <c r="BE183" s="70" t="s">
        <v>1114</v>
      </c>
      <c r="BF183" s="70">
        <v>303</v>
      </c>
      <c r="BG183" s="70">
        <v>1180.2</v>
      </c>
      <c r="BH183" s="70">
        <v>53.109000000000002</v>
      </c>
      <c r="BI183" s="70">
        <v>220.69739999999999</v>
      </c>
      <c r="BJ183" s="70">
        <v>1454.0064</v>
      </c>
      <c r="BK183" s="70">
        <v>440563.93920000002</v>
      </c>
      <c r="BL183" s="70" t="s">
        <v>1270</v>
      </c>
      <c r="BM183" s="70"/>
    </row>
    <row r="184" spans="44:65" ht="57.6" x14ac:dyDescent="0.3">
      <c r="AR184" s="70">
        <v>1</v>
      </c>
      <c r="AS184" s="59" t="s">
        <v>254</v>
      </c>
      <c r="AT184" s="59" t="s">
        <v>1105</v>
      </c>
      <c r="AU184" s="59" t="s">
        <v>1106</v>
      </c>
      <c r="AV184" s="59" t="s">
        <v>1107</v>
      </c>
      <c r="AW184" s="59" t="s">
        <v>304</v>
      </c>
      <c r="AX184" s="59" t="s">
        <v>1253</v>
      </c>
      <c r="AY184" s="70" t="s">
        <v>1254</v>
      </c>
      <c r="AZ184" s="70" t="s">
        <v>1218</v>
      </c>
      <c r="BA184" s="70" t="s">
        <v>1157</v>
      </c>
      <c r="BB184" s="70" t="s">
        <v>1255</v>
      </c>
      <c r="BC184" s="70" t="s">
        <v>1256</v>
      </c>
      <c r="BD184" s="70" t="s">
        <v>259</v>
      </c>
      <c r="BE184" s="70" t="s">
        <v>1114</v>
      </c>
      <c r="BF184" s="70">
        <v>229</v>
      </c>
      <c r="BG184" s="70">
        <v>2038.5</v>
      </c>
      <c r="BH184" s="70">
        <v>258.8895</v>
      </c>
      <c r="BI184" s="70">
        <v>132.5025</v>
      </c>
      <c r="BJ184" s="70">
        <v>2429.8919999999998</v>
      </c>
      <c r="BK184" s="70">
        <v>556445.26800000004</v>
      </c>
      <c r="BL184" s="70" t="s">
        <v>1270</v>
      </c>
      <c r="BM184" s="70"/>
    </row>
    <row r="185" spans="44:65" ht="28.8" x14ac:dyDescent="0.3">
      <c r="AR185" s="70">
        <v>1</v>
      </c>
      <c r="AS185" s="59" t="s">
        <v>254</v>
      </c>
      <c r="AT185" s="59" t="s">
        <v>1105</v>
      </c>
      <c r="AU185" s="59" t="s">
        <v>1106</v>
      </c>
      <c r="AV185" s="59" t="s">
        <v>1107</v>
      </c>
      <c r="AW185" s="59" t="s">
        <v>304</v>
      </c>
      <c r="AX185" s="59" t="s">
        <v>1257</v>
      </c>
      <c r="AY185" s="70" t="s">
        <v>1258</v>
      </c>
      <c r="AZ185" s="70" t="s">
        <v>1259</v>
      </c>
      <c r="BA185" s="70" t="s">
        <v>1111</v>
      </c>
      <c r="BB185" s="70" t="s">
        <v>1260</v>
      </c>
      <c r="BC185" s="70" t="s">
        <v>1261</v>
      </c>
      <c r="BD185" s="70" t="s">
        <v>259</v>
      </c>
      <c r="BE185" s="70" t="s">
        <v>1114</v>
      </c>
      <c r="BF185" s="70">
        <v>548</v>
      </c>
      <c r="BG185" s="70">
        <v>47.9</v>
      </c>
      <c r="BH185" s="70">
        <v>0.71850000000000003</v>
      </c>
      <c r="BI185" s="70">
        <v>3.3530000000000002</v>
      </c>
      <c r="BJ185" s="70">
        <v>51.971499999999999</v>
      </c>
      <c r="BK185" s="70">
        <v>28480.382000000001</v>
      </c>
      <c r="BL185" s="70" t="s">
        <v>1270</v>
      </c>
      <c r="BM185" s="70"/>
    </row>
    <row r="186" spans="44:65" ht="28.8" x14ac:dyDescent="0.3">
      <c r="AR186" s="70">
        <v>1</v>
      </c>
      <c r="AS186" s="59" t="s">
        <v>254</v>
      </c>
      <c r="AT186" s="59" t="s">
        <v>1105</v>
      </c>
      <c r="AU186" s="59" t="s">
        <v>1106</v>
      </c>
      <c r="AV186" s="59" t="s">
        <v>1107</v>
      </c>
      <c r="AW186" s="59" t="s">
        <v>304</v>
      </c>
      <c r="AX186" s="59" t="s">
        <v>1262</v>
      </c>
      <c r="AY186" s="70" t="s">
        <v>1263</v>
      </c>
      <c r="AZ186" s="70" t="s">
        <v>1259</v>
      </c>
      <c r="BA186" s="70" t="s">
        <v>1132</v>
      </c>
      <c r="BB186" s="70" t="s">
        <v>1264</v>
      </c>
      <c r="BC186" s="70" t="s">
        <v>1265</v>
      </c>
      <c r="BD186" s="70" t="s">
        <v>259</v>
      </c>
      <c r="BE186" s="70" t="s">
        <v>1114</v>
      </c>
      <c r="BF186" s="70">
        <v>305</v>
      </c>
      <c r="BG186" s="70">
        <v>100.6</v>
      </c>
      <c r="BH186" s="70">
        <v>4.2252000000000001</v>
      </c>
      <c r="BI186" s="70">
        <v>5.2312000000000003</v>
      </c>
      <c r="BJ186" s="70">
        <v>110.0564</v>
      </c>
      <c r="BK186" s="70">
        <v>33567.201999999997</v>
      </c>
      <c r="BL186" s="70" t="s">
        <v>1270</v>
      </c>
      <c r="BM186" s="70"/>
    </row>
    <row r="187" spans="44:65" ht="72" x14ac:dyDescent="0.3">
      <c r="AR187" s="70">
        <v>1</v>
      </c>
      <c r="AS187" s="59" t="s">
        <v>254</v>
      </c>
      <c r="AT187" s="59" t="s">
        <v>1105</v>
      </c>
      <c r="AU187" s="59" t="s">
        <v>1106</v>
      </c>
      <c r="AV187" s="59" t="s">
        <v>1107</v>
      </c>
      <c r="AW187" s="59" t="s">
        <v>304</v>
      </c>
      <c r="AX187" s="59" t="s">
        <v>1266</v>
      </c>
      <c r="AY187" s="70" t="s">
        <v>1267</v>
      </c>
      <c r="AZ187" s="70" t="s">
        <v>1259</v>
      </c>
      <c r="BA187" s="70" t="s">
        <v>1157</v>
      </c>
      <c r="BB187" s="70" t="s">
        <v>1268</v>
      </c>
      <c r="BC187" s="70" t="s">
        <v>1269</v>
      </c>
      <c r="BD187" s="70" t="s">
        <v>259</v>
      </c>
      <c r="BE187" s="70" t="s">
        <v>1114</v>
      </c>
      <c r="BF187" s="70">
        <v>292</v>
      </c>
      <c r="BG187" s="70">
        <v>404.5</v>
      </c>
      <c r="BH187" s="70">
        <v>50.5625</v>
      </c>
      <c r="BI187" s="70">
        <v>36.405000000000001</v>
      </c>
      <c r="BJ187" s="70">
        <v>491.46749999999997</v>
      </c>
      <c r="BK187" s="70">
        <v>143508.51</v>
      </c>
      <c r="BL187" s="70" t="s">
        <v>1270</v>
      </c>
      <c r="BM187" s="70"/>
    </row>
    <row r="188" spans="44:65" ht="43.2" x14ac:dyDescent="0.3">
      <c r="AR188" s="70">
        <v>1</v>
      </c>
      <c r="AS188" s="59" t="s">
        <v>256</v>
      </c>
      <c r="AT188" s="59" t="s">
        <v>1105</v>
      </c>
      <c r="AU188" s="59" t="s">
        <v>1106</v>
      </c>
      <c r="AV188" s="59" t="s">
        <v>1107</v>
      </c>
      <c r="AW188" s="59" t="s">
        <v>304</v>
      </c>
      <c r="AX188" s="59" t="s">
        <v>1108</v>
      </c>
      <c r="AY188" s="70" t="s">
        <v>1109</v>
      </c>
      <c r="AZ188" s="70" t="s">
        <v>1110</v>
      </c>
      <c r="BA188" s="70" t="s">
        <v>1111</v>
      </c>
      <c r="BB188" s="70" t="s">
        <v>1112</v>
      </c>
      <c r="BC188" s="70" t="s">
        <v>1113</v>
      </c>
      <c r="BD188" s="70" t="s">
        <v>254</v>
      </c>
      <c r="BE188" s="70" t="s">
        <v>1114</v>
      </c>
      <c r="BF188" s="70">
        <v>13</v>
      </c>
      <c r="BG188" s="70">
        <v>1.127</v>
      </c>
      <c r="BH188" s="70">
        <v>5.2969000000000002E-2</v>
      </c>
      <c r="BI188" s="70">
        <v>0.14763699999999999</v>
      </c>
      <c r="BJ188" s="70">
        <v>1.3276060000000001</v>
      </c>
      <c r="BK188" s="70">
        <v>17.258877999999999</v>
      </c>
      <c r="BL188" s="70" t="s">
        <v>1270</v>
      </c>
      <c r="BM188" s="70"/>
    </row>
    <row r="189" spans="44:65" ht="43.2" x14ac:dyDescent="0.3">
      <c r="AR189" s="70">
        <v>1</v>
      </c>
      <c r="AS189" s="59" t="s">
        <v>256</v>
      </c>
      <c r="AT189" s="59" t="s">
        <v>1105</v>
      </c>
      <c r="AU189" s="59" t="s">
        <v>1106</v>
      </c>
      <c r="AV189" s="59" t="s">
        <v>1107</v>
      </c>
      <c r="AW189" s="59" t="s">
        <v>304</v>
      </c>
      <c r="AX189" s="59" t="s">
        <v>1118</v>
      </c>
      <c r="AY189" s="70" t="s">
        <v>1119</v>
      </c>
      <c r="AZ189" s="70" t="s">
        <v>1110</v>
      </c>
      <c r="BA189" s="70" t="s">
        <v>1111</v>
      </c>
      <c r="BB189" s="70" t="s">
        <v>1120</v>
      </c>
      <c r="BC189" s="70" t="s">
        <v>1121</v>
      </c>
      <c r="BD189" s="70" t="s">
        <v>254</v>
      </c>
      <c r="BE189" s="70" t="s">
        <v>1114</v>
      </c>
      <c r="BF189" s="70">
        <v>217</v>
      </c>
      <c r="BG189" s="70">
        <v>0.77800000000000002</v>
      </c>
      <c r="BH189" s="70">
        <v>0.10191799999999999</v>
      </c>
      <c r="BI189" s="70">
        <v>0.15559999999999999</v>
      </c>
      <c r="BJ189" s="70">
        <v>1.0355179999999999</v>
      </c>
      <c r="BK189" s="70">
        <v>224.70740599999999</v>
      </c>
      <c r="BL189" s="70" t="s">
        <v>1270</v>
      </c>
      <c r="BM189" s="70"/>
    </row>
    <row r="190" spans="44:65" ht="43.2" x14ac:dyDescent="0.3">
      <c r="AR190" s="70">
        <v>1</v>
      </c>
      <c r="AS190" s="59" t="s">
        <v>256</v>
      </c>
      <c r="AT190" s="59" t="s">
        <v>1105</v>
      </c>
      <c r="AU190" s="59" t="s">
        <v>1106</v>
      </c>
      <c r="AV190" s="59" t="s">
        <v>1107</v>
      </c>
      <c r="AW190" s="59" t="s">
        <v>304</v>
      </c>
      <c r="AX190" s="59" t="s">
        <v>1124</v>
      </c>
      <c r="AY190" s="70" t="s">
        <v>1125</v>
      </c>
      <c r="AZ190" s="70" t="s">
        <v>1110</v>
      </c>
      <c r="BA190" s="70" t="s">
        <v>1111</v>
      </c>
      <c r="BB190" s="70" t="s">
        <v>1126</v>
      </c>
      <c r="BC190" s="70" t="s">
        <v>1127</v>
      </c>
      <c r="BD190" s="70" t="s">
        <v>254</v>
      </c>
      <c r="BE190" s="70" t="s">
        <v>1114</v>
      </c>
      <c r="BF190" s="70">
        <v>318</v>
      </c>
      <c r="BG190" s="70">
        <v>1.149</v>
      </c>
      <c r="BH190" s="70">
        <v>2.6426999999999999E-2</v>
      </c>
      <c r="BI190" s="70">
        <v>0.12409199999999999</v>
      </c>
      <c r="BJ190" s="70">
        <v>1.2995190000000001</v>
      </c>
      <c r="BK190" s="70">
        <v>413.24704200000002</v>
      </c>
      <c r="BL190" s="70" t="s">
        <v>1270</v>
      </c>
      <c r="BM190" s="70"/>
    </row>
    <row r="191" spans="44:65" ht="43.2" x14ac:dyDescent="0.3">
      <c r="AR191" s="70">
        <v>1</v>
      </c>
      <c r="AS191" s="59" t="s">
        <v>256</v>
      </c>
      <c r="AT191" s="59" t="s">
        <v>1105</v>
      </c>
      <c r="AU191" s="59" t="s">
        <v>1106</v>
      </c>
      <c r="AV191" s="59" t="s">
        <v>1107</v>
      </c>
      <c r="AW191" s="59" t="s">
        <v>304</v>
      </c>
      <c r="AX191" s="59" t="s">
        <v>1130</v>
      </c>
      <c r="AY191" s="70" t="s">
        <v>1131</v>
      </c>
      <c r="AZ191" s="70" t="s">
        <v>1110</v>
      </c>
      <c r="BA191" s="70" t="s">
        <v>1132</v>
      </c>
      <c r="BB191" s="70" t="s">
        <v>1133</v>
      </c>
      <c r="BC191" s="70" t="s">
        <v>1134</v>
      </c>
      <c r="BD191" s="70" t="s">
        <v>254</v>
      </c>
      <c r="BE191" s="70" t="s">
        <v>1114</v>
      </c>
      <c r="BF191" s="70">
        <v>212</v>
      </c>
      <c r="BG191" s="70">
        <v>2.544</v>
      </c>
      <c r="BH191" s="70">
        <v>0.35870400000000002</v>
      </c>
      <c r="BI191" s="70">
        <v>5.0879999999999996E-3</v>
      </c>
      <c r="BJ191" s="70">
        <v>2.9077920000000002</v>
      </c>
      <c r="BK191" s="70">
        <v>616.45190400000001</v>
      </c>
      <c r="BL191" s="70" t="s">
        <v>1270</v>
      </c>
      <c r="BM191" s="70"/>
    </row>
    <row r="192" spans="44:65" ht="43.2" x14ac:dyDescent="0.3">
      <c r="AR192" s="70">
        <v>1</v>
      </c>
      <c r="AS192" s="59" t="s">
        <v>256</v>
      </c>
      <c r="AT192" s="59" t="s">
        <v>1105</v>
      </c>
      <c r="AU192" s="59" t="s">
        <v>1106</v>
      </c>
      <c r="AV192" s="59" t="s">
        <v>1107</v>
      </c>
      <c r="AW192" s="59" t="s">
        <v>304</v>
      </c>
      <c r="AX192" s="59" t="s">
        <v>1137</v>
      </c>
      <c r="AY192" s="70" t="s">
        <v>1138</v>
      </c>
      <c r="AZ192" s="70" t="s">
        <v>1110</v>
      </c>
      <c r="BA192" s="70" t="s">
        <v>1132</v>
      </c>
      <c r="BB192" s="70" t="s">
        <v>1139</v>
      </c>
      <c r="BC192" s="70" t="s">
        <v>1140</v>
      </c>
      <c r="BD192" s="70" t="s">
        <v>254</v>
      </c>
      <c r="BE192" s="70" t="s">
        <v>1114</v>
      </c>
      <c r="BF192" s="70">
        <v>457</v>
      </c>
      <c r="BG192" s="70">
        <v>2.4359999999999999</v>
      </c>
      <c r="BH192" s="70">
        <v>0.20218800000000001</v>
      </c>
      <c r="BI192" s="70">
        <v>0.42142800000000002</v>
      </c>
      <c r="BJ192" s="70">
        <v>3.0596160000000001</v>
      </c>
      <c r="BK192" s="70">
        <v>1398.244512</v>
      </c>
      <c r="BL192" s="70" t="s">
        <v>1270</v>
      </c>
      <c r="BM192" s="70"/>
    </row>
    <row r="193" spans="44:65" ht="43.2" x14ac:dyDescent="0.3">
      <c r="AR193" s="70">
        <v>1</v>
      </c>
      <c r="AS193" s="59" t="s">
        <v>256</v>
      </c>
      <c r="AT193" s="59" t="s">
        <v>1105</v>
      </c>
      <c r="AU193" s="59" t="s">
        <v>1106</v>
      </c>
      <c r="AV193" s="59" t="s">
        <v>1107</v>
      </c>
      <c r="AW193" s="59" t="s">
        <v>304</v>
      </c>
      <c r="AX193" s="59" t="s">
        <v>1143</v>
      </c>
      <c r="AY193" s="70" t="s">
        <v>1144</v>
      </c>
      <c r="AZ193" s="70" t="s">
        <v>1110</v>
      </c>
      <c r="BA193" s="70" t="s">
        <v>1132</v>
      </c>
      <c r="BB193" s="70" t="s">
        <v>1145</v>
      </c>
      <c r="BC193" s="70" t="s">
        <v>1146</v>
      </c>
      <c r="BD193" s="70" t="s">
        <v>254</v>
      </c>
      <c r="BE193" s="70" t="s">
        <v>1114</v>
      </c>
      <c r="BF193" s="70">
        <v>387</v>
      </c>
      <c r="BG193" s="70">
        <v>8.3800000000000008</v>
      </c>
      <c r="BH193" s="70">
        <v>1.5922000000000001</v>
      </c>
      <c r="BI193" s="70">
        <v>1.4246000000000001</v>
      </c>
      <c r="BJ193" s="70">
        <v>11.396800000000001</v>
      </c>
      <c r="BK193" s="70">
        <v>4410.5616</v>
      </c>
      <c r="BL193" s="70" t="s">
        <v>1270</v>
      </c>
      <c r="BM193" s="70"/>
    </row>
    <row r="194" spans="44:65" ht="43.2" x14ac:dyDescent="0.3">
      <c r="AR194" s="70">
        <v>1</v>
      </c>
      <c r="AS194" s="59" t="s">
        <v>256</v>
      </c>
      <c r="AT194" s="59" t="s">
        <v>1105</v>
      </c>
      <c r="AU194" s="59" t="s">
        <v>1106</v>
      </c>
      <c r="AV194" s="59" t="s">
        <v>1107</v>
      </c>
      <c r="AW194" s="59" t="s">
        <v>304</v>
      </c>
      <c r="AX194" s="59" t="s">
        <v>1149</v>
      </c>
      <c r="AY194" s="70" t="s">
        <v>1150</v>
      </c>
      <c r="AZ194" s="70" t="s">
        <v>1110</v>
      </c>
      <c r="BA194" s="70" t="s">
        <v>1132</v>
      </c>
      <c r="BB194" s="70" t="s">
        <v>1151</v>
      </c>
      <c r="BC194" s="70" t="s">
        <v>1152</v>
      </c>
      <c r="BD194" s="70" t="s">
        <v>254</v>
      </c>
      <c r="BE194" s="70" t="s">
        <v>1114</v>
      </c>
      <c r="BF194" s="70">
        <v>49</v>
      </c>
      <c r="BG194" s="70">
        <v>2.3380000000000001</v>
      </c>
      <c r="BH194" s="70">
        <v>0.201068</v>
      </c>
      <c r="BI194" s="70">
        <v>0.25718000000000002</v>
      </c>
      <c r="BJ194" s="70">
        <v>2.7962479999999998</v>
      </c>
      <c r="BK194" s="70">
        <v>137.01615200000001</v>
      </c>
      <c r="BL194" s="70" t="s">
        <v>1270</v>
      </c>
      <c r="BM194" s="70"/>
    </row>
    <row r="195" spans="44:65" ht="43.2" x14ac:dyDescent="0.3">
      <c r="AR195" s="70">
        <v>1</v>
      </c>
      <c r="AS195" s="59" t="s">
        <v>256</v>
      </c>
      <c r="AT195" s="59" t="s">
        <v>1105</v>
      </c>
      <c r="AU195" s="59" t="s">
        <v>1106</v>
      </c>
      <c r="AV195" s="59" t="s">
        <v>1107</v>
      </c>
      <c r="AW195" s="59" t="s">
        <v>304</v>
      </c>
      <c r="AX195" s="59" t="s">
        <v>1155</v>
      </c>
      <c r="AY195" s="70" t="s">
        <v>1156</v>
      </c>
      <c r="AZ195" s="70" t="s">
        <v>1110</v>
      </c>
      <c r="BA195" s="70" t="s">
        <v>1157</v>
      </c>
      <c r="BB195" s="70" t="s">
        <v>1158</v>
      </c>
      <c r="BC195" s="70" t="s">
        <v>1159</v>
      </c>
      <c r="BD195" s="70" t="s">
        <v>254</v>
      </c>
      <c r="BE195" s="70" t="s">
        <v>1114</v>
      </c>
      <c r="BF195" s="70">
        <v>255</v>
      </c>
      <c r="BG195" s="70">
        <v>2.4239999999999999</v>
      </c>
      <c r="BH195" s="70">
        <v>0.15271199999999999</v>
      </c>
      <c r="BI195" s="70">
        <v>0.17452799999999999</v>
      </c>
      <c r="BJ195" s="70">
        <v>2.7512400000000001</v>
      </c>
      <c r="BK195" s="70">
        <v>701.56619999999998</v>
      </c>
      <c r="BL195" s="70" t="s">
        <v>1270</v>
      </c>
      <c r="BM195" s="70"/>
    </row>
    <row r="196" spans="44:65" ht="43.2" x14ac:dyDescent="0.3">
      <c r="AR196" s="70">
        <v>1</v>
      </c>
      <c r="AS196" s="59" t="s">
        <v>256</v>
      </c>
      <c r="AT196" s="59" t="s">
        <v>1105</v>
      </c>
      <c r="AU196" s="59" t="s">
        <v>1106</v>
      </c>
      <c r="AV196" s="59" t="s">
        <v>1107</v>
      </c>
      <c r="AW196" s="59" t="s">
        <v>304</v>
      </c>
      <c r="AX196" s="59" t="s">
        <v>1162</v>
      </c>
      <c r="AY196" s="70" t="s">
        <v>1163</v>
      </c>
      <c r="AZ196" s="70" t="s">
        <v>1110</v>
      </c>
      <c r="BA196" s="70" t="s">
        <v>1157</v>
      </c>
      <c r="BB196" s="70" t="s">
        <v>1164</v>
      </c>
      <c r="BC196" s="70" t="s">
        <v>1165</v>
      </c>
      <c r="BD196" s="70" t="s">
        <v>254</v>
      </c>
      <c r="BE196" s="70" t="s">
        <v>1114</v>
      </c>
      <c r="BF196" s="70">
        <v>297</v>
      </c>
      <c r="BG196" s="70">
        <v>7.4429999999999996</v>
      </c>
      <c r="BH196" s="70">
        <v>0.82617300000000005</v>
      </c>
      <c r="BI196" s="70">
        <v>1.2057659999999999</v>
      </c>
      <c r="BJ196" s="70">
        <v>9.4749389999999991</v>
      </c>
      <c r="BK196" s="70">
        <v>2814.0568830000002</v>
      </c>
      <c r="BL196" s="70" t="s">
        <v>1270</v>
      </c>
      <c r="BM196" s="70"/>
    </row>
    <row r="197" spans="44:65" ht="43.2" x14ac:dyDescent="0.3">
      <c r="AR197" s="70">
        <v>1</v>
      </c>
      <c r="AS197" s="59" t="s">
        <v>256</v>
      </c>
      <c r="AT197" s="59" t="s">
        <v>1105</v>
      </c>
      <c r="AU197" s="59" t="s">
        <v>1106</v>
      </c>
      <c r="AV197" s="59" t="s">
        <v>1107</v>
      </c>
      <c r="AW197" s="59" t="s">
        <v>304</v>
      </c>
      <c r="AX197" s="59" t="s">
        <v>1168</v>
      </c>
      <c r="AY197" s="70" t="s">
        <v>1169</v>
      </c>
      <c r="AZ197" s="70" t="s">
        <v>1110</v>
      </c>
      <c r="BA197" s="70" t="s">
        <v>1157</v>
      </c>
      <c r="BB197" s="70" t="s">
        <v>1170</v>
      </c>
      <c r="BC197" s="70" t="s">
        <v>1171</v>
      </c>
      <c r="BD197" s="70" t="s">
        <v>254</v>
      </c>
      <c r="BE197" s="70" t="s">
        <v>1114</v>
      </c>
      <c r="BF197" s="70">
        <v>39</v>
      </c>
      <c r="BG197" s="70">
        <v>16.77</v>
      </c>
      <c r="BH197" s="70">
        <v>0.77141999999999999</v>
      </c>
      <c r="BI197" s="70">
        <v>1.677E-2</v>
      </c>
      <c r="BJ197" s="70">
        <v>17.55819</v>
      </c>
      <c r="BK197" s="70">
        <v>684.76940999999999</v>
      </c>
      <c r="BL197" s="70" t="s">
        <v>1270</v>
      </c>
      <c r="BM197" s="70"/>
    </row>
    <row r="198" spans="44:65" ht="57.6" x14ac:dyDescent="0.3">
      <c r="AR198" s="70">
        <v>1</v>
      </c>
      <c r="AS198" s="59" t="s">
        <v>256</v>
      </c>
      <c r="AT198" s="59" t="s">
        <v>1105</v>
      </c>
      <c r="AU198" s="59" t="s">
        <v>1106</v>
      </c>
      <c r="AV198" s="59" t="s">
        <v>1107</v>
      </c>
      <c r="AW198" s="59" t="s">
        <v>304</v>
      </c>
      <c r="AX198" s="59" t="s">
        <v>1174</v>
      </c>
      <c r="AY198" s="70" t="s">
        <v>1175</v>
      </c>
      <c r="AZ198" s="70" t="s">
        <v>1176</v>
      </c>
      <c r="BA198" s="70" t="s">
        <v>1111</v>
      </c>
      <c r="BB198" s="70" t="s">
        <v>1177</v>
      </c>
      <c r="BC198" s="70" t="s">
        <v>1178</v>
      </c>
      <c r="BD198" s="70" t="s">
        <v>256</v>
      </c>
      <c r="BE198" s="70" t="s">
        <v>1114</v>
      </c>
      <c r="BF198" s="70">
        <v>204</v>
      </c>
      <c r="BG198" s="70">
        <v>0.34599999999999997</v>
      </c>
      <c r="BH198" s="70">
        <v>3.7713999999999998E-2</v>
      </c>
      <c r="BI198" s="70">
        <v>2.0760000000000002E-3</v>
      </c>
      <c r="BJ198" s="70">
        <v>0.38579000000000002</v>
      </c>
      <c r="BK198" s="70">
        <v>78.701160000000002</v>
      </c>
      <c r="BL198" s="70" t="s">
        <v>1270</v>
      </c>
      <c r="BM198" s="70"/>
    </row>
    <row r="199" spans="44:65" ht="57.6" x14ac:dyDescent="0.3">
      <c r="AR199" s="70">
        <v>1</v>
      </c>
      <c r="AS199" s="59" t="s">
        <v>256</v>
      </c>
      <c r="AT199" s="59" t="s">
        <v>1105</v>
      </c>
      <c r="AU199" s="59" t="s">
        <v>1106</v>
      </c>
      <c r="AV199" s="59" t="s">
        <v>1107</v>
      </c>
      <c r="AW199" s="59" t="s">
        <v>304</v>
      </c>
      <c r="AX199" s="59" t="s">
        <v>1180</v>
      </c>
      <c r="AY199" s="70" t="s">
        <v>1181</v>
      </c>
      <c r="AZ199" s="70" t="s">
        <v>1176</v>
      </c>
      <c r="BA199" s="70" t="s">
        <v>1111</v>
      </c>
      <c r="BB199" s="70" t="s">
        <v>1182</v>
      </c>
      <c r="BC199" s="70" t="s">
        <v>1183</v>
      </c>
      <c r="BD199" s="70" t="s">
        <v>256</v>
      </c>
      <c r="BE199" s="70" t="s">
        <v>1114</v>
      </c>
      <c r="BF199" s="70">
        <v>309</v>
      </c>
      <c r="BG199" s="70">
        <v>1.494</v>
      </c>
      <c r="BH199" s="70">
        <v>3.2868000000000001E-2</v>
      </c>
      <c r="BI199" s="70">
        <v>0.167328</v>
      </c>
      <c r="BJ199" s="70">
        <v>1.694196</v>
      </c>
      <c r="BK199" s="70">
        <v>523.50656400000003</v>
      </c>
      <c r="BL199" s="70" t="s">
        <v>1270</v>
      </c>
      <c r="BM199" s="70"/>
    </row>
    <row r="200" spans="44:65" ht="57.6" x14ac:dyDescent="0.3">
      <c r="AR200" s="70">
        <v>1</v>
      </c>
      <c r="AS200" s="59" t="s">
        <v>256</v>
      </c>
      <c r="AT200" s="59" t="s">
        <v>1105</v>
      </c>
      <c r="AU200" s="59" t="s">
        <v>1106</v>
      </c>
      <c r="AV200" s="59" t="s">
        <v>1107</v>
      </c>
      <c r="AW200" s="59" t="s">
        <v>304</v>
      </c>
      <c r="AX200" s="59" t="s">
        <v>1184</v>
      </c>
      <c r="AY200" s="70" t="s">
        <v>1185</v>
      </c>
      <c r="AZ200" s="70" t="s">
        <v>1176</v>
      </c>
      <c r="BA200" s="70" t="s">
        <v>1111</v>
      </c>
      <c r="BB200" s="70" t="s">
        <v>1186</v>
      </c>
      <c r="BC200" s="70" t="s">
        <v>1187</v>
      </c>
      <c r="BD200" s="70" t="s">
        <v>256</v>
      </c>
      <c r="BE200" s="70" t="s">
        <v>1114</v>
      </c>
      <c r="BF200" s="70">
        <v>281</v>
      </c>
      <c r="BG200" s="70">
        <v>1.2</v>
      </c>
      <c r="BH200" s="70">
        <v>4.3200000000000002E-2</v>
      </c>
      <c r="BI200" s="70">
        <v>0.20760000000000001</v>
      </c>
      <c r="BJ200" s="70">
        <v>1.4508000000000001</v>
      </c>
      <c r="BK200" s="70">
        <v>407.6748</v>
      </c>
      <c r="BL200" s="70" t="s">
        <v>1270</v>
      </c>
      <c r="BM200" s="70"/>
    </row>
    <row r="201" spans="44:65" ht="57.6" x14ac:dyDescent="0.3">
      <c r="AR201" s="70">
        <v>1</v>
      </c>
      <c r="AS201" s="59" t="s">
        <v>256</v>
      </c>
      <c r="AT201" s="59" t="s">
        <v>1105</v>
      </c>
      <c r="AU201" s="59" t="s">
        <v>1106</v>
      </c>
      <c r="AV201" s="59" t="s">
        <v>1107</v>
      </c>
      <c r="AW201" s="59" t="s">
        <v>304</v>
      </c>
      <c r="AX201" s="59" t="s">
        <v>1188</v>
      </c>
      <c r="AY201" s="70" t="s">
        <v>1189</v>
      </c>
      <c r="AZ201" s="70" t="s">
        <v>1176</v>
      </c>
      <c r="BA201" s="70" t="s">
        <v>1132</v>
      </c>
      <c r="BB201" s="70" t="s">
        <v>1190</v>
      </c>
      <c r="BC201" s="70" t="s">
        <v>1191</v>
      </c>
      <c r="BD201" s="70" t="s">
        <v>256</v>
      </c>
      <c r="BE201" s="70" t="s">
        <v>1114</v>
      </c>
      <c r="BF201" s="70">
        <v>318</v>
      </c>
      <c r="BG201" s="70">
        <v>4.3949999999999996</v>
      </c>
      <c r="BH201" s="70">
        <v>0.81307499999999999</v>
      </c>
      <c r="BI201" s="70">
        <v>0.26809500000000003</v>
      </c>
      <c r="BJ201" s="70">
        <v>5.4761699999999998</v>
      </c>
      <c r="BK201" s="70">
        <v>1741.4220600000001</v>
      </c>
      <c r="BL201" s="70" t="s">
        <v>1270</v>
      </c>
      <c r="BM201" s="70"/>
    </row>
    <row r="202" spans="44:65" ht="57.6" x14ac:dyDescent="0.3">
      <c r="AR202" s="70">
        <v>1</v>
      </c>
      <c r="AS202" s="59" t="s">
        <v>256</v>
      </c>
      <c r="AT202" s="59" t="s">
        <v>1105</v>
      </c>
      <c r="AU202" s="59" t="s">
        <v>1106</v>
      </c>
      <c r="AV202" s="59" t="s">
        <v>1107</v>
      </c>
      <c r="AW202" s="59" t="s">
        <v>304</v>
      </c>
      <c r="AX202" s="59" t="s">
        <v>1192</v>
      </c>
      <c r="AY202" s="70" t="s">
        <v>1193</v>
      </c>
      <c r="AZ202" s="70" t="s">
        <v>1176</v>
      </c>
      <c r="BA202" s="70" t="s">
        <v>1132</v>
      </c>
      <c r="BB202" s="70" t="s">
        <v>1194</v>
      </c>
      <c r="BC202" s="70" t="s">
        <v>1195</v>
      </c>
      <c r="BD202" s="70" t="s">
        <v>256</v>
      </c>
      <c r="BE202" s="70" t="s">
        <v>1114</v>
      </c>
      <c r="BF202" s="70">
        <v>36</v>
      </c>
      <c r="BG202" s="70">
        <v>4.2735000000000003</v>
      </c>
      <c r="BH202" s="70">
        <v>0.6111105</v>
      </c>
      <c r="BI202" s="70">
        <v>0.25213649999999999</v>
      </c>
      <c r="BJ202" s="70">
        <v>5.1367469999999997</v>
      </c>
      <c r="BK202" s="70">
        <v>184.92289199999999</v>
      </c>
      <c r="BL202" s="70" t="s">
        <v>1270</v>
      </c>
      <c r="BM202" s="70"/>
    </row>
    <row r="203" spans="44:65" ht="57.6" x14ac:dyDescent="0.3">
      <c r="AR203" s="70">
        <v>1</v>
      </c>
      <c r="AS203" s="59" t="s">
        <v>256</v>
      </c>
      <c r="AT203" s="59" t="s">
        <v>1105</v>
      </c>
      <c r="AU203" s="59" t="s">
        <v>1106</v>
      </c>
      <c r="AV203" s="59" t="s">
        <v>1107</v>
      </c>
      <c r="AW203" s="59" t="s">
        <v>304</v>
      </c>
      <c r="AX203" s="59" t="s">
        <v>1196</v>
      </c>
      <c r="AY203" s="70" t="s">
        <v>1197</v>
      </c>
      <c r="AZ203" s="70" t="s">
        <v>1176</v>
      </c>
      <c r="BA203" s="70" t="s">
        <v>1132</v>
      </c>
      <c r="BB203" s="70" t="s">
        <v>1198</v>
      </c>
      <c r="BC203" s="70" t="s">
        <v>1199</v>
      </c>
      <c r="BD203" s="70" t="s">
        <v>256</v>
      </c>
      <c r="BE203" s="70" t="s">
        <v>1114</v>
      </c>
      <c r="BF203" s="70">
        <v>87</v>
      </c>
      <c r="BG203" s="70">
        <v>5.4240000000000004</v>
      </c>
      <c r="BH203" s="70">
        <v>0.61291200000000001</v>
      </c>
      <c r="BI203" s="70">
        <v>0.52070399999999994</v>
      </c>
      <c r="BJ203" s="70">
        <v>6.5576160000000003</v>
      </c>
      <c r="BK203" s="70">
        <v>570.51259200000004</v>
      </c>
      <c r="BL203" s="70" t="s">
        <v>1270</v>
      </c>
      <c r="BM203" s="70"/>
    </row>
    <row r="204" spans="44:65" ht="57.6" x14ac:dyDescent="0.3">
      <c r="AR204" s="70">
        <v>1</v>
      </c>
      <c r="AS204" s="59" t="s">
        <v>256</v>
      </c>
      <c r="AT204" s="59" t="s">
        <v>1105</v>
      </c>
      <c r="AU204" s="59" t="s">
        <v>1106</v>
      </c>
      <c r="AV204" s="59" t="s">
        <v>1107</v>
      </c>
      <c r="AW204" s="59" t="s">
        <v>304</v>
      </c>
      <c r="AX204" s="59" t="s">
        <v>1200</v>
      </c>
      <c r="AY204" s="70" t="s">
        <v>1201</v>
      </c>
      <c r="AZ204" s="70" t="s">
        <v>1176</v>
      </c>
      <c r="BA204" s="70" t="s">
        <v>1132</v>
      </c>
      <c r="BB204" s="70" t="s">
        <v>1202</v>
      </c>
      <c r="BC204" s="70" t="s">
        <v>1203</v>
      </c>
      <c r="BD204" s="70" t="s">
        <v>256</v>
      </c>
      <c r="BE204" s="70" t="s">
        <v>1114</v>
      </c>
      <c r="BF204" s="70">
        <v>596</v>
      </c>
      <c r="BG204" s="70">
        <v>5.27</v>
      </c>
      <c r="BH204" s="70">
        <v>0.35309000000000001</v>
      </c>
      <c r="BI204" s="70">
        <v>0.59023999999999999</v>
      </c>
      <c r="BJ204" s="70">
        <v>6.21333</v>
      </c>
      <c r="BK204" s="70">
        <v>3703.1446799999999</v>
      </c>
      <c r="BL204" s="70" t="s">
        <v>1270</v>
      </c>
      <c r="BM204" s="70"/>
    </row>
    <row r="205" spans="44:65" ht="57.6" x14ac:dyDescent="0.3">
      <c r="AR205" s="70">
        <v>1</v>
      </c>
      <c r="AS205" s="59" t="s">
        <v>256</v>
      </c>
      <c r="AT205" s="59" t="s">
        <v>1105</v>
      </c>
      <c r="AU205" s="59" t="s">
        <v>1106</v>
      </c>
      <c r="AV205" s="59" t="s">
        <v>1107</v>
      </c>
      <c r="AW205" s="59" t="s">
        <v>304</v>
      </c>
      <c r="AX205" s="59" t="s">
        <v>1204</v>
      </c>
      <c r="AY205" s="70" t="s">
        <v>1205</v>
      </c>
      <c r="AZ205" s="70" t="s">
        <v>1176</v>
      </c>
      <c r="BA205" s="70" t="s">
        <v>1157</v>
      </c>
      <c r="BB205" s="70" t="s">
        <v>1206</v>
      </c>
      <c r="BC205" s="70" t="s">
        <v>1207</v>
      </c>
      <c r="BD205" s="70" t="s">
        <v>256</v>
      </c>
      <c r="BE205" s="70" t="s">
        <v>1114</v>
      </c>
      <c r="BF205" s="70">
        <v>137</v>
      </c>
      <c r="BG205" s="70">
        <v>16.440000000000001</v>
      </c>
      <c r="BH205" s="70">
        <v>1.9070400000000001</v>
      </c>
      <c r="BI205" s="70">
        <v>1.05216</v>
      </c>
      <c r="BJ205" s="70">
        <v>19.3992</v>
      </c>
      <c r="BK205" s="70">
        <v>2657.6904</v>
      </c>
      <c r="BL205" s="70" t="s">
        <v>1270</v>
      </c>
      <c r="BM205" s="70"/>
    </row>
    <row r="206" spans="44:65" ht="57.6" x14ac:dyDescent="0.3">
      <c r="AR206" s="70">
        <v>1</v>
      </c>
      <c r="AS206" s="59" t="s">
        <v>256</v>
      </c>
      <c r="AT206" s="59" t="s">
        <v>1105</v>
      </c>
      <c r="AU206" s="59" t="s">
        <v>1106</v>
      </c>
      <c r="AV206" s="59" t="s">
        <v>1107</v>
      </c>
      <c r="AW206" s="59" t="s">
        <v>304</v>
      </c>
      <c r="AX206" s="59" t="s">
        <v>1208</v>
      </c>
      <c r="AY206" s="70" t="s">
        <v>1209</v>
      </c>
      <c r="AZ206" s="70" t="s">
        <v>1176</v>
      </c>
      <c r="BA206" s="70" t="s">
        <v>1157</v>
      </c>
      <c r="BB206" s="70" t="s">
        <v>1210</v>
      </c>
      <c r="BC206" s="70" t="s">
        <v>1211</v>
      </c>
      <c r="BD206" s="70" t="s">
        <v>256</v>
      </c>
      <c r="BE206" s="70" t="s">
        <v>1114</v>
      </c>
      <c r="BF206" s="70">
        <v>359</v>
      </c>
      <c r="BG206" s="70">
        <v>5.085</v>
      </c>
      <c r="BH206" s="70">
        <v>0.18814500000000001</v>
      </c>
      <c r="BI206" s="70">
        <v>3.5595000000000002E-2</v>
      </c>
      <c r="BJ206" s="70">
        <v>5.3087400000000002</v>
      </c>
      <c r="BK206" s="70">
        <v>1905.8376599999999</v>
      </c>
      <c r="BL206" s="70" t="s">
        <v>1270</v>
      </c>
      <c r="BM206" s="70"/>
    </row>
    <row r="207" spans="44:65" ht="57.6" x14ac:dyDescent="0.3">
      <c r="AR207" s="70">
        <v>1</v>
      </c>
      <c r="AS207" s="59" t="s">
        <v>256</v>
      </c>
      <c r="AT207" s="59" t="s">
        <v>1105</v>
      </c>
      <c r="AU207" s="59" t="s">
        <v>1106</v>
      </c>
      <c r="AV207" s="59" t="s">
        <v>1107</v>
      </c>
      <c r="AW207" s="59" t="s">
        <v>304</v>
      </c>
      <c r="AX207" s="59" t="s">
        <v>1212</v>
      </c>
      <c r="AY207" s="70" t="s">
        <v>1213</v>
      </c>
      <c r="AZ207" s="70" t="s">
        <v>1176</v>
      </c>
      <c r="BA207" s="70" t="s">
        <v>1157</v>
      </c>
      <c r="BB207" s="70" t="s">
        <v>1214</v>
      </c>
      <c r="BC207" s="70" t="s">
        <v>1215</v>
      </c>
      <c r="BD207" s="70" t="s">
        <v>256</v>
      </c>
      <c r="BE207" s="70" t="s">
        <v>1114</v>
      </c>
      <c r="BF207" s="70">
        <v>310</v>
      </c>
      <c r="BG207" s="70">
        <v>14.26</v>
      </c>
      <c r="BH207" s="70">
        <v>0.79856000000000005</v>
      </c>
      <c r="BI207" s="70">
        <v>1.61138</v>
      </c>
      <c r="BJ207" s="70">
        <v>16.66994</v>
      </c>
      <c r="BK207" s="70">
        <v>5167.6814000000004</v>
      </c>
      <c r="BL207" s="70" t="s">
        <v>1270</v>
      </c>
      <c r="BM207" s="70"/>
    </row>
    <row r="208" spans="44:65" ht="43.2" x14ac:dyDescent="0.3">
      <c r="AR208" s="70">
        <v>1</v>
      </c>
      <c r="AS208" s="59" t="s">
        <v>256</v>
      </c>
      <c r="AT208" s="59" t="s">
        <v>1105</v>
      </c>
      <c r="AU208" s="59" t="s">
        <v>1106</v>
      </c>
      <c r="AV208" s="59" t="s">
        <v>1107</v>
      </c>
      <c r="AW208" s="59" t="s">
        <v>304</v>
      </c>
      <c r="AX208" s="59" t="s">
        <v>1216</v>
      </c>
      <c r="AY208" s="70" t="s">
        <v>1217</v>
      </c>
      <c r="AZ208" s="70" t="s">
        <v>1218</v>
      </c>
      <c r="BA208" s="70" t="s">
        <v>1111</v>
      </c>
      <c r="BB208" s="70" t="s">
        <v>1219</v>
      </c>
      <c r="BC208" s="70" t="s">
        <v>1220</v>
      </c>
      <c r="BD208" s="70" t="s">
        <v>259</v>
      </c>
      <c r="BE208" s="70" t="s">
        <v>1114</v>
      </c>
      <c r="BF208" s="70">
        <v>152</v>
      </c>
      <c r="BG208" s="70"/>
      <c r="BH208" s="70"/>
      <c r="BI208" s="70"/>
      <c r="BJ208" s="70">
        <v>0</v>
      </c>
      <c r="BK208" s="70">
        <v>0</v>
      </c>
      <c r="BL208" s="70" t="s">
        <v>1270</v>
      </c>
      <c r="BM208" s="70"/>
    </row>
    <row r="209" spans="44:65" ht="43.2" x14ac:dyDescent="0.3">
      <c r="AR209" s="70">
        <v>1</v>
      </c>
      <c r="AS209" s="59" t="s">
        <v>256</v>
      </c>
      <c r="AT209" s="59" t="s">
        <v>1105</v>
      </c>
      <c r="AU209" s="59" t="s">
        <v>1106</v>
      </c>
      <c r="AV209" s="59" t="s">
        <v>1107</v>
      </c>
      <c r="AW209" s="59" t="s">
        <v>304</v>
      </c>
      <c r="AX209" s="59" t="s">
        <v>1221</v>
      </c>
      <c r="AY209" s="70" t="s">
        <v>1222</v>
      </c>
      <c r="AZ209" s="70" t="s">
        <v>1218</v>
      </c>
      <c r="BA209" s="70" t="s">
        <v>1111</v>
      </c>
      <c r="BB209" s="70" t="s">
        <v>1223</v>
      </c>
      <c r="BC209" s="70" t="s">
        <v>1224</v>
      </c>
      <c r="BD209" s="70" t="s">
        <v>259</v>
      </c>
      <c r="BE209" s="70" t="s">
        <v>1114</v>
      </c>
      <c r="BF209" s="70">
        <v>416</v>
      </c>
      <c r="BG209" s="70"/>
      <c r="BH209" s="70"/>
      <c r="BI209" s="70"/>
      <c r="BJ209" s="70">
        <v>0</v>
      </c>
      <c r="BK209" s="70">
        <v>0</v>
      </c>
      <c r="BL209" s="70" t="s">
        <v>1270</v>
      </c>
      <c r="BM209" s="70"/>
    </row>
    <row r="210" spans="44:65" ht="43.2" x14ac:dyDescent="0.3">
      <c r="AR210" s="70">
        <v>1</v>
      </c>
      <c r="AS210" s="59" t="s">
        <v>256</v>
      </c>
      <c r="AT210" s="59" t="s">
        <v>1105</v>
      </c>
      <c r="AU210" s="59" t="s">
        <v>1106</v>
      </c>
      <c r="AV210" s="59" t="s">
        <v>1107</v>
      </c>
      <c r="AW210" s="59" t="s">
        <v>304</v>
      </c>
      <c r="AX210" s="59" t="s">
        <v>1225</v>
      </c>
      <c r="AY210" s="70" t="s">
        <v>1226</v>
      </c>
      <c r="AZ210" s="70" t="s">
        <v>1218</v>
      </c>
      <c r="BA210" s="70" t="s">
        <v>1111</v>
      </c>
      <c r="BB210" s="70" t="s">
        <v>1227</v>
      </c>
      <c r="BC210" s="70" t="s">
        <v>1228</v>
      </c>
      <c r="BD210" s="70" t="s">
        <v>259</v>
      </c>
      <c r="BE210" s="70" t="s">
        <v>1114</v>
      </c>
      <c r="BF210" s="70">
        <v>584</v>
      </c>
      <c r="BG210" s="70"/>
      <c r="BH210" s="70"/>
      <c r="BI210" s="70"/>
      <c r="BJ210" s="70">
        <v>0</v>
      </c>
      <c r="BK210" s="70">
        <v>0</v>
      </c>
      <c r="BL210" s="70" t="s">
        <v>1270</v>
      </c>
      <c r="BM210" s="70"/>
    </row>
    <row r="211" spans="44:65" ht="43.2" x14ac:dyDescent="0.3">
      <c r="AR211" s="70">
        <v>1</v>
      </c>
      <c r="AS211" s="59" t="s">
        <v>256</v>
      </c>
      <c r="AT211" s="59" t="s">
        <v>1105</v>
      </c>
      <c r="AU211" s="59" t="s">
        <v>1106</v>
      </c>
      <c r="AV211" s="59" t="s">
        <v>1107</v>
      </c>
      <c r="AW211" s="59" t="s">
        <v>304</v>
      </c>
      <c r="AX211" s="59" t="s">
        <v>1229</v>
      </c>
      <c r="AY211" s="70" t="s">
        <v>1230</v>
      </c>
      <c r="AZ211" s="70" t="s">
        <v>1218</v>
      </c>
      <c r="BA211" s="70" t="s">
        <v>1132</v>
      </c>
      <c r="BB211" s="70" t="s">
        <v>1231</v>
      </c>
      <c r="BC211" s="70" t="s">
        <v>1232</v>
      </c>
      <c r="BD211" s="70" t="s">
        <v>259</v>
      </c>
      <c r="BE211" s="70" t="s">
        <v>1114</v>
      </c>
      <c r="BF211" s="70">
        <v>562</v>
      </c>
      <c r="BG211" s="70"/>
      <c r="BH211" s="70"/>
      <c r="BI211" s="70"/>
      <c r="BJ211" s="70">
        <v>0</v>
      </c>
      <c r="BK211" s="70">
        <v>0</v>
      </c>
      <c r="BL211" s="70" t="s">
        <v>1270</v>
      </c>
      <c r="BM211" s="70"/>
    </row>
    <row r="212" spans="44:65" ht="43.2" x14ac:dyDescent="0.3">
      <c r="AR212" s="70">
        <v>1</v>
      </c>
      <c r="AS212" s="59" t="s">
        <v>256</v>
      </c>
      <c r="AT212" s="59" t="s">
        <v>1105</v>
      </c>
      <c r="AU212" s="59" t="s">
        <v>1106</v>
      </c>
      <c r="AV212" s="59" t="s">
        <v>1107</v>
      </c>
      <c r="AW212" s="59" t="s">
        <v>304</v>
      </c>
      <c r="AX212" s="59" t="s">
        <v>1233</v>
      </c>
      <c r="AY212" s="70" t="s">
        <v>1234</v>
      </c>
      <c r="AZ212" s="70" t="s">
        <v>1218</v>
      </c>
      <c r="BA212" s="70" t="s">
        <v>1132</v>
      </c>
      <c r="BB212" s="70" t="s">
        <v>1235</v>
      </c>
      <c r="BC212" s="70" t="s">
        <v>1236</v>
      </c>
      <c r="BD212" s="70" t="s">
        <v>259</v>
      </c>
      <c r="BE212" s="70" t="s">
        <v>1114</v>
      </c>
      <c r="BF212" s="70">
        <v>372</v>
      </c>
      <c r="BG212" s="70"/>
      <c r="BH212" s="70"/>
      <c r="BI212" s="70"/>
      <c r="BJ212" s="70">
        <v>0</v>
      </c>
      <c r="BK212" s="70">
        <v>0</v>
      </c>
      <c r="BL212" s="70" t="s">
        <v>1270</v>
      </c>
      <c r="BM212" s="70"/>
    </row>
    <row r="213" spans="44:65" ht="43.2" x14ac:dyDescent="0.3">
      <c r="AR213" s="70">
        <v>1</v>
      </c>
      <c r="AS213" s="59" t="s">
        <v>256</v>
      </c>
      <c r="AT213" s="59" t="s">
        <v>1105</v>
      </c>
      <c r="AU213" s="59" t="s">
        <v>1106</v>
      </c>
      <c r="AV213" s="59" t="s">
        <v>1107</v>
      </c>
      <c r="AW213" s="59" t="s">
        <v>304</v>
      </c>
      <c r="AX213" s="59" t="s">
        <v>1237</v>
      </c>
      <c r="AY213" s="70" t="s">
        <v>1238</v>
      </c>
      <c r="AZ213" s="70" t="s">
        <v>1218</v>
      </c>
      <c r="BA213" s="70" t="s">
        <v>1132</v>
      </c>
      <c r="BB213" s="70" t="s">
        <v>1239</v>
      </c>
      <c r="BC213" s="70" t="s">
        <v>1240</v>
      </c>
      <c r="BD213" s="70" t="s">
        <v>259</v>
      </c>
      <c r="BE213" s="70" t="s">
        <v>1114</v>
      </c>
      <c r="BF213" s="70">
        <v>82</v>
      </c>
      <c r="BG213" s="70"/>
      <c r="BH213" s="70"/>
      <c r="BI213" s="70"/>
      <c r="BJ213" s="70">
        <v>0</v>
      </c>
      <c r="BK213" s="70">
        <v>0</v>
      </c>
      <c r="BL213" s="70" t="s">
        <v>1270</v>
      </c>
      <c r="BM213" s="70"/>
    </row>
    <row r="214" spans="44:65" ht="43.2" x14ac:dyDescent="0.3">
      <c r="AR214" s="70">
        <v>1</v>
      </c>
      <c r="AS214" s="59" t="s">
        <v>256</v>
      </c>
      <c r="AT214" s="59" t="s">
        <v>1105</v>
      </c>
      <c r="AU214" s="59" t="s">
        <v>1106</v>
      </c>
      <c r="AV214" s="59" t="s">
        <v>1107</v>
      </c>
      <c r="AW214" s="59" t="s">
        <v>304</v>
      </c>
      <c r="AX214" s="59" t="s">
        <v>1241</v>
      </c>
      <c r="AY214" s="70" t="s">
        <v>1242</v>
      </c>
      <c r="AZ214" s="70" t="s">
        <v>1218</v>
      </c>
      <c r="BA214" s="70" t="s">
        <v>1132</v>
      </c>
      <c r="BB214" s="70" t="s">
        <v>1243</v>
      </c>
      <c r="BC214" s="70" t="s">
        <v>1244</v>
      </c>
      <c r="BD214" s="70" t="s">
        <v>259</v>
      </c>
      <c r="BE214" s="70" t="s">
        <v>1114</v>
      </c>
      <c r="BF214" s="70">
        <v>345</v>
      </c>
      <c r="BG214" s="70"/>
      <c r="BH214" s="70"/>
      <c r="BI214" s="70"/>
      <c r="BJ214" s="70">
        <v>0</v>
      </c>
      <c r="BK214" s="70">
        <v>0</v>
      </c>
      <c r="BL214" s="70" t="s">
        <v>1270</v>
      </c>
      <c r="BM214" s="70"/>
    </row>
    <row r="215" spans="44:65" ht="43.2" x14ac:dyDescent="0.3">
      <c r="AR215" s="70">
        <v>1</v>
      </c>
      <c r="AS215" s="59" t="s">
        <v>256</v>
      </c>
      <c r="AT215" s="59" t="s">
        <v>1105</v>
      </c>
      <c r="AU215" s="59" t="s">
        <v>1106</v>
      </c>
      <c r="AV215" s="59" t="s">
        <v>1107</v>
      </c>
      <c r="AW215" s="59" t="s">
        <v>304</v>
      </c>
      <c r="AX215" s="59" t="s">
        <v>1245</v>
      </c>
      <c r="AY215" s="70" t="s">
        <v>1246</v>
      </c>
      <c r="AZ215" s="70" t="s">
        <v>1218</v>
      </c>
      <c r="BA215" s="70" t="s">
        <v>1157</v>
      </c>
      <c r="BB215" s="70" t="s">
        <v>1247</v>
      </c>
      <c r="BC215" s="70" t="s">
        <v>1248</v>
      </c>
      <c r="BD215" s="70" t="s">
        <v>259</v>
      </c>
      <c r="BE215" s="70" t="s">
        <v>1114</v>
      </c>
      <c r="BF215" s="70">
        <v>522</v>
      </c>
      <c r="BG215" s="70"/>
      <c r="BH215" s="70"/>
      <c r="BI215" s="70"/>
      <c r="BJ215" s="70">
        <v>0</v>
      </c>
      <c r="BK215" s="70">
        <v>0</v>
      </c>
      <c r="BL215" s="70" t="s">
        <v>1270</v>
      </c>
      <c r="BM215" s="70"/>
    </row>
    <row r="216" spans="44:65" ht="57.6" x14ac:dyDescent="0.3">
      <c r="AR216" s="70">
        <v>1</v>
      </c>
      <c r="AS216" s="59" t="s">
        <v>256</v>
      </c>
      <c r="AT216" s="59" t="s">
        <v>1105</v>
      </c>
      <c r="AU216" s="59" t="s">
        <v>1106</v>
      </c>
      <c r="AV216" s="59" t="s">
        <v>1107</v>
      </c>
      <c r="AW216" s="59" t="s">
        <v>304</v>
      </c>
      <c r="AX216" s="59" t="s">
        <v>1249</v>
      </c>
      <c r="AY216" s="70" t="s">
        <v>1250</v>
      </c>
      <c r="AZ216" s="70" t="s">
        <v>1218</v>
      </c>
      <c r="BA216" s="70" t="s">
        <v>1157</v>
      </c>
      <c r="BB216" s="70" t="s">
        <v>1251</v>
      </c>
      <c r="BC216" s="70" t="s">
        <v>1252</v>
      </c>
      <c r="BD216" s="70" t="s">
        <v>259</v>
      </c>
      <c r="BE216" s="70" t="s">
        <v>1114</v>
      </c>
      <c r="BF216" s="70">
        <v>303</v>
      </c>
      <c r="BG216" s="70"/>
      <c r="BH216" s="70"/>
      <c r="BI216" s="70"/>
      <c r="BJ216" s="70">
        <v>0</v>
      </c>
      <c r="BK216" s="70">
        <v>0</v>
      </c>
      <c r="BL216" s="70" t="s">
        <v>1270</v>
      </c>
      <c r="BM216" s="70"/>
    </row>
    <row r="217" spans="44:65" ht="57.6" x14ac:dyDescent="0.3">
      <c r="AR217" s="70">
        <v>1</v>
      </c>
      <c r="AS217" s="59" t="s">
        <v>256</v>
      </c>
      <c r="AT217" s="59" t="s">
        <v>1105</v>
      </c>
      <c r="AU217" s="59" t="s">
        <v>1106</v>
      </c>
      <c r="AV217" s="59" t="s">
        <v>1107</v>
      </c>
      <c r="AW217" s="59" t="s">
        <v>304</v>
      </c>
      <c r="AX217" s="59" t="s">
        <v>1253</v>
      </c>
      <c r="AY217" s="70" t="s">
        <v>1254</v>
      </c>
      <c r="AZ217" s="70" t="s">
        <v>1218</v>
      </c>
      <c r="BA217" s="70" t="s">
        <v>1157</v>
      </c>
      <c r="BB217" s="70" t="s">
        <v>1255</v>
      </c>
      <c r="BC217" s="70" t="s">
        <v>1256</v>
      </c>
      <c r="BD217" s="70" t="s">
        <v>259</v>
      </c>
      <c r="BE217" s="70" t="s">
        <v>1114</v>
      </c>
      <c r="BF217" s="70">
        <v>229</v>
      </c>
      <c r="BG217" s="70"/>
      <c r="BH217" s="70"/>
      <c r="BI217" s="70"/>
      <c r="BJ217" s="70">
        <v>0</v>
      </c>
      <c r="BK217" s="70">
        <v>0</v>
      </c>
      <c r="BL217" s="70" t="s">
        <v>1270</v>
      </c>
      <c r="BM217" s="70"/>
    </row>
    <row r="218" spans="44:65" ht="28.8" x14ac:dyDescent="0.3">
      <c r="AR218" s="70">
        <v>1</v>
      </c>
      <c r="AS218" s="59" t="s">
        <v>256</v>
      </c>
      <c r="AT218" s="59" t="s">
        <v>1105</v>
      </c>
      <c r="AU218" s="59" t="s">
        <v>1106</v>
      </c>
      <c r="AV218" s="59" t="s">
        <v>1107</v>
      </c>
      <c r="AW218" s="59" t="s">
        <v>304</v>
      </c>
      <c r="AX218" s="59" t="s">
        <v>1257</v>
      </c>
      <c r="AY218" s="70" t="s">
        <v>1258</v>
      </c>
      <c r="AZ218" s="70" t="s">
        <v>1259</v>
      </c>
      <c r="BA218" s="70" t="s">
        <v>1111</v>
      </c>
      <c r="BB218" s="70" t="s">
        <v>1260</v>
      </c>
      <c r="BC218" s="70" t="s">
        <v>1261</v>
      </c>
      <c r="BD218" s="70" t="s">
        <v>259</v>
      </c>
      <c r="BE218" s="70" t="s">
        <v>1114</v>
      </c>
      <c r="BF218" s="70">
        <v>548</v>
      </c>
      <c r="BG218" s="70"/>
      <c r="BH218" s="70"/>
      <c r="BI218" s="70"/>
      <c r="BJ218" s="70">
        <v>0</v>
      </c>
      <c r="BK218" s="70">
        <v>0</v>
      </c>
      <c r="BL218" s="70" t="s">
        <v>1270</v>
      </c>
      <c r="BM218" s="70"/>
    </row>
    <row r="219" spans="44:65" ht="28.8" x14ac:dyDescent="0.3">
      <c r="AR219" s="70">
        <v>1</v>
      </c>
      <c r="AS219" s="59" t="s">
        <v>256</v>
      </c>
      <c r="AT219" s="59" t="s">
        <v>1105</v>
      </c>
      <c r="AU219" s="59" t="s">
        <v>1106</v>
      </c>
      <c r="AV219" s="59" t="s">
        <v>1107</v>
      </c>
      <c r="AW219" s="59" t="s">
        <v>304</v>
      </c>
      <c r="AX219" s="59" t="s">
        <v>1262</v>
      </c>
      <c r="AY219" s="70" t="s">
        <v>1263</v>
      </c>
      <c r="AZ219" s="70" t="s">
        <v>1259</v>
      </c>
      <c r="BA219" s="70" t="s">
        <v>1132</v>
      </c>
      <c r="BB219" s="70" t="s">
        <v>1264</v>
      </c>
      <c r="BC219" s="70" t="s">
        <v>1265</v>
      </c>
      <c r="BD219" s="70" t="s">
        <v>259</v>
      </c>
      <c r="BE219" s="70" t="s">
        <v>1114</v>
      </c>
      <c r="BF219" s="70">
        <v>305</v>
      </c>
      <c r="BG219" s="70"/>
      <c r="BH219" s="70"/>
      <c r="BI219" s="70"/>
      <c r="BJ219" s="70">
        <v>0</v>
      </c>
      <c r="BK219" s="70">
        <v>0</v>
      </c>
      <c r="BL219" s="70" t="s">
        <v>1270</v>
      </c>
      <c r="BM219" s="70"/>
    </row>
    <row r="220" spans="44:65" ht="72" x14ac:dyDescent="0.3">
      <c r="AR220" s="70">
        <v>1</v>
      </c>
      <c r="AS220" s="59" t="s">
        <v>256</v>
      </c>
      <c r="AT220" s="59" t="s">
        <v>1105</v>
      </c>
      <c r="AU220" s="59" t="s">
        <v>1106</v>
      </c>
      <c r="AV220" s="59" t="s">
        <v>1107</v>
      </c>
      <c r="AW220" s="59" t="s">
        <v>304</v>
      </c>
      <c r="AX220" s="59" t="s">
        <v>1266</v>
      </c>
      <c r="AY220" s="70" t="s">
        <v>1267</v>
      </c>
      <c r="AZ220" s="70" t="s">
        <v>1259</v>
      </c>
      <c r="BA220" s="70" t="s">
        <v>1157</v>
      </c>
      <c r="BB220" s="70" t="s">
        <v>1268</v>
      </c>
      <c r="BC220" s="70" t="s">
        <v>1269</v>
      </c>
      <c r="BD220" s="70" t="s">
        <v>259</v>
      </c>
      <c r="BE220" s="70" t="s">
        <v>1114</v>
      </c>
      <c r="BF220" s="70">
        <v>292</v>
      </c>
      <c r="BG220" s="70"/>
      <c r="BH220" s="70"/>
      <c r="BI220" s="70"/>
      <c r="BJ220" s="70">
        <v>0</v>
      </c>
      <c r="BK220" s="70">
        <v>0</v>
      </c>
      <c r="BL220" s="70" t="s">
        <v>1270</v>
      </c>
      <c r="BM220" s="70"/>
    </row>
    <row r="221" spans="44:65" ht="43.2" x14ac:dyDescent="0.3">
      <c r="AR221" s="70">
        <v>1</v>
      </c>
      <c r="AS221" s="59" t="s">
        <v>259</v>
      </c>
      <c r="AT221" s="59" t="s">
        <v>1105</v>
      </c>
      <c r="AU221" s="59" t="s">
        <v>1106</v>
      </c>
      <c r="AV221" s="59" t="s">
        <v>1107</v>
      </c>
      <c r="AW221" s="59" t="s">
        <v>304</v>
      </c>
      <c r="AX221" s="59" t="s">
        <v>1108</v>
      </c>
      <c r="AY221" s="70" t="s">
        <v>1109</v>
      </c>
      <c r="AZ221" s="70" t="s">
        <v>1110</v>
      </c>
      <c r="BA221" s="70" t="s">
        <v>1111</v>
      </c>
      <c r="BB221" s="70" t="s">
        <v>1112</v>
      </c>
      <c r="BC221" s="70" t="s">
        <v>1113</v>
      </c>
      <c r="BD221" s="70" t="s">
        <v>254</v>
      </c>
      <c r="BE221" s="70" t="s">
        <v>1114</v>
      </c>
      <c r="BF221" s="70">
        <v>13</v>
      </c>
      <c r="BG221" s="70">
        <v>0.95699999999999996</v>
      </c>
      <c r="BH221" s="70">
        <v>0.16938900000000001</v>
      </c>
      <c r="BI221" s="70">
        <v>0.12632399999999999</v>
      </c>
      <c r="BJ221" s="70">
        <v>1.252713</v>
      </c>
      <c r="BK221" s="70">
        <v>16.285269</v>
      </c>
      <c r="BL221" s="70" t="s">
        <v>1270</v>
      </c>
      <c r="BM221" s="70"/>
    </row>
    <row r="222" spans="44:65" ht="43.2" x14ac:dyDescent="0.3">
      <c r="AR222" s="70">
        <v>1</v>
      </c>
      <c r="AS222" s="59" t="s">
        <v>259</v>
      </c>
      <c r="AT222" s="59" t="s">
        <v>1105</v>
      </c>
      <c r="AU222" s="59" t="s">
        <v>1106</v>
      </c>
      <c r="AV222" s="59" t="s">
        <v>1107</v>
      </c>
      <c r="AW222" s="59" t="s">
        <v>304</v>
      </c>
      <c r="AX222" s="59" t="s">
        <v>1118</v>
      </c>
      <c r="AY222" s="70" t="s">
        <v>1119</v>
      </c>
      <c r="AZ222" s="70" t="s">
        <v>1110</v>
      </c>
      <c r="BA222" s="70" t="s">
        <v>1111</v>
      </c>
      <c r="BB222" s="70" t="s">
        <v>1120</v>
      </c>
      <c r="BC222" s="70" t="s">
        <v>1121</v>
      </c>
      <c r="BD222" s="70" t="s">
        <v>254</v>
      </c>
      <c r="BE222" s="70" t="s">
        <v>1114</v>
      </c>
      <c r="BF222" s="70">
        <v>217</v>
      </c>
      <c r="BG222" s="70">
        <v>1.56</v>
      </c>
      <c r="BH222" s="70">
        <v>6.3960000000000003E-2</v>
      </c>
      <c r="BI222" s="70">
        <v>1.8720000000000001E-2</v>
      </c>
      <c r="BJ222" s="70">
        <v>1.6426799999999999</v>
      </c>
      <c r="BK222" s="70">
        <v>356.46156000000002</v>
      </c>
      <c r="BL222" s="70" t="s">
        <v>1270</v>
      </c>
      <c r="BM222" s="70"/>
    </row>
    <row r="223" spans="44:65" ht="43.2" x14ac:dyDescent="0.3">
      <c r="AR223" s="70">
        <v>1</v>
      </c>
      <c r="AS223" s="59" t="s">
        <v>259</v>
      </c>
      <c r="AT223" s="59" t="s">
        <v>1105</v>
      </c>
      <c r="AU223" s="59" t="s">
        <v>1106</v>
      </c>
      <c r="AV223" s="59" t="s">
        <v>1107</v>
      </c>
      <c r="AW223" s="59" t="s">
        <v>304</v>
      </c>
      <c r="AX223" s="59" t="s">
        <v>1124</v>
      </c>
      <c r="AY223" s="70" t="s">
        <v>1125</v>
      </c>
      <c r="AZ223" s="70" t="s">
        <v>1110</v>
      </c>
      <c r="BA223" s="70" t="s">
        <v>1111</v>
      </c>
      <c r="BB223" s="70" t="s">
        <v>1126</v>
      </c>
      <c r="BC223" s="70" t="s">
        <v>1127</v>
      </c>
      <c r="BD223" s="70" t="s">
        <v>254</v>
      </c>
      <c r="BE223" s="70" t="s">
        <v>1114</v>
      </c>
      <c r="BF223" s="70">
        <v>318</v>
      </c>
      <c r="BG223" s="70">
        <v>4.9080000000000004</v>
      </c>
      <c r="BH223" s="70">
        <v>0.54969599999999996</v>
      </c>
      <c r="BI223" s="70">
        <v>0.73129200000000005</v>
      </c>
      <c r="BJ223" s="70">
        <v>6.1889880000000002</v>
      </c>
      <c r="BK223" s="70">
        <v>1968.0981839999999</v>
      </c>
      <c r="BL223" s="70" t="s">
        <v>1270</v>
      </c>
      <c r="BM223" s="70"/>
    </row>
    <row r="224" spans="44:65" ht="43.2" x14ac:dyDescent="0.3">
      <c r="AR224" s="70">
        <v>1</v>
      </c>
      <c r="AS224" s="59" t="s">
        <v>259</v>
      </c>
      <c r="AT224" s="59" t="s">
        <v>1105</v>
      </c>
      <c r="AU224" s="59" t="s">
        <v>1106</v>
      </c>
      <c r="AV224" s="59" t="s">
        <v>1107</v>
      </c>
      <c r="AW224" s="59" t="s">
        <v>304</v>
      </c>
      <c r="AX224" s="59" t="s">
        <v>1130</v>
      </c>
      <c r="AY224" s="70" t="s">
        <v>1131</v>
      </c>
      <c r="AZ224" s="70" t="s">
        <v>1110</v>
      </c>
      <c r="BA224" s="70" t="s">
        <v>1132</v>
      </c>
      <c r="BB224" s="70" t="s">
        <v>1133</v>
      </c>
      <c r="BC224" s="70" t="s">
        <v>1134</v>
      </c>
      <c r="BD224" s="70" t="s">
        <v>254</v>
      </c>
      <c r="BE224" s="70" t="s">
        <v>1114</v>
      </c>
      <c r="BF224" s="70">
        <v>212</v>
      </c>
      <c r="BG224" s="70">
        <v>0.94799999999999995</v>
      </c>
      <c r="BH224" s="70">
        <v>3.8868E-2</v>
      </c>
      <c r="BI224" s="70">
        <v>5.0243999999999997E-2</v>
      </c>
      <c r="BJ224" s="70">
        <v>1.037112</v>
      </c>
      <c r="BK224" s="70">
        <v>219.86774399999999</v>
      </c>
      <c r="BL224" s="70" t="s">
        <v>1270</v>
      </c>
      <c r="BM224" s="70"/>
    </row>
    <row r="225" spans="44:65" ht="43.2" x14ac:dyDescent="0.3">
      <c r="AR225" s="70">
        <v>1</v>
      </c>
      <c r="AS225" s="59" t="s">
        <v>259</v>
      </c>
      <c r="AT225" s="59" t="s">
        <v>1105</v>
      </c>
      <c r="AU225" s="59" t="s">
        <v>1106</v>
      </c>
      <c r="AV225" s="59" t="s">
        <v>1107</v>
      </c>
      <c r="AW225" s="59" t="s">
        <v>304</v>
      </c>
      <c r="AX225" s="59" t="s">
        <v>1137</v>
      </c>
      <c r="AY225" s="70" t="s">
        <v>1138</v>
      </c>
      <c r="AZ225" s="70" t="s">
        <v>1110</v>
      </c>
      <c r="BA225" s="70" t="s">
        <v>1132</v>
      </c>
      <c r="BB225" s="70" t="s">
        <v>1139</v>
      </c>
      <c r="BC225" s="70" t="s">
        <v>1140</v>
      </c>
      <c r="BD225" s="70" t="s">
        <v>254</v>
      </c>
      <c r="BE225" s="70" t="s">
        <v>1114</v>
      </c>
      <c r="BF225" s="70">
        <v>457</v>
      </c>
      <c r="BG225" s="70">
        <v>2.048</v>
      </c>
      <c r="BH225" s="70">
        <v>0.17612800000000001</v>
      </c>
      <c r="BI225" s="70">
        <v>0.21094399999999999</v>
      </c>
      <c r="BJ225" s="70">
        <v>2.4350719999999999</v>
      </c>
      <c r="BK225" s="70">
        <v>1112.827904</v>
      </c>
      <c r="BL225" s="70" t="s">
        <v>1270</v>
      </c>
      <c r="BM225" s="70"/>
    </row>
    <row r="226" spans="44:65" ht="43.2" x14ac:dyDescent="0.3">
      <c r="AR226" s="70">
        <v>1</v>
      </c>
      <c r="AS226" s="59" t="s">
        <v>259</v>
      </c>
      <c r="AT226" s="59" t="s">
        <v>1105</v>
      </c>
      <c r="AU226" s="59" t="s">
        <v>1106</v>
      </c>
      <c r="AV226" s="59" t="s">
        <v>1107</v>
      </c>
      <c r="AW226" s="59" t="s">
        <v>304</v>
      </c>
      <c r="AX226" s="59" t="s">
        <v>1143</v>
      </c>
      <c r="AY226" s="70" t="s">
        <v>1144</v>
      </c>
      <c r="AZ226" s="70" t="s">
        <v>1110</v>
      </c>
      <c r="BA226" s="70" t="s">
        <v>1132</v>
      </c>
      <c r="BB226" s="70" t="s">
        <v>1145</v>
      </c>
      <c r="BC226" s="70" t="s">
        <v>1146</v>
      </c>
      <c r="BD226" s="70" t="s">
        <v>254</v>
      </c>
      <c r="BE226" s="70" t="s">
        <v>1114</v>
      </c>
      <c r="BF226" s="70">
        <v>387</v>
      </c>
      <c r="BG226" s="70">
        <v>7.6950000000000003</v>
      </c>
      <c r="BH226" s="70">
        <v>0.577125</v>
      </c>
      <c r="BI226" s="70">
        <v>0.97726500000000005</v>
      </c>
      <c r="BJ226" s="70">
        <v>9.24939</v>
      </c>
      <c r="BK226" s="70">
        <v>3579.5139300000001</v>
      </c>
      <c r="BL226" s="70" t="s">
        <v>1270</v>
      </c>
      <c r="BM226" s="70"/>
    </row>
    <row r="227" spans="44:65" ht="43.2" x14ac:dyDescent="0.3">
      <c r="AR227" s="70">
        <v>1</v>
      </c>
      <c r="AS227" s="59" t="s">
        <v>259</v>
      </c>
      <c r="AT227" s="59" t="s">
        <v>1105</v>
      </c>
      <c r="AU227" s="59" t="s">
        <v>1106</v>
      </c>
      <c r="AV227" s="59" t="s">
        <v>1107</v>
      </c>
      <c r="AW227" s="59" t="s">
        <v>304</v>
      </c>
      <c r="AX227" s="59" t="s">
        <v>1149</v>
      </c>
      <c r="AY227" s="70" t="s">
        <v>1150</v>
      </c>
      <c r="AZ227" s="70" t="s">
        <v>1110</v>
      </c>
      <c r="BA227" s="70" t="s">
        <v>1132</v>
      </c>
      <c r="BB227" s="70" t="s">
        <v>1151</v>
      </c>
      <c r="BC227" s="70" t="s">
        <v>1152</v>
      </c>
      <c r="BD227" s="70" t="s">
        <v>254</v>
      </c>
      <c r="BE227" s="70" t="s">
        <v>1114</v>
      </c>
      <c r="BF227" s="70">
        <v>49</v>
      </c>
      <c r="BG227" s="70">
        <v>9.5410000000000004</v>
      </c>
      <c r="BH227" s="70">
        <v>0.51521399999999995</v>
      </c>
      <c r="BI227" s="70">
        <v>1.641052</v>
      </c>
      <c r="BJ227" s="70">
        <v>11.697266000000001</v>
      </c>
      <c r="BK227" s="70">
        <v>573.16603399999997</v>
      </c>
      <c r="BL227" s="70" t="s">
        <v>1270</v>
      </c>
      <c r="BM227" s="70"/>
    </row>
    <row r="228" spans="44:65" ht="43.2" x14ac:dyDescent="0.3">
      <c r="AR228" s="70">
        <v>1</v>
      </c>
      <c r="AS228" s="59" t="s">
        <v>259</v>
      </c>
      <c r="AT228" s="59" t="s">
        <v>1105</v>
      </c>
      <c r="AU228" s="59" t="s">
        <v>1106</v>
      </c>
      <c r="AV228" s="59" t="s">
        <v>1107</v>
      </c>
      <c r="AW228" s="59" t="s">
        <v>304</v>
      </c>
      <c r="AX228" s="59" t="s">
        <v>1155</v>
      </c>
      <c r="AY228" s="70" t="s">
        <v>1156</v>
      </c>
      <c r="AZ228" s="70" t="s">
        <v>1110</v>
      </c>
      <c r="BA228" s="70" t="s">
        <v>1157</v>
      </c>
      <c r="BB228" s="70" t="s">
        <v>1158</v>
      </c>
      <c r="BC228" s="70" t="s">
        <v>1159</v>
      </c>
      <c r="BD228" s="70" t="s">
        <v>254</v>
      </c>
      <c r="BE228" s="70" t="s">
        <v>1114</v>
      </c>
      <c r="BF228" s="70">
        <v>255</v>
      </c>
      <c r="BG228" s="70">
        <v>5.8479999999999999</v>
      </c>
      <c r="BH228" s="70">
        <v>1.0234000000000001</v>
      </c>
      <c r="BI228" s="70">
        <v>0.54386400000000001</v>
      </c>
      <c r="BJ228" s="70">
        <v>7.4152639999999996</v>
      </c>
      <c r="BK228" s="70">
        <v>1890.8923199999999</v>
      </c>
      <c r="BL228" s="70" t="s">
        <v>1270</v>
      </c>
      <c r="BM228" s="70"/>
    </row>
    <row r="229" spans="44:65" ht="43.2" x14ac:dyDescent="0.3">
      <c r="AR229" s="70">
        <v>1</v>
      </c>
      <c r="AS229" s="59" t="s">
        <v>259</v>
      </c>
      <c r="AT229" s="59" t="s">
        <v>1105</v>
      </c>
      <c r="AU229" s="59" t="s">
        <v>1106</v>
      </c>
      <c r="AV229" s="59" t="s">
        <v>1107</v>
      </c>
      <c r="AW229" s="59" t="s">
        <v>304</v>
      </c>
      <c r="AX229" s="59" t="s">
        <v>1162</v>
      </c>
      <c r="AY229" s="70" t="s">
        <v>1163</v>
      </c>
      <c r="AZ229" s="70" t="s">
        <v>1110</v>
      </c>
      <c r="BA229" s="70" t="s">
        <v>1157</v>
      </c>
      <c r="BB229" s="70" t="s">
        <v>1164</v>
      </c>
      <c r="BC229" s="70" t="s">
        <v>1165</v>
      </c>
      <c r="BD229" s="70" t="s">
        <v>254</v>
      </c>
      <c r="BE229" s="70" t="s">
        <v>1114</v>
      </c>
      <c r="BF229" s="70">
        <v>297</v>
      </c>
      <c r="BG229" s="70">
        <v>10.359</v>
      </c>
      <c r="BH229" s="70">
        <v>0.14502599999999999</v>
      </c>
      <c r="BI229" s="70">
        <v>1.616004</v>
      </c>
      <c r="BJ229" s="70">
        <v>12.12003</v>
      </c>
      <c r="BK229" s="70">
        <v>3599.6489099999999</v>
      </c>
      <c r="BL229" s="70" t="s">
        <v>1270</v>
      </c>
      <c r="BM229" s="70"/>
    </row>
    <row r="230" spans="44:65" ht="43.2" x14ac:dyDescent="0.3">
      <c r="AR230" s="70">
        <v>1</v>
      </c>
      <c r="AS230" s="59" t="s">
        <v>259</v>
      </c>
      <c r="AT230" s="59" t="s">
        <v>1105</v>
      </c>
      <c r="AU230" s="59" t="s">
        <v>1106</v>
      </c>
      <c r="AV230" s="59" t="s">
        <v>1107</v>
      </c>
      <c r="AW230" s="59" t="s">
        <v>304</v>
      </c>
      <c r="AX230" s="59" t="s">
        <v>1168</v>
      </c>
      <c r="AY230" s="70" t="s">
        <v>1169</v>
      </c>
      <c r="AZ230" s="70" t="s">
        <v>1110</v>
      </c>
      <c r="BA230" s="70" t="s">
        <v>1157</v>
      </c>
      <c r="BB230" s="70" t="s">
        <v>1170</v>
      </c>
      <c r="BC230" s="70" t="s">
        <v>1171</v>
      </c>
      <c r="BD230" s="70" t="s">
        <v>254</v>
      </c>
      <c r="BE230" s="70" t="s">
        <v>1114</v>
      </c>
      <c r="BF230" s="70">
        <v>39</v>
      </c>
      <c r="BG230" s="70">
        <v>3.75</v>
      </c>
      <c r="BH230" s="70">
        <v>0.255</v>
      </c>
      <c r="BI230" s="70">
        <v>0.36749999999999999</v>
      </c>
      <c r="BJ230" s="70">
        <v>4.3724999999999996</v>
      </c>
      <c r="BK230" s="70">
        <v>170.5275</v>
      </c>
      <c r="BL230" s="70" t="s">
        <v>1270</v>
      </c>
      <c r="BM230" s="70"/>
    </row>
    <row r="231" spans="44:65" ht="57.6" x14ac:dyDescent="0.3">
      <c r="AR231" s="70">
        <v>1</v>
      </c>
      <c r="AS231" s="59" t="s">
        <v>259</v>
      </c>
      <c r="AT231" s="59" t="s">
        <v>1105</v>
      </c>
      <c r="AU231" s="59" t="s">
        <v>1106</v>
      </c>
      <c r="AV231" s="59" t="s">
        <v>1107</v>
      </c>
      <c r="AW231" s="59" t="s">
        <v>304</v>
      </c>
      <c r="AX231" s="59" t="s">
        <v>1174</v>
      </c>
      <c r="AY231" s="70" t="s">
        <v>1175</v>
      </c>
      <c r="AZ231" s="70" t="s">
        <v>1176</v>
      </c>
      <c r="BA231" s="70" t="s">
        <v>1111</v>
      </c>
      <c r="BB231" s="70" t="s">
        <v>1177</v>
      </c>
      <c r="BC231" s="70" t="s">
        <v>1178</v>
      </c>
      <c r="BD231" s="70" t="s">
        <v>256</v>
      </c>
      <c r="BE231" s="70" t="s">
        <v>1114</v>
      </c>
      <c r="BF231" s="70">
        <v>204</v>
      </c>
      <c r="BG231" s="70">
        <v>1.61</v>
      </c>
      <c r="BH231" s="70">
        <v>0.24149999999999999</v>
      </c>
      <c r="BI231" s="70">
        <v>9.6600000000000002E-3</v>
      </c>
      <c r="BJ231" s="70">
        <v>1.8611599999999999</v>
      </c>
      <c r="BK231" s="70">
        <v>379.67664000000002</v>
      </c>
      <c r="BL231" s="70" t="s">
        <v>1270</v>
      </c>
      <c r="BM231" s="70"/>
    </row>
    <row r="232" spans="44:65" ht="57.6" x14ac:dyDescent="0.3">
      <c r="AR232" s="70">
        <v>1</v>
      </c>
      <c r="AS232" s="59" t="s">
        <v>259</v>
      </c>
      <c r="AT232" s="59" t="s">
        <v>1105</v>
      </c>
      <c r="AU232" s="59" t="s">
        <v>1106</v>
      </c>
      <c r="AV232" s="59" t="s">
        <v>1107</v>
      </c>
      <c r="AW232" s="59" t="s">
        <v>304</v>
      </c>
      <c r="AX232" s="59" t="s">
        <v>1180</v>
      </c>
      <c r="AY232" s="70" t="s">
        <v>1181</v>
      </c>
      <c r="AZ232" s="70" t="s">
        <v>1176</v>
      </c>
      <c r="BA232" s="70" t="s">
        <v>1111</v>
      </c>
      <c r="BB232" s="70" t="s">
        <v>1182</v>
      </c>
      <c r="BC232" s="70" t="s">
        <v>1183</v>
      </c>
      <c r="BD232" s="70" t="s">
        <v>256</v>
      </c>
      <c r="BE232" s="70" t="s">
        <v>1114</v>
      </c>
      <c r="BF232" s="70">
        <v>309</v>
      </c>
      <c r="BG232" s="70">
        <v>1.7295</v>
      </c>
      <c r="BH232" s="70">
        <v>0.25596600000000003</v>
      </c>
      <c r="BI232" s="70">
        <v>0.2473185</v>
      </c>
      <c r="BJ232" s="70">
        <v>2.2327845000000002</v>
      </c>
      <c r="BK232" s="70">
        <v>689.93041049999999</v>
      </c>
      <c r="BL232" s="70" t="s">
        <v>1270</v>
      </c>
      <c r="BM232" s="70"/>
    </row>
    <row r="233" spans="44:65" ht="57.6" x14ac:dyDescent="0.3">
      <c r="AR233" s="70">
        <v>1</v>
      </c>
      <c r="AS233" s="59" t="s">
        <v>259</v>
      </c>
      <c r="AT233" s="59" t="s">
        <v>1105</v>
      </c>
      <c r="AU233" s="59" t="s">
        <v>1106</v>
      </c>
      <c r="AV233" s="59" t="s">
        <v>1107</v>
      </c>
      <c r="AW233" s="59" t="s">
        <v>304</v>
      </c>
      <c r="AX233" s="59" t="s">
        <v>1184</v>
      </c>
      <c r="AY233" s="70" t="s">
        <v>1185</v>
      </c>
      <c r="AZ233" s="70" t="s">
        <v>1176</v>
      </c>
      <c r="BA233" s="70" t="s">
        <v>1111</v>
      </c>
      <c r="BB233" s="70" t="s">
        <v>1186</v>
      </c>
      <c r="BC233" s="70" t="s">
        <v>1187</v>
      </c>
      <c r="BD233" s="70" t="s">
        <v>256</v>
      </c>
      <c r="BE233" s="70" t="s">
        <v>1114</v>
      </c>
      <c r="BF233" s="70">
        <v>281</v>
      </c>
      <c r="BG233" s="70">
        <v>3.3959999999999999</v>
      </c>
      <c r="BH233" s="70">
        <v>0.14263200000000001</v>
      </c>
      <c r="BI233" s="70">
        <v>0.25130400000000003</v>
      </c>
      <c r="BJ233" s="70">
        <v>3.789936</v>
      </c>
      <c r="BK233" s="70">
        <v>1064.9720159999999</v>
      </c>
      <c r="BL233" s="70" t="s">
        <v>1270</v>
      </c>
      <c r="BM233" s="70"/>
    </row>
    <row r="234" spans="44:65" ht="57.6" x14ac:dyDescent="0.3">
      <c r="AR234" s="70">
        <v>1</v>
      </c>
      <c r="AS234" s="59" t="s">
        <v>259</v>
      </c>
      <c r="AT234" s="59" t="s">
        <v>1105</v>
      </c>
      <c r="AU234" s="59" t="s">
        <v>1106</v>
      </c>
      <c r="AV234" s="59" t="s">
        <v>1107</v>
      </c>
      <c r="AW234" s="59" t="s">
        <v>304</v>
      </c>
      <c r="AX234" s="59" t="s">
        <v>1188</v>
      </c>
      <c r="AY234" s="70" t="s">
        <v>1189</v>
      </c>
      <c r="AZ234" s="70" t="s">
        <v>1176</v>
      </c>
      <c r="BA234" s="70" t="s">
        <v>1132</v>
      </c>
      <c r="BB234" s="70" t="s">
        <v>1190</v>
      </c>
      <c r="BC234" s="70" t="s">
        <v>1191</v>
      </c>
      <c r="BD234" s="70" t="s">
        <v>256</v>
      </c>
      <c r="BE234" s="70" t="s">
        <v>1114</v>
      </c>
      <c r="BF234" s="70">
        <v>318</v>
      </c>
      <c r="BG234" s="70">
        <v>3.2639999999999998</v>
      </c>
      <c r="BH234" s="70">
        <v>0.32640000000000002</v>
      </c>
      <c r="BI234" s="70">
        <v>0.434112</v>
      </c>
      <c r="BJ234" s="70">
        <v>4.0245119999999996</v>
      </c>
      <c r="BK234" s="70">
        <v>1279.7948160000001</v>
      </c>
      <c r="BL234" s="70" t="s">
        <v>1270</v>
      </c>
      <c r="BM234" s="70"/>
    </row>
    <row r="235" spans="44:65" ht="57.6" x14ac:dyDescent="0.3">
      <c r="AR235" s="70">
        <v>1</v>
      </c>
      <c r="AS235" s="59" t="s">
        <v>259</v>
      </c>
      <c r="AT235" s="59" t="s">
        <v>1105</v>
      </c>
      <c r="AU235" s="59" t="s">
        <v>1106</v>
      </c>
      <c r="AV235" s="59" t="s">
        <v>1107</v>
      </c>
      <c r="AW235" s="59" t="s">
        <v>304</v>
      </c>
      <c r="AX235" s="59" t="s">
        <v>1192</v>
      </c>
      <c r="AY235" s="70" t="s">
        <v>1193</v>
      </c>
      <c r="AZ235" s="70" t="s">
        <v>1176</v>
      </c>
      <c r="BA235" s="70" t="s">
        <v>1132</v>
      </c>
      <c r="BB235" s="70" t="s">
        <v>1194</v>
      </c>
      <c r="BC235" s="70" t="s">
        <v>1195</v>
      </c>
      <c r="BD235" s="70" t="s">
        <v>256</v>
      </c>
      <c r="BE235" s="70" t="s">
        <v>1114</v>
      </c>
      <c r="BF235" s="70">
        <v>36</v>
      </c>
      <c r="BG235" s="70">
        <v>2.87</v>
      </c>
      <c r="BH235" s="70">
        <v>0.33866000000000002</v>
      </c>
      <c r="BI235" s="70">
        <v>6.3140000000000002E-2</v>
      </c>
      <c r="BJ235" s="70">
        <v>3.2717999999999998</v>
      </c>
      <c r="BK235" s="70">
        <v>117.7848</v>
      </c>
      <c r="BL235" s="70" t="s">
        <v>1270</v>
      </c>
      <c r="BM235" s="70"/>
    </row>
    <row r="236" spans="44:65" ht="57.6" x14ac:dyDescent="0.3">
      <c r="AR236" s="70">
        <v>1</v>
      </c>
      <c r="AS236" s="59" t="s">
        <v>259</v>
      </c>
      <c r="AT236" s="59" t="s">
        <v>1105</v>
      </c>
      <c r="AU236" s="59" t="s">
        <v>1106</v>
      </c>
      <c r="AV236" s="59" t="s">
        <v>1107</v>
      </c>
      <c r="AW236" s="59" t="s">
        <v>304</v>
      </c>
      <c r="AX236" s="59" t="s">
        <v>1196</v>
      </c>
      <c r="AY236" s="70" t="s">
        <v>1197</v>
      </c>
      <c r="AZ236" s="70" t="s">
        <v>1176</v>
      </c>
      <c r="BA236" s="70" t="s">
        <v>1132</v>
      </c>
      <c r="BB236" s="70" t="s">
        <v>1198</v>
      </c>
      <c r="BC236" s="70" t="s">
        <v>1199</v>
      </c>
      <c r="BD236" s="70" t="s">
        <v>256</v>
      </c>
      <c r="BE236" s="70" t="s">
        <v>1114</v>
      </c>
      <c r="BF236" s="70">
        <v>87</v>
      </c>
      <c r="BG236" s="70">
        <v>3.2040000000000002</v>
      </c>
      <c r="BH236" s="70">
        <v>0.58633199999999996</v>
      </c>
      <c r="BI236" s="70">
        <v>0.13777200000000001</v>
      </c>
      <c r="BJ236" s="70">
        <v>3.9281039999999998</v>
      </c>
      <c r="BK236" s="70">
        <v>341.745048</v>
      </c>
      <c r="BL236" s="70" t="s">
        <v>1270</v>
      </c>
      <c r="BM236" s="70"/>
    </row>
    <row r="237" spans="44:65" ht="57.6" x14ac:dyDescent="0.3">
      <c r="AR237" s="70">
        <v>1</v>
      </c>
      <c r="AS237" s="59" t="s">
        <v>259</v>
      </c>
      <c r="AT237" s="59" t="s">
        <v>1105</v>
      </c>
      <c r="AU237" s="59" t="s">
        <v>1106</v>
      </c>
      <c r="AV237" s="59" t="s">
        <v>1107</v>
      </c>
      <c r="AW237" s="59" t="s">
        <v>304</v>
      </c>
      <c r="AX237" s="59" t="s">
        <v>1200</v>
      </c>
      <c r="AY237" s="70" t="s">
        <v>1201</v>
      </c>
      <c r="AZ237" s="70" t="s">
        <v>1176</v>
      </c>
      <c r="BA237" s="70" t="s">
        <v>1132</v>
      </c>
      <c r="BB237" s="70" t="s">
        <v>1202</v>
      </c>
      <c r="BC237" s="70" t="s">
        <v>1203</v>
      </c>
      <c r="BD237" s="70" t="s">
        <v>256</v>
      </c>
      <c r="BE237" s="70" t="s">
        <v>1114</v>
      </c>
      <c r="BF237" s="70">
        <v>596</v>
      </c>
      <c r="BG237" s="70">
        <v>4.6950000000000003</v>
      </c>
      <c r="BH237" s="70">
        <v>0.61973999999999996</v>
      </c>
      <c r="BI237" s="70">
        <v>0.86387999999999998</v>
      </c>
      <c r="BJ237" s="70">
        <v>6.1786199999999996</v>
      </c>
      <c r="BK237" s="70">
        <v>3682.4575199999999</v>
      </c>
      <c r="BL237" s="70" t="s">
        <v>1270</v>
      </c>
      <c r="BM237" s="70"/>
    </row>
    <row r="238" spans="44:65" ht="57.6" x14ac:dyDescent="0.3">
      <c r="AR238" s="70">
        <v>1</v>
      </c>
      <c r="AS238" s="59" t="s">
        <v>259</v>
      </c>
      <c r="AT238" s="59" t="s">
        <v>1105</v>
      </c>
      <c r="AU238" s="59" t="s">
        <v>1106</v>
      </c>
      <c r="AV238" s="59" t="s">
        <v>1107</v>
      </c>
      <c r="AW238" s="59" t="s">
        <v>304</v>
      </c>
      <c r="AX238" s="59" t="s">
        <v>1204</v>
      </c>
      <c r="AY238" s="70" t="s">
        <v>1205</v>
      </c>
      <c r="AZ238" s="70" t="s">
        <v>1176</v>
      </c>
      <c r="BA238" s="70" t="s">
        <v>1157</v>
      </c>
      <c r="BB238" s="70" t="s">
        <v>1206</v>
      </c>
      <c r="BC238" s="70" t="s">
        <v>1207</v>
      </c>
      <c r="BD238" s="70" t="s">
        <v>256</v>
      </c>
      <c r="BE238" s="70" t="s">
        <v>1114</v>
      </c>
      <c r="BF238" s="70">
        <v>137</v>
      </c>
      <c r="BG238" s="70">
        <v>15.04</v>
      </c>
      <c r="BH238" s="70">
        <v>2.9929600000000001</v>
      </c>
      <c r="BI238" s="70">
        <v>0</v>
      </c>
      <c r="BJ238" s="70">
        <v>18.032959999999999</v>
      </c>
      <c r="BK238" s="70">
        <v>2470.5155199999999</v>
      </c>
      <c r="BL238" s="70" t="s">
        <v>1270</v>
      </c>
      <c r="BM238" s="70"/>
    </row>
    <row r="239" spans="44:65" ht="57.6" x14ac:dyDescent="0.3">
      <c r="AR239" s="70">
        <v>1</v>
      </c>
      <c r="AS239" s="59" t="s">
        <v>259</v>
      </c>
      <c r="AT239" s="59" t="s">
        <v>1105</v>
      </c>
      <c r="AU239" s="59" t="s">
        <v>1106</v>
      </c>
      <c r="AV239" s="59" t="s">
        <v>1107</v>
      </c>
      <c r="AW239" s="59" t="s">
        <v>304</v>
      </c>
      <c r="AX239" s="59" t="s">
        <v>1208</v>
      </c>
      <c r="AY239" s="70" t="s">
        <v>1209</v>
      </c>
      <c r="AZ239" s="70" t="s">
        <v>1176</v>
      </c>
      <c r="BA239" s="70" t="s">
        <v>1157</v>
      </c>
      <c r="BB239" s="70" t="s">
        <v>1210</v>
      </c>
      <c r="BC239" s="70" t="s">
        <v>1211</v>
      </c>
      <c r="BD239" s="70" t="s">
        <v>256</v>
      </c>
      <c r="BE239" s="70" t="s">
        <v>1114</v>
      </c>
      <c r="BF239" s="70">
        <v>359</v>
      </c>
      <c r="BG239" s="70">
        <v>8.2349999999999994</v>
      </c>
      <c r="BH239" s="70">
        <v>0.86467499999999997</v>
      </c>
      <c r="BI239" s="70">
        <v>0.74114999999999998</v>
      </c>
      <c r="BJ239" s="70">
        <v>9.8408250000000006</v>
      </c>
      <c r="BK239" s="70">
        <v>3532.8561749999999</v>
      </c>
      <c r="BL239" s="70" t="s">
        <v>1270</v>
      </c>
      <c r="BM239" s="70"/>
    </row>
    <row r="240" spans="44:65" ht="57.6" x14ac:dyDescent="0.3">
      <c r="AR240" s="70">
        <v>1</v>
      </c>
      <c r="AS240" s="59" t="s">
        <v>259</v>
      </c>
      <c r="AT240" s="59" t="s">
        <v>1105</v>
      </c>
      <c r="AU240" s="59" t="s">
        <v>1106</v>
      </c>
      <c r="AV240" s="59" t="s">
        <v>1107</v>
      </c>
      <c r="AW240" s="59" t="s">
        <v>304</v>
      </c>
      <c r="AX240" s="59" t="s">
        <v>1212</v>
      </c>
      <c r="AY240" s="70" t="s">
        <v>1213</v>
      </c>
      <c r="AZ240" s="70" t="s">
        <v>1176</v>
      </c>
      <c r="BA240" s="70" t="s">
        <v>1157</v>
      </c>
      <c r="BB240" s="70" t="s">
        <v>1214</v>
      </c>
      <c r="BC240" s="70" t="s">
        <v>1215</v>
      </c>
      <c r="BD240" s="70" t="s">
        <v>256</v>
      </c>
      <c r="BE240" s="70" t="s">
        <v>1114</v>
      </c>
      <c r="BF240" s="70">
        <v>310</v>
      </c>
      <c r="BG240" s="70">
        <v>30.4</v>
      </c>
      <c r="BH240" s="70">
        <v>5.3807999999999998</v>
      </c>
      <c r="BI240" s="70">
        <v>2.0672000000000001</v>
      </c>
      <c r="BJ240" s="70">
        <v>37.847999999999999</v>
      </c>
      <c r="BK240" s="70">
        <v>11732.88</v>
      </c>
      <c r="BL240" s="70" t="s">
        <v>1270</v>
      </c>
      <c r="BM240" s="70"/>
    </row>
    <row r="241" spans="44:65" ht="43.2" x14ac:dyDescent="0.3">
      <c r="AR241" s="70">
        <v>1</v>
      </c>
      <c r="AS241" s="59" t="s">
        <v>259</v>
      </c>
      <c r="AT241" s="59" t="s">
        <v>1105</v>
      </c>
      <c r="AU241" s="59" t="s">
        <v>1106</v>
      </c>
      <c r="AV241" s="59" t="s">
        <v>1107</v>
      </c>
      <c r="AW241" s="59" t="s">
        <v>304</v>
      </c>
      <c r="AX241" s="59" t="s">
        <v>1216</v>
      </c>
      <c r="AY241" s="70" t="s">
        <v>1217</v>
      </c>
      <c r="AZ241" s="70" t="s">
        <v>1218</v>
      </c>
      <c r="BA241" s="70" t="s">
        <v>1111</v>
      </c>
      <c r="BB241" s="70" t="s">
        <v>1219</v>
      </c>
      <c r="BC241" s="70" t="s">
        <v>1220</v>
      </c>
      <c r="BD241" s="70" t="s">
        <v>259</v>
      </c>
      <c r="BE241" s="70" t="s">
        <v>1114</v>
      </c>
      <c r="BF241" s="70">
        <v>152</v>
      </c>
      <c r="BG241" s="70">
        <v>12.54</v>
      </c>
      <c r="BH241" s="70">
        <v>1.0408200000000001</v>
      </c>
      <c r="BI241" s="70">
        <v>0.22572</v>
      </c>
      <c r="BJ241" s="70">
        <v>13.80654</v>
      </c>
      <c r="BK241" s="70">
        <v>2098.5940799999998</v>
      </c>
      <c r="BL241" s="70" t="s">
        <v>1270</v>
      </c>
      <c r="BM241" s="70"/>
    </row>
    <row r="242" spans="44:65" ht="43.2" x14ac:dyDescent="0.3">
      <c r="AR242" s="70">
        <v>1</v>
      </c>
      <c r="AS242" s="59" t="s">
        <v>259</v>
      </c>
      <c r="AT242" s="59" t="s">
        <v>1105</v>
      </c>
      <c r="AU242" s="59" t="s">
        <v>1106</v>
      </c>
      <c r="AV242" s="59" t="s">
        <v>1107</v>
      </c>
      <c r="AW242" s="59" t="s">
        <v>304</v>
      </c>
      <c r="AX242" s="59" t="s">
        <v>1221</v>
      </c>
      <c r="AY242" s="70" t="s">
        <v>1222</v>
      </c>
      <c r="AZ242" s="70" t="s">
        <v>1218</v>
      </c>
      <c r="BA242" s="70" t="s">
        <v>1111</v>
      </c>
      <c r="BB242" s="70" t="s">
        <v>1223</v>
      </c>
      <c r="BC242" s="70" t="s">
        <v>1224</v>
      </c>
      <c r="BD242" s="70" t="s">
        <v>259</v>
      </c>
      <c r="BE242" s="70" t="s">
        <v>1114</v>
      </c>
      <c r="BF242" s="70">
        <v>416</v>
      </c>
      <c r="BG242" s="70">
        <v>7.75</v>
      </c>
      <c r="BH242" s="70">
        <v>0.22475000000000001</v>
      </c>
      <c r="BI242" s="70">
        <v>1.07725</v>
      </c>
      <c r="BJ242" s="70">
        <v>9.0519999999999996</v>
      </c>
      <c r="BK242" s="70">
        <v>3765.6320000000001</v>
      </c>
      <c r="BL242" s="70" t="s">
        <v>1270</v>
      </c>
      <c r="BM242" s="70"/>
    </row>
    <row r="243" spans="44:65" ht="43.2" x14ac:dyDescent="0.3">
      <c r="AR243" s="70">
        <v>1</v>
      </c>
      <c r="AS243" s="59" t="s">
        <v>259</v>
      </c>
      <c r="AT243" s="59" t="s">
        <v>1105</v>
      </c>
      <c r="AU243" s="59" t="s">
        <v>1106</v>
      </c>
      <c r="AV243" s="59" t="s">
        <v>1107</v>
      </c>
      <c r="AW243" s="59" t="s">
        <v>304</v>
      </c>
      <c r="AX243" s="59" t="s">
        <v>1225</v>
      </c>
      <c r="AY243" s="70" t="s">
        <v>1226</v>
      </c>
      <c r="AZ243" s="70" t="s">
        <v>1218</v>
      </c>
      <c r="BA243" s="70" t="s">
        <v>1111</v>
      </c>
      <c r="BB243" s="70" t="s">
        <v>1227</v>
      </c>
      <c r="BC243" s="70" t="s">
        <v>1228</v>
      </c>
      <c r="BD243" s="70" t="s">
        <v>259</v>
      </c>
      <c r="BE243" s="70" t="s">
        <v>1114</v>
      </c>
      <c r="BF243" s="70">
        <v>584</v>
      </c>
      <c r="BG243" s="70">
        <v>16.405999999999999</v>
      </c>
      <c r="BH243" s="70">
        <v>1.8538779999999999</v>
      </c>
      <c r="BI243" s="70">
        <v>1.3124800000000001</v>
      </c>
      <c r="BJ243" s="70">
        <v>19.572358000000001</v>
      </c>
      <c r="BK243" s="70">
        <v>11430.257072</v>
      </c>
      <c r="BL243" s="70" t="s">
        <v>1270</v>
      </c>
      <c r="BM243" s="70"/>
    </row>
    <row r="244" spans="44:65" ht="43.2" x14ac:dyDescent="0.3">
      <c r="AR244" s="70">
        <v>1</v>
      </c>
      <c r="AS244" s="59" t="s">
        <v>259</v>
      </c>
      <c r="AT244" s="59" t="s">
        <v>1105</v>
      </c>
      <c r="AU244" s="59" t="s">
        <v>1106</v>
      </c>
      <c r="AV244" s="59" t="s">
        <v>1107</v>
      </c>
      <c r="AW244" s="59" t="s">
        <v>304</v>
      </c>
      <c r="AX244" s="59" t="s">
        <v>1229</v>
      </c>
      <c r="AY244" s="70" t="s">
        <v>1230</v>
      </c>
      <c r="AZ244" s="70" t="s">
        <v>1218</v>
      </c>
      <c r="BA244" s="70" t="s">
        <v>1132</v>
      </c>
      <c r="BB244" s="70" t="s">
        <v>1231</v>
      </c>
      <c r="BC244" s="70" t="s">
        <v>1232</v>
      </c>
      <c r="BD244" s="70" t="s">
        <v>259</v>
      </c>
      <c r="BE244" s="70" t="s">
        <v>1114</v>
      </c>
      <c r="BF244" s="70">
        <v>562</v>
      </c>
      <c r="BG244" s="70">
        <v>63.8</v>
      </c>
      <c r="BH244" s="70">
        <v>5.5506000000000002</v>
      </c>
      <c r="BI244" s="70">
        <v>5.9972000000000003</v>
      </c>
      <c r="BJ244" s="70">
        <v>75.347800000000007</v>
      </c>
      <c r="BK244" s="70">
        <v>42345.463600000003</v>
      </c>
      <c r="BL244" s="70" t="s">
        <v>1270</v>
      </c>
      <c r="BM244" s="70"/>
    </row>
    <row r="245" spans="44:65" ht="43.2" x14ac:dyDescent="0.3">
      <c r="AR245" s="70">
        <v>1</v>
      </c>
      <c r="AS245" s="59" t="s">
        <v>259</v>
      </c>
      <c r="AT245" s="59" t="s">
        <v>1105</v>
      </c>
      <c r="AU245" s="59" t="s">
        <v>1106</v>
      </c>
      <c r="AV245" s="59" t="s">
        <v>1107</v>
      </c>
      <c r="AW245" s="59" t="s">
        <v>304</v>
      </c>
      <c r="AX245" s="59" t="s">
        <v>1233</v>
      </c>
      <c r="AY245" s="70" t="s">
        <v>1234</v>
      </c>
      <c r="AZ245" s="70" t="s">
        <v>1218</v>
      </c>
      <c r="BA245" s="70" t="s">
        <v>1132</v>
      </c>
      <c r="BB245" s="70" t="s">
        <v>1235</v>
      </c>
      <c r="BC245" s="70" t="s">
        <v>1236</v>
      </c>
      <c r="BD245" s="70" t="s">
        <v>259</v>
      </c>
      <c r="BE245" s="70" t="s">
        <v>1114</v>
      </c>
      <c r="BF245" s="70">
        <v>372</v>
      </c>
      <c r="BG245" s="70">
        <v>18.850000000000001</v>
      </c>
      <c r="BH245" s="70">
        <v>0.79169999999999996</v>
      </c>
      <c r="BI245" s="70">
        <v>1.0932999999999999</v>
      </c>
      <c r="BJ245" s="70">
        <v>20.734999999999999</v>
      </c>
      <c r="BK245" s="70">
        <v>7713.42</v>
      </c>
      <c r="BL245" s="70" t="s">
        <v>1270</v>
      </c>
      <c r="BM245" s="70"/>
    </row>
    <row r="246" spans="44:65" ht="43.2" x14ac:dyDescent="0.3">
      <c r="AR246" s="70">
        <v>1</v>
      </c>
      <c r="AS246" s="59" t="s">
        <v>259</v>
      </c>
      <c r="AT246" s="59" t="s">
        <v>1105</v>
      </c>
      <c r="AU246" s="59" t="s">
        <v>1106</v>
      </c>
      <c r="AV246" s="59" t="s">
        <v>1107</v>
      </c>
      <c r="AW246" s="59" t="s">
        <v>304</v>
      </c>
      <c r="AX246" s="59" t="s">
        <v>1237</v>
      </c>
      <c r="AY246" s="70" t="s">
        <v>1238</v>
      </c>
      <c r="AZ246" s="70" t="s">
        <v>1218</v>
      </c>
      <c r="BA246" s="70" t="s">
        <v>1132</v>
      </c>
      <c r="BB246" s="70" t="s">
        <v>1239</v>
      </c>
      <c r="BC246" s="70" t="s">
        <v>1240</v>
      </c>
      <c r="BD246" s="70" t="s">
        <v>259</v>
      </c>
      <c r="BE246" s="70" t="s">
        <v>1114</v>
      </c>
      <c r="BF246" s="70">
        <v>82</v>
      </c>
      <c r="BG246" s="70">
        <v>61.6</v>
      </c>
      <c r="BH246" s="70">
        <v>5.9752000000000001</v>
      </c>
      <c r="BI246" s="70">
        <v>10.2872</v>
      </c>
      <c r="BJ246" s="70">
        <v>77.862399999999994</v>
      </c>
      <c r="BK246" s="70">
        <v>6384.7168000000001</v>
      </c>
      <c r="BL246" s="70" t="s">
        <v>1270</v>
      </c>
      <c r="BM246" s="70"/>
    </row>
    <row r="247" spans="44:65" ht="43.2" x14ac:dyDescent="0.3">
      <c r="AR247" s="70">
        <v>1</v>
      </c>
      <c r="AS247" s="59" t="s">
        <v>259</v>
      </c>
      <c r="AT247" s="59" t="s">
        <v>1105</v>
      </c>
      <c r="AU247" s="59" t="s">
        <v>1106</v>
      </c>
      <c r="AV247" s="59" t="s">
        <v>1107</v>
      </c>
      <c r="AW247" s="59" t="s">
        <v>304</v>
      </c>
      <c r="AX247" s="59" t="s">
        <v>1241</v>
      </c>
      <c r="AY247" s="70" t="s">
        <v>1242</v>
      </c>
      <c r="AZ247" s="70" t="s">
        <v>1218</v>
      </c>
      <c r="BA247" s="70" t="s">
        <v>1132</v>
      </c>
      <c r="BB247" s="70" t="s">
        <v>1243</v>
      </c>
      <c r="BC247" s="70" t="s">
        <v>1244</v>
      </c>
      <c r="BD247" s="70" t="s">
        <v>259</v>
      </c>
      <c r="BE247" s="70" t="s">
        <v>1114</v>
      </c>
      <c r="BF247" s="70">
        <v>345</v>
      </c>
      <c r="BG247" s="70">
        <v>169.2</v>
      </c>
      <c r="BH247" s="70">
        <v>21.995999999999999</v>
      </c>
      <c r="BI247" s="70">
        <v>28.256399999999999</v>
      </c>
      <c r="BJ247" s="70">
        <v>219.45240000000001</v>
      </c>
      <c r="BK247" s="70">
        <v>75711.077999999994</v>
      </c>
      <c r="BL247" s="70" t="s">
        <v>1270</v>
      </c>
      <c r="BM247" s="70"/>
    </row>
    <row r="248" spans="44:65" ht="43.2" x14ac:dyDescent="0.3">
      <c r="AR248" s="70">
        <v>1</v>
      </c>
      <c r="AS248" s="59" t="s">
        <v>259</v>
      </c>
      <c r="AT248" s="59" t="s">
        <v>1105</v>
      </c>
      <c r="AU248" s="59" t="s">
        <v>1106</v>
      </c>
      <c r="AV248" s="59" t="s">
        <v>1107</v>
      </c>
      <c r="AW248" s="59" t="s">
        <v>304</v>
      </c>
      <c r="AX248" s="59" t="s">
        <v>1245</v>
      </c>
      <c r="AY248" s="70" t="s">
        <v>1246</v>
      </c>
      <c r="AZ248" s="70" t="s">
        <v>1218</v>
      </c>
      <c r="BA248" s="70" t="s">
        <v>1157</v>
      </c>
      <c r="BB248" s="70" t="s">
        <v>1247</v>
      </c>
      <c r="BC248" s="70" t="s">
        <v>1248</v>
      </c>
      <c r="BD248" s="70" t="s">
        <v>259</v>
      </c>
      <c r="BE248" s="70" t="s">
        <v>1114</v>
      </c>
      <c r="BF248" s="70">
        <v>522</v>
      </c>
      <c r="BG248" s="70">
        <v>1522.8</v>
      </c>
      <c r="BH248" s="70">
        <v>293.90039999999999</v>
      </c>
      <c r="BI248" s="70">
        <v>13.7052</v>
      </c>
      <c r="BJ248" s="70">
        <v>1830.4056</v>
      </c>
      <c r="BK248" s="70">
        <v>955471.72320000001</v>
      </c>
      <c r="BL248" s="70" t="s">
        <v>1270</v>
      </c>
      <c r="BM248" s="70"/>
    </row>
    <row r="249" spans="44:65" ht="57.6" x14ac:dyDescent="0.3">
      <c r="AR249" s="70">
        <v>1</v>
      </c>
      <c r="AS249" s="59" t="s">
        <v>259</v>
      </c>
      <c r="AT249" s="59" t="s">
        <v>1105</v>
      </c>
      <c r="AU249" s="59" t="s">
        <v>1106</v>
      </c>
      <c r="AV249" s="59" t="s">
        <v>1107</v>
      </c>
      <c r="AW249" s="59" t="s">
        <v>304</v>
      </c>
      <c r="AX249" s="59" t="s">
        <v>1249</v>
      </c>
      <c r="AY249" s="70" t="s">
        <v>1250</v>
      </c>
      <c r="AZ249" s="70" t="s">
        <v>1218</v>
      </c>
      <c r="BA249" s="70" t="s">
        <v>1157</v>
      </c>
      <c r="BB249" s="70" t="s">
        <v>1251</v>
      </c>
      <c r="BC249" s="70" t="s">
        <v>1252</v>
      </c>
      <c r="BD249" s="70" t="s">
        <v>259</v>
      </c>
      <c r="BE249" s="70" t="s">
        <v>1114</v>
      </c>
      <c r="BF249" s="70">
        <v>303</v>
      </c>
      <c r="BG249" s="70">
        <v>338.1</v>
      </c>
      <c r="BH249" s="70">
        <v>24.005099999999999</v>
      </c>
      <c r="BI249" s="70">
        <v>3.0428999999999999</v>
      </c>
      <c r="BJ249" s="70">
        <v>365.14800000000002</v>
      </c>
      <c r="BK249" s="70">
        <v>110639.844</v>
      </c>
      <c r="BL249" s="70" t="s">
        <v>1270</v>
      </c>
      <c r="BM249" s="70"/>
    </row>
    <row r="250" spans="44:65" ht="57.6" x14ac:dyDescent="0.3">
      <c r="AR250" s="70">
        <v>1</v>
      </c>
      <c r="AS250" s="59" t="s">
        <v>259</v>
      </c>
      <c r="AT250" s="59" t="s">
        <v>1105</v>
      </c>
      <c r="AU250" s="59" t="s">
        <v>1106</v>
      </c>
      <c r="AV250" s="59" t="s">
        <v>1107</v>
      </c>
      <c r="AW250" s="59" t="s">
        <v>304</v>
      </c>
      <c r="AX250" s="59" t="s">
        <v>1253</v>
      </c>
      <c r="AY250" s="70" t="s">
        <v>1254</v>
      </c>
      <c r="AZ250" s="70" t="s">
        <v>1218</v>
      </c>
      <c r="BA250" s="70" t="s">
        <v>1157</v>
      </c>
      <c r="BB250" s="70" t="s">
        <v>1255</v>
      </c>
      <c r="BC250" s="70" t="s">
        <v>1256</v>
      </c>
      <c r="BD250" s="70" t="s">
        <v>259</v>
      </c>
      <c r="BE250" s="70" t="s">
        <v>1114</v>
      </c>
      <c r="BF250" s="70">
        <v>229</v>
      </c>
      <c r="BG250" s="70">
        <v>2280</v>
      </c>
      <c r="BH250" s="70">
        <v>180.12</v>
      </c>
      <c r="BI250" s="70">
        <v>421.8</v>
      </c>
      <c r="BJ250" s="70">
        <v>2881.92</v>
      </c>
      <c r="BK250" s="70">
        <v>659959.68000000005</v>
      </c>
      <c r="BL250" s="70" t="s">
        <v>1270</v>
      </c>
      <c r="BM250" s="70"/>
    </row>
    <row r="251" spans="44:65" ht="28.8" x14ac:dyDescent="0.3">
      <c r="AR251" s="70">
        <v>1</v>
      </c>
      <c r="AS251" s="59" t="s">
        <v>259</v>
      </c>
      <c r="AT251" s="59" t="s">
        <v>1105</v>
      </c>
      <c r="AU251" s="59" t="s">
        <v>1106</v>
      </c>
      <c r="AV251" s="59" t="s">
        <v>1107</v>
      </c>
      <c r="AW251" s="59" t="s">
        <v>304</v>
      </c>
      <c r="AX251" s="59" t="s">
        <v>1257</v>
      </c>
      <c r="AY251" s="70" t="s">
        <v>1258</v>
      </c>
      <c r="AZ251" s="70" t="s">
        <v>1259</v>
      </c>
      <c r="BA251" s="70" t="s">
        <v>1111</v>
      </c>
      <c r="BB251" s="70" t="s">
        <v>1260</v>
      </c>
      <c r="BC251" s="70" t="s">
        <v>1261</v>
      </c>
      <c r="BD251" s="70" t="s">
        <v>259</v>
      </c>
      <c r="BE251" s="70" t="s">
        <v>1114</v>
      </c>
      <c r="BF251" s="70">
        <v>548</v>
      </c>
      <c r="BG251" s="70">
        <v>69</v>
      </c>
      <c r="BH251" s="70">
        <v>5.7960000000000003</v>
      </c>
      <c r="BI251" s="70">
        <v>4.7610000000000001</v>
      </c>
      <c r="BJ251" s="70">
        <v>79.557000000000002</v>
      </c>
      <c r="BK251" s="70">
        <v>43597.235999999997</v>
      </c>
      <c r="BL251" s="70" t="s">
        <v>1270</v>
      </c>
      <c r="BM251" s="70"/>
    </row>
    <row r="252" spans="44:65" ht="28.8" x14ac:dyDescent="0.3">
      <c r="AR252" s="70">
        <v>1</v>
      </c>
      <c r="AS252" s="59" t="s">
        <v>259</v>
      </c>
      <c r="AT252" s="59" t="s">
        <v>1105</v>
      </c>
      <c r="AU252" s="59" t="s">
        <v>1106</v>
      </c>
      <c r="AV252" s="59" t="s">
        <v>1107</v>
      </c>
      <c r="AW252" s="59" t="s">
        <v>304</v>
      </c>
      <c r="AX252" s="59" t="s">
        <v>1262</v>
      </c>
      <c r="AY252" s="70" t="s">
        <v>1263</v>
      </c>
      <c r="AZ252" s="70" t="s">
        <v>1259</v>
      </c>
      <c r="BA252" s="70" t="s">
        <v>1132</v>
      </c>
      <c r="BB252" s="70" t="s">
        <v>1264</v>
      </c>
      <c r="BC252" s="70" t="s">
        <v>1265</v>
      </c>
      <c r="BD252" s="70" t="s">
        <v>259</v>
      </c>
      <c r="BE252" s="70" t="s">
        <v>1114</v>
      </c>
      <c r="BF252" s="70">
        <v>305</v>
      </c>
      <c r="BG252" s="70">
        <v>214.8</v>
      </c>
      <c r="BH252" s="70">
        <v>36.730800000000002</v>
      </c>
      <c r="BI252" s="70">
        <v>42.315600000000003</v>
      </c>
      <c r="BJ252" s="70">
        <v>293.84640000000002</v>
      </c>
      <c r="BK252" s="70">
        <v>89623.152000000002</v>
      </c>
      <c r="BL252" s="70" t="s">
        <v>1270</v>
      </c>
      <c r="BM252" s="70"/>
    </row>
    <row r="253" spans="44:65" ht="72" x14ac:dyDescent="0.3">
      <c r="AR253" s="70">
        <v>1</v>
      </c>
      <c r="AS253" s="59" t="s">
        <v>259</v>
      </c>
      <c r="AT253" s="59" t="s">
        <v>1105</v>
      </c>
      <c r="AU253" s="59" t="s">
        <v>1106</v>
      </c>
      <c r="AV253" s="59" t="s">
        <v>1107</v>
      </c>
      <c r="AW253" s="59" t="s">
        <v>304</v>
      </c>
      <c r="AX253" s="59" t="s">
        <v>1266</v>
      </c>
      <c r="AY253" s="70" t="s">
        <v>1267</v>
      </c>
      <c r="AZ253" s="70" t="s">
        <v>1259</v>
      </c>
      <c r="BA253" s="70" t="s">
        <v>1157</v>
      </c>
      <c r="BB253" s="70" t="s">
        <v>1268</v>
      </c>
      <c r="BC253" s="70" t="s">
        <v>1269</v>
      </c>
      <c r="BD253" s="70" t="s">
        <v>259</v>
      </c>
      <c r="BE253" s="70" t="s">
        <v>1114</v>
      </c>
      <c r="BF253" s="70">
        <v>292</v>
      </c>
      <c r="BG253" s="70">
        <v>300</v>
      </c>
      <c r="BH253" s="70">
        <v>9</v>
      </c>
      <c r="BI253" s="70">
        <v>30.3</v>
      </c>
      <c r="BJ253" s="70">
        <v>339.3</v>
      </c>
      <c r="BK253" s="70">
        <v>99075.6</v>
      </c>
      <c r="BL253" s="70" t="s">
        <v>1270</v>
      </c>
      <c r="BM253" s="70"/>
    </row>
    <row r="254" spans="44:65" ht="43.2" x14ac:dyDescent="0.3">
      <c r="AR254" s="70">
        <v>1</v>
      </c>
      <c r="AS254" s="59" t="s">
        <v>260</v>
      </c>
      <c r="AT254" s="59" t="s">
        <v>1105</v>
      </c>
      <c r="AU254" s="59" t="s">
        <v>1106</v>
      </c>
      <c r="AV254" s="59" t="s">
        <v>1107</v>
      </c>
      <c r="AW254" s="59" t="s">
        <v>304</v>
      </c>
      <c r="AX254" s="59" t="s">
        <v>1108</v>
      </c>
      <c r="AY254" s="70" t="s">
        <v>1109</v>
      </c>
      <c r="AZ254" s="70" t="s">
        <v>1110</v>
      </c>
      <c r="BA254" s="70" t="s">
        <v>1111</v>
      </c>
      <c r="BB254" s="70" t="s">
        <v>1112</v>
      </c>
      <c r="BC254" s="70" t="s">
        <v>1113</v>
      </c>
      <c r="BD254" s="70" t="s">
        <v>254</v>
      </c>
      <c r="BE254" s="70" t="s">
        <v>1114</v>
      </c>
      <c r="BF254" s="70">
        <v>13</v>
      </c>
      <c r="BG254" s="70">
        <v>0.76600000000000001</v>
      </c>
      <c r="BH254" s="70">
        <v>9.3451999999999993E-2</v>
      </c>
      <c r="BI254" s="70">
        <v>9.6516000000000005E-2</v>
      </c>
      <c r="BJ254" s="70">
        <v>0.95596800000000004</v>
      </c>
      <c r="BK254" s="70">
        <v>12.427584</v>
      </c>
      <c r="BL254" s="70" t="s">
        <v>1270</v>
      </c>
      <c r="BM254" s="70"/>
    </row>
    <row r="255" spans="44:65" ht="43.2" x14ac:dyDescent="0.3">
      <c r="AR255" s="70">
        <v>1</v>
      </c>
      <c r="AS255" s="59" t="s">
        <v>260</v>
      </c>
      <c r="AT255" s="59" t="s">
        <v>1105</v>
      </c>
      <c r="AU255" s="59" t="s">
        <v>1106</v>
      </c>
      <c r="AV255" s="59" t="s">
        <v>1107</v>
      </c>
      <c r="AW255" s="59" t="s">
        <v>304</v>
      </c>
      <c r="AX255" s="59" t="s">
        <v>1118</v>
      </c>
      <c r="AY255" s="70" t="s">
        <v>1119</v>
      </c>
      <c r="AZ255" s="70" t="s">
        <v>1110</v>
      </c>
      <c r="BA255" s="70" t="s">
        <v>1111</v>
      </c>
      <c r="BB255" s="70" t="s">
        <v>1120</v>
      </c>
      <c r="BC255" s="70" t="s">
        <v>1121</v>
      </c>
      <c r="BD255" s="70" t="s">
        <v>254</v>
      </c>
      <c r="BE255" s="70" t="s">
        <v>1114</v>
      </c>
      <c r="BF255" s="70">
        <v>217</v>
      </c>
      <c r="BG255" s="70">
        <v>1.83</v>
      </c>
      <c r="BH255" s="70">
        <v>0.20313000000000001</v>
      </c>
      <c r="BI255" s="70">
        <v>0.32207999999999998</v>
      </c>
      <c r="BJ255" s="70">
        <v>2.35521</v>
      </c>
      <c r="BK255" s="70">
        <v>511.08057000000002</v>
      </c>
      <c r="BL255" s="70" t="s">
        <v>1270</v>
      </c>
      <c r="BM255" s="70"/>
    </row>
    <row r="256" spans="44:65" ht="43.2" x14ac:dyDescent="0.3">
      <c r="AR256" s="70">
        <v>1</v>
      </c>
      <c r="AS256" s="59" t="s">
        <v>260</v>
      </c>
      <c r="AT256" s="59" t="s">
        <v>1105</v>
      </c>
      <c r="AU256" s="59" t="s">
        <v>1106</v>
      </c>
      <c r="AV256" s="59" t="s">
        <v>1107</v>
      </c>
      <c r="AW256" s="59" t="s">
        <v>304</v>
      </c>
      <c r="AX256" s="59" t="s">
        <v>1124</v>
      </c>
      <c r="AY256" s="70" t="s">
        <v>1125</v>
      </c>
      <c r="AZ256" s="70" t="s">
        <v>1110</v>
      </c>
      <c r="BA256" s="70" t="s">
        <v>1111</v>
      </c>
      <c r="BB256" s="70" t="s">
        <v>1126</v>
      </c>
      <c r="BC256" s="70" t="s">
        <v>1127</v>
      </c>
      <c r="BD256" s="70" t="s">
        <v>254</v>
      </c>
      <c r="BE256" s="70" t="s">
        <v>1114</v>
      </c>
      <c r="BF256" s="70">
        <v>318</v>
      </c>
      <c r="BG256" s="70">
        <v>4.9169999999999998</v>
      </c>
      <c r="BH256" s="70">
        <v>0.54578700000000002</v>
      </c>
      <c r="BI256" s="70">
        <v>3.9336000000000003E-2</v>
      </c>
      <c r="BJ256" s="70">
        <v>5.5021230000000001</v>
      </c>
      <c r="BK256" s="70">
        <v>1749.6751139999999</v>
      </c>
      <c r="BL256" s="70" t="s">
        <v>1270</v>
      </c>
      <c r="BM256" s="70"/>
    </row>
    <row r="257" spans="44:65" ht="43.2" x14ac:dyDescent="0.3">
      <c r="AR257" s="70">
        <v>1</v>
      </c>
      <c r="AS257" s="59" t="s">
        <v>260</v>
      </c>
      <c r="AT257" s="59" t="s">
        <v>1105</v>
      </c>
      <c r="AU257" s="59" t="s">
        <v>1106</v>
      </c>
      <c r="AV257" s="59" t="s">
        <v>1107</v>
      </c>
      <c r="AW257" s="59" t="s">
        <v>304</v>
      </c>
      <c r="AX257" s="59" t="s">
        <v>1130</v>
      </c>
      <c r="AY257" s="70" t="s">
        <v>1131</v>
      </c>
      <c r="AZ257" s="70" t="s">
        <v>1110</v>
      </c>
      <c r="BA257" s="70" t="s">
        <v>1132</v>
      </c>
      <c r="BB257" s="70" t="s">
        <v>1133</v>
      </c>
      <c r="BC257" s="70" t="s">
        <v>1134</v>
      </c>
      <c r="BD257" s="70" t="s">
        <v>254</v>
      </c>
      <c r="BE257" s="70" t="s">
        <v>1114</v>
      </c>
      <c r="BF257" s="70">
        <v>212</v>
      </c>
      <c r="BG257" s="70">
        <v>1.944</v>
      </c>
      <c r="BH257" s="70">
        <v>0.12636</v>
      </c>
      <c r="BI257" s="70">
        <v>0.22939200000000001</v>
      </c>
      <c r="BJ257" s="70">
        <v>2.2997519999999998</v>
      </c>
      <c r="BK257" s="70">
        <v>487.54742399999998</v>
      </c>
      <c r="BL257" s="70" t="s">
        <v>1270</v>
      </c>
      <c r="BM257" s="70"/>
    </row>
    <row r="258" spans="44:65" ht="43.2" x14ac:dyDescent="0.3">
      <c r="AR258" s="70">
        <v>1</v>
      </c>
      <c r="AS258" s="59" t="s">
        <v>260</v>
      </c>
      <c r="AT258" s="59" t="s">
        <v>1105</v>
      </c>
      <c r="AU258" s="59" t="s">
        <v>1106</v>
      </c>
      <c r="AV258" s="59" t="s">
        <v>1107</v>
      </c>
      <c r="AW258" s="59" t="s">
        <v>304</v>
      </c>
      <c r="AX258" s="59" t="s">
        <v>1137</v>
      </c>
      <c r="AY258" s="70" t="s">
        <v>1138</v>
      </c>
      <c r="AZ258" s="70" t="s">
        <v>1110</v>
      </c>
      <c r="BA258" s="70" t="s">
        <v>1132</v>
      </c>
      <c r="BB258" s="70" t="s">
        <v>1139</v>
      </c>
      <c r="BC258" s="70" t="s">
        <v>1140</v>
      </c>
      <c r="BD258" s="70" t="s">
        <v>254</v>
      </c>
      <c r="BE258" s="70" t="s">
        <v>1114</v>
      </c>
      <c r="BF258" s="70">
        <v>457</v>
      </c>
      <c r="BG258" s="70">
        <v>1.3360000000000001</v>
      </c>
      <c r="BH258" s="70">
        <v>0.25384000000000001</v>
      </c>
      <c r="BI258" s="70">
        <v>0.16165599999999999</v>
      </c>
      <c r="BJ258" s="70">
        <v>1.7514959999999999</v>
      </c>
      <c r="BK258" s="70">
        <v>800.433672</v>
      </c>
      <c r="BL258" s="70" t="s">
        <v>1270</v>
      </c>
      <c r="BM258" s="70"/>
    </row>
    <row r="259" spans="44:65" ht="43.2" x14ac:dyDescent="0.3">
      <c r="AR259" s="70">
        <v>1</v>
      </c>
      <c r="AS259" s="59" t="s">
        <v>260</v>
      </c>
      <c r="AT259" s="59" t="s">
        <v>1105</v>
      </c>
      <c r="AU259" s="59" t="s">
        <v>1106</v>
      </c>
      <c r="AV259" s="59" t="s">
        <v>1107</v>
      </c>
      <c r="AW259" s="59" t="s">
        <v>304</v>
      </c>
      <c r="AX259" s="59" t="s">
        <v>1143</v>
      </c>
      <c r="AY259" s="70" t="s">
        <v>1144</v>
      </c>
      <c r="AZ259" s="70" t="s">
        <v>1110</v>
      </c>
      <c r="BA259" s="70" t="s">
        <v>1132</v>
      </c>
      <c r="BB259" s="70" t="s">
        <v>1145</v>
      </c>
      <c r="BC259" s="70" t="s">
        <v>1146</v>
      </c>
      <c r="BD259" s="70" t="s">
        <v>254</v>
      </c>
      <c r="BE259" s="70" t="s">
        <v>1114</v>
      </c>
      <c r="BF259" s="70">
        <v>387</v>
      </c>
      <c r="BG259" s="70">
        <v>5.94</v>
      </c>
      <c r="BH259" s="70">
        <v>0.76032</v>
      </c>
      <c r="BI259" s="70">
        <v>1.10484</v>
      </c>
      <c r="BJ259" s="70">
        <v>7.8051599999999999</v>
      </c>
      <c r="BK259" s="70">
        <v>3020.59692</v>
      </c>
      <c r="BL259" s="70" t="s">
        <v>1270</v>
      </c>
      <c r="BM259" s="70"/>
    </row>
    <row r="260" spans="44:65" ht="43.2" x14ac:dyDescent="0.3">
      <c r="AR260" s="70">
        <v>1</v>
      </c>
      <c r="AS260" s="59" t="s">
        <v>260</v>
      </c>
      <c r="AT260" s="59" t="s">
        <v>1105</v>
      </c>
      <c r="AU260" s="59" t="s">
        <v>1106</v>
      </c>
      <c r="AV260" s="59" t="s">
        <v>1107</v>
      </c>
      <c r="AW260" s="59" t="s">
        <v>304</v>
      </c>
      <c r="AX260" s="59" t="s">
        <v>1149</v>
      </c>
      <c r="AY260" s="70" t="s">
        <v>1150</v>
      </c>
      <c r="AZ260" s="70" t="s">
        <v>1110</v>
      </c>
      <c r="BA260" s="70" t="s">
        <v>1132</v>
      </c>
      <c r="BB260" s="70" t="s">
        <v>1151</v>
      </c>
      <c r="BC260" s="70" t="s">
        <v>1152</v>
      </c>
      <c r="BD260" s="70" t="s">
        <v>254</v>
      </c>
      <c r="BE260" s="70" t="s">
        <v>1114</v>
      </c>
      <c r="BF260" s="70">
        <v>49</v>
      </c>
      <c r="BG260" s="70">
        <v>8.8339999999999996</v>
      </c>
      <c r="BH260" s="70">
        <v>0.37102800000000002</v>
      </c>
      <c r="BI260" s="70">
        <v>1.121918</v>
      </c>
      <c r="BJ260" s="70">
        <v>10.326946</v>
      </c>
      <c r="BK260" s="70">
        <v>506.020354</v>
      </c>
      <c r="BL260" s="70" t="s">
        <v>1270</v>
      </c>
      <c r="BM260" s="70"/>
    </row>
    <row r="261" spans="44:65" ht="43.2" x14ac:dyDescent="0.3">
      <c r="AR261" s="70">
        <v>1</v>
      </c>
      <c r="AS261" s="59" t="s">
        <v>260</v>
      </c>
      <c r="AT261" s="59" t="s">
        <v>1105</v>
      </c>
      <c r="AU261" s="59" t="s">
        <v>1106</v>
      </c>
      <c r="AV261" s="59" t="s">
        <v>1107</v>
      </c>
      <c r="AW261" s="59" t="s">
        <v>304</v>
      </c>
      <c r="AX261" s="59" t="s">
        <v>1155</v>
      </c>
      <c r="AY261" s="70" t="s">
        <v>1156</v>
      </c>
      <c r="AZ261" s="70" t="s">
        <v>1110</v>
      </c>
      <c r="BA261" s="70" t="s">
        <v>1157</v>
      </c>
      <c r="BB261" s="70" t="s">
        <v>1158</v>
      </c>
      <c r="BC261" s="70" t="s">
        <v>1159</v>
      </c>
      <c r="BD261" s="70" t="s">
        <v>254</v>
      </c>
      <c r="BE261" s="70" t="s">
        <v>1114</v>
      </c>
      <c r="BF261" s="70">
        <v>255</v>
      </c>
      <c r="BG261" s="70">
        <v>6.44</v>
      </c>
      <c r="BH261" s="70">
        <v>0.88871999999999995</v>
      </c>
      <c r="BI261" s="70">
        <v>7.7280000000000001E-2</v>
      </c>
      <c r="BJ261" s="70">
        <v>7.4059999999999997</v>
      </c>
      <c r="BK261" s="70">
        <v>1888.53</v>
      </c>
      <c r="BL261" s="70" t="s">
        <v>1270</v>
      </c>
      <c r="BM261" s="70"/>
    </row>
    <row r="262" spans="44:65" ht="43.2" x14ac:dyDescent="0.3">
      <c r="AR262" s="70">
        <v>1</v>
      </c>
      <c r="AS262" s="59" t="s">
        <v>260</v>
      </c>
      <c r="AT262" s="59" t="s">
        <v>1105</v>
      </c>
      <c r="AU262" s="59" t="s">
        <v>1106</v>
      </c>
      <c r="AV262" s="59" t="s">
        <v>1107</v>
      </c>
      <c r="AW262" s="59" t="s">
        <v>304</v>
      </c>
      <c r="AX262" s="59" t="s">
        <v>1162</v>
      </c>
      <c r="AY262" s="70" t="s">
        <v>1163</v>
      </c>
      <c r="AZ262" s="70" t="s">
        <v>1110</v>
      </c>
      <c r="BA262" s="70" t="s">
        <v>1157</v>
      </c>
      <c r="BB262" s="70" t="s">
        <v>1164</v>
      </c>
      <c r="BC262" s="70" t="s">
        <v>1165</v>
      </c>
      <c r="BD262" s="70" t="s">
        <v>254</v>
      </c>
      <c r="BE262" s="70" t="s">
        <v>1114</v>
      </c>
      <c r="BF262" s="70">
        <v>297</v>
      </c>
      <c r="BG262" s="70">
        <v>2.8530000000000002</v>
      </c>
      <c r="BH262" s="70">
        <v>0.49356899999999998</v>
      </c>
      <c r="BI262" s="70">
        <v>0.32524199999999998</v>
      </c>
      <c r="BJ262" s="70">
        <v>3.6718109999999999</v>
      </c>
      <c r="BK262" s="70">
        <v>1090.527867</v>
      </c>
      <c r="BL262" s="70" t="s">
        <v>1270</v>
      </c>
      <c r="BM262" s="70"/>
    </row>
    <row r="263" spans="44:65" ht="43.2" x14ac:dyDescent="0.3">
      <c r="AR263" s="70">
        <v>1</v>
      </c>
      <c r="AS263" s="59" t="s">
        <v>260</v>
      </c>
      <c r="AT263" s="59" t="s">
        <v>1105</v>
      </c>
      <c r="AU263" s="59" t="s">
        <v>1106</v>
      </c>
      <c r="AV263" s="59" t="s">
        <v>1107</v>
      </c>
      <c r="AW263" s="59" t="s">
        <v>304</v>
      </c>
      <c r="AX263" s="59" t="s">
        <v>1168</v>
      </c>
      <c r="AY263" s="70" t="s">
        <v>1169</v>
      </c>
      <c r="AZ263" s="70" t="s">
        <v>1110</v>
      </c>
      <c r="BA263" s="70" t="s">
        <v>1157</v>
      </c>
      <c r="BB263" s="70" t="s">
        <v>1170</v>
      </c>
      <c r="BC263" s="70" t="s">
        <v>1171</v>
      </c>
      <c r="BD263" s="70" t="s">
        <v>254</v>
      </c>
      <c r="BE263" s="70" t="s">
        <v>1114</v>
      </c>
      <c r="BF263" s="70">
        <v>39</v>
      </c>
      <c r="BG263" s="70">
        <v>13.26</v>
      </c>
      <c r="BH263" s="70">
        <v>0.17238000000000001</v>
      </c>
      <c r="BI263" s="70">
        <v>0.42431999999999997</v>
      </c>
      <c r="BJ263" s="70">
        <v>13.8567</v>
      </c>
      <c r="BK263" s="70">
        <v>540.41129999999998</v>
      </c>
      <c r="BL263" s="70" t="s">
        <v>1270</v>
      </c>
      <c r="BM263" s="70"/>
    </row>
    <row r="264" spans="44:65" ht="57.6" x14ac:dyDescent="0.3">
      <c r="AR264" s="70">
        <v>1</v>
      </c>
      <c r="AS264" s="59" t="s">
        <v>260</v>
      </c>
      <c r="AT264" s="59" t="s">
        <v>1105</v>
      </c>
      <c r="AU264" s="59" t="s">
        <v>1106</v>
      </c>
      <c r="AV264" s="59" t="s">
        <v>1107</v>
      </c>
      <c r="AW264" s="59" t="s">
        <v>304</v>
      </c>
      <c r="AX264" s="59" t="s">
        <v>1174</v>
      </c>
      <c r="AY264" s="70" t="s">
        <v>1175</v>
      </c>
      <c r="AZ264" s="70" t="s">
        <v>1176</v>
      </c>
      <c r="BA264" s="70" t="s">
        <v>1111</v>
      </c>
      <c r="BB264" s="70" t="s">
        <v>1177</v>
      </c>
      <c r="BC264" s="70" t="s">
        <v>1178</v>
      </c>
      <c r="BD264" s="70" t="s">
        <v>256</v>
      </c>
      <c r="BE264" s="70" t="s">
        <v>1114</v>
      </c>
      <c r="BF264" s="70">
        <v>204</v>
      </c>
      <c r="BG264" s="70">
        <v>1.129</v>
      </c>
      <c r="BH264" s="70">
        <v>0.190801</v>
      </c>
      <c r="BI264" s="70">
        <v>0.14225399999999999</v>
      </c>
      <c r="BJ264" s="70">
        <v>1.4620550000000001</v>
      </c>
      <c r="BK264" s="70">
        <v>298.25922000000003</v>
      </c>
      <c r="BL264" s="70" t="s">
        <v>1270</v>
      </c>
      <c r="BM264" s="70"/>
    </row>
    <row r="265" spans="44:65" ht="57.6" x14ac:dyDescent="0.3">
      <c r="AR265" s="70">
        <v>1</v>
      </c>
      <c r="AS265" s="59" t="s">
        <v>260</v>
      </c>
      <c r="AT265" s="59" t="s">
        <v>1105</v>
      </c>
      <c r="AU265" s="59" t="s">
        <v>1106</v>
      </c>
      <c r="AV265" s="59" t="s">
        <v>1107</v>
      </c>
      <c r="AW265" s="59" t="s">
        <v>304</v>
      </c>
      <c r="AX265" s="59" t="s">
        <v>1180</v>
      </c>
      <c r="AY265" s="70" t="s">
        <v>1181</v>
      </c>
      <c r="AZ265" s="70" t="s">
        <v>1176</v>
      </c>
      <c r="BA265" s="70" t="s">
        <v>1111</v>
      </c>
      <c r="BB265" s="70" t="s">
        <v>1182</v>
      </c>
      <c r="BC265" s="70" t="s">
        <v>1183</v>
      </c>
      <c r="BD265" s="70" t="s">
        <v>256</v>
      </c>
      <c r="BE265" s="70" t="s">
        <v>1114</v>
      </c>
      <c r="BF265" s="70">
        <v>309</v>
      </c>
      <c r="BG265" s="70">
        <v>2.0009999999999999</v>
      </c>
      <c r="BH265" s="70">
        <v>5.4026999999999999E-2</v>
      </c>
      <c r="BI265" s="70">
        <v>0.32816400000000001</v>
      </c>
      <c r="BJ265" s="70">
        <v>2.3831910000000001</v>
      </c>
      <c r="BK265" s="70">
        <v>736.40601900000001</v>
      </c>
      <c r="BL265" s="70" t="s">
        <v>1270</v>
      </c>
      <c r="BM265" s="70"/>
    </row>
    <row r="266" spans="44:65" ht="57.6" x14ac:dyDescent="0.3">
      <c r="AR266" s="70">
        <v>1</v>
      </c>
      <c r="AS266" s="59" t="s">
        <v>260</v>
      </c>
      <c r="AT266" s="59" t="s">
        <v>1105</v>
      </c>
      <c r="AU266" s="59" t="s">
        <v>1106</v>
      </c>
      <c r="AV266" s="59" t="s">
        <v>1107</v>
      </c>
      <c r="AW266" s="59" t="s">
        <v>304</v>
      </c>
      <c r="AX266" s="59" t="s">
        <v>1184</v>
      </c>
      <c r="AY266" s="70" t="s">
        <v>1185</v>
      </c>
      <c r="AZ266" s="70" t="s">
        <v>1176</v>
      </c>
      <c r="BA266" s="70" t="s">
        <v>1111</v>
      </c>
      <c r="BB266" s="70" t="s">
        <v>1186</v>
      </c>
      <c r="BC266" s="70" t="s">
        <v>1187</v>
      </c>
      <c r="BD266" s="70" t="s">
        <v>256</v>
      </c>
      <c r="BE266" s="70" t="s">
        <v>1114</v>
      </c>
      <c r="BF266" s="70">
        <v>281</v>
      </c>
      <c r="BG266" s="70">
        <v>1.1599999999999999</v>
      </c>
      <c r="BH266" s="70">
        <v>0.12528</v>
      </c>
      <c r="BI266" s="70">
        <v>0.14848</v>
      </c>
      <c r="BJ266" s="70">
        <v>1.4337599999999999</v>
      </c>
      <c r="BK266" s="70">
        <v>402.88655999999997</v>
      </c>
      <c r="BL266" s="70" t="s">
        <v>1270</v>
      </c>
      <c r="BM266" s="70"/>
    </row>
    <row r="267" spans="44:65" ht="57.6" x14ac:dyDescent="0.3">
      <c r="AR267" s="70">
        <v>1</v>
      </c>
      <c r="AS267" s="59" t="s">
        <v>260</v>
      </c>
      <c r="AT267" s="59" t="s">
        <v>1105</v>
      </c>
      <c r="AU267" s="59" t="s">
        <v>1106</v>
      </c>
      <c r="AV267" s="59" t="s">
        <v>1107</v>
      </c>
      <c r="AW267" s="59" t="s">
        <v>304</v>
      </c>
      <c r="AX267" s="59" t="s">
        <v>1188</v>
      </c>
      <c r="AY267" s="70" t="s">
        <v>1189</v>
      </c>
      <c r="AZ267" s="70" t="s">
        <v>1176</v>
      </c>
      <c r="BA267" s="70" t="s">
        <v>1132</v>
      </c>
      <c r="BB267" s="70" t="s">
        <v>1190</v>
      </c>
      <c r="BC267" s="70" t="s">
        <v>1191</v>
      </c>
      <c r="BD267" s="70" t="s">
        <v>256</v>
      </c>
      <c r="BE267" s="70" t="s">
        <v>1114</v>
      </c>
      <c r="BF267" s="70">
        <v>318</v>
      </c>
      <c r="BG267" s="70">
        <v>2.2709999999999999</v>
      </c>
      <c r="BH267" s="70">
        <v>7.0401000000000005E-2</v>
      </c>
      <c r="BI267" s="70">
        <v>3.6336E-2</v>
      </c>
      <c r="BJ267" s="70">
        <v>2.3777370000000002</v>
      </c>
      <c r="BK267" s="70">
        <v>756.12036599999999</v>
      </c>
      <c r="BL267" s="70" t="s">
        <v>1270</v>
      </c>
      <c r="BM267" s="70"/>
    </row>
    <row r="268" spans="44:65" ht="57.6" x14ac:dyDescent="0.3">
      <c r="AR268" s="70">
        <v>1</v>
      </c>
      <c r="AS268" s="59" t="s">
        <v>260</v>
      </c>
      <c r="AT268" s="59" t="s">
        <v>1105</v>
      </c>
      <c r="AU268" s="59" t="s">
        <v>1106</v>
      </c>
      <c r="AV268" s="59" t="s">
        <v>1107</v>
      </c>
      <c r="AW268" s="59" t="s">
        <v>304</v>
      </c>
      <c r="AX268" s="59" t="s">
        <v>1192</v>
      </c>
      <c r="AY268" s="70" t="s">
        <v>1193</v>
      </c>
      <c r="AZ268" s="70" t="s">
        <v>1176</v>
      </c>
      <c r="BA268" s="70" t="s">
        <v>1132</v>
      </c>
      <c r="BB268" s="70" t="s">
        <v>1194</v>
      </c>
      <c r="BC268" s="70" t="s">
        <v>1195</v>
      </c>
      <c r="BD268" s="70" t="s">
        <v>256</v>
      </c>
      <c r="BE268" s="70" t="s">
        <v>1114</v>
      </c>
      <c r="BF268" s="70">
        <v>36</v>
      </c>
      <c r="BG268" s="70">
        <v>5.5720000000000001</v>
      </c>
      <c r="BH268" s="70">
        <v>1.0865400000000001</v>
      </c>
      <c r="BI268" s="70">
        <v>2.7859999999999999E-2</v>
      </c>
      <c r="BJ268" s="70">
        <v>6.6863999999999999</v>
      </c>
      <c r="BK268" s="70">
        <v>240.71039999999999</v>
      </c>
      <c r="BL268" s="70" t="s">
        <v>1270</v>
      </c>
      <c r="BM268" s="70"/>
    </row>
    <row r="269" spans="44:65" ht="57.6" x14ac:dyDescent="0.3">
      <c r="AR269" s="70">
        <v>1</v>
      </c>
      <c r="AS269" s="59" t="s">
        <v>260</v>
      </c>
      <c r="AT269" s="59" t="s">
        <v>1105</v>
      </c>
      <c r="AU269" s="59" t="s">
        <v>1106</v>
      </c>
      <c r="AV269" s="59" t="s">
        <v>1107</v>
      </c>
      <c r="AW269" s="59" t="s">
        <v>304</v>
      </c>
      <c r="AX269" s="59" t="s">
        <v>1196</v>
      </c>
      <c r="AY269" s="70" t="s">
        <v>1197</v>
      </c>
      <c r="AZ269" s="70" t="s">
        <v>1176</v>
      </c>
      <c r="BA269" s="70" t="s">
        <v>1132</v>
      </c>
      <c r="BB269" s="70" t="s">
        <v>1198</v>
      </c>
      <c r="BC269" s="70" t="s">
        <v>1199</v>
      </c>
      <c r="BD269" s="70" t="s">
        <v>256</v>
      </c>
      <c r="BE269" s="70" t="s">
        <v>1114</v>
      </c>
      <c r="BF269" s="70">
        <v>87</v>
      </c>
      <c r="BG269" s="70">
        <v>3.488</v>
      </c>
      <c r="BH269" s="70">
        <v>0.47088000000000002</v>
      </c>
      <c r="BI269" s="70">
        <v>0.67667200000000005</v>
      </c>
      <c r="BJ269" s="70">
        <v>4.6355519999999997</v>
      </c>
      <c r="BK269" s="70">
        <v>403.293024</v>
      </c>
      <c r="BL269" s="70" t="s">
        <v>1270</v>
      </c>
      <c r="BM269" s="70"/>
    </row>
    <row r="270" spans="44:65" ht="57.6" x14ac:dyDescent="0.3">
      <c r="AR270" s="70">
        <v>1</v>
      </c>
      <c r="AS270" s="59" t="s">
        <v>260</v>
      </c>
      <c r="AT270" s="59" t="s">
        <v>1105</v>
      </c>
      <c r="AU270" s="59" t="s">
        <v>1106</v>
      </c>
      <c r="AV270" s="59" t="s">
        <v>1107</v>
      </c>
      <c r="AW270" s="59" t="s">
        <v>304</v>
      </c>
      <c r="AX270" s="59" t="s">
        <v>1200</v>
      </c>
      <c r="AY270" s="70" t="s">
        <v>1201</v>
      </c>
      <c r="AZ270" s="70" t="s">
        <v>1176</v>
      </c>
      <c r="BA270" s="70" t="s">
        <v>1132</v>
      </c>
      <c r="BB270" s="70" t="s">
        <v>1202</v>
      </c>
      <c r="BC270" s="70" t="s">
        <v>1203</v>
      </c>
      <c r="BD270" s="70" t="s">
        <v>256</v>
      </c>
      <c r="BE270" s="70" t="s">
        <v>1114</v>
      </c>
      <c r="BF270" s="70">
        <v>596</v>
      </c>
      <c r="BG270" s="70">
        <v>6.5650000000000004</v>
      </c>
      <c r="BH270" s="70">
        <v>0.70245500000000005</v>
      </c>
      <c r="BI270" s="70">
        <v>1.004445</v>
      </c>
      <c r="BJ270" s="70">
        <v>8.2719000000000005</v>
      </c>
      <c r="BK270" s="70">
        <v>4930.0523999999996</v>
      </c>
      <c r="BL270" s="70" t="s">
        <v>1270</v>
      </c>
      <c r="BM270" s="70"/>
    </row>
    <row r="271" spans="44:65" ht="57.6" x14ac:dyDescent="0.3">
      <c r="AR271" s="70">
        <v>1</v>
      </c>
      <c r="AS271" s="59" t="s">
        <v>260</v>
      </c>
      <c r="AT271" s="59" t="s">
        <v>1105</v>
      </c>
      <c r="AU271" s="59" t="s">
        <v>1106</v>
      </c>
      <c r="AV271" s="59" t="s">
        <v>1107</v>
      </c>
      <c r="AW271" s="59" t="s">
        <v>304</v>
      </c>
      <c r="AX271" s="59" t="s">
        <v>1204</v>
      </c>
      <c r="AY271" s="70" t="s">
        <v>1205</v>
      </c>
      <c r="AZ271" s="70" t="s">
        <v>1176</v>
      </c>
      <c r="BA271" s="70" t="s">
        <v>1157</v>
      </c>
      <c r="BB271" s="70" t="s">
        <v>1206</v>
      </c>
      <c r="BC271" s="70" t="s">
        <v>1207</v>
      </c>
      <c r="BD271" s="70" t="s">
        <v>256</v>
      </c>
      <c r="BE271" s="70" t="s">
        <v>1114</v>
      </c>
      <c r="BF271" s="70">
        <v>137</v>
      </c>
      <c r="BG271" s="70">
        <v>7.08</v>
      </c>
      <c r="BH271" s="70">
        <v>0.9204</v>
      </c>
      <c r="BI271" s="70">
        <v>0.98411999999999999</v>
      </c>
      <c r="BJ271" s="70">
        <v>8.9845199999999998</v>
      </c>
      <c r="BK271" s="70">
        <v>1230.87924</v>
      </c>
      <c r="BL271" s="70" t="s">
        <v>1270</v>
      </c>
      <c r="BM271" s="70"/>
    </row>
    <row r="272" spans="44:65" ht="57.6" x14ac:dyDescent="0.3">
      <c r="AR272" s="70">
        <v>1</v>
      </c>
      <c r="AS272" s="59" t="s">
        <v>260</v>
      </c>
      <c r="AT272" s="59" t="s">
        <v>1105</v>
      </c>
      <c r="AU272" s="59" t="s">
        <v>1106</v>
      </c>
      <c r="AV272" s="59" t="s">
        <v>1107</v>
      </c>
      <c r="AW272" s="59" t="s">
        <v>304</v>
      </c>
      <c r="AX272" s="59" t="s">
        <v>1208</v>
      </c>
      <c r="AY272" s="70" t="s">
        <v>1209</v>
      </c>
      <c r="AZ272" s="70" t="s">
        <v>1176</v>
      </c>
      <c r="BA272" s="70" t="s">
        <v>1157</v>
      </c>
      <c r="BB272" s="70" t="s">
        <v>1210</v>
      </c>
      <c r="BC272" s="70" t="s">
        <v>1211</v>
      </c>
      <c r="BD272" s="70" t="s">
        <v>256</v>
      </c>
      <c r="BE272" s="70" t="s">
        <v>1114</v>
      </c>
      <c r="BF272" s="70">
        <v>359</v>
      </c>
      <c r="BG272" s="70">
        <v>10.53</v>
      </c>
      <c r="BH272" s="70">
        <v>1.99017</v>
      </c>
      <c r="BI272" s="70">
        <v>1.9691099999999999</v>
      </c>
      <c r="BJ272" s="70">
        <v>14.489280000000001</v>
      </c>
      <c r="BK272" s="70">
        <v>5201.6515200000003</v>
      </c>
      <c r="BL272" s="70" t="s">
        <v>1270</v>
      </c>
      <c r="BM272" s="70"/>
    </row>
    <row r="273" spans="44:65" ht="57.6" x14ac:dyDescent="0.3">
      <c r="AR273" s="70">
        <v>1</v>
      </c>
      <c r="AS273" s="59" t="s">
        <v>260</v>
      </c>
      <c r="AT273" s="59" t="s">
        <v>1105</v>
      </c>
      <c r="AU273" s="59" t="s">
        <v>1106</v>
      </c>
      <c r="AV273" s="59" t="s">
        <v>1107</v>
      </c>
      <c r="AW273" s="59" t="s">
        <v>304</v>
      </c>
      <c r="AX273" s="59" t="s">
        <v>1212</v>
      </c>
      <c r="AY273" s="70" t="s">
        <v>1213</v>
      </c>
      <c r="AZ273" s="70" t="s">
        <v>1176</v>
      </c>
      <c r="BA273" s="70" t="s">
        <v>1157</v>
      </c>
      <c r="BB273" s="70" t="s">
        <v>1214</v>
      </c>
      <c r="BC273" s="70" t="s">
        <v>1215</v>
      </c>
      <c r="BD273" s="70" t="s">
        <v>256</v>
      </c>
      <c r="BE273" s="70" t="s">
        <v>1114</v>
      </c>
      <c r="BF273" s="70">
        <v>310</v>
      </c>
      <c r="BG273" s="70">
        <v>33.619999999999997</v>
      </c>
      <c r="BH273" s="70">
        <v>6.6231400000000002</v>
      </c>
      <c r="BI273" s="70">
        <v>1.9835799999999999</v>
      </c>
      <c r="BJ273" s="70">
        <v>42.22672</v>
      </c>
      <c r="BK273" s="70">
        <v>13090.2832</v>
      </c>
      <c r="BL273" s="70" t="s">
        <v>1270</v>
      </c>
      <c r="BM273" s="70"/>
    </row>
    <row r="274" spans="44:65" ht="43.2" x14ac:dyDescent="0.3">
      <c r="AR274" s="70">
        <v>1</v>
      </c>
      <c r="AS274" s="59" t="s">
        <v>260</v>
      </c>
      <c r="AT274" s="59" t="s">
        <v>1105</v>
      </c>
      <c r="AU274" s="59" t="s">
        <v>1106</v>
      </c>
      <c r="AV274" s="59" t="s">
        <v>1107</v>
      </c>
      <c r="AW274" s="59" t="s">
        <v>304</v>
      </c>
      <c r="AX274" s="59" t="s">
        <v>1216</v>
      </c>
      <c r="AY274" s="70" t="s">
        <v>1217</v>
      </c>
      <c r="AZ274" s="70" t="s">
        <v>1218</v>
      </c>
      <c r="BA274" s="70" t="s">
        <v>1111</v>
      </c>
      <c r="BB274" s="70" t="s">
        <v>1219</v>
      </c>
      <c r="BC274" s="70" t="s">
        <v>1220</v>
      </c>
      <c r="BD274" s="70" t="s">
        <v>259</v>
      </c>
      <c r="BE274" s="70" t="s">
        <v>1114</v>
      </c>
      <c r="BF274" s="70">
        <v>152</v>
      </c>
      <c r="BG274" s="70">
        <v>13.72</v>
      </c>
      <c r="BH274" s="70">
        <v>0.37043999999999999</v>
      </c>
      <c r="BI274" s="70">
        <v>1.7012799999999999</v>
      </c>
      <c r="BJ274" s="70">
        <v>15.79172</v>
      </c>
      <c r="BK274" s="70">
        <v>2400.3414400000001</v>
      </c>
      <c r="BL274" s="70" t="s">
        <v>1270</v>
      </c>
      <c r="BM274" s="70"/>
    </row>
    <row r="275" spans="44:65" ht="43.2" x14ac:dyDescent="0.3">
      <c r="AR275" s="70">
        <v>1</v>
      </c>
      <c r="AS275" s="59" t="s">
        <v>260</v>
      </c>
      <c r="AT275" s="59" t="s">
        <v>1105</v>
      </c>
      <c r="AU275" s="59" t="s">
        <v>1106</v>
      </c>
      <c r="AV275" s="59" t="s">
        <v>1107</v>
      </c>
      <c r="AW275" s="59" t="s">
        <v>304</v>
      </c>
      <c r="AX275" s="59" t="s">
        <v>1221</v>
      </c>
      <c r="AY275" s="70" t="s">
        <v>1222</v>
      </c>
      <c r="AZ275" s="70" t="s">
        <v>1218</v>
      </c>
      <c r="BA275" s="70" t="s">
        <v>1111</v>
      </c>
      <c r="BB275" s="70" t="s">
        <v>1223</v>
      </c>
      <c r="BC275" s="70" t="s">
        <v>1224</v>
      </c>
      <c r="BD275" s="70" t="s">
        <v>259</v>
      </c>
      <c r="BE275" s="70" t="s">
        <v>1114</v>
      </c>
      <c r="BF275" s="70">
        <v>416</v>
      </c>
      <c r="BG275" s="70">
        <v>17.875</v>
      </c>
      <c r="BH275" s="70">
        <v>1.1439999999999999</v>
      </c>
      <c r="BI275" s="70">
        <v>0.41112500000000002</v>
      </c>
      <c r="BJ275" s="70">
        <v>19.430125</v>
      </c>
      <c r="BK275" s="70">
        <v>8082.9319999999998</v>
      </c>
      <c r="BL275" s="70" t="s">
        <v>1270</v>
      </c>
      <c r="BM275" s="70"/>
    </row>
    <row r="276" spans="44:65" ht="43.2" x14ac:dyDescent="0.3">
      <c r="AR276" s="70">
        <v>1</v>
      </c>
      <c r="AS276" s="59" t="s">
        <v>260</v>
      </c>
      <c r="AT276" s="59" t="s">
        <v>1105</v>
      </c>
      <c r="AU276" s="59" t="s">
        <v>1106</v>
      </c>
      <c r="AV276" s="59" t="s">
        <v>1107</v>
      </c>
      <c r="AW276" s="59" t="s">
        <v>304</v>
      </c>
      <c r="AX276" s="59" t="s">
        <v>1225</v>
      </c>
      <c r="AY276" s="70" t="s">
        <v>1226</v>
      </c>
      <c r="AZ276" s="70" t="s">
        <v>1218</v>
      </c>
      <c r="BA276" s="70" t="s">
        <v>1111</v>
      </c>
      <c r="BB276" s="70" t="s">
        <v>1227</v>
      </c>
      <c r="BC276" s="70" t="s">
        <v>1228</v>
      </c>
      <c r="BD276" s="70" t="s">
        <v>259</v>
      </c>
      <c r="BE276" s="70" t="s">
        <v>1114</v>
      </c>
      <c r="BF276" s="70">
        <v>584</v>
      </c>
      <c r="BG276" s="70">
        <v>42.484000000000002</v>
      </c>
      <c r="BH276" s="70">
        <v>0.72222799999999998</v>
      </c>
      <c r="BI276" s="70">
        <v>7.2222799999999996</v>
      </c>
      <c r="BJ276" s="70">
        <v>50.428508000000001</v>
      </c>
      <c r="BK276" s="70">
        <v>29450.248672000002</v>
      </c>
      <c r="BL276" s="70" t="s">
        <v>1270</v>
      </c>
      <c r="BM276" s="70"/>
    </row>
    <row r="277" spans="44:65" ht="43.2" x14ac:dyDescent="0.3">
      <c r="AR277" s="70">
        <v>1</v>
      </c>
      <c r="AS277" s="59" t="s">
        <v>260</v>
      </c>
      <c r="AT277" s="59" t="s">
        <v>1105</v>
      </c>
      <c r="AU277" s="59" t="s">
        <v>1106</v>
      </c>
      <c r="AV277" s="59" t="s">
        <v>1107</v>
      </c>
      <c r="AW277" s="59" t="s">
        <v>304</v>
      </c>
      <c r="AX277" s="59" t="s">
        <v>1229</v>
      </c>
      <c r="AY277" s="70" t="s">
        <v>1230</v>
      </c>
      <c r="AZ277" s="70" t="s">
        <v>1218</v>
      </c>
      <c r="BA277" s="70" t="s">
        <v>1132</v>
      </c>
      <c r="BB277" s="70" t="s">
        <v>1231</v>
      </c>
      <c r="BC277" s="70" t="s">
        <v>1232</v>
      </c>
      <c r="BD277" s="70" t="s">
        <v>259</v>
      </c>
      <c r="BE277" s="70" t="s">
        <v>1114</v>
      </c>
      <c r="BF277" s="70">
        <v>562</v>
      </c>
      <c r="BG277" s="70">
        <v>27.4</v>
      </c>
      <c r="BH277" s="70">
        <v>0.52059999999999995</v>
      </c>
      <c r="BI277" s="70">
        <v>4.1921999999999997</v>
      </c>
      <c r="BJ277" s="70">
        <v>32.1128</v>
      </c>
      <c r="BK277" s="70">
        <v>18047.393599999999</v>
      </c>
      <c r="BL277" s="70" t="s">
        <v>1270</v>
      </c>
      <c r="BM277" s="70"/>
    </row>
    <row r="278" spans="44:65" ht="43.2" x14ac:dyDescent="0.3">
      <c r="AR278" s="70">
        <v>1</v>
      </c>
      <c r="AS278" s="59" t="s">
        <v>260</v>
      </c>
      <c r="AT278" s="59" t="s">
        <v>1105</v>
      </c>
      <c r="AU278" s="59" t="s">
        <v>1106</v>
      </c>
      <c r="AV278" s="59" t="s">
        <v>1107</v>
      </c>
      <c r="AW278" s="59" t="s">
        <v>304</v>
      </c>
      <c r="AX278" s="59" t="s">
        <v>1233</v>
      </c>
      <c r="AY278" s="70" t="s">
        <v>1234</v>
      </c>
      <c r="AZ278" s="70" t="s">
        <v>1218</v>
      </c>
      <c r="BA278" s="70" t="s">
        <v>1132</v>
      </c>
      <c r="BB278" s="70" t="s">
        <v>1235</v>
      </c>
      <c r="BC278" s="70" t="s">
        <v>1236</v>
      </c>
      <c r="BD278" s="70" t="s">
        <v>259</v>
      </c>
      <c r="BE278" s="70" t="s">
        <v>1114</v>
      </c>
      <c r="BF278" s="70">
        <v>372</v>
      </c>
      <c r="BG278" s="70">
        <v>18.899999999999999</v>
      </c>
      <c r="BH278" s="70">
        <v>2.5703999999999998</v>
      </c>
      <c r="BI278" s="70">
        <v>2.9106000000000001</v>
      </c>
      <c r="BJ278" s="70">
        <v>24.381</v>
      </c>
      <c r="BK278" s="70">
        <v>9069.732</v>
      </c>
      <c r="BL278" s="70" t="s">
        <v>1270</v>
      </c>
      <c r="BM278" s="70"/>
    </row>
    <row r="279" spans="44:65" ht="43.2" x14ac:dyDescent="0.3">
      <c r="AR279" s="70">
        <v>1</v>
      </c>
      <c r="AS279" s="59" t="s">
        <v>260</v>
      </c>
      <c r="AT279" s="59" t="s">
        <v>1105</v>
      </c>
      <c r="AU279" s="59" t="s">
        <v>1106</v>
      </c>
      <c r="AV279" s="59" t="s">
        <v>1107</v>
      </c>
      <c r="AW279" s="59" t="s">
        <v>304</v>
      </c>
      <c r="AX279" s="59" t="s">
        <v>1237</v>
      </c>
      <c r="AY279" s="70" t="s">
        <v>1238</v>
      </c>
      <c r="AZ279" s="70" t="s">
        <v>1218</v>
      </c>
      <c r="BA279" s="70" t="s">
        <v>1132</v>
      </c>
      <c r="BB279" s="70" t="s">
        <v>1239</v>
      </c>
      <c r="BC279" s="70" t="s">
        <v>1240</v>
      </c>
      <c r="BD279" s="70" t="s">
        <v>259</v>
      </c>
      <c r="BE279" s="70" t="s">
        <v>1114</v>
      </c>
      <c r="BF279" s="70">
        <v>82</v>
      </c>
      <c r="BG279" s="70">
        <v>86.79</v>
      </c>
      <c r="BH279" s="70">
        <v>17.010840000000002</v>
      </c>
      <c r="BI279" s="70">
        <v>13.62603</v>
      </c>
      <c r="BJ279" s="70">
        <v>117.42686999999999</v>
      </c>
      <c r="BK279" s="70">
        <v>9629.0033399999993</v>
      </c>
      <c r="BL279" s="70" t="s">
        <v>1270</v>
      </c>
      <c r="BM279" s="70"/>
    </row>
    <row r="280" spans="44:65" ht="43.2" x14ac:dyDescent="0.3">
      <c r="AR280" s="70">
        <v>1</v>
      </c>
      <c r="AS280" s="59" t="s">
        <v>260</v>
      </c>
      <c r="AT280" s="59" t="s">
        <v>1105</v>
      </c>
      <c r="AU280" s="59" t="s">
        <v>1106</v>
      </c>
      <c r="AV280" s="59" t="s">
        <v>1107</v>
      </c>
      <c r="AW280" s="59" t="s">
        <v>304</v>
      </c>
      <c r="AX280" s="59" t="s">
        <v>1241</v>
      </c>
      <c r="AY280" s="70" t="s">
        <v>1242</v>
      </c>
      <c r="AZ280" s="70" t="s">
        <v>1218</v>
      </c>
      <c r="BA280" s="70" t="s">
        <v>1132</v>
      </c>
      <c r="BB280" s="70" t="s">
        <v>1243</v>
      </c>
      <c r="BC280" s="70" t="s">
        <v>1244</v>
      </c>
      <c r="BD280" s="70" t="s">
        <v>259</v>
      </c>
      <c r="BE280" s="70" t="s">
        <v>1114</v>
      </c>
      <c r="BF280" s="70">
        <v>345</v>
      </c>
      <c r="BG280" s="70">
        <v>151.5</v>
      </c>
      <c r="BH280" s="70">
        <v>5.4539999999999997</v>
      </c>
      <c r="BI280" s="70">
        <v>3.6360000000000001</v>
      </c>
      <c r="BJ280" s="70">
        <v>160.59</v>
      </c>
      <c r="BK280" s="70">
        <v>55403.55</v>
      </c>
      <c r="BL280" s="70" t="s">
        <v>1270</v>
      </c>
      <c r="BM280" s="70"/>
    </row>
    <row r="281" spans="44:65" ht="43.2" x14ac:dyDescent="0.3">
      <c r="AR281" s="70">
        <v>1</v>
      </c>
      <c r="AS281" s="59" t="s">
        <v>260</v>
      </c>
      <c r="AT281" s="59" t="s">
        <v>1105</v>
      </c>
      <c r="AU281" s="59" t="s">
        <v>1106</v>
      </c>
      <c r="AV281" s="59" t="s">
        <v>1107</v>
      </c>
      <c r="AW281" s="59" t="s">
        <v>304</v>
      </c>
      <c r="AX281" s="59" t="s">
        <v>1245</v>
      </c>
      <c r="AY281" s="70" t="s">
        <v>1246</v>
      </c>
      <c r="AZ281" s="70" t="s">
        <v>1218</v>
      </c>
      <c r="BA281" s="70" t="s">
        <v>1157</v>
      </c>
      <c r="BB281" s="70" t="s">
        <v>1247</v>
      </c>
      <c r="BC281" s="70" t="s">
        <v>1248</v>
      </c>
      <c r="BD281" s="70" t="s">
        <v>259</v>
      </c>
      <c r="BE281" s="70" t="s">
        <v>1114</v>
      </c>
      <c r="BF281" s="70">
        <v>522</v>
      </c>
      <c r="BG281" s="70">
        <v>778.8</v>
      </c>
      <c r="BH281" s="70">
        <v>10.9032</v>
      </c>
      <c r="BI281" s="70">
        <v>35.045999999999999</v>
      </c>
      <c r="BJ281" s="70">
        <v>824.74919999999997</v>
      </c>
      <c r="BK281" s="70">
        <v>430519.08240000001</v>
      </c>
      <c r="BL281" s="70" t="s">
        <v>1270</v>
      </c>
      <c r="BM281" s="70"/>
    </row>
    <row r="282" spans="44:65" ht="57.6" x14ac:dyDescent="0.3">
      <c r="AR282" s="70">
        <v>1</v>
      </c>
      <c r="AS282" s="59" t="s">
        <v>260</v>
      </c>
      <c r="AT282" s="59" t="s">
        <v>1105</v>
      </c>
      <c r="AU282" s="59" t="s">
        <v>1106</v>
      </c>
      <c r="AV282" s="59" t="s">
        <v>1107</v>
      </c>
      <c r="AW282" s="59" t="s">
        <v>304</v>
      </c>
      <c r="AX282" s="59" t="s">
        <v>1249</v>
      </c>
      <c r="AY282" s="70" t="s">
        <v>1250</v>
      </c>
      <c r="AZ282" s="70" t="s">
        <v>1218</v>
      </c>
      <c r="BA282" s="70" t="s">
        <v>1157</v>
      </c>
      <c r="BB282" s="70" t="s">
        <v>1251</v>
      </c>
      <c r="BC282" s="70" t="s">
        <v>1252</v>
      </c>
      <c r="BD282" s="70" t="s">
        <v>259</v>
      </c>
      <c r="BE282" s="70" t="s">
        <v>1114</v>
      </c>
      <c r="BF282" s="70">
        <v>303</v>
      </c>
      <c r="BG282" s="70">
        <v>445.9</v>
      </c>
      <c r="BH282" s="70">
        <v>62.426000000000002</v>
      </c>
      <c r="BI282" s="70">
        <v>70.898099999999999</v>
      </c>
      <c r="BJ282" s="70">
        <v>579.22410000000002</v>
      </c>
      <c r="BK282" s="70">
        <v>175504.90229999999</v>
      </c>
      <c r="BL282" s="70" t="s">
        <v>1270</v>
      </c>
      <c r="BM282" s="70"/>
    </row>
    <row r="283" spans="44:65" ht="57.6" x14ac:dyDescent="0.3">
      <c r="AR283" s="70">
        <v>1</v>
      </c>
      <c r="AS283" s="59" t="s">
        <v>260</v>
      </c>
      <c r="AT283" s="59" t="s">
        <v>1105</v>
      </c>
      <c r="AU283" s="59" t="s">
        <v>1106</v>
      </c>
      <c r="AV283" s="59" t="s">
        <v>1107</v>
      </c>
      <c r="AW283" s="59" t="s">
        <v>304</v>
      </c>
      <c r="AX283" s="59" t="s">
        <v>1253</v>
      </c>
      <c r="AY283" s="70" t="s">
        <v>1254</v>
      </c>
      <c r="AZ283" s="70" t="s">
        <v>1218</v>
      </c>
      <c r="BA283" s="70" t="s">
        <v>1157</v>
      </c>
      <c r="BB283" s="70" t="s">
        <v>1255</v>
      </c>
      <c r="BC283" s="70" t="s">
        <v>1256</v>
      </c>
      <c r="BD283" s="70" t="s">
        <v>259</v>
      </c>
      <c r="BE283" s="70" t="s">
        <v>1114</v>
      </c>
      <c r="BF283" s="70">
        <v>229</v>
      </c>
      <c r="BG283" s="70">
        <v>2398.5</v>
      </c>
      <c r="BH283" s="70">
        <v>129.51900000000001</v>
      </c>
      <c r="BI283" s="70">
        <v>390.95549999999997</v>
      </c>
      <c r="BJ283" s="70">
        <v>2918.9744999999998</v>
      </c>
      <c r="BK283" s="70">
        <v>668445.1605</v>
      </c>
      <c r="BL283" s="70" t="s">
        <v>1270</v>
      </c>
      <c r="BM283" s="70"/>
    </row>
    <row r="284" spans="44:65" ht="28.8" x14ac:dyDescent="0.3">
      <c r="AR284" s="70">
        <v>1</v>
      </c>
      <c r="AS284" s="59" t="s">
        <v>260</v>
      </c>
      <c r="AT284" s="59" t="s">
        <v>1105</v>
      </c>
      <c r="AU284" s="59" t="s">
        <v>1106</v>
      </c>
      <c r="AV284" s="59" t="s">
        <v>1107</v>
      </c>
      <c r="AW284" s="59" t="s">
        <v>304</v>
      </c>
      <c r="AX284" s="59" t="s">
        <v>1257</v>
      </c>
      <c r="AY284" s="70" t="s">
        <v>1258</v>
      </c>
      <c r="AZ284" s="70" t="s">
        <v>1259</v>
      </c>
      <c r="BA284" s="70" t="s">
        <v>1111</v>
      </c>
      <c r="BB284" s="70" t="s">
        <v>1260</v>
      </c>
      <c r="BC284" s="70" t="s">
        <v>1261</v>
      </c>
      <c r="BD284" s="70" t="s">
        <v>259</v>
      </c>
      <c r="BE284" s="70" t="s">
        <v>1114</v>
      </c>
      <c r="BF284" s="70">
        <v>548</v>
      </c>
      <c r="BG284" s="70">
        <v>71.8</v>
      </c>
      <c r="BH284" s="70">
        <v>13.282999999999999</v>
      </c>
      <c r="BI284" s="70">
        <v>13.426600000000001</v>
      </c>
      <c r="BJ284" s="70">
        <v>98.509600000000006</v>
      </c>
      <c r="BK284" s="70">
        <v>53983.260799999996</v>
      </c>
      <c r="BL284" s="70" t="s">
        <v>1270</v>
      </c>
      <c r="BM284" s="70"/>
    </row>
    <row r="285" spans="44:65" ht="28.8" x14ac:dyDescent="0.3">
      <c r="AR285" s="70">
        <v>1</v>
      </c>
      <c r="AS285" s="59" t="s">
        <v>260</v>
      </c>
      <c r="AT285" s="59" t="s">
        <v>1105</v>
      </c>
      <c r="AU285" s="59" t="s">
        <v>1106</v>
      </c>
      <c r="AV285" s="59" t="s">
        <v>1107</v>
      </c>
      <c r="AW285" s="59" t="s">
        <v>304</v>
      </c>
      <c r="AX285" s="59" t="s">
        <v>1262</v>
      </c>
      <c r="AY285" s="70" t="s">
        <v>1263</v>
      </c>
      <c r="AZ285" s="70" t="s">
        <v>1259</v>
      </c>
      <c r="BA285" s="70" t="s">
        <v>1132</v>
      </c>
      <c r="BB285" s="70" t="s">
        <v>1264</v>
      </c>
      <c r="BC285" s="70" t="s">
        <v>1265</v>
      </c>
      <c r="BD285" s="70" t="s">
        <v>259</v>
      </c>
      <c r="BE285" s="70" t="s">
        <v>1114</v>
      </c>
      <c r="BF285" s="70">
        <v>305</v>
      </c>
      <c r="BG285" s="70">
        <v>242</v>
      </c>
      <c r="BH285" s="70">
        <v>34.606000000000002</v>
      </c>
      <c r="BI285" s="70">
        <v>46.706000000000003</v>
      </c>
      <c r="BJ285" s="70">
        <v>323.31200000000001</v>
      </c>
      <c r="BK285" s="70">
        <v>98610.16</v>
      </c>
      <c r="BL285" s="70" t="s">
        <v>1270</v>
      </c>
      <c r="BM285" s="70"/>
    </row>
    <row r="286" spans="44:65" ht="72" x14ac:dyDescent="0.3">
      <c r="AR286" s="70">
        <v>1</v>
      </c>
      <c r="AS286" s="59" t="s">
        <v>260</v>
      </c>
      <c r="AT286" s="59" t="s">
        <v>1105</v>
      </c>
      <c r="AU286" s="59" t="s">
        <v>1106</v>
      </c>
      <c r="AV286" s="59" t="s">
        <v>1107</v>
      </c>
      <c r="AW286" s="59" t="s">
        <v>304</v>
      </c>
      <c r="AX286" s="59" t="s">
        <v>1266</v>
      </c>
      <c r="AY286" s="70" t="s">
        <v>1267</v>
      </c>
      <c r="AZ286" s="70" t="s">
        <v>1259</v>
      </c>
      <c r="BA286" s="70" t="s">
        <v>1157</v>
      </c>
      <c r="BB286" s="70" t="s">
        <v>1268</v>
      </c>
      <c r="BC286" s="70" t="s">
        <v>1269</v>
      </c>
      <c r="BD286" s="70" t="s">
        <v>259</v>
      </c>
      <c r="BE286" s="70" t="s">
        <v>1114</v>
      </c>
      <c r="BF286" s="70">
        <v>292</v>
      </c>
      <c r="BG286" s="70">
        <v>476</v>
      </c>
      <c r="BH286" s="70">
        <v>88.06</v>
      </c>
      <c r="BI286" s="70">
        <v>94.724000000000004</v>
      </c>
      <c r="BJ286" s="70">
        <v>658.78399999999999</v>
      </c>
      <c r="BK286" s="70">
        <v>192364.92800000001</v>
      </c>
      <c r="BL286" s="70" t="s">
        <v>1270</v>
      </c>
      <c r="BM286" s="70"/>
    </row>
    <row r="287" spans="44:65" ht="43.2" x14ac:dyDescent="0.3">
      <c r="AR287" s="70">
        <v>1</v>
      </c>
      <c r="AS287" s="59" t="s">
        <v>262</v>
      </c>
      <c r="AT287" s="59" t="s">
        <v>1105</v>
      </c>
      <c r="AU287" s="59" t="s">
        <v>1106</v>
      </c>
      <c r="AV287" s="59" t="s">
        <v>1107</v>
      </c>
      <c r="AW287" s="59" t="s">
        <v>304</v>
      </c>
      <c r="AX287" s="59" t="s">
        <v>1108</v>
      </c>
      <c r="AY287" s="70" t="s">
        <v>1109</v>
      </c>
      <c r="AZ287" s="70" t="s">
        <v>1110</v>
      </c>
      <c r="BA287" s="70" t="s">
        <v>1111</v>
      </c>
      <c r="BB287" s="70" t="s">
        <v>1112</v>
      </c>
      <c r="BC287" s="70" t="s">
        <v>1113</v>
      </c>
      <c r="BD287" s="70" t="s">
        <v>254</v>
      </c>
      <c r="BE287" s="70" t="s">
        <v>1114</v>
      </c>
      <c r="BF287" s="70">
        <v>13</v>
      </c>
      <c r="BG287" s="70"/>
      <c r="BH287" s="70"/>
      <c r="BI287" s="70"/>
      <c r="BJ287" s="70">
        <v>0</v>
      </c>
      <c r="BK287" s="70">
        <v>0</v>
      </c>
      <c r="BL287" s="70" t="s">
        <v>1270</v>
      </c>
      <c r="BM287" s="70"/>
    </row>
    <row r="288" spans="44:65" ht="43.2" x14ac:dyDescent="0.3">
      <c r="AR288" s="70">
        <v>1</v>
      </c>
      <c r="AS288" s="59" t="s">
        <v>262</v>
      </c>
      <c r="AT288" s="59" t="s">
        <v>1105</v>
      </c>
      <c r="AU288" s="59" t="s">
        <v>1106</v>
      </c>
      <c r="AV288" s="59" t="s">
        <v>1107</v>
      </c>
      <c r="AW288" s="59" t="s">
        <v>304</v>
      </c>
      <c r="AX288" s="59" t="s">
        <v>1118</v>
      </c>
      <c r="AY288" s="70" t="s">
        <v>1119</v>
      </c>
      <c r="AZ288" s="70" t="s">
        <v>1110</v>
      </c>
      <c r="BA288" s="70" t="s">
        <v>1111</v>
      </c>
      <c r="BB288" s="70" t="s">
        <v>1120</v>
      </c>
      <c r="BC288" s="70" t="s">
        <v>1121</v>
      </c>
      <c r="BD288" s="70" t="s">
        <v>254</v>
      </c>
      <c r="BE288" s="70" t="s">
        <v>1114</v>
      </c>
      <c r="BF288" s="70">
        <v>217</v>
      </c>
      <c r="BG288" s="70"/>
      <c r="BH288" s="70"/>
      <c r="BI288" s="70"/>
      <c r="BJ288" s="70">
        <v>0</v>
      </c>
      <c r="BK288" s="70">
        <v>0</v>
      </c>
      <c r="BL288" s="70" t="s">
        <v>1270</v>
      </c>
      <c r="BM288" s="70"/>
    </row>
    <row r="289" spans="44:65" ht="43.2" x14ac:dyDescent="0.3">
      <c r="AR289" s="70">
        <v>1</v>
      </c>
      <c r="AS289" s="59" t="s">
        <v>262</v>
      </c>
      <c r="AT289" s="59" t="s">
        <v>1105</v>
      </c>
      <c r="AU289" s="59" t="s">
        <v>1106</v>
      </c>
      <c r="AV289" s="59" t="s">
        <v>1107</v>
      </c>
      <c r="AW289" s="59" t="s">
        <v>304</v>
      </c>
      <c r="AX289" s="59" t="s">
        <v>1124</v>
      </c>
      <c r="AY289" s="70" t="s">
        <v>1125</v>
      </c>
      <c r="AZ289" s="70" t="s">
        <v>1110</v>
      </c>
      <c r="BA289" s="70" t="s">
        <v>1111</v>
      </c>
      <c r="BB289" s="70" t="s">
        <v>1126</v>
      </c>
      <c r="BC289" s="70" t="s">
        <v>1127</v>
      </c>
      <c r="BD289" s="70" t="s">
        <v>254</v>
      </c>
      <c r="BE289" s="70" t="s">
        <v>1114</v>
      </c>
      <c r="BF289" s="70">
        <v>318</v>
      </c>
      <c r="BG289" s="70">
        <v>4.9560000000000004</v>
      </c>
      <c r="BH289" s="70">
        <v>0.31222800000000001</v>
      </c>
      <c r="BI289" s="70">
        <v>0.63436800000000004</v>
      </c>
      <c r="BJ289" s="70">
        <v>5.902596</v>
      </c>
      <c r="BK289" s="70">
        <v>1877.0255279999999</v>
      </c>
      <c r="BL289" s="70" t="s">
        <v>1270</v>
      </c>
      <c r="BM289" s="70"/>
    </row>
    <row r="290" spans="44:65" ht="43.2" x14ac:dyDescent="0.3">
      <c r="AR290" s="70">
        <v>1</v>
      </c>
      <c r="AS290" s="59" t="s">
        <v>262</v>
      </c>
      <c r="AT290" s="59" t="s">
        <v>1105</v>
      </c>
      <c r="AU290" s="59" t="s">
        <v>1106</v>
      </c>
      <c r="AV290" s="59" t="s">
        <v>1107</v>
      </c>
      <c r="AW290" s="59" t="s">
        <v>304</v>
      </c>
      <c r="AX290" s="59" t="s">
        <v>1130</v>
      </c>
      <c r="AY290" s="70" t="s">
        <v>1131</v>
      </c>
      <c r="AZ290" s="70" t="s">
        <v>1110</v>
      </c>
      <c r="BA290" s="70" t="s">
        <v>1132</v>
      </c>
      <c r="BB290" s="70" t="s">
        <v>1133</v>
      </c>
      <c r="BC290" s="70" t="s">
        <v>1134</v>
      </c>
      <c r="BD290" s="70" t="s">
        <v>254</v>
      </c>
      <c r="BE290" s="70" t="s">
        <v>1114</v>
      </c>
      <c r="BF290" s="70">
        <v>212</v>
      </c>
      <c r="BG290" s="70">
        <v>1.7969999999999999</v>
      </c>
      <c r="BH290" s="70">
        <v>0.345024</v>
      </c>
      <c r="BI290" s="70">
        <v>0.172512</v>
      </c>
      <c r="BJ290" s="70">
        <v>2.3145359999999999</v>
      </c>
      <c r="BK290" s="70">
        <v>490.68163199999998</v>
      </c>
      <c r="BL290" s="70" t="s">
        <v>1270</v>
      </c>
      <c r="BM290" s="70"/>
    </row>
    <row r="291" spans="44:65" ht="43.2" x14ac:dyDescent="0.3">
      <c r="AR291" s="70">
        <v>1</v>
      </c>
      <c r="AS291" s="59" t="s">
        <v>262</v>
      </c>
      <c r="AT291" s="59" t="s">
        <v>1105</v>
      </c>
      <c r="AU291" s="59" t="s">
        <v>1106</v>
      </c>
      <c r="AV291" s="59" t="s">
        <v>1107</v>
      </c>
      <c r="AW291" s="59" t="s">
        <v>304</v>
      </c>
      <c r="AX291" s="59" t="s">
        <v>1137</v>
      </c>
      <c r="AY291" s="70" t="s">
        <v>1138</v>
      </c>
      <c r="AZ291" s="70" t="s">
        <v>1110</v>
      </c>
      <c r="BA291" s="70" t="s">
        <v>1132</v>
      </c>
      <c r="BB291" s="70" t="s">
        <v>1139</v>
      </c>
      <c r="BC291" s="70" t="s">
        <v>1140</v>
      </c>
      <c r="BD291" s="70" t="s">
        <v>254</v>
      </c>
      <c r="BE291" s="70" t="s">
        <v>1114</v>
      </c>
      <c r="BF291" s="70">
        <v>457</v>
      </c>
      <c r="BG291" s="70">
        <v>6.7960000000000003</v>
      </c>
      <c r="BH291" s="70">
        <v>1.1553199999999999</v>
      </c>
      <c r="BI291" s="70">
        <v>0.903868</v>
      </c>
      <c r="BJ291" s="70">
        <v>8.8551880000000001</v>
      </c>
      <c r="BK291" s="70">
        <v>4046.8209160000001</v>
      </c>
      <c r="BL291" s="70" t="s">
        <v>1270</v>
      </c>
      <c r="BM291" s="70"/>
    </row>
    <row r="292" spans="44:65" ht="43.2" x14ac:dyDescent="0.3">
      <c r="AR292" s="70">
        <v>1</v>
      </c>
      <c r="AS292" s="59" t="s">
        <v>262</v>
      </c>
      <c r="AT292" s="59" t="s">
        <v>1105</v>
      </c>
      <c r="AU292" s="59" t="s">
        <v>1106</v>
      </c>
      <c r="AV292" s="59" t="s">
        <v>1107</v>
      </c>
      <c r="AW292" s="59" t="s">
        <v>304</v>
      </c>
      <c r="AX292" s="59" t="s">
        <v>1143</v>
      </c>
      <c r="AY292" s="70" t="s">
        <v>1144</v>
      </c>
      <c r="AZ292" s="70" t="s">
        <v>1110</v>
      </c>
      <c r="BA292" s="70" t="s">
        <v>1132</v>
      </c>
      <c r="BB292" s="70" t="s">
        <v>1145</v>
      </c>
      <c r="BC292" s="70" t="s">
        <v>1146</v>
      </c>
      <c r="BD292" s="70" t="s">
        <v>254</v>
      </c>
      <c r="BE292" s="70" t="s">
        <v>1114</v>
      </c>
      <c r="BF292" s="70">
        <v>387</v>
      </c>
      <c r="BG292" s="70">
        <v>5.8</v>
      </c>
      <c r="BH292" s="70">
        <v>0.83520000000000005</v>
      </c>
      <c r="BI292" s="70">
        <v>0.85840000000000005</v>
      </c>
      <c r="BJ292" s="70">
        <v>7.4935999999999998</v>
      </c>
      <c r="BK292" s="70">
        <v>2900.0232000000001</v>
      </c>
      <c r="BL292" s="70" t="s">
        <v>1270</v>
      </c>
      <c r="BM292" s="70"/>
    </row>
    <row r="293" spans="44:65" ht="43.2" x14ac:dyDescent="0.3">
      <c r="AR293" s="70">
        <v>1</v>
      </c>
      <c r="AS293" s="59" t="s">
        <v>262</v>
      </c>
      <c r="AT293" s="59" t="s">
        <v>1105</v>
      </c>
      <c r="AU293" s="59" t="s">
        <v>1106</v>
      </c>
      <c r="AV293" s="59" t="s">
        <v>1107</v>
      </c>
      <c r="AW293" s="59" t="s">
        <v>304</v>
      </c>
      <c r="AX293" s="59" t="s">
        <v>1149</v>
      </c>
      <c r="AY293" s="70" t="s">
        <v>1150</v>
      </c>
      <c r="AZ293" s="70" t="s">
        <v>1110</v>
      </c>
      <c r="BA293" s="70" t="s">
        <v>1132</v>
      </c>
      <c r="BB293" s="70" t="s">
        <v>1151</v>
      </c>
      <c r="BC293" s="70" t="s">
        <v>1152</v>
      </c>
      <c r="BD293" s="70" t="s">
        <v>254</v>
      </c>
      <c r="BE293" s="70" t="s">
        <v>1114</v>
      </c>
      <c r="BF293" s="70">
        <v>49</v>
      </c>
      <c r="BG293" s="70">
        <v>7.6580000000000004</v>
      </c>
      <c r="BH293" s="70">
        <v>0.85769600000000001</v>
      </c>
      <c r="BI293" s="70">
        <v>1.1333839999999999</v>
      </c>
      <c r="BJ293" s="70">
        <v>9.6490799999999997</v>
      </c>
      <c r="BK293" s="70">
        <v>472.80491999999998</v>
      </c>
      <c r="BL293" s="70" t="s">
        <v>1270</v>
      </c>
      <c r="BM293" s="70"/>
    </row>
    <row r="294" spans="44:65" ht="43.2" x14ac:dyDescent="0.3">
      <c r="AR294" s="70">
        <v>1</v>
      </c>
      <c r="AS294" s="59" t="s">
        <v>262</v>
      </c>
      <c r="AT294" s="59" t="s">
        <v>1105</v>
      </c>
      <c r="AU294" s="59" t="s">
        <v>1106</v>
      </c>
      <c r="AV294" s="59" t="s">
        <v>1107</v>
      </c>
      <c r="AW294" s="59" t="s">
        <v>304</v>
      </c>
      <c r="AX294" s="59" t="s">
        <v>1155</v>
      </c>
      <c r="AY294" s="70" t="s">
        <v>1156</v>
      </c>
      <c r="AZ294" s="70" t="s">
        <v>1110</v>
      </c>
      <c r="BA294" s="70" t="s">
        <v>1157</v>
      </c>
      <c r="BB294" s="70" t="s">
        <v>1158</v>
      </c>
      <c r="BC294" s="70" t="s">
        <v>1159</v>
      </c>
      <c r="BD294" s="70" t="s">
        <v>254</v>
      </c>
      <c r="BE294" s="70" t="s">
        <v>1114</v>
      </c>
      <c r="BF294" s="70">
        <v>255</v>
      </c>
      <c r="BG294" s="70">
        <v>2.9119999999999999</v>
      </c>
      <c r="BH294" s="70">
        <v>0.30284800000000001</v>
      </c>
      <c r="BI294" s="70">
        <v>0.40476800000000002</v>
      </c>
      <c r="BJ294" s="70">
        <v>3.6196160000000002</v>
      </c>
      <c r="BK294" s="70">
        <v>923.00207999999998</v>
      </c>
      <c r="BL294" s="70" t="s">
        <v>1270</v>
      </c>
      <c r="BM294" s="70"/>
    </row>
    <row r="295" spans="44:65" ht="43.2" x14ac:dyDescent="0.3">
      <c r="AR295" s="70">
        <v>1</v>
      </c>
      <c r="AS295" s="59" t="s">
        <v>262</v>
      </c>
      <c r="AT295" s="59" t="s">
        <v>1105</v>
      </c>
      <c r="AU295" s="59" t="s">
        <v>1106</v>
      </c>
      <c r="AV295" s="59" t="s">
        <v>1107</v>
      </c>
      <c r="AW295" s="59" t="s">
        <v>304</v>
      </c>
      <c r="AX295" s="59" t="s">
        <v>1162</v>
      </c>
      <c r="AY295" s="70" t="s">
        <v>1163</v>
      </c>
      <c r="AZ295" s="70" t="s">
        <v>1110</v>
      </c>
      <c r="BA295" s="70" t="s">
        <v>1157</v>
      </c>
      <c r="BB295" s="70" t="s">
        <v>1164</v>
      </c>
      <c r="BC295" s="70" t="s">
        <v>1165</v>
      </c>
      <c r="BD295" s="70" t="s">
        <v>254</v>
      </c>
      <c r="BE295" s="70" t="s">
        <v>1114</v>
      </c>
      <c r="BF295" s="70">
        <v>297</v>
      </c>
      <c r="BG295" s="70">
        <v>10.368</v>
      </c>
      <c r="BH295" s="70">
        <v>1.5240959999999999</v>
      </c>
      <c r="BI295" s="70">
        <v>1.845504</v>
      </c>
      <c r="BJ295" s="70">
        <v>13.7376</v>
      </c>
      <c r="BK295" s="70">
        <v>4080.0672</v>
      </c>
      <c r="BL295" s="70" t="s">
        <v>1270</v>
      </c>
      <c r="BM295" s="70"/>
    </row>
    <row r="296" spans="44:65" ht="43.2" x14ac:dyDescent="0.3">
      <c r="AR296" s="70">
        <v>1</v>
      </c>
      <c r="AS296" s="59" t="s">
        <v>262</v>
      </c>
      <c r="AT296" s="59" t="s">
        <v>1105</v>
      </c>
      <c r="AU296" s="59" t="s">
        <v>1106</v>
      </c>
      <c r="AV296" s="59" t="s">
        <v>1107</v>
      </c>
      <c r="AW296" s="59" t="s">
        <v>304</v>
      </c>
      <c r="AX296" s="59" t="s">
        <v>1168</v>
      </c>
      <c r="AY296" s="70" t="s">
        <v>1169</v>
      </c>
      <c r="AZ296" s="70" t="s">
        <v>1110</v>
      </c>
      <c r="BA296" s="70" t="s">
        <v>1157</v>
      </c>
      <c r="BB296" s="70" t="s">
        <v>1170</v>
      </c>
      <c r="BC296" s="70" t="s">
        <v>1171</v>
      </c>
      <c r="BD296" s="70" t="s">
        <v>254</v>
      </c>
      <c r="BE296" s="70" t="s">
        <v>1114</v>
      </c>
      <c r="BF296" s="70">
        <v>39</v>
      </c>
      <c r="BG296" s="70">
        <v>11</v>
      </c>
      <c r="BH296" s="70">
        <v>1.925</v>
      </c>
      <c r="BI296" s="70">
        <v>1.089</v>
      </c>
      <c r="BJ296" s="70">
        <v>14.013999999999999</v>
      </c>
      <c r="BK296" s="70">
        <v>546.54600000000005</v>
      </c>
      <c r="BL296" s="70" t="s">
        <v>1270</v>
      </c>
      <c r="BM296" s="70"/>
    </row>
    <row r="297" spans="44:65" ht="57.6" x14ac:dyDescent="0.3">
      <c r="AR297" s="70">
        <v>1</v>
      </c>
      <c r="AS297" s="59" t="s">
        <v>262</v>
      </c>
      <c r="AT297" s="59" t="s">
        <v>1105</v>
      </c>
      <c r="AU297" s="59" t="s">
        <v>1106</v>
      </c>
      <c r="AV297" s="59" t="s">
        <v>1107</v>
      </c>
      <c r="AW297" s="59" t="s">
        <v>304</v>
      </c>
      <c r="AX297" s="59" t="s">
        <v>1174</v>
      </c>
      <c r="AY297" s="70" t="s">
        <v>1175</v>
      </c>
      <c r="AZ297" s="70" t="s">
        <v>1176</v>
      </c>
      <c r="BA297" s="70" t="s">
        <v>1111</v>
      </c>
      <c r="BB297" s="70" t="s">
        <v>1177</v>
      </c>
      <c r="BC297" s="70" t="s">
        <v>1178</v>
      </c>
      <c r="BD297" s="70" t="s">
        <v>256</v>
      </c>
      <c r="BE297" s="70" t="s">
        <v>1114</v>
      </c>
      <c r="BF297" s="70">
        <v>204</v>
      </c>
      <c r="BG297" s="70">
        <v>1.635</v>
      </c>
      <c r="BH297" s="70">
        <v>6.54E-2</v>
      </c>
      <c r="BI297" s="70">
        <v>0.207645</v>
      </c>
      <c r="BJ297" s="70">
        <v>1.908045</v>
      </c>
      <c r="BK297" s="70">
        <v>389.24117999999999</v>
      </c>
      <c r="BL297" s="70" t="s">
        <v>1270</v>
      </c>
      <c r="BM297" s="70"/>
    </row>
    <row r="298" spans="44:65" ht="57.6" x14ac:dyDescent="0.3">
      <c r="AR298" s="70">
        <v>1</v>
      </c>
      <c r="AS298" s="59" t="s">
        <v>262</v>
      </c>
      <c r="AT298" s="59" t="s">
        <v>1105</v>
      </c>
      <c r="AU298" s="59" t="s">
        <v>1106</v>
      </c>
      <c r="AV298" s="59" t="s">
        <v>1107</v>
      </c>
      <c r="AW298" s="59" t="s">
        <v>304</v>
      </c>
      <c r="AX298" s="59" t="s">
        <v>1180</v>
      </c>
      <c r="AY298" s="70" t="s">
        <v>1181</v>
      </c>
      <c r="AZ298" s="70" t="s">
        <v>1176</v>
      </c>
      <c r="BA298" s="70" t="s">
        <v>1111</v>
      </c>
      <c r="BB298" s="70" t="s">
        <v>1182</v>
      </c>
      <c r="BC298" s="70" t="s">
        <v>1183</v>
      </c>
      <c r="BD298" s="70" t="s">
        <v>256</v>
      </c>
      <c r="BE298" s="70" t="s">
        <v>1114</v>
      </c>
      <c r="BF298" s="70">
        <v>309</v>
      </c>
      <c r="BG298" s="70">
        <v>1.0049999999999999</v>
      </c>
      <c r="BH298" s="70">
        <v>1.005E-2</v>
      </c>
      <c r="BI298" s="70">
        <v>7.9394999999999993E-2</v>
      </c>
      <c r="BJ298" s="70">
        <v>1.0944449999999999</v>
      </c>
      <c r="BK298" s="70">
        <v>338.18350500000003</v>
      </c>
      <c r="BL298" s="70" t="s">
        <v>1270</v>
      </c>
      <c r="BM298" s="70"/>
    </row>
    <row r="299" spans="44:65" ht="57.6" x14ac:dyDescent="0.3">
      <c r="AR299" s="70">
        <v>1</v>
      </c>
      <c r="AS299" s="59" t="s">
        <v>262</v>
      </c>
      <c r="AT299" s="59" t="s">
        <v>1105</v>
      </c>
      <c r="AU299" s="59" t="s">
        <v>1106</v>
      </c>
      <c r="AV299" s="59" t="s">
        <v>1107</v>
      </c>
      <c r="AW299" s="59" t="s">
        <v>304</v>
      </c>
      <c r="AX299" s="59" t="s">
        <v>1184</v>
      </c>
      <c r="AY299" s="70" t="s">
        <v>1185</v>
      </c>
      <c r="AZ299" s="70" t="s">
        <v>1176</v>
      </c>
      <c r="BA299" s="70" t="s">
        <v>1111</v>
      </c>
      <c r="BB299" s="70" t="s">
        <v>1186</v>
      </c>
      <c r="BC299" s="70" t="s">
        <v>1187</v>
      </c>
      <c r="BD299" s="70" t="s">
        <v>256</v>
      </c>
      <c r="BE299" s="70" t="s">
        <v>1114</v>
      </c>
      <c r="BF299" s="70">
        <v>281</v>
      </c>
      <c r="BG299" s="70">
        <v>0.84799999999999998</v>
      </c>
      <c r="BH299" s="70">
        <v>4.0703999999999997E-2</v>
      </c>
      <c r="BI299" s="70">
        <v>0.140768</v>
      </c>
      <c r="BJ299" s="70">
        <v>1.0294719999999999</v>
      </c>
      <c r="BK299" s="70">
        <v>289.281632</v>
      </c>
      <c r="BL299" s="70" t="s">
        <v>1270</v>
      </c>
      <c r="BM299" s="70"/>
    </row>
    <row r="300" spans="44:65" ht="57.6" x14ac:dyDescent="0.3">
      <c r="AR300" s="70">
        <v>1</v>
      </c>
      <c r="AS300" s="59" t="s">
        <v>262</v>
      </c>
      <c r="AT300" s="59" t="s">
        <v>1105</v>
      </c>
      <c r="AU300" s="59" t="s">
        <v>1106</v>
      </c>
      <c r="AV300" s="59" t="s">
        <v>1107</v>
      </c>
      <c r="AW300" s="59" t="s">
        <v>304</v>
      </c>
      <c r="AX300" s="59" t="s">
        <v>1188</v>
      </c>
      <c r="AY300" s="70" t="s">
        <v>1189</v>
      </c>
      <c r="AZ300" s="70" t="s">
        <v>1176</v>
      </c>
      <c r="BA300" s="70" t="s">
        <v>1132</v>
      </c>
      <c r="BB300" s="70" t="s">
        <v>1190</v>
      </c>
      <c r="BC300" s="70" t="s">
        <v>1191</v>
      </c>
      <c r="BD300" s="70" t="s">
        <v>256</v>
      </c>
      <c r="BE300" s="70" t="s">
        <v>1114</v>
      </c>
      <c r="BF300" s="70">
        <v>318</v>
      </c>
      <c r="BG300" s="70">
        <v>4.218</v>
      </c>
      <c r="BH300" s="70">
        <v>0.14341200000000001</v>
      </c>
      <c r="BI300" s="70">
        <v>0.60739200000000004</v>
      </c>
      <c r="BJ300" s="70">
        <v>4.9688040000000004</v>
      </c>
      <c r="BK300" s="70">
        <v>1580.0796720000001</v>
      </c>
      <c r="BL300" s="70" t="s">
        <v>1270</v>
      </c>
      <c r="BM300" s="70"/>
    </row>
    <row r="301" spans="44:65" ht="57.6" x14ac:dyDescent="0.3">
      <c r="AR301" s="70">
        <v>1</v>
      </c>
      <c r="AS301" s="59" t="s">
        <v>262</v>
      </c>
      <c r="AT301" s="59" t="s">
        <v>1105</v>
      </c>
      <c r="AU301" s="59" t="s">
        <v>1106</v>
      </c>
      <c r="AV301" s="59" t="s">
        <v>1107</v>
      </c>
      <c r="AW301" s="59" t="s">
        <v>304</v>
      </c>
      <c r="AX301" s="59" t="s">
        <v>1192</v>
      </c>
      <c r="AY301" s="70" t="s">
        <v>1193</v>
      </c>
      <c r="AZ301" s="70" t="s">
        <v>1176</v>
      </c>
      <c r="BA301" s="70" t="s">
        <v>1132</v>
      </c>
      <c r="BB301" s="70" t="s">
        <v>1194</v>
      </c>
      <c r="BC301" s="70" t="s">
        <v>1195</v>
      </c>
      <c r="BD301" s="70" t="s">
        <v>256</v>
      </c>
      <c r="BE301" s="70" t="s">
        <v>1114</v>
      </c>
      <c r="BF301" s="70">
        <v>36</v>
      </c>
      <c r="BG301" s="70">
        <v>1.8620000000000001</v>
      </c>
      <c r="BH301" s="70">
        <v>0.104272</v>
      </c>
      <c r="BI301" s="70">
        <v>7.8203999999999996E-2</v>
      </c>
      <c r="BJ301" s="70">
        <v>2.044476</v>
      </c>
      <c r="BK301" s="70">
        <v>73.601135999999997</v>
      </c>
      <c r="BL301" s="70" t="s">
        <v>1270</v>
      </c>
      <c r="BM301" s="70"/>
    </row>
    <row r="302" spans="44:65" ht="57.6" x14ac:dyDescent="0.3">
      <c r="AR302" s="70">
        <v>1</v>
      </c>
      <c r="AS302" s="59" t="s">
        <v>262</v>
      </c>
      <c r="AT302" s="59" t="s">
        <v>1105</v>
      </c>
      <c r="AU302" s="59" t="s">
        <v>1106</v>
      </c>
      <c r="AV302" s="59" t="s">
        <v>1107</v>
      </c>
      <c r="AW302" s="59" t="s">
        <v>304</v>
      </c>
      <c r="AX302" s="59" t="s">
        <v>1196</v>
      </c>
      <c r="AY302" s="70" t="s">
        <v>1197</v>
      </c>
      <c r="AZ302" s="70" t="s">
        <v>1176</v>
      </c>
      <c r="BA302" s="70" t="s">
        <v>1132</v>
      </c>
      <c r="BB302" s="70" t="s">
        <v>1198</v>
      </c>
      <c r="BC302" s="70" t="s">
        <v>1199</v>
      </c>
      <c r="BD302" s="70" t="s">
        <v>256</v>
      </c>
      <c r="BE302" s="70" t="s">
        <v>1114</v>
      </c>
      <c r="BF302" s="70">
        <v>87</v>
      </c>
      <c r="BG302" s="70">
        <v>4.22</v>
      </c>
      <c r="BH302" s="70">
        <v>7.1739999999999998E-2</v>
      </c>
      <c r="BI302" s="70">
        <v>0.77647999999999995</v>
      </c>
      <c r="BJ302" s="70">
        <v>5.0682200000000002</v>
      </c>
      <c r="BK302" s="70">
        <v>440.93513999999999</v>
      </c>
      <c r="BL302" s="70" t="s">
        <v>1270</v>
      </c>
      <c r="BM302" s="70"/>
    </row>
    <row r="303" spans="44:65" ht="57.6" x14ac:dyDescent="0.3">
      <c r="AR303" s="70">
        <v>1</v>
      </c>
      <c r="AS303" s="59" t="s">
        <v>262</v>
      </c>
      <c r="AT303" s="59" t="s">
        <v>1105</v>
      </c>
      <c r="AU303" s="59" t="s">
        <v>1106</v>
      </c>
      <c r="AV303" s="59" t="s">
        <v>1107</v>
      </c>
      <c r="AW303" s="59" t="s">
        <v>304</v>
      </c>
      <c r="AX303" s="59" t="s">
        <v>1200</v>
      </c>
      <c r="AY303" s="70" t="s">
        <v>1201</v>
      </c>
      <c r="AZ303" s="70" t="s">
        <v>1176</v>
      </c>
      <c r="BA303" s="70" t="s">
        <v>1132</v>
      </c>
      <c r="BB303" s="70" t="s">
        <v>1202</v>
      </c>
      <c r="BC303" s="70" t="s">
        <v>1203</v>
      </c>
      <c r="BD303" s="70" t="s">
        <v>256</v>
      </c>
      <c r="BE303" s="70" t="s">
        <v>1114</v>
      </c>
      <c r="BF303" s="70">
        <v>596</v>
      </c>
      <c r="BG303" s="70"/>
      <c r="BH303" s="70"/>
      <c r="BI303" s="70"/>
      <c r="BJ303" s="70">
        <v>0</v>
      </c>
      <c r="BK303" s="70">
        <v>0</v>
      </c>
      <c r="BL303" s="70" t="s">
        <v>1270</v>
      </c>
      <c r="BM303" s="70"/>
    </row>
    <row r="304" spans="44:65" ht="57.6" x14ac:dyDescent="0.3">
      <c r="AR304" s="70">
        <v>1</v>
      </c>
      <c r="AS304" s="59" t="s">
        <v>262</v>
      </c>
      <c r="AT304" s="59" t="s">
        <v>1105</v>
      </c>
      <c r="AU304" s="59" t="s">
        <v>1106</v>
      </c>
      <c r="AV304" s="59" t="s">
        <v>1107</v>
      </c>
      <c r="AW304" s="59" t="s">
        <v>304</v>
      </c>
      <c r="AX304" s="59" t="s">
        <v>1204</v>
      </c>
      <c r="AY304" s="70" t="s">
        <v>1205</v>
      </c>
      <c r="AZ304" s="70" t="s">
        <v>1176</v>
      </c>
      <c r="BA304" s="70" t="s">
        <v>1157</v>
      </c>
      <c r="BB304" s="70" t="s">
        <v>1206</v>
      </c>
      <c r="BC304" s="70" t="s">
        <v>1207</v>
      </c>
      <c r="BD304" s="70" t="s">
        <v>256</v>
      </c>
      <c r="BE304" s="70" t="s">
        <v>1114</v>
      </c>
      <c r="BF304" s="70">
        <v>137</v>
      </c>
      <c r="BG304" s="70"/>
      <c r="BH304" s="70"/>
      <c r="BI304" s="70"/>
      <c r="BJ304" s="70">
        <v>0</v>
      </c>
      <c r="BK304" s="70">
        <v>0</v>
      </c>
      <c r="BL304" s="70" t="s">
        <v>1270</v>
      </c>
      <c r="BM304" s="70"/>
    </row>
    <row r="305" spans="44:65" ht="57.6" x14ac:dyDescent="0.3">
      <c r="AR305" s="70">
        <v>1</v>
      </c>
      <c r="AS305" s="59" t="s">
        <v>262</v>
      </c>
      <c r="AT305" s="59" t="s">
        <v>1105</v>
      </c>
      <c r="AU305" s="59" t="s">
        <v>1106</v>
      </c>
      <c r="AV305" s="59" t="s">
        <v>1107</v>
      </c>
      <c r="AW305" s="59" t="s">
        <v>304</v>
      </c>
      <c r="AX305" s="59" t="s">
        <v>1208</v>
      </c>
      <c r="AY305" s="70" t="s">
        <v>1209</v>
      </c>
      <c r="AZ305" s="70" t="s">
        <v>1176</v>
      </c>
      <c r="BA305" s="70" t="s">
        <v>1157</v>
      </c>
      <c r="BB305" s="70" t="s">
        <v>1210</v>
      </c>
      <c r="BC305" s="70" t="s">
        <v>1211</v>
      </c>
      <c r="BD305" s="70" t="s">
        <v>256</v>
      </c>
      <c r="BE305" s="70" t="s">
        <v>1114</v>
      </c>
      <c r="BF305" s="70">
        <v>359</v>
      </c>
      <c r="BG305" s="70">
        <v>13.425000000000001</v>
      </c>
      <c r="BH305" s="70">
        <v>1.8392250000000001</v>
      </c>
      <c r="BI305" s="70">
        <v>1.74525</v>
      </c>
      <c r="BJ305" s="70">
        <v>17.009474999999998</v>
      </c>
      <c r="BK305" s="70">
        <v>6106.4015250000002</v>
      </c>
      <c r="BL305" s="70" t="s">
        <v>1270</v>
      </c>
      <c r="BM305" s="70"/>
    </row>
    <row r="306" spans="44:65" ht="57.6" x14ac:dyDescent="0.3">
      <c r="AR306" s="70">
        <v>1</v>
      </c>
      <c r="AS306" s="59" t="s">
        <v>262</v>
      </c>
      <c r="AT306" s="59" t="s">
        <v>1105</v>
      </c>
      <c r="AU306" s="59" t="s">
        <v>1106</v>
      </c>
      <c r="AV306" s="59" t="s">
        <v>1107</v>
      </c>
      <c r="AW306" s="59" t="s">
        <v>304</v>
      </c>
      <c r="AX306" s="59" t="s">
        <v>1212</v>
      </c>
      <c r="AY306" s="70" t="s">
        <v>1213</v>
      </c>
      <c r="AZ306" s="70" t="s">
        <v>1176</v>
      </c>
      <c r="BA306" s="70" t="s">
        <v>1157</v>
      </c>
      <c r="BB306" s="70" t="s">
        <v>1214</v>
      </c>
      <c r="BC306" s="70" t="s">
        <v>1215</v>
      </c>
      <c r="BD306" s="70" t="s">
        <v>256</v>
      </c>
      <c r="BE306" s="70" t="s">
        <v>1114</v>
      </c>
      <c r="BF306" s="70">
        <v>310</v>
      </c>
      <c r="BG306" s="70">
        <v>14.46</v>
      </c>
      <c r="BH306" s="70">
        <v>1.7207399999999999</v>
      </c>
      <c r="BI306" s="70">
        <v>1.93764</v>
      </c>
      <c r="BJ306" s="70">
        <v>18.118379999999998</v>
      </c>
      <c r="BK306" s="70">
        <v>5616.6977999999999</v>
      </c>
      <c r="BL306" s="70" t="s">
        <v>1270</v>
      </c>
      <c r="BM306" s="70"/>
    </row>
    <row r="307" spans="44:65" ht="43.2" x14ac:dyDescent="0.3">
      <c r="AR307" s="70">
        <v>1</v>
      </c>
      <c r="AS307" s="59" t="s">
        <v>262</v>
      </c>
      <c r="AT307" s="59" t="s">
        <v>1105</v>
      </c>
      <c r="AU307" s="59" t="s">
        <v>1106</v>
      </c>
      <c r="AV307" s="59" t="s">
        <v>1107</v>
      </c>
      <c r="AW307" s="59" t="s">
        <v>304</v>
      </c>
      <c r="AX307" s="59" t="s">
        <v>1216</v>
      </c>
      <c r="AY307" s="70" t="s">
        <v>1217</v>
      </c>
      <c r="AZ307" s="70" t="s">
        <v>1218</v>
      </c>
      <c r="BA307" s="70" t="s">
        <v>1111</v>
      </c>
      <c r="BB307" s="70" t="s">
        <v>1219</v>
      </c>
      <c r="BC307" s="70" t="s">
        <v>1220</v>
      </c>
      <c r="BD307" s="70" t="s">
        <v>259</v>
      </c>
      <c r="BE307" s="70" t="s">
        <v>1114</v>
      </c>
      <c r="BF307" s="70">
        <v>152</v>
      </c>
      <c r="BG307" s="70">
        <v>17.88</v>
      </c>
      <c r="BH307" s="70">
        <v>2.2707600000000001</v>
      </c>
      <c r="BI307" s="70">
        <v>2.0562</v>
      </c>
      <c r="BJ307" s="70">
        <v>22.206959999999999</v>
      </c>
      <c r="BK307" s="70">
        <v>3375.4579199999998</v>
      </c>
      <c r="BL307" s="70" t="s">
        <v>1270</v>
      </c>
      <c r="BM307" s="70"/>
    </row>
    <row r="308" spans="44:65" ht="43.2" x14ac:dyDescent="0.3">
      <c r="AR308" s="70">
        <v>1</v>
      </c>
      <c r="AS308" s="59" t="s">
        <v>262</v>
      </c>
      <c r="AT308" s="59" t="s">
        <v>1105</v>
      </c>
      <c r="AU308" s="59" t="s">
        <v>1106</v>
      </c>
      <c r="AV308" s="59" t="s">
        <v>1107</v>
      </c>
      <c r="AW308" s="59" t="s">
        <v>304</v>
      </c>
      <c r="AX308" s="59" t="s">
        <v>1221</v>
      </c>
      <c r="AY308" s="70" t="s">
        <v>1222</v>
      </c>
      <c r="AZ308" s="70" t="s">
        <v>1218</v>
      </c>
      <c r="BA308" s="70" t="s">
        <v>1111</v>
      </c>
      <c r="BB308" s="70" t="s">
        <v>1223</v>
      </c>
      <c r="BC308" s="70" t="s">
        <v>1224</v>
      </c>
      <c r="BD308" s="70" t="s">
        <v>259</v>
      </c>
      <c r="BE308" s="70" t="s">
        <v>1114</v>
      </c>
      <c r="BF308" s="70">
        <v>416</v>
      </c>
      <c r="BG308" s="70">
        <v>30.024999999999999</v>
      </c>
      <c r="BH308" s="70">
        <v>1.231025</v>
      </c>
      <c r="BI308" s="70">
        <v>3.0325250000000001</v>
      </c>
      <c r="BJ308" s="70">
        <v>34.288550000000001</v>
      </c>
      <c r="BK308" s="70">
        <v>14264.0368</v>
      </c>
      <c r="BL308" s="70" t="s">
        <v>1270</v>
      </c>
      <c r="BM308" s="70"/>
    </row>
    <row r="309" spans="44:65" ht="43.2" x14ac:dyDescent="0.3">
      <c r="AR309" s="70">
        <v>1</v>
      </c>
      <c r="AS309" s="59" t="s">
        <v>262</v>
      </c>
      <c r="AT309" s="59" t="s">
        <v>1105</v>
      </c>
      <c r="AU309" s="59" t="s">
        <v>1106</v>
      </c>
      <c r="AV309" s="59" t="s">
        <v>1107</v>
      </c>
      <c r="AW309" s="59" t="s">
        <v>304</v>
      </c>
      <c r="AX309" s="59" t="s">
        <v>1225</v>
      </c>
      <c r="AY309" s="70" t="s">
        <v>1226</v>
      </c>
      <c r="AZ309" s="70" t="s">
        <v>1218</v>
      </c>
      <c r="BA309" s="70" t="s">
        <v>1111</v>
      </c>
      <c r="BB309" s="70" t="s">
        <v>1227</v>
      </c>
      <c r="BC309" s="70" t="s">
        <v>1228</v>
      </c>
      <c r="BD309" s="70" t="s">
        <v>259</v>
      </c>
      <c r="BE309" s="70" t="s">
        <v>1114</v>
      </c>
      <c r="BF309" s="70">
        <v>584</v>
      </c>
      <c r="BG309" s="70">
        <v>13.26</v>
      </c>
      <c r="BH309" s="70">
        <v>1.1668799999999999</v>
      </c>
      <c r="BI309" s="70">
        <v>1.3259999999999999E-2</v>
      </c>
      <c r="BJ309" s="70">
        <v>14.44014</v>
      </c>
      <c r="BK309" s="70">
        <v>8433.0417600000001</v>
      </c>
      <c r="BL309" s="70" t="s">
        <v>1270</v>
      </c>
      <c r="BM309" s="70"/>
    </row>
    <row r="310" spans="44:65" ht="43.2" x14ac:dyDescent="0.3">
      <c r="AR310" s="70">
        <v>1</v>
      </c>
      <c r="AS310" s="59" t="s">
        <v>262</v>
      </c>
      <c r="AT310" s="59" t="s">
        <v>1105</v>
      </c>
      <c r="AU310" s="59" t="s">
        <v>1106</v>
      </c>
      <c r="AV310" s="59" t="s">
        <v>1107</v>
      </c>
      <c r="AW310" s="59" t="s">
        <v>304</v>
      </c>
      <c r="AX310" s="59" t="s">
        <v>1229</v>
      </c>
      <c r="AY310" s="70" t="s">
        <v>1230</v>
      </c>
      <c r="AZ310" s="70" t="s">
        <v>1218</v>
      </c>
      <c r="BA310" s="70" t="s">
        <v>1132</v>
      </c>
      <c r="BB310" s="70" t="s">
        <v>1231</v>
      </c>
      <c r="BC310" s="70" t="s">
        <v>1232</v>
      </c>
      <c r="BD310" s="70" t="s">
        <v>259</v>
      </c>
      <c r="BE310" s="70" t="s">
        <v>1114</v>
      </c>
      <c r="BF310" s="70">
        <v>562</v>
      </c>
      <c r="BG310" s="70">
        <v>22.08</v>
      </c>
      <c r="BH310" s="70">
        <v>0.44159999999999999</v>
      </c>
      <c r="BI310" s="70">
        <v>4.0848000000000004</v>
      </c>
      <c r="BJ310" s="70">
        <v>26.606400000000001</v>
      </c>
      <c r="BK310" s="70">
        <v>14952.7968</v>
      </c>
      <c r="BL310" s="70" t="s">
        <v>1270</v>
      </c>
      <c r="BM310" s="70"/>
    </row>
    <row r="311" spans="44:65" ht="43.2" x14ac:dyDescent="0.3">
      <c r="AR311" s="70">
        <v>1</v>
      </c>
      <c r="AS311" s="59" t="s">
        <v>262</v>
      </c>
      <c r="AT311" s="59" t="s">
        <v>1105</v>
      </c>
      <c r="AU311" s="59" t="s">
        <v>1106</v>
      </c>
      <c r="AV311" s="59" t="s">
        <v>1107</v>
      </c>
      <c r="AW311" s="59" t="s">
        <v>304</v>
      </c>
      <c r="AX311" s="59" t="s">
        <v>1233</v>
      </c>
      <c r="AY311" s="70" t="s">
        <v>1234</v>
      </c>
      <c r="AZ311" s="70" t="s">
        <v>1218</v>
      </c>
      <c r="BA311" s="70" t="s">
        <v>1132</v>
      </c>
      <c r="BB311" s="70" t="s">
        <v>1235</v>
      </c>
      <c r="BC311" s="70" t="s">
        <v>1236</v>
      </c>
      <c r="BD311" s="70" t="s">
        <v>259</v>
      </c>
      <c r="BE311" s="70" t="s">
        <v>1114</v>
      </c>
      <c r="BF311" s="70">
        <v>372</v>
      </c>
      <c r="BG311" s="70">
        <v>21.5</v>
      </c>
      <c r="BH311" s="70">
        <v>4.2140000000000004</v>
      </c>
      <c r="BI311" s="70">
        <v>0.43</v>
      </c>
      <c r="BJ311" s="70">
        <v>26.143999999999998</v>
      </c>
      <c r="BK311" s="70">
        <v>9725.5679999999993</v>
      </c>
      <c r="BL311" s="70" t="s">
        <v>1270</v>
      </c>
      <c r="BM311" s="70"/>
    </row>
    <row r="312" spans="44:65" ht="43.2" x14ac:dyDescent="0.3">
      <c r="AR312" s="70">
        <v>1</v>
      </c>
      <c r="AS312" s="59" t="s">
        <v>262</v>
      </c>
      <c r="AT312" s="59" t="s">
        <v>1105</v>
      </c>
      <c r="AU312" s="59" t="s">
        <v>1106</v>
      </c>
      <c r="AV312" s="59" t="s">
        <v>1107</v>
      </c>
      <c r="AW312" s="59" t="s">
        <v>304</v>
      </c>
      <c r="AX312" s="59" t="s">
        <v>1237</v>
      </c>
      <c r="AY312" s="70" t="s">
        <v>1238</v>
      </c>
      <c r="AZ312" s="70" t="s">
        <v>1218</v>
      </c>
      <c r="BA312" s="70" t="s">
        <v>1132</v>
      </c>
      <c r="BB312" s="70" t="s">
        <v>1239</v>
      </c>
      <c r="BC312" s="70" t="s">
        <v>1240</v>
      </c>
      <c r="BD312" s="70" t="s">
        <v>259</v>
      </c>
      <c r="BE312" s="70" t="s">
        <v>1114</v>
      </c>
      <c r="BF312" s="70">
        <v>82</v>
      </c>
      <c r="BG312" s="70">
        <v>25.245000000000001</v>
      </c>
      <c r="BH312" s="70">
        <v>1.5146999999999999</v>
      </c>
      <c r="BI312" s="70">
        <v>0.65637000000000001</v>
      </c>
      <c r="BJ312" s="70">
        <v>27.416070000000001</v>
      </c>
      <c r="BK312" s="70">
        <v>2248.1177400000001</v>
      </c>
      <c r="BL312" s="70" t="s">
        <v>1270</v>
      </c>
      <c r="BM312" s="70"/>
    </row>
    <row r="313" spans="44:65" ht="43.2" x14ac:dyDescent="0.3">
      <c r="AR313" s="70">
        <v>1</v>
      </c>
      <c r="AS313" s="59" t="s">
        <v>262</v>
      </c>
      <c r="AT313" s="59" t="s">
        <v>1105</v>
      </c>
      <c r="AU313" s="59" t="s">
        <v>1106</v>
      </c>
      <c r="AV313" s="59" t="s">
        <v>1107</v>
      </c>
      <c r="AW313" s="59" t="s">
        <v>304</v>
      </c>
      <c r="AX313" s="59" t="s">
        <v>1241</v>
      </c>
      <c r="AY313" s="70" t="s">
        <v>1242</v>
      </c>
      <c r="AZ313" s="70" t="s">
        <v>1218</v>
      </c>
      <c r="BA313" s="70" t="s">
        <v>1132</v>
      </c>
      <c r="BB313" s="70" t="s">
        <v>1243</v>
      </c>
      <c r="BC313" s="70" t="s">
        <v>1244</v>
      </c>
      <c r="BD313" s="70" t="s">
        <v>259</v>
      </c>
      <c r="BE313" s="70" t="s">
        <v>1114</v>
      </c>
      <c r="BF313" s="70">
        <v>345</v>
      </c>
      <c r="BG313" s="70">
        <v>168</v>
      </c>
      <c r="BH313" s="70">
        <v>1.512</v>
      </c>
      <c r="BI313" s="70">
        <v>12.6</v>
      </c>
      <c r="BJ313" s="70">
        <v>182.11199999999999</v>
      </c>
      <c r="BK313" s="70">
        <v>62828.639999999999</v>
      </c>
      <c r="BL313" s="70" t="s">
        <v>1270</v>
      </c>
      <c r="BM313" s="70"/>
    </row>
    <row r="314" spans="44:65" ht="43.2" x14ac:dyDescent="0.3">
      <c r="AR314" s="70">
        <v>1</v>
      </c>
      <c r="AS314" s="59" t="s">
        <v>262</v>
      </c>
      <c r="AT314" s="59" t="s">
        <v>1105</v>
      </c>
      <c r="AU314" s="59" t="s">
        <v>1106</v>
      </c>
      <c r="AV314" s="59" t="s">
        <v>1107</v>
      </c>
      <c r="AW314" s="59" t="s">
        <v>304</v>
      </c>
      <c r="AX314" s="59" t="s">
        <v>1245</v>
      </c>
      <c r="AY314" s="70" t="s">
        <v>1246</v>
      </c>
      <c r="AZ314" s="70" t="s">
        <v>1218</v>
      </c>
      <c r="BA314" s="70" t="s">
        <v>1157</v>
      </c>
      <c r="BB314" s="70" t="s">
        <v>1247</v>
      </c>
      <c r="BC314" s="70" t="s">
        <v>1248</v>
      </c>
      <c r="BD314" s="70" t="s">
        <v>259</v>
      </c>
      <c r="BE314" s="70" t="s">
        <v>1114</v>
      </c>
      <c r="BF314" s="70">
        <v>522</v>
      </c>
      <c r="BG314" s="70">
        <v>1549.2</v>
      </c>
      <c r="BH314" s="70">
        <v>254.06880000000001</v>
      </c>
      <c r="BI314" s="70">
        <v>38.729999999999997</v>
      </c>
      <c r="BJ314" s="70">
        <v>1841.9988000000001</v>
      </c>
      <c r="BK314" s="70">
        <v>961523.37360000005</v>
      </c>
      <c r="BL314" s="70" t="s">
        <v>1270</v>
      </c>
      <c r="BM314" s="70"/>
    </row>
    <row r="315" spans="44:65" ht="57.6" x14ac:dyDescent="0.3">
      <c r="AR315" s="70">
        <v>1</v>
      </c>
      <c r="AS315" s="59" t="s">
        <v>262</v>
      </c>
      <c r="AT315" s="59" t="s">
        <v>1105</v>
      </c>
      <c r="AU315" s="59" t="s">
        <v>1106</v>
      </c>
      <c r="AV315" s="59" t="s">
        <v>1107</v>
      </c>
      <c r="AW315" s="59" t="s">
        <v>304</v>
      </c>
      <c r="AX315" s="59" t="s">
        <v>1249</v>
      </c>
      <c r="AY315" s="70" t="s">
        <v>1250</v>
      </c>
      <c r="AZ315" s="70" t="s">
        <v>1218</v>
      </c>
      <c r="BA315" s="70" t="s">
        <v>1157</v>
      </c>
      <c r="BB315" s="70" t="s">
        <v>1251</v>
      </c>
      <c r="BC315" s="70" t="s">
        <v>1252</v>
      </c>
      <c r="BD315" s="70" t="s">
        <v>259</v>
      </c>
      <c r="BE315" s="70" t="s">
        <v>1114</v>
      </c>
      <c r="BF315" s="70">
        <v>303</v>
      </c>
      <c r="BG315" s="70"/>
      <c r="BH315" s="70"/>
      <c r="BI315" s="70"/>
      <c r="BJ315" s="70">
        <v>0</v>
      </c>
      <c r="BK315" s="70">
        <v>0</v>
      </c>
      <c r="BL315" s="70" t="s">
        <v>1270</v>
      </c>
      <c r="BM315" s="70"/>
    </row>
    <row r="316" spans="44:65" ht="57.6" x14ac:dyDescent="0.3">
      <c r="AR316" s="70">
        <v>1</v>
      </c>
      <c r="AS316" s="59" t="s">
        <v>262</v>
      </c>
      <c r="AT316" s="59" t="s">
        <v>1105</v>
      </c>
      <c r="AU316" s="59" t="s">
        <v>1106</v>
      </c>
      <c r="AV316" s="59" t="s">
        <v>1107</v>
      </c>
      <c r="AW316" s="59" t="s">
        <v>304</v>
      </c>
      <c r="AX316" s="59" t="s">
        <v>1253</v>
      </c>
      <c r="AY316" s="70" t="s">
        <v>1254</v>
      </c>
      <c r="AZ316" s="70" t="s">
        <v>1218</v>
      </c>
      <c r="BA316" s="70" t="s">
        <v>1157</v>
      </c>
      <c r="BB316" s="70" t="s">
        <v>1255</v>
      </c>
      <c r="BC316" s="70" t="s">
        <v>1256</v>
      </c>
      <c r="BD316" s="70" t="s">
        <v>259</v>
      </c>
      <c r="BE316" s="70" t="s">
        <v>1114</v>
      </c>
      <c r="BF316" s="70">
        <v>229</v>
      </c>
      <c r="BG316" s="70"/>
      <c r="BH316" s="70"/>
      <c r="BI316" s="70"/>
      <c r="BJ316" s="70">
        <v>0</v>
      </c>
      <c r="BK316" s="70">
        <v>0</v>
      </c>
      <c r="BL316" s="70" t="s">
        <v>1270</v>
      </c>
      <c r="BM316" s="70"/>
    </row>
    <row r="317" spans="44:65" ht="28.8" x14ac:dyDescent="0.3">
      <c r="AR317" s="70">
        <v>1</v>
      </c>
      <c r="AS317" s="59" t="s">
        <v>262</v>
      </c>
      <c r="AT317" s="59" t="s">
        <v>1105</v>
      </c>
      <c r="AU317" s="59" t="s">
        <v>1106</v>
      </c>
      <c r="AV317" s="59" t="s">
        <v>1107</v>
      </c>
      <c r="AW317" s="59" t="s">
        <v>304</v>
      </c>
      <c r="AX317" s="59" t="s">
        <v>1257</v>
      </c>
      <c r="AY317" s="70" t="s">
        <v>1258</v>
      </c>
      <c r="AZ317" s="70" t="s">
        <v>1259</v>
      </c>
      <c r="BA317" s="70" t="s">
        <v>1111</v>
      </c>
      <c r="BB317" s="70" t="s">
        <v>1260</v>
      </c>
      <c r="BC317" s="70" t="s">
        <v>1261</v>
      </c>
      <c r="BD317" s="70" t="s">
        <v>259</v>
      </c>
      <c r="BE317" s="70" t="s">
        <v>1114</v>
      </c>
      <c r="BF317" s="70">
        <v>548</v>
      </c>
      <c r="BG317" s="70"/>
      <c r="BH317" s="70"/>
      <c r="BI317" s="70"/>
      <c r="BJ317" s="70">
        <v>0</v>
      </c>
      <c r="BK317" s="70">
        <v>0</v>
      </c>
      <c r="BL317" s="70" t="s">
        <v>1270</v>
      </c>
      <c r="BM317" s="70"/>
    </row>
    <row r="318" spans="44:65" ht="28.8" x14ac:dyDescent="0.3">
      <c r="AR318" s="70">
        <v>1</v>
      </c>
      <c r="AS318" s="59" t="s">
        <v>262</v>
      </c>
      <c r="AT318" s="59" t="s">
        <v>1105</v>
      </c>
      <c r="AU318" s="59" t="s">
        <v>1106</v>
      </c>
      <c r="AV318" s="59" t="s">
        <v>1107</v>
      </c>
      <c r="AW318" s="59" t="s">
        <v>304</v>
      </c>
      <c r="AX318" s="59" t="s">
        <v>1262</v>
      </c>
      <c r="AY318" s="70" t="s">
        <v>1263</v>
      </c>
      <c r="AZ318" s="70" t="s">
        <v>1259</v>
      </c>
      <c r="BA318" s="70" t="s">
        <v>1132</v>
      </c>
      <c r="BB318" s="70" t="s">
        <v>1264</v>
      </c>
      <c r="BC318" s="70" t="s">
        <v>1265</v>
      </c>
      <c r="BD318" s="70" t="s">
        <v>259</v>
      </c>
      <c r="BE318" s="70" t="s">
        <v>1114</v>
      </c>
      <c r="BF318" s="70">
        <v>305</v>
      </c>
      <c r="BG318" s="70"/>
      <c r="BH318" s="70"/>
      <c r="BI318" s="70"/>
      <c r="BJ318" s="70">
        <v>0</v>
      </c>
      <c r="BK318" s="70">
        <v>0</v>
      </c>
      <c r="BL318" s="70" t="s">
        <v>1270</v>
      </c>
      <c r="BM318" s="70"/>
    </row>
    <row r="319" spans="44:65" ht="72" x14ac:dyDescent="0.3">
      <c r="AR319" s="70">
        <v>1</v>
      </c>
      <c r="AS319" s="59" t="s">
        <v>262</v>
      </c>
      <c r="AT319" s="59" t="s">
        <v>1105</v>
      </c>
      <c r="AU319" s="59" t="s">
        <v>1106</v>
      </c>
      <c r="AV319" s="59" t="s">
        <v>1107</v>
      </c>
      <c r="AW319" s="59" t="s">
        <v>304</v>
      </c>
      <c r="AX319" s="59" t="s">
        <v>1266</v>
      </c>
      <c r="AY319" s="70" t="s">
        <v>1267</v>
      </c>
      <c r="AZ319" s="70" t="s">
        <v>1259</v>
      </c>
      <c r="BA319" s="70" t="s">
        <v>1157</v>
      </c>
      <c r="BB319" s="70" t="s">
        <v>1268</v>
      </c>
      <c r="BC319" s="70" t="s">
        <v>1269</v>
      </c>
      <c r="BD319" s="70" t="s">
        <v>259</v>
      </c>
      <c r="BE319" s="70" t="s">
        <v>1114</v>
      </c>
      <c r="BF319" s="70">
        <v>292</v>
      </c>
      <c r="BG319" s="70"/>
      <c r="BH319" s="70"/>
      <c r="BI319" s="70"/>
      <c r="BJ319" s="70">
        <v>0</v>
      </c>
      <c r="BK319" s="70">
        <v>0</v>
      </c>
      <c r="BL319" s="70" t="s">
        <v>1270</v>
      </c>
      <c r="BM319" s="70"/>
    </row>
  </sheetData>
  <dataConsolidate/>
  <dataValidations count="10">
    <dataValidation type="list" allowBlank="1" showInputMessage="1" showErrorMessage="1" sqref="AL23:AL27" xr:uid="{D0BB52AB-629E-46CD-83DE-3F546D9B81AF}">
      <formula1>"low_to_high,high_to_low"</formula1>
    </dataValidation>
    <dataValidation type="list" allowBlank="1" showInputMessage="1" showErrorMessage="1" sqref="AN23:AN27 AD23:AD1342" xr:uid="{061FB2FF-07A1-49B0-947E-E0F4349FF11B}">
      <formula1>"1,0"</formula1>
    </dataValidation>
    <dataValidation type="list" allowBlank="1" showInputMessage="1" showErrorMessage="1" sqref="F23:F1342" xr:uid="{58148833-FC9D-49A0-987D-0C637EDF9E8D}">
      <formula1>"Data Validation,Worksheet Lookup,Workbook Name Start (Fixed),Workbook Name Start (Variable)"</formula1>
    </dataValidation>
    <dataValidation type="list" allowBlank="1" showInputMessage="1" showErrorMessage="1" sqref="C26:C28 C31 AM23:AM27 C34 L23:L1342 T23:T1342" xr:uid="{046FEDBE-3392-4192-B59C-4A887950C475}">
      <formula1>"Y"</formula1>
    </dataValidation>
    <dataValidation type="list" allowBlank="1" showInputMessage="1" showErrorMessage="1" sqref="C25" xr:uid="{0DB99086-E3F6-4CDB-AA80-BCB77AFFB276}">
      <formula1>"eFlow,non-eFlow"</formula1>
    </dataValidation>
    <dataValidation type="list" allowBlank="1" showInputMessage="1" showErrorMessage="1" sqref="P23:P1342" xr:uid="{F905E78A-6706-471D-B5C7-396D5BD147CE}">
      <formula1>"Range Address,Row|Column,Find Iterator"</formula1>
    </dataValidation>
    <dataValidation type="list" allowBlank="1" showInputMessage="1" showErrorMessage="1" sqref="AE23:AE1342" xr:uid="{EB674885-5966-40D1-AFEB-9100802CABFD}">
      <formula1>"Exact,Alternative,Equivalent"</formula1>
    </dataValidation>
    <dataValidation type="list" allowBlank="1" showInputMessage="1" showErrorMessage="1" sqref="AC23:AC1342" xr:uid="{3C12F89D-E21A-46E8-8D9F-F857AF4ED4DE}">
      <formula1>"bidder,urn,line_item_incumbent,unit_of_measure,item_quantity,total_price,unit_price,bidder_comments,spend_from,spend_to,percentage_discount"</formula1>
    </dataValidation>
    <dataValidation type="list" allowBlank="1" showInputMessage="1" showErrorMessage="1" sqref="AB23:AB1342" xr:uid="{75C4931E-76E1-448E-B833-362FED55E9E5}">
      <formula1>"item_data,price_column,additional_info"</formula1>
    </dataValidation>
    <dataValidation type="list" allowBlank="1" showInputMessage="1" showErrorMessage="1" sqref="AA23:AA1342" xr:uid="{D3B780F0-6D32-474E-954C-538218C02D80}">
      <formula1>"char,numeric,monetary"</formula1>
    </dataValidation>
  </dataValidations>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A01FB-C071-4A15-8424-0B22D6E83923}">
  <sheetPr codeName="Sheet11">
    <tabColor theme="9" tint="-0.249977111117893"/>
  </sheetPr>
  <dimension ref="A1:ZZ1000"/>
  <sheetViews>
    <sheetView showGridLines="0" zoomScale="60" zoomScaleNormal="60" workbookViewId="0"/>
  </sheetViews>
  <sheetFormatPr defaultColWidth="8.88671875" defaultRowHeight="14.4" x14ac:dyDescent="0.3"/>
  <cols>
    <col min="1" max="1" width="3.109375" style="48" customWidth="1"/>
    <col min="2" max="2" width="30.5546875" bestFit="1" customWidth="1"/>
    <col min="3" max="3" width="26.6640625" customWidth="1"/>
    <col min="4" max="4" width="43.6640625" customWidth="1"/>
    <col min="5" max="5" width="50.5546875" customWidth="1"/>
    <col min="6" max="6" width="25.33203125" customWidth="1"/>
    <col min="7" max="7" width="34.5546875" customWidth="1"/>
    <col min="8" max="8" width="22.109375" customWidth="1"/>
    <col min="9" max="9" width="49.109375" customWidth="1"/>
    <col min="10" max="10" width="21.33203125" customWidth="1"/>
    <col min="11" max="11" width="30.5546875" customWidth="1"/>
    <col min="12" max="16384" width="8.88671875" style="48"/>
  </cols>
  <sheetData>
    <row r="1" spans="1:702" customFormat="1" x14ac:dyDescent="0.3">
      <c r="A1" s="16">
        <v>0</v>
      </c>
      <c r="D1" s="14"/>
    </row>
    <row r="2" spans="1:702" ht="25.2" x14ac:dyDescent="0.3">
      <c r="B2" s="49" t="s">
        <v>369</v>
      </c>
      <c r="D2" s="14"/>
      <c r="F2" s="6" t="s">
        <v>373</v>
      </c>
      <c r="G2" s="50" t="s">
        <v>1392</v>
      </c>
      <c r="H2" s="48"/>
      <c r="I2" s="48"/>
      <c r="J2" s="48"/>
      <c r="K2" s="48"/>
    </row>
    <row r="3" spans="1:702" ht="19.8" x14ac:dyDescent="0.3">
      <c r="B3" s="51"/>
      <c r="D3" s="14"/>
      <c r="G3" s="48"/>
      <c r="H3" s="48"/>
      <c r="I3" s="48"/>
      <c r="J3" s="48"/>
      <c r="K3" s="48"/>
    </row>
    <row r="4" spans="1:702" ht="19.8" x14ac:dyDescent="0.3">
      <c r="B4" s="51" t="s">
        <v>1271</v>
      </c>
      <c r="C4" s="48"/>
      <c r="D4" s="52"/>
      <c r="E4" s="48"/>
      <c r="F4" s="48"/>
      <c r="G4" s="48"/>
      <c r="H4" s="48"/>
      <c r="I4" s="48"/>
      <c r="J4" s="48"/>
      <c r="K4" s="48"/>
    </row>
    <row r="5" spans="1:702" x14ac:dyDescent="0.3">
      <c r="B5" s="48"/>
      <c r="C5" s="48"/>
      <c r="D5" s="48"/>
      <c r="E5" s="48"/>
      <c r="F5" s="48"/>
      <c r="G5" s="48"/>
      <c r="H5" s="48"/>
      <c r="I5" s="48"/>
      <c r="J5" s="48"/>
      <c r="K5" s="48"/>
    </row>
    <row r="6" spans="1:702" ht="370.5" customHeight="1" x14ac:dyDescent="0.3">
      <c r="B6" s="48"/>
      <c r="C6" s="48"/>
      <c r="D6" s="48"/>
      <c r="E6" s="48"/>
      <c r="F6" s="48"/>
      <c r="G6" s="48"/>
      <c r="H6" s="48"/>
      <c r="I6" s="48"/>
      <c r="J6" s="48"/>
      <c r="K6" s="48"/>
    </row>
    <row r="7" spans="1:702" customFormat="1" x14ac:dyDescent="0.3"/>
    <row r="8" spans="1:702" customFormat="1" ht="28.2" customHeight="1" x14ac:dyDescent="0.3"/>
    <row r="9" spans="1:702" customFormat="1" x14ac:dyDescent="0.3"/>
    <row r="10" spans="1:702" customFormat="1" x14ac:dyDescent="0.3"/>
    <row r="11" spans="1:702" customFormat="1" x14ac:dyDescent="0.3"/>
    <row r="12" spans="1:702" x14ac:dyDescent="0.3">
      <c r="A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row>
    <row r="13" spans="1:702" x14ac:dyDescent="0.3">
      <c r="A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row>
    <row r="14" spans="1:702" x14ac:dyDescent="0.3">
      <c r="A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row>
    <row r="15" spans="1:702" x14ac:dyDescent="0.3">
      <c r="A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row>
    <row r="16" spans="1:702" x14ac:dyDescent="0.3">
      <c r="A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row>
    <row r="17" spans="12:702" x14ac:dyDescent="0.3">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row>
    <row r="18" spans="12:702" x14ac:dyDescent="0.3">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row>
    <row r="19" spans="12:702" x14ac:dyDescent="0.3">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row>
    <row r="20" spans="12:702" x14ac:dyDescent="0.3">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row>
    <row r="21" spans="12:702" x14ac:dyDescent="0.3">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row>
    <row r="22" spans="12:702" x14ac:dyDescent="0.3">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row>
    <row r="23" spans="12:702" x14ac:dyDescent="0.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row>
    <row r="24" spans="12:702" x14ac:dyDescent="0.3">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row>
    <row r="25" spans="12:702" x14ac:dyDescent="0.3">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row>
    <row r="26" spans="12:702" x14ac:dyDescent="0.3">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row>
    <row r="27" spans="12:702" x14ac:dyDescent="0.3">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row>
    <row r="28" spans="12:702" x14ac:dyDescent="0.3">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row>
    <row r="29" spans="12:702" x14ac:dyDescent="0.3">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row>
    <row r="30" spans="12:702" x14ac:dyDescent="0.3">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row>
    <row r="31" spans="12:702" x14ac:dyDescent="0.3">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row>
    <row r="32" spans="12:702" x14ac:dyDescent="0.3">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row>
    <row r="33" spans="12:702" x14ac:dyDescent="0.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row>
    <row r="34" spans="12:702" x14ac:dyDescent="0.3">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row>
    <row r="35" spans="12:702" x14ac:dyDescent="0.3">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row>
    <row r="36" spans="12:702" x14ac:dyDescent="0.3">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row>
    <row r="37" spans="12:702" x14ac:dyDescent="0.3">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row>
    <row r="38" spans="12:702" x14ac:dyDescent="0.3">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row>
    <row r="39" spans="12:702" x14ac:dyDescent="0.3">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row>
    <row r="40" spans="12:702" x14ac:dyDescent="0.3">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row>
    <row r="41" spans="12:702" x14ac:dyDescent="0.3">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row>
    <row r="42" spans="12:702" x14ac:dyDescent="0.3">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row>
    <row r="43" spans="12:702" x14ac:dyDescent="0.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row>
    <row r="44" spans="12:702" x14ac:dyDescent="0.3">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row>
    <row r="45" spans="12:702" x14ac:dyDescent="0.3">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row>
    <row r="46" spans="12:702" x14ac:dyDescent="0.3">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row>
    <row r="47" spans="12:702" customFormat="1" x14ac:dyDescent="0.3"/>
    <row r="48" spans="12:702"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spans="12:702" customFormat="1" x14ac:dyDescent="0.3"/>
    <row r="66" spans="12:702" customFormat="1" x14ac:dyDescent="0.3"/>
    <row r="67" spans="12:702" customFormat="1" x14ac:dyDescent="0.3"/>
    <row r="68" spans="12:702" customFormat="1" x14ac:dyDescent="0.3"/>
    <row r="69" spans="12:702" customFormat="1" x14ac:dyDescent="0.3"/>
    <row r="70" spans="12:702" x14ac:dyDescent="0.3">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row>
    <row r="71" spans="12:702" x14ac:dyDescent="0.3">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row>
    <row r="72" spans="12:702" x14ac:dyDescent="0.3">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row>
    <row r="73" spans="12:702" x14ac:dyDescent="0.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row>
    <row r="74" spans="12:702" x14ac:dyDescent="0.3">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row>
    <row r="75" spans="12:702" x14ac:dyDescent="0.3">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row>
    <row r="76" spans="12:702" x14ac:dyDescent="0.3">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row>
    <row r="77" spans="12:702" x14ac:dyDescent="0.3">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row>
    <row r="78" spans="12:702" x14ac:dyDescent="0.3">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row>
    <row r="79" spans="12:702" x14ac:dyDescent="0.3">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row>
    <row r="80" spans="12:702" x14ac:dyDescent="0.3">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row>
    <row r="81" spans="12:702" x14ac:dyDescent="0.3">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row>
    <row r="82" spans="12:702" x14ac:dyDescent="0.3">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row>
    <row r="83" spans="12:702" x14ac:dyDescent="0.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row>
    <row r="84" spans="12:702" x14ac:dyDescent="0.3">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row>
    <row r="85" spans="12:702" x14ac:dyDescent="0.3">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row>
    <row r="86" spans="12:702" x14ac:dyDescent="0.3">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row>
    <row r="87" spans="12:702" x14ac:dyDescent="0.3">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row>
    <row r="88" spans="12:702" x14ac:dyDescent="0.3">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row>
    <row r="89" spans="12:702" x14ac:dyDescent="0.3">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row>
    <row r="90" spans="12:702" x14ac:dyDescent="0.3">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row>
    <row r="91" spans="12:702" x14ac:dyDescent="0.3">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row>
    <row r="92" spans="12:702" x14ac:dyDescent="0.3">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row>
    <row r="93" spans="12:702" x14ac:dyDescent="0.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row>
    <row r="94" spans="12:702" x14ac:dyDescent="0.3">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row>
    <row r="95" spans="12:702" x14ac:dyDescent="0.3">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row>
    <row r="96" spans="12:702" x14ac:dyDescent="0.3">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row>
    <row r="97" spans="12:702" x14ac:dyDescent="0.3">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row>
    <row r="98" spans="12:702" x14ac:dyDescent="0.3">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row>
    <row r="99" spans="12:702" x14ac:dyDescent="0.3">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row>
    <row r="100" spans="12:702" x14ac:dyDescent="0.3">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row>
    <row r="101" spans="12:702" x14ac:dyDescent="0.3">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row>
    <row r="102" spans="12:702" x14ac:dyDescent="0.3">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row>
    <row r="103" spans="12:702" x14ac:dyDescent="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row>
    <row r="104" spans="12:702" x14ac:dyDescent="0.3">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row>
    <row r="105" spans="12:702" x14ac:dyDescent="0.3">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row>
    <row r="106" spans="12:702" x14ac:dyDescent="0.3">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row>
    <row r="107" spans="12:702" x14ac:dyDescent="0.3">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row>
    <row r="108" spans="12:702" x14ac:dyDescent="0.3">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row>
    <row r="109" spans="12:702" x14ac:dyDescent="0.3">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row>
    <row r="110" spans="12:702" x14ac:dyDescent="0.3">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row>
    <row r="111" spans="12:702" x14ac:dyDescent="0.3">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row>
    <row r="112" spans="12:702" x14ac:dyDescent="0.3">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row>
    <row r="113" spans="12:702" x14ac:dyDescent="0.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row>
    <row r="114" spans="12:702" x14ac:dyDescent="0.3">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row>
    <row r="115" spans="12:702" x14ac:dyDescent="0.3">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row>
    <row r="116" spans="12:702" x14ac:dyDescent="0.3">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row>
    <row r="117" spans="12:702" x14ac:dyDescent="0.3">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row>
    <row r="118" spans="12:702" x14ac:dyDescent="0.3">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row>
    <row r="119" spans="12:702" x14ac:dyDescent="0.3">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row>
    <row r="120" spans="12:702" x14ac:dyDescent="0.3">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row>
    <row r="121" spans="12:702" x14ac:dyDescent="0.3">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row>
    <row r="122" spans="12:702" x14ac:dyDescent="0.3">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row>
    <row r="123" spans="12:702" x14ac:dyDescent="0.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row>
    <row r="124" spans="12:702" x14ac:dyDescent="0.3">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row>
    <row r="125" spans="12:702" x14ac:dyDescent="0.3">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row>
    <row r="126" spans="12:702" x14ac:dyDescent="0.3">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row>
    <row r="127" spans="12:702" x14ac:dyDescent="0.3">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row>
    <row r="128" spans="12:702" x14ac:dyDescent="0.3">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row>
    <row r="129" spans="12:702" x14ac:dyDescent="0.3">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row>
    <row r="130" spans="12:702" x14ac:dyDescent="0.3">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row>
    <row r="131" spans="12:702" x14ac:dyDescent="0.3">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row>
    <row r="132" spans="12:702" x14ac:dyDescent="0.3">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row>
    <row r="133" spans="12:702" x14ac:dyDescent="0.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row>
    <row r="134" spans="12:702" x14ac:dyDescent="0.3">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row>
    <row r="135" spans="12:702" x14ac:dyDescent="0.3">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row>
    <row r="136" spans="12:702" x14ac:dyDescent="0.3">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row>
    <row r="137" spans="12:702" x14ac:dyDescent="0.3">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row>
    <row r="138" spans="12:702" x14ac:dyDescent="0.3">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row>
    <row r="139" spans="12:702" x14ac:dyDescent="0.3">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row>
    <row r="140" spans="12:702" x14ac:dyDescent="0.3">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row>
    <row r="141" spans="12:702" x14ac:dyDescent="0.3">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row>
    <row r="142" spans="12:702" x14ac:dyDescent="0.3">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row>
    <row r="143" spans="12:702" x14ac:dyDescent="0.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row>
    <row r="144" spans="12:702" x14ac:dyDescent="0.3">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row>
    <row r="145" spans="12:702" x14ac:dyDescent="0.3">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row>
    <row r="146" spans="12:702" x14ac:dyDescent="0.3">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row>
    <row r="147" spans="12:702" x14ac:dyDescent="0.3">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row>
    <row r="148" spans="12:702" x14ac:dyDescent="0.3">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row>
    <row r="149" spans="12:702" x14ac:dyDescent="0.3">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row>
    <row r="150" spans="12:702" x14ac:dyDescent="0.3">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row>
    <row r="151" spans="12:702" x14ac:dyDescent="0.3">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row>
    <row r="152" spans="12:702" x14ac:dyDescent="0.3">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row>
    <row r="153" spans="12:702" x14ac:dyDescent="0.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row>
    <row r="154" spans="12:702" x14ac:dyDescent="0.3">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row>
    <row r="155" spans="12:702" x14ac:dyDescent="0.3">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row>
    <row r="156" spans="12:702" x14ac:dyDescent="0.3">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row>
    <row r="157" spans="12:702" x14ac:dyDescent="0.3">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row>
    <row r="158" spans="12:702" x14ac:dyDescent="0.3">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row>
    <row r="159" spans="12:702" x14ac:dyDescent="0.3">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row>
    <row r="160" spans="12:702" x14ac:dyDescent="0.3">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row>
    <row r="161" spans="12:702" x14ac:dyDescent="0.3">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row>
    <row r="162" spans="12:702" x14ac:dyDescent="0.3">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row>
    <row r="163" spans="12:702" x14ac:dyDescent="0.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row>
    <row r="164" spans="12:702" x14ac:dyDescent="0.3">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row>
    <row r="165" spans="12:702" x14ac:dyDescent="0.3">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row>
    <row r="166" spans="12:702" x14ac:dyDescent="0.3">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row>
    <row r="167" spans="12:702" x14ac:dyDescent="0.3">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row>
    <row r="168" spans="12:702" x14ac:dyDescent="0.3">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row>
    <row r="169" spans="12:702" x14ac:dyDescent="0.3">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row>
    <row r="170" spans="12:702" x14ac:dyDescent="0.3">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row>
    <row r="171" spans="12:702" x14ac:dyDescent="0.3">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row>
    <row r="172" spans="12:702" x14ac:dyDescent="0.3">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row>
    <row r="173" spans="12:702" x14ac:dyDescent="0.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row>
    <row r="174" spans="12:702" x14ac:dyDescent="0.3">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row>
    <row r="175" spans="12:702" x14ac:dyDescent="0.3">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row>
    <row r="176" spans="12:702" x14ac:dyDescent="0.3">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row>
    <row r="177" spans="12:702" x14ac:dyDescent="0.3">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row>
    <row r="178" spans="12:702" x14ac:dyDescent="0.3">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row>
    <row r="179" spans="12:702" x14ac:dyDescent="0.3">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row>
    <row r="180" spans="12:702" x14ac:dyDescent="0.3">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row>
    <row r="181" spans="12:702" x14ac:dyDescent="0.3">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row>
    <row r="182" spans="12:702" x14ac:dyDescent="0.3">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row>
    <row r="183" spans="12:702" x14ac:dyDescent="0.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row>
    <row r="184" spans="12:702" x14ac:dyDescent="0.3">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row>
    <row r="185" spans="12:702" x14ac:dyDescent="0.3">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row>
    <row r="186" spans="12:702" x14ac:dyDescent="0.3">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row>
    <row r="187" spans="12:702" x14ac:dyDescent="0.3">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row>
    <row r="188" spans="12:702" x14ac:dyDescent="0.3">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row>
    <row r="189" spans="12:702" x14ac:dyDescent="0.3">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row>
    <row r="190" spans="12:702" x14ac:dyDescent="0.3">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row>
    <row r="191" spans="12:702" x14ac:dyDescent="0.3">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row>
    <row r="192" spans="12:702" x14ac:dyDescent="0.3">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row>
    <row r="193" spans="12:702" x14ac:dyDescent="0.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row>
    <row r="194" spans="12:702" x14ac:dyDescent="0.3">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row>
    <row r="195" spans="12:702" x14ac:dyDescent="0.3">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row>
    <row r="196" spans="12:702" x14ac:dyDescent="0.3">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row>
    <row r="197" spans="12:702" x14ac:dyDescent="0.3">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row>
    <row r="198" spans="12:702" x14ac:dyDescent="0.3">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row>
    <row r="199" spans="12:702" x14ac:dyDescent="0.3">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row>
    <row r="200" spans="12:702" x14ac:dyDescent="0.3">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row>
    <row r="201" spans="12:702" x14ac:dyDescent="0.3">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row>
    <row r="202" spans="12:702" x14ac:dyDescent="0.3">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row>
    <row r="203" spans="12:702" x14ac:dyDescent="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row>
    <row r="204" spans="12:702" x14ac:dyDescent="0.3">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row>
    <row r="205" spans="12:702" x14ac:dyDescent="0.3">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row>
    <row r="206" spans="12:702" x14ac:dyDescent="0.3">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row>
    <row r="207" spans="12:702" x14ac:dyDescent="0.3">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row>
    <row r="208" spans="12:702" x14ac:dyDescent="0.3">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row>
    <row r="209" spans="12:702" x14ac:dyDescent="0.3">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row>
    <row r="210" spans="12:702" x14ac:dyDescent="0.3">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row>
    <row r="211" spans="12:702" x14ac:dyDescent="0.3">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row>
    <row r="212" spans="12:702" x14ac:dyDescent="0.3">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row>
    <row r="213" spans="12:702" x14ac:dyDescent="0.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row>
    <row r="214" spans="12:702" x14ac:dyDescent="0.3">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row>
    <row r="215" spans="12:702" x14ac:dyDescent="0.3">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row>
    <row r="216" spans="12:702" x14ac:dyDescent="0.3">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row>
    <row r="217" spans="12:702" x14ac:dyDescent="0.3">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row>
    <row r="218" spans="12:702" x14ac:dyDescent="0.3">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row>
    <row r="219" spans="12:702" x14ac:dyDescent="0.3">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row>
    <row r="220" spans="12:702" x14ac:dyDescent="0.3">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row>
    <row r="221" spans="12:702" x14ac:dyDescent="0.3">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row>
    <row r="222" spans="12:702" x14ac:dyDescent="0.3">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row>
    <row r="223" spans="12:702" x14ac:dyDescent="0.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row>
    <row r="224" spans="12:702" x14ac:dyDescent="0.3">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row>
    <row r="225" spans="12:702" x14ac:dyDescent="0.3">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row>
    <row r="226" spans="12:702" x14ac:dyDescent="0.3">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row>
    <row r="227" spans="12:702" x14ac:dyDescent="0.3">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row>
    <row r="228" spans="12:702" x14ac:dyDescent="0.3">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row>
    <row r="229" spans="12:702" x14ac:dyDescent="0.3">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row>
    <row r="230" spans="12:702" x14ac:dyDescent="0.3">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row>
    <row r="231" spans="12:702" x14ac:dyDescent="0.3">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row>
    <row r="232" spans="12:702" x14ac:dyDescent="0.3">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row>
    <row r="233" spans="12:702" x14ac:dyDescent="0.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row>
    <row r="234" spans="12:702" x14ac:dyDescent="0.3">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row>
    <row r="235" spans="12:702" x14ac:dyDescent="0.3">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row>
    <row r="236" spans="12:702" x14ac:dyDescent="0.3">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row>
    <row r="237" spans="12:702" x14ac:dyDescent="0.3">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row>
    <row r="238" spans="12:702" x14ac:dyDescent="0.3">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row>
    <row r="239" spans="12:702" x14ac:dyDescent="0.3">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row>
    <row r="240" spans="12:702" x14ac:dyDescent="0.3">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row>
    <row r="241" spans="12:702" x14ac:dyDescent="0.3">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row>
    <row r="242" spans="12:702" x14ac:dyDescent="0.3">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row>
    <row r="243" spans="12:702" x14ac:dyDescent="0.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row>
    <row r="244" spans="12:702" x14ac:dyDescent="0.3">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row>
    <row r="245" spans="12:702" x14ac:dyDescent="0.3">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row>
    <row r="246" spans="12:702" x14ac:dyDescent="0.3">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row>
    <row r="247" spans="12:702" x14ac:dyDescent="0.3">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row>
    <row r="248" spans="12:702" x14ac:dyDescent="0.3">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row>
    <row r="249" spans="12:702" x14ac:dyDescent="0.3">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row>
    <row r="250" spans="12:702" x14ac:dyDescent="0.3">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row>
    <row r="251" spans="12:702" x14ac:dyDescent="0.3">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row>
    <row r="252" spans="12:702" x14ac:dyDescent="0.3">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row>
    <row r="253" spans="12:702" x14ac:dyDescent="0.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row>
    <row r="254" spans="12:702" x14ac:dyDescent="0.3">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row>
    <row r="255" spans="12:702" x14ac:dyDescent="0.3">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row>
    <row r="256" spans="12:702" x14ac:dyDescent="0.3">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row>
    <row r="257" spans="12:702" x14ac:dyDescent="0.3">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row>
    <row r="258" spans="12:702" x14ac:dyDescent="0.3">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row>
    <row r="259" spans="12:702" x14ac:dyDescent="0.3">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row>
    <row r="260" spans="12:702" x14ac:dyDescent="0.3">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row>
    <row r="261" spans="12:702" x14ac:dyDescent="0.3">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row>
    <row r="262" spans="12:702" x14ac:dyDescent="0.3">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row>
    <row r="263" spans="12:702" x14ac:dyDescent="0.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row>
    <row r="264" spans="12:702" x14ac:dyDescent="0.3">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row>
    <row r="265" spans="12:702" x14ac:dyDescent="0.3">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row>
    <row r="266" spans="12:702" x14ac:dyDescent="0.3">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row>
    <row r="267" spans="12:702" x14ac:dyDescent="0.3">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row>
    <row r="268" spans="12:702" x14ac:dyDescent="0.3">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row>
    <row r="269" spans="12:702" x14ac:dyDescent="0.3">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row>
    <row r="270" spans="12:702" x14ac:dyDescent="0.3">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row>
    <row r="271" spans="12:702" x14ac:dyDescent="0.3">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row>
    <row r="272" spans="12:702" x14ac:dyDescent="0.3">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row>
    <row r="273" spans="12:702" x14ac:dyDescent="0.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row>
    <row r="274" spans="12:702" x14ac:dyDescent="0.3">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row>
    <row r="275" spans="12:702" x14ac:dyDescent="0.3">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row>
    <row r="276" spans="12:702" x14ac:dyDescent="0.3">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row>
    <row r="277" spans="12:702" x14ac:dyDescent="0.3">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row>
    <row r="278" spans="12:702" x14ac:dyDescent="0.3">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row>
    <row r="279" spans="12:702" x14ac:dyDescent="0.3">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row>
    <row r="280" spans="12:702" x14ac:dyDescent="0.3">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row>
    <row r="281" spans="12:702" x14ac:dyDescent="0.3">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row>
    <row r="282" spans="12:702" x14ac:dyDescent="0.3">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row>
    <row r="283" spans="12:702" x14ac:dyDescent="0.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row>
    <row r="284" spans="12:702" x14ac:dyDescent="0.3">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row>
    <row r="285" spans="12:702" x14ac:dyDescent="0.3">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row>
    <row r="286" spans="12:702" x14ac:dyDescent="0.3">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row>
    <row r="287" spans="12:702" x14ac:dyDescent="0.3">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row>
    <row r="288" spans="12:702" x14ac:dyDescent="0.3">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row>
    <row r="289" spans="12:702" x14ac:dyDescent="0.3">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row>
    <row r="290" spans="12:702" x14ac:dyDescent="0.3">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row>
    <row r="291" spans="12:702" x14ac:dyDescent="0.3">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row>
    <row r="292" spans="12:702" x14ac:dyDescent="0.3">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row>
    <row r="293" spans="12:702" x14ac:dyDescent="0.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row>
    <row r="294" spans="12:702" x14ac:dyDescent="0.3">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row>
    <row r="295" spans="12:702" x14ac:dyDescent="0.3">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row>
    <row r="296" spans="12:702" x14ac:dyDescent="0.3">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row>
    <row r="297" spans="12:702" x14ac:dyDescent="0.3">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row>
    <row r="298" spans="12:702" x14ac:dyDescent="0.3">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row>
    <row r="299" spans="12:702" x14ac:dyDescent="0.3">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row>
    <row r="300" spans="12:702" x14ac:dyDescent="0.3">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row>
    <row r="301" spans="12:702" x14ac:dyDescent="0.3">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row>
    <row r="302" spans="12:702" x14ac:dyDescent="0.3">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row>
    <row r="303" spans="12:702" x14ac:dyDescent="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row>
    <row r="304" spans="12:702" x14ac:dyDescent="0.3">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row>
    <row r="305" spans="12:702" x14ac:dyDescent="0.3">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row>
    <row r="306" spans="12:702" x14ac:dyDescent="0.3">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row>
    <row r="307" spans="12:702" x14ac:dyDescent="0.3">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row>
    <row r="308" spans="12:702" x14ac:dyDescent="0.3">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row>
    <row r="309" spans="12:702" x14ac:dyDescent="0.3">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row>
    <row r="310" spans="12:702" x14ac:dyDescent="0.3">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row>
    <row r="311" spans="12:702" x14ac:dyDescent="0.3">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row>
    <row r="312" spans="12:702" x14ac:dyDescent="0.3">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row>
    <row r="313" spans="12:702" x14ac:dyDescent="0.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row>
    <row r="314" spans="12:702" x14ac:dyDescent="0.3">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row>
    <row r="315" spans="12:702" x14ac:dyDescent="0.3">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row>
    <row r="316" spans="12:702" x14ac:dyDescent="0.3">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row>
    <row r="317" spans="12:702" x14ac:dyDescent="0.3">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row>
    <row r="318" spans="12:702" x14ac:dyDescent="0.3">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row>
    <row r="319" spans="12:702" x14ac:dyDescent="0.3">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row>
    <row r="320" spans="12:702" x14ac:dyDescent="0.3">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row>
    <row r="321" spans="12:702" x14ac:dyDescent="0.3">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row>
    <row r="322" spans="12:702" x14ac:dyDescent="0.3">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row>
    <row r="323" spans="12:702" x14ac:dyDescent="0.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row>
    <row r="324" spans="12:702" x14ac:dyDescent="0.3">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row>
    <row r="325" spans="12:702" x14ac:dyDescent="0.3">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row>
    <row r="326" spans="12:702" x14ac:dyDescent="0.3">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row>
    <row r="327" spans="12:702" x14ac:dyDescent="0.3">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row>
    <row r="328" spans="12:702" x14ac:dyDescent="0.3">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row>
    <row r="329" spans="12:702" x14ac:dyDescent="0.3">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row>
    <row r="330" spans="12:702" x14ac:dyDescent="0.3">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row>
    <row r="331" spans="12:702" x14ac:dyDescent="0.3">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row>
    <row r="332" spans="12:702" x14ac:dyDescent="0.3">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row>
    <row r="333" spans="12:702" x14ac:dyDescent="0.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row>
    <row r="334" spans="12:702" x14ac:dyDescent="0.3">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row>
    <row r="335" spans="12:702" x14ac:dyDescent="0.3">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row>
    <row r="336" spans="12:702" x14ac:dyDescent="0.3">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row>
    <row r="337" spans="12:702" x14ac:dyDescent="0.3">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row>
    <row r="338" spans="12:702" x14ac:dyDescent="0.3">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row>
    <row r="339" spans="12:702" x14ac:dyDescent="0.3">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row>
    <row r="340" spans="12:702" x14ac:dyDescent="0.3">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row>
    <row r="341" spans="12:702" x14ac:dyDescent="0.3">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row>
    <row r="342" spans="12:702" x14ac:dyDescent="0.3">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row>
    <row r="343" spans="12:702" x14ac:dyDescent="0.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row>
    <row r="344" spans="12:702" x14ac:dyDescent="0.3">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row>
    <row r="345" spans="12:702" x14ac:dyDescent="0.3">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row>
    <row r="346" spans="12:702" x14ac:dyDescent="0.3">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row>
    <row r="347" spans="12:702" x14ac:dyDescent="0.3">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row>
    <row r="348" spans="12:702" x14ac:dyDescent="0.3">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row>
    <row r="349" spans="12:702" x14ac:dyDescent="0.3">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row>
    <row r="350" spans="12:702" x14ac:dyDescent="0.3">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row>
    <row r="351" spans="12:702" x14ac:dyDescent="0.3">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row>
    <row r="352" spans="12:702" x14ac:dyDescent="0.3">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row>
    <row r="353" spans="12:702" x14ac:dyDescent="0.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row>
    <row r="354" spans="12:702" x14ac:dyDescent="0.3">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row>
    <row r="355" spans="12:702" x14ac:dyDescent="0.3">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row>
    <row r="356" spans="12:702" x14ac:dyDescent="0.3">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row>
    <row r="357" spans="12:702" x14ac:dyDescent="0.3">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row>
    <row r="358" spans="12:702" x14ac:dyDescent="0.3">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row>
    <row r="359" spans="12:702" x14ac:dyDescent="0.3">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row>
    <row r="360" spans="12:702" x14ac:dyDescent="0.3">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row>
    <row r="361" spans="12:702" x14ac:dyDescent="0.3">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row>
    <row r="362" spans="12:702" x14ac:dyDescent="0.3">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row>
    <row r="363" spans="12:702" x14ac:dyDescent="0.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row>
    <row r="364" spans="12:702" x14ac:dyDescent="0.3">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row>
    <row r="365" spans="12:702" x14ac:dyDescent="0.3">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row>
    <row r="366" spans="12:702" x14ac:dyDescent="0.3">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row>
    <row r="367" spans="12:702" x14ac:dyDescent="0.3">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row>
    <row r="368" spans="12:702" x14ac:dyDescent="0.3">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row>
    <row r="369" spans="12:702" x14ac:dyDescent="0.3">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row>
    <row r="370" spans="12:702" x14ac:dyDescent="0.3">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row>
    <row r="371" spans="12:702" x14ac:dyDescent="0.3">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row>
    <row r="372" spans="12:702" x14ac:dyDescent="0.3">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row>
    <row r="373" spans="12:702" x14ac:dyDescent="0.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row>
    <row r="374" spans="12:702" x14ac:dyDescent="0.3">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row>
    <row r="375" spans="12:702" x14ac:dyDescent="0.3">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row>
    <row r="376" spans="12:702" x14ac:dyDescent="0.3">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row>
    <row r="377" spans="12:702" x14ac:dyDescent="0.3">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row>
    <row r="378" spans="12:702" x14ac:dyDescent="0.3">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row>
    <row r="379" spans="12:702" x14ac:dyDescent="0.3">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row>
    <row r="380" spans="12:702" x14ac:dyDescent="0.3">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row>
    <row r="381" spans="12:702" x14ac:dyDescent="0.3">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row>
    <row r="382" spans="12:702" x14ac:dyDescent="0.3">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row>
    <row r="383" spans="12:702" x14ac:dyDescent="0.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row>
    <row r="384" spans="12:702" x14ac:dyDescent="0.3">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row>
    <row r="385" spans="12:702" x14ac:dyDescent="0.3">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row>
    <row r="386" spans="12:702" x14ac:dyDescent="0.3">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row>
    <row r="387" spans="12:702" x14ac:dyDescent="0.3">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row>
    <row r="388" spans="12:702" x14ac:dyDescent="0.3">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row>
    <row r="389" spans="12:702" x14ac:dyDescent="0.3">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row>
    <row r="390" spans="12:702" x14ac:dyDescent="0.3">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row>
    <row r="391" spans="12:702" x14ac:dyDescent="0.3">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row>
    <row r="392" spans="12:702" x14ac:dyDescent="0.3">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row>
    <row r="393" spans="12:702" x14ac:dyDescent="0.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row>
    <row r="394" spans="12:702" x14ac:dyDescent="0.3">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row>
    <row r="395" spans="12:702" x14ac:dyDescent="0.3">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row>
    <row r="396" spans="12:702" x14ac:dyDescent="0.3">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row>
    <row r="397" spans="12:702" x14ac:dyDescent="0.3">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row>
    <row r="398" spans="12:702" x14ac:dyDescent="0.3">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row>
    <row r="399" spans="12:702" x14ac:dyDescent="0.3">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row>
    <row r="400" spans="12:702" x14ac:dyDescent="0.3">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row>
    <row r="401" spans="12:702" x14ac:dyDescent="0.3">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row>
    <row r="402" spans="12:702" x14ac:dyDescent="0.3">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row>
    <row r="403" spans="12:702" x14ac:dyDescent="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row>
    <row r="404" spans="12:702" x14ac:dyDescent="0.3">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row>
    <row r="405" spans="12:702" x14ac:dyDescent="0.3">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row>
    <row r="406" spans="12:702" x14ac:dyDescent="0.3">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row>
    <row r="407" spans="12:702" x14ac:dyDescent="0.3">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row>
    <row r="408" spans="12:702" x14ac:dyDescent="0.3">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row>
    <row r="409" spans="12:702" x14ac:dyDescent="0.3">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row>
    <row r="410" spans="12:702" x14ac:dyDescent="0.3">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row>
    <row r="411" spans="12:702" x14ac:dyDescent="0.3">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row>
    <row r="412" spans="12:702" x14ac:dyDescent="0.3">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row>
    <row r="413" spans="12:702" x14ac:dyDescent="0.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row>
    <row r="414" spans="12:702" x14ac:dyDescent="0.3">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row>
    <row r="415" spans="12:702" x14ac:dyDescent="0.3">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row>
    <row r="416" spans="12:702" x14ac:dyDescent="0.3">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row>
    <row r="417" spans="12:702" x14ac:dyDescent="0.3">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row>
    <row r="418" spans="12:702" x14ac:dyDescent="0.3">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row>
    <row r="419" spans="12:702" x14ac:dyDescent="0.3">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row>
    <row r="420" spans="12:702" x14ac:dyDescent="0.3">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row>
    <row r="421" spans="12:702" x14ac:dyDescent="0.3">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row>
    <row r="422" spans="12:702" x14ac:dyDescent="0.3">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row>
    <row r="423" spans="12:702" x14ac:dyDescent="0.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row>
    <row r="424" spans="12:702" x14ac:dyDescent="0.3">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row>
    <row r="425" spans="12:702" x14ac:dyDescent="0.3">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row>
    <row r="426" spans="12:702" x14ac:dyDescent="0.3">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row>
    <row r="427" spans="12:702" x14ac:dyDescent="0.3">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row>
    <row r="428" spans="12:702" x14ac:dyDescent="0.3">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row>
    <row r="429" spans="12:702" x14ac:dyDescent="0.3">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row>
    <row r="430" spans="12:702" x14ac:dyDescent="0.3">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row>
    <row r="431" spans="12:702" x14ac:dyDescent="0.3">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row>
    <row r="432" spans="12:702" x14ac:dyDescent="0.3">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row>
    <row r="433" spans="12:702" x14ac:dyDescent="0.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row>
    <row r="434" spans="12:702" x14ac:dyDescent="0.3">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row>
    <row r="435" spans="12:702" x14ac:dyDescent="0.3">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row>
    <row r="436" spans="12:702" x14ac:dyDescent="0.3">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row>
    <row r="437" spans="12:702" x14ac:dyDescent="0.3">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row>
    <row r="438" spans="12:702" x14ac:dyDescent="0.3">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row>
    <row r="439" spans="12:702" x14ac:dyDescent="0.3">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row>
    <row r="440" spans="12:702" x14ac:dyDescent="0.3">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row>
    <row r="441" spans="12:702" x14ac:dyDescent="0.3">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row>
    <row r="442" spans="12:702" x14ac:dyDescent="0.3">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row>
    <row r="443" spans="12:702" x14ac:dyDescent="0.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row>
    <row r="444" spans="12:702" x14ac:dyDescent="0.3">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row>
    <row r="445" spans="12:702" x14ac:dyDescent="0.3">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row>
    <row r="446" spans="12:702" x14ac:dyDescent="0.3">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row>
    <row r="447" spans="12:702" x14ac:dyDescent="0.3">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row>
    <row r="448" spans="12:702" x14ac:dyDescent="0.3">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row>
    <row r="449" spans="12:702" x14ac:dyDescent="0.3">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row>
    <row r="450" spans="12:702" x14ac:dyDescent="0.3">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row>
    <row r="451" spans="12:702" x14ac:dyDescent="0.3">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row>
    <row r="452" spans="12:702" x14ac:dyDescent="0.3">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row>
    <row r="453" spans="12:702" x14ac:dyDescent="0.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row>
    <row r="454" spans="12:702" x14ac:dyDescent="0.3">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row>
    <row r="455" spans="12:702" x14ac:dyDescent="0.3">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row>
    <row r="456" spans="12:702" x14ac:dyDescent="0.3">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row>
    <row r="457" spans="12:702" x14ac:dyDescent="0.3">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row>
    <row r="458" spans="12:702" x14ac:dyDescent="0.3">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row>
    <row r="459" spans="12:702" x14ac:dyDescent="0.3">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row>
    <row r="460" spans="12:702" x14ac:dyDescent="0.3">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row>
    <row r="461" spans="12:702" x14ac:dyDescent="0.3">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row>
    <row r="462" spans="12:702" x14ac:dyDescent="0.3">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row>
    <row r="463" spans="12:702" x14ac:dyDescent="0.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row>
    <row r="464" spans="12:702" x14ac:dyDescent="0.3">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row>
    <row r="465" spans="12:702" x14ac:dyDescent="0.3">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row>
    <row r="466" spans="12:702" x14ac:dyDescent="0.3">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row>
    <row r="467" spans="12:702" x14ac:dyDescent="0.3">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row>
    <row r="468" spans="12:702" x14ac:dyDescent="0.3">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row>
    <row r="469" spans="12:702" x14ac:dyDescent="0.3">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row>
    <row r="470" spans="12:702" x14ac:dyDescent="0.3">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row>
    <row r="471" spans="12:702" x14ac:dyDescent="0.3">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row>
    <row r="472" spans="12:702" x14ac:dyDescent="0.3">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row>
    <row r="473" spans="12:702" x14ac:dyDescent="0.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row>
    <row r="474" spans="12:702" x14ac:dyDescent="0.3">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row>
    <row r="475" spans="12:702" x14ac:dyDescent="0.3">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row>
    <row r="476" spans="12:702" x14ac:dyDescent="0.3">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row>
    <row r="477" spans="12:702" x14ac:dyDescent="0.3">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row>
    <row r="478" spans="12:702" x14ac:dyDescent="0.3">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row>
    <row r="479" spans="12:702" x14ac:dyDescent="0.3">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row>
    <row r="480" spans="12:702" x14ac:dyDescent="0.3">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row>
    <row r="481" spans="12:702" x14ac:dyDescent="0.3">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row>
    <row r="482" spans="12:702" x14ac:dyDescent="0.3">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row>
    <row r="483" spans="12:702" x14ac:dyDescent="0.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row>
    <row r="484" spans="12:702" x14ac:dyDescent="0.3">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row>
    <row r="485" spans="12:702" x14ac:dyDescent="0.3">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row>
    <row r="486" spans="12:702" x14ac:dyDescent="0.3">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row>
    <row r="487" spans="12:702" x14ac:dyDescent="0.3">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row>
    <row r="488" spans="12:702" x14ac:dyDescent="0.3">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row>
    <row r="489" spans="12:702" x14ac:dyDescent="0.3">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row>
    <row r="490" spans="12:702" x14ac:dyDescent="0.3">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row>
    <row r="491" spans="12:702" x14ac:dyDescent="0.3">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row>
    <row r="492" spans="12:702" x14ac:dyDescent="0.3">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row>
    <row r="493" spans="12:702" x14ac:dyDescent="0.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row>
    <row r="494" spans="12:702" x14ac:dyDescent="0.3">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row>
    <row r="495" spans="12:702" x14ac:dyDescent="0.3">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row>
    <row r="496" spans="12:702" x14ac:dyDescent="0.3">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row>
    <row r="497" spans="12:702" x14ac:dyDescent="0.3">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row>
    <row r="498" spans="12:702" x14ac:dyDescent="0.3">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row>
    <row r="499" spans="12:702" x14ac:dyDescent="0.3">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row>
    <row r="500" spans="12:702" x14ac:dyDescent="0.3">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row>
    <row r="501" spans="12:702" x14ac:dyDescent="0.3">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row>
    <row r="502" spans="12:702" x14ac:dyDescent="0.3">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row>
    <row r="503" spans="12:702" x14ac:dyDescent="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row>
    <row r="504" spans="12:702" x14ac:dyDescent="0.3">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row>
    <row r="505" spans="12:702" x14ac:dyDescent="0.3">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row>
    <row r="506" spans="12:702" x14ac:dyDescent="0.3">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row>
    <row r="507" spans="12:702" x14ac:dyDescent="0.3">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c r="ZY507"/>
      <c r="ZZ507"/>
    </row>
    <row r="508" spans="12:702" x14ac:dyDescent="0.3">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row>
    <row r="509" spans="12:702" x14ac:dyDescent="0.3">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row>
    <row r="510" spans="12:702" x14ac:dyDescent="0.3">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row>
    <row r="511" spans="12:702" x14ac:dyDescent="0.3">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row>
    <row r="512" spans="12:702" x14ac:dyDescent="0.3">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row>
    <row r="513" spans="12:702" x14ac:dyDescent="0.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row>
    <row r="514" spans="12:702" x14ac:dyDescent="0.3">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row>
    <row r="515" spans="12:702" x14ac:dyDescent="0.3">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row>
    <row r="516" spans="12:702" x14ac:dyDescent="0.3">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row>
    <row r="517" spans="12:702" x14ac:dyDescent="0.3">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row>
    <row r="518" spans="12:702" x14ac:dyDescent="0.3">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row>
    <row r="519" spans="12:702" x14ac:dyDescent="0.3">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row>
    <row r="520" spans="12:702" x14ac:dyDescent="0.3">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row>
    <row r="521" spans="12:702" x14ac:dyDescent="0.3">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row>
    <row r="522" spans="12:702" x14ac:dyDescent="0.3">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row>
    <row r="523" spans="12:702" x14ac:dyDescent="0.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row>
    <row r="524" spans="12:702" x14ac:dyDescent="0.3">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row>
    <row r="525" spans="12:702" x14ac:dyDescent="0.3">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row>
    <row r="526" spans="12:702" x14ac:dyDescent="0.3">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row>
    <row r="527" spans="12:702" x14ac:dyDescent="0.3">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row>
    <row r="528" spans="12:702" x14ac:dyDescent="0.3">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row>
    <row r="529" spans="12:702" x14ac:dyDescent="0.3">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row>
    <row r="530" spans="12:702" x14ac:dyDescent="0.3">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row>
    <row r="531" spans="12:702" x14ac:dyDescent="0.3">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row>
    <row r="532" spans="12:702" x14ac:dyDescent="0.3">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row>
    <row r="533" spans="12:702" x14ac:dyDescent="0.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row>
    <row r="534" spans="12:702" x14ac:dyDescent="0.3">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row>
    <row r="535" spans="12:702" x14ac:dyDescent="0.3">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row>
    <row r="536" spans="12:702" x14ac:dyDescent="0.3">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row>
    <row r="537" spans="12:702" x14ac:dyDescent="0.3">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row>
    <row r="538" spans="12:702" x14ac:dyDescent="0.3">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row>
    <row r="539" spans="12:702" x14ac:dyDescent="0.3">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row>
    <row r="540" spans="12:702" x14ac:dyDescent="0.3">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row>
    <row r="541" spans="12:702" x14ac:dyDescent="0.3">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row>
    <row r="542" spans="12:702" x14ac:dyDescent="0.3">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row>
    <row r="543" spans="12:702" x14ac:dyDescent="0.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row>
    <row r="544" spans="12:702" x14ac:dyDescent="0.3">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row>
    <row r="545" spans="12:702" x14ac:dyDescent="0.3">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row>
    <row r="546" spans="12:702" x14ac:dyDescent="0.3">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row>
    <row r="547" spans="12:702" x14ac:dyDescent="0.3">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row>
    <row r="548" spans="12:702" x14ac:dyDescent="0.3">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row>
    <row r="549" spans="12:702" x14ac:dyDescent="0.3">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row>
    <row r="550" spans="12:702" x14ac:dyDescent="0.3">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row>
    <row r="551" spans="12:702" x14ac:dyDescent="0.3">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row>
    <row r="552" spans="12:702" x14ac:dyDescent="0.3">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row>
    <row r="553" spans="12:702" x14ac:dyDescent="0.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row>
    <row r="554" spans="12:702" x14ac:dyDescent="0.3">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row>
    <row r="555" spans="12:702" x14ac:dyDescent="0.3">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row>
    <row r="556" spans="12:702" x14ac:dyDescent="0.3">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row>
    <row r="557" spans="12:702" x14ac:dyDescent="0.3">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row>
    <row r="558" spans="12:702" x14ac:dyDescent="0.3">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row>
    <row r="559" spans="12:702" x14ac:dyDescent="0.3">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row>
    <row r="560" spans="12:702" x14ac:dyDescent="0.3">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row>
    <row r="561" spans="12:702" x14ac:dyDescent="0.3">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row>
    <row r="562" spans="12:702" x14ac:dyDescent="0.3">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row>
    <row r="563" spans="12:702" x14ac:dyDescent="0.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row>
    <row r="564" spans="12:702" x14ac:dyDescent="0.3">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row>
    <row r="565" spans="12:702" x14ac:dyDescent="0.3">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row>
    <row r="566" spans="12:702" x14ac:dyDescent="0.3">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row>
    <row r="567" spans="12:702" x14ac:dyDescent="0.3">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row>
    <row r="568" spans="12:702" x14ac:dyDescent="0.3">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row>
    <row r="569" spans="12:702" x14ac:dyDescent="0.3">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row>
    <row r="570" spans="12:702" x14ac:dyDescent="0.3">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row>
    <row r="571" spans="12:702" x14ac:dyDescent="0.3">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row>
    <row r="572" spans="12:702" x14ac:dyDescent="0.3">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row>
    <row r="573" spans="12:702" x14ac:dyDescent="0.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row>
    <row r="574" spans="12:702" x14ac:dyDescent="0.3">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row>
    <row r="575" spans="12:702" x14ac:dyDescent="0.3">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row>
    <row r="576" spans="12:702" x14ac:dyDescent="0.3">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row>
    <row r="577" spans="12:702" x14ac:dyDescent="0.3">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row>
    <row r="578" spans="12:702" x14ac:dyDescent="0.3">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row>
    <row r="579" spans="12:702" x14ac:dyDescent="0.3">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row>
    <row r="580" spans="12:702" x14ac:dyDescent="0.3">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row>
    <row r="581" spans="12:702" x14ac:dyDescent="0.3">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row>
    <row r="582" spans="12:702" x14ac:dyDescent="0.3">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row>
    <row r="583" spans="12:702" x14ac:dyDescent="0.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row>
    <row r="584" spans="12:702" x14ac:dyDescent="0.3">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row>
    <row r="585" spans="12:702" x14ac:dyDescent="0.3">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row>
    <row r="586" spans="12:702" x14ac:dyDescent="0.3">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row>
    <row r="587" spans="12:702" x14ac:dyDescent="0.3">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row>
    <row r="588" spans="12:702" x14ac:dyDescent="0.3">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row>
    <row r="589" spans="12:702" x14ac:dyDescent="0.3">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row>
    <row r="590" spans="12:702" x14ac:dyDescent="0.3">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row>
    <row r="591" spans="12:702" x14ac:dyDescent="0.3">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row>
    <row r="592" spans="12:702" x14ac:dyDescent="0.3">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row>
    <row r="593" spans="12:702" x14ac:dyDescent="0.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row>
    <row r="594" spans="12:702" x14ac:dyDescent="0.3">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row>
    <row r="595" spans="12:702" x14ac:dyDescent="0.3">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row>
    <row r="596" spans="12:702" x14ac:dyDescent="0.3">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row>
    <row r="597" spans="12:702" x14ac:dyDescent="0.3">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row>
    <row r="598" spans="12:702" x14ac:dyDescent="0.3">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row>
    <row r="599" spans="12:702" x14ac:dyDescent="0.3">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row>
    <row r="600" spans="12:702" x14ac:dyDescent="0.3">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row>
    <row r="601" spans="12:702" x14ac:dyDescent="0.3">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row>
    <row r="602" spans="12:702" x14ac:dyDescent="0.3">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row>
    <row r="603" spans="12:702" x14ac:dyDescent="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row>
    <row r="604" spans="12:702" x14ac:dyDescent="0.3">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row>
    <row r="605" spans="12:702" x14ac:dyDescent="0.3">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row>
    <row r="606" spans="12:702" x14ac:dyDescent="0.3">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row>
    <row r="607" spans="12:702" x14ac:dyDescent="0.3">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row>
    <row r="608" spans="12:702" x14ac:dyDescent="0.3">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row>
    <row r="609" spans="12:702" x14ac:dyDescent="0.3">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row>
    <row r="610" spans="12:702" x14ac:dyDescent="0.3">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row>
    <row r="611" spans="12:702" x14ac:dyDescent="0.3">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row>
    <row r="612" spans="12:702" x14ac:dyDescent="0.3">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row>
    <row r="613" spans="12:702" x14ac:dyDescent="0.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row>
    <row r="614" spans="12:702" x14ac:dyDescent="0.3">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row>
    <row r="615" spans="12:702" x14ac:dyDescent="0.3">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row>
    <row r="616" spans="12:702" x14ac:dyDescent="0.3">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row>
    <row r="617" spans="12:702" x14ac:dyDescent="0.3">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row>
    <row r="618" spans="12:702" x14ac:dyDescent="0.3">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row>
    <row r="619" spans="12:702" x14ac:dyDescent="0.3">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row>
    <row r="620" spans="12:702" x14ac:dyDescent="0.3">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row>
    <row r="621" spans="12:702" x14ac:dyDescent="0.3">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row>
    <row r="622" spans="12:702" x14ac:dyDescent="0.3">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row>
    <row r="623" spans="12:702" x14ac:dyDescent="0.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row>
    <row r="624" spans="12:702" x14ac:dyDescent="0.3">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row>
    <row r="625" spans="12:702" x14ac:dyDescent="0.3">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row>
    <row r="626" spans="12:702" x14ac:dyDescent="0.3">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row>
    <row r="627" spans="12:702" x14ac:dyDescent="0.3">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row>
    <row r="628" spans="12:702" x14ac:dyDescent="0.3">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row>
    <row r="629" spans="12:702" x14ac:dyDescent="0.3">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row>
    <row r="630" spans="12:702" x14ac:dyDescent="0.3">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row>
    <row r="631" spans="12:702" x14ac:dyDescent="0.3">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row>
    <row r="632" spans="12:702" x14ac:dyDescent="0.3">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row>
    <row r="633" spans="12:702" x14ac:dyDescent="0.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row>
    <row r="634" spans="12:702" x14ac:dyDescent="0.3">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row>
    <row r="635" spans="12:702" x14ac:dyDescent="0.3">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row>
    <row r="636" spans="12:702" x14ac:dyDescent="0.3">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row>
    <row r="637" spans="12:702" x14ac:dyDescent="0.3">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row>
    <row r="638" spans="12:702" x14ac:dyDescent="0.3">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row>
    <row r="639" spans="12:702" x14ac:dyDescent="0.3">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row>
    <row r="640" spans="12:702" x14ac:dyDescent="0.3">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row>
    <row r="641" spans="12:702" x14ac:dyDescent="0.3">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row>
    <row r="642" spans="12:702" x14ac:dyDescent="0.3">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row>
    <row r="643" spans="12:702" x14ac:dyDescent="0.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row>
    <row r="644" spans="12:702" x14ac:dyDescent="0.3">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row>
    <row r="645" spans="12:702" x14ac:dyDescent="0.3">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row>
    <row r="646" spans="12:702" x14ac:dyDescent="0.3">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row>
    <row r="647" spans="12:702" x14ac:dyDescent="0.3">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row>
    <row r="648" spans="12:702" x14ac:dyDescent="0.3">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row>
    <row r="649" spans="12:702" x14ac:dyDescent="0.3">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row>
    <row r="650" spans="12:702" x14ac:dyDescent="0.3">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row>
    <row r="651" spans="12:702" x14ac:dyDescent="0.3">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row>
    <row r="652" spans="12:702" x14ac:dyDescent="0.3">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row>
    <row r="653" spans="12:702" x14ac:dyDescent="0.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row>
    <row r="654" spans="12:702" x14ac:dyDescent="0.3">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row>
    <row r="655" spans="12:702" x14ac:dyDescent="0.3">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row>
    <row r="656" spans="12:702" x14ac:dyDescent="0.3">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row>
    <row r="657" spans="12:702" x14ac:dyDescent="0.3">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row>
    <row r="658" spans="12:702" x14ac:dyDescent="0.3">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row>
    <row r="659" spans="12:702" x14ac:dyDescent="0.3">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row>
    <row r="660" spans="12:702" x14ac:dyDescent="0.3">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row>
    <row r="661" spans="12:702" x14ac:dyDescent="0.3">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row>
    <row r="662" spans="12:702" x14ac:dyDescent="0.3">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row>
    <row r="663" spans="12:702" x14ac:dyDescent="0.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row>
    <row r="664" spans="12:702" x14ac:dyDescent="0.3">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row>
    <row r="665" spans="12:702" x14ac:dyDescent="0.3">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row>
    <row r="666" spans="12:702" x14ac:dyDescent="0.3">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row>
    <row r="667" spans="12:702" x14ac:dyDescent="0.3">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row>
    <row r="668" spans="12:702" x14ac:dyDescent="0.3">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row>
    <row r="669" spans="12:702" x14ac:dyDescent="0.3">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row>
    <row r="670" spans="12:702" x14ac:dyDescent="0.3">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row>
    <row r="671" spans="12:702" x14ac:dyDescent="0.3">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row>
    <row r="672" spans="12:702" x14ac:dyDescent="0.3">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row>
    <row r="673" spans="12:702" x14ac:dyDescent="0.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row>
    <row r="674" spans="12:702" x14ac:dyDescent="0.3">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row>
    <row r="675" spans="12:702" x14ac:dyDescent="0.3">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row>
    <row r="676" spans="12:702" x14ac:dyDescent="0.3">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row>
    <row r="677" spans="12:702" x14ac:dyDescent="0.3">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row>
    <row r="678" spans="12:702" x14ac:dyDescent="0.3">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row>
    <row r="679" spans="12:702" x14ac:dyDescent="0.3">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row>
    <row r="680" spans="12:702" x14ac:dyDescent="0.3">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row>
    <row r="681" spans="12:702" x14ac:dyDescent="0.3">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row>
    <row r="682" spans="12:702" x14ac:dyDescent="0.3">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row>
    <row r="683" spans="12:702" x14ac:dyDescent="0.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row>
    <row r="684" spans="12:702" x14ac:dyDescent="0.3">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row>
    <row r="685" spans="12:702" x14ac:dyDescent="0.3">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row>
    <row r="686" spans="12:702" x14ac:dyDescent="0.3">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row>
    <row r="687" spans="12:702" x14ac:dyDescent="0.3">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row>
    <row r="688" spans="12:702" x14ac:dyDescent="0.3">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row>
    <row r="689" spans="12:702" x14ac:dyDescent="0.3">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row>
    <row r="690" spans="12:702" x14ac:dyDescent="0.3">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row>
    <row r="691" spans="12:702" x14ac:dyDescent="0.3">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row>
    <row r="692" spans="12:702" x14ac:dyDescent="0.3">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row>
    <row r="693" spans="12:702" x14ac:dyDescent="0.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row>
    <row r="694" spans="12:702" x14ac:dyDescent="0.3">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row>
    <row r="695" spans="12:702" x14ac:dyDescent="0.3">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row>
    <row r="696" spans="12:702" x14ac:dyDescent="0.3">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row>
    <row r="697" spans="12:702" x14ac:dyDescent="0.3">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row>
    <row r="698" spans="12:702" x14ac:dyDescent="0.3">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row>
    <row r="699" spans="12:702" x14ac:dyDescent="0.3">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row>
    <row r="700" spans="12:702" x14ac:dyDescent="0.3">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row>
    <row r="701" spans="12:702" x14ac:dyDescent="0.3">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row>
    <row r="702" spans="12:702" x14ac:dyDescent="0.3">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row>
    <row r="703" spans="12:702" x14ac:dyDescent="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row>
    <row r="704" spans="12:702" x14ac:dyDescent="0.3">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row>
    <row r="705" spans="12:702" x14ac:dyDescent="0.3">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row>
    <row r="706" spans="12:702" x14ac:dyDescent="0.3">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row>
    <row r="707" spans="12:702" x14ac:dyDescent="0.3">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c r="ZY707"/>
      <c r="ZZ707"/>
    </row>
    <row r="708" spans="12:702" x14ac:dyDescent="0.3">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row>
    <row r="709" spans="12:702" x14ac:dyDescent="0.3">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row>
    <row r="710" spans="12:702" x14ac:dyDescent="0.3">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row>
    <row r="711" spans="12:702" x14ac:dyDescent="0.3">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row>
    <row r="712" spans="12:702" x14ac:dyDescent="0.3">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row>
    <row r="713" spans="12:702" x14ac:dyDescent="0.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row>
    <row r="714" spans="12:702" x14ac:dyDescent="0.3">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c r="ZY714"/>
      <c r="ZZ714"/>
    </row>
    <row r="715" spans="12:702" x14ac:dyDescent="0.3">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row>
    <row r="716" spans="12:702" x14ac:dyDescent="0.3">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row>
    <row r="717" spans="12:702" x14ac:dyDescent="0.3">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row>
    <row r="718" spans="12:702" x14ac:dyDescent="0.3">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row>
    <row r="719" spans="12:702" x14ac:dyDescent="0.3">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row>
    <row r="720" spans="12:702" x14ac:dyDescent="0.3">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row>
    <row r="721" spans="12:702" x14ac:dyDescent="0.3">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c r="ZY721"/>
      <c r="ZZ721"/>
    </row>
    <row r="722" spans="12:702" x14ac:dyDescent="0.3">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row>
    <row r="723" spans="12:702" x14ac:dyDescent="0.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row>
    <row r="724" spans="12:702" x14ac:dyDescent="0.3">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row>
    <row r="725" spans="12:702" x14ac:dyDescent="0.3">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row>
    <row r="726" spans="12:702" x14ac:dyDescent="0.3">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row>
    <row r="727" spans="12:702" x14ac:dyDescent="0.3">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row>
    <row r="728" spans="12:702" x14ac:dyDescent="0.3">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c r="ZY728"/>
      <c r="ZZ728"/>
    </row>
    <row r="729" spans="12:702" x14ac:dyDescent="0.3">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row>
    <row r="730" spans="12:702" x14ac:dyDescent="0.3">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row>
    <row r="731" spans="12:702" x14ac:dyDescent="0.3">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row>
    <row r="732" spans="12:702" x14ac:dyDescent="0.3">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row>
    <row r="733" spans="12:702" x14ac:dyDescent="0.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row>
    <row r="734" spans="12:702" x14ac:dyDescent="0.3">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row>
    <row r="735" spans="12:702" x14ac:dyDescent="0.3">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c r="ZY735"/>
      <c r="ZZ735"/>
    </row>
    <row r="736" spans="12:702" x14ac:dyDescent="0.3">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row>
    <row r="737" spans="12:702" x14ac:dyDescent="0.3">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row>
    <row r="738" spans="12:702" x14ac:dyDescent="0.3">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row>
    <row r="739" spans="12:702" x14ac:dyDescent="0.3">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row>
    <row r="740" spans="12:702" x14ac:dyDescent="0.3">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row>
    <row r="741" spans="12:702" x14ac:dyDescent="0.3">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row>
    <row r="742" spans="12:702" x14ac:dyDescent="0.3">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c r="RI742"/>
      <c r="RJ742"/>
      <c r="RK742"/>
      <c r="RL742"/>
      <c r="RM742"/>
      <c r="RN742"/>
      <c r="RO742"/>
      <c r="RP742"/>
      <c r="RQ742"/>
      <c r="RR742"/>
      <c r="RS742"/>
      <c r="RT742"/>
      <c r="RU742"/>
      <c r="RV742"/>
      <c r="RW742"/>
      <c r="RX742"/>
      <c r="RY742"/>
      <c r="RZ742"/>
      <c r="SA742"/>
      <c r="SB742"/>
      <c r="SC742"/>
      <c r="SD742"/>
      <c r="SE742"/>
      <c r="SF742"/>
      <c r="SG742"/>
      <c r="SH742"/>
      <c r="SI742"/>
      <c r="SJ742"/>
      <c r="SK742"/>
      <c r="SL742"/>
      <c r="SM742"/>
      <c r="SN742"/>
      <c r="SO742"/>
      <c r="SP742"/>
      <c r="SQ742"/>
      <c r="SR742"/>
      <c r="SS742"/>
      <c r="ST742"/>
      <c r="SU742"/>
      <c r="SV742"/>
      <c r="SW742"/>
      <c r="SX742"/>
      <c r="SY742"/>
      <c r="SZ742"/>
      <c r="TA742"/>
      <c r="TB742"/>
      <c r="TC742"/>
      <c r="TD742"/>
      <c r="TE742"/>
      <c r="TF742"/>
      <c r="TG742"/>
      <c r="TH742"/>
      <c r="TI742"/>
      <c r="TJ742"/>
      <c r="TK742"/>
      <c r="TL742"/>
      <c r="TM742"/>
      <c r="TN742"/>
      <c r="TO742"/>
      <c r="TP742"/>
      <c r="TQ742"/>
      <c r="TR742"/>
      <c r="TS742"/>
      <c r="TT742"/>
      <c r="TU742"/>
      <c r="TV742"/>
      <c r="TW742"/>
      <c r="TX742"/>
      <c r="TY742"/>
      <c r="TZ742"/>
      <c r="UA742"/>
      <c r="UB742"/>
      <c r="UC742"/>
      <c r="UD742"/>
      <c r="UE742"/>
      <c r="UF742"/>
      <c r="UG742"/>
      <c r="UH742"/>
      <c r="UI742"/>
      <c r="UJ742"/>
      <c r="UK742"/>
      <c r="UL742"/>
      <c r="UM742"/>
      <c r="UN742"/>
      <c r="UO742"/>
      <c r="UP742"/>
      <c r="UQ742"/>
      <c r="UR742"/>
      <c r="US742"/>
      <c r="UT742"/>
      <c r="UU742"/>
      <c r="UV742"/>
      <c r="UW742"/>
      <c r="UX742"/>
      <c r="UY742"/>
      <c r="UZ742"/>
      <c r="VA742"/>
      <c r="VB742"/>
      <c r="VC742"/>
      <c r="VD742"/>
      <c r="VE742"/>
      <c r="VF742"/>
      <c r="VG742"/>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c r="YO742"/>
      <c r="YP742"/>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c r="ZY742"/>
      <c r="ZZ742"/>
    </row>
    <row r="743" spans="12:702" x14ac:dyDescent="0.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row>
    <row r="744" spans="12:702" x14ac:dyDescent="0.3">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row>
    <row r="745" spans="12:702" x14ac:dyDescent="0.3">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row>
    <row r="746" spans="12:702" x14ac:dyDescent="0.3">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row>
    <row r="747" spans="12:702" x14ac:dyDescent="0.3">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row>
    <row r="748" spans="12:702" x14ac:dyDescent="0.3">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row>
    <row r="749" spans="12:702" x14ac:dyDescent="0.3">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c r="ZY749"/>
      <c r="ZZ749"/>
    </row>
    <row r="750" spans="12:702" x14ac:dyDescent="0.3">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row>
    <row r="751" spans="12:702" x14ac:dyDescent="0.3">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row>
    <row r="752" spans="12:702" x14ac:dyDescent="0.3">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row>
    <row r="753" spans="12:702" x14ac:dyDescent="0.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row>
    <row r="754" spans="12:702" x14ac:dyDescent="0.3">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row>
    <row r="755" spans="12:702" x14ac:dyDescent="0.3">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row>
    <row r="756" spans="12:702" x14ac:dyDescent="0.3">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c r="ZY756"/>
      <c r="ZZ756"/>
    </row>
    <row r="757" spans="12:702" x14ac:dyDescent="0.3">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c r="ZY757"/>
      <c r="ZZ757"/>
    </row>
    <row r="758" spans="12:702" x14ac:dyDescent="0.3">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c r="ZY758"/>
      <c r="ZZ758"/>
    </row>
    <row r="759" spans="12:702" x14ac:dyDescent="0.3">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c r="ZY759"/>
      <c r="ZZ759"/>
    </row>
    <row r="760" spans="12:702" x14ac:dyDescent="0.3">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c r="ZY760"/>
      <c r="ZZ760"/>
    </row>
    <row r="761" spans="12:702" x14ac:dyDescent="0.3">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row>
    <row r="762" spans="12:702" x14ac:dyDescent="0.3">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row>
    <row r="763" spans="12:702" x14ac:dyDescent="0.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row>
    <row r="764" spans="12:702" x14ac:dyDescent="0.3">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row>
    <row r="765" spans="12:702" x14ac:dyDescent="0.3">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row>
    <row r="766" spans="12:702" x14ac:dyDescent="0.3">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row>
    <row r="767" spans="12:702" x14ac:dyDescent="0.3">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c r="ZY767"/>
      <c r="ZZ767"/>
    </row>
    <row r="768" spans="12:702" x14ac:dyDescent="0.3">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row>
    <row r="769" spans="12:702" x14ac:dyDescent="0.3">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row>
    <row r="770" spans="12:702" x14ac:dyDescent="0.3">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c r="ZY770"/>
      <c r="ZZ770"/>
    </row>
    <row r="771" spans="12:702" x14ac:dyDescent="0.3">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row>
    <row r="772" spans="12:702" x14ac:dyDescent="0.3">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row>
    <row r="773" spans="12:702" x14ac:dyDescent="0.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row>
    <row r="774" spans="12:702" x14ac:dyDescent="0.3">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row>
    <row r="775" spans="12:702" x14ac:dyDescent="0.3">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row>
    <row r="776" spans="12:702" x14ac:dyDescent="0.3">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row>
    <row r="777" spans="12:702" x14ac:dyDescent="0.3">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c r="ZY777"/>
      <c r="ZZ777"/>
    </row>
    <row r="778" spans="12:702" x14ac:dyDescent="0.3">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c r="ZY778"/>
      <c r="ZZ778"/>
    </row>
    <row r="779" spans="12:702" x14ac:dyDescent="0.3">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c r="ZY779"/>
      <c r="ZZ779"/>
    </row>
    <row r="780" spans="12:702" x14ac:dyDescent="0.3">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row>
    <row r="781" spans="12:702" x14ac:dyDescent="0.3">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c r="ZY781"/>
      <c r="ZZ781"/>
    </row>
    <row r="782" spans="12:702" x14ac:dyDescent="0.3">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c r="ZY782"/>
      <c r="ZZ782"/>
    </row>
    <row r="783" spans="12:702" x14ac:dyDescent="0.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c r="ZY783"/>
      <c r="ZZ783"/>
    </row>
    <row r="784" spans="12:702" x14ac:dyDescent="0.3">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c r="ZY784"/>
      <c r="ZZ784"/>
    </row>
    <row r="785" spans="12:702" x14ac:dyDescent="0.3">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c r="ZY785"/>
      <c r="ZZ785"/>
    </row>
    <row r="786" spans="12:702" x14ac:dyDescent="0.3">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c r="ZY786"/>
      <c r="ZZ786"/>
    </row>
    <row r="787" spans="12:702" x14ac:dyDescent="0.3">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c r="ZY787"/>
      <c r="ZZ787"/>
    </row>
    <row r="788" spans="12:702" x14ac:dyDescent="0.3">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c r="ZY788"/>
      <c r="ZZ788"/>
    </row>
    <row r="789" spans="12:702" x14ac:dyDescent="0.3">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c r="ZY789"/>
      <c r="ZZ789"/>
    </row>
    <row r="790" spans="12:702" x14ac:dyDescent="0.3">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c r="ZY790"/>
      <c r="ZZ790"/>
    </row>
    <row r="791" spans="12:702" x14ac:dyDescent="0.3">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c r="ZY791"/>
      <c r="ZZ791"/>
    </row>
    <row r="792" spans="12:702" x14ac:dyDescent="0.3">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c r="RI792"/>
      <c r="RJ792"/>
      <c r="RK792"/>
      <c r="RL792"/>
      <c r="RM792"/>
      <c r="RN792"/>
      <c r="RO792"/>
      <c r="RP792"/>
      <c r="RQ792"/>
      <c r="RR792"/>
      <c r="RS792"/>
      <c r="RT792"/>
      <c r="RU792"/>
      <c r="RV792"/>
      <c r="RW792"/>
      <c r="RX792"/>
      <c r="RY792"/>
      <c r="RZ792"/>
      <c r="SA792"/>
      <c r="SB792"/>
      <c r="SC792"/>
      <c r="SD792"/>
      <c r="SE792"/>
      <c r="SF792"/>
      <c r="SG792"/>
      <c r="SH792"/>
      <c r="SI792"/>
      <c r="SJ792"/>
      <c r="SK792"/>
      <c r="SL792"/>
      <c r="SM792"/>
      <c r="SN792"/>
      <c r="SO792"/>
      <c r="SP792"/>
      <c r="SQ792"/>
      <c r="SR792"/>
      <c r="SS792"/>
      <c r="ST792"/>
      <c r="SU792"/>
      <c r="SV792"/>
      <c r="SW792"/>
      <c r="SX792"/>
      <c r="SY792"/>
      <c r="SZ792"/>
      <c r="TA792"/>
      <c r="TB792"/>
      <c r="TC792"/>
      <c r="TD792"/>
      <c r="TE792"/>
      <c r="TF792"/>
      <c r="TG792"/>
      <c r="TH792"/>
      <c r="TI792"/>
      <c r="TJ792"/>
      <c r="TK792"/>
      <c r="TL792"/>
      <c r="TM792"/>
      <c r="TN792"/>
      <c r="TO792"/>
      <c r="TP792"/>
      <c r="TQ792"/>
      <c r="TR792"/>
      <c r="TS792"/>
      <c r="TT792"/>
      <c r="TU792"/>
      <c r="TV792"/>
      <c r="TW792"/>
      <c r="TX792"/>
      <c r="TY792"/>
      <c r="TZ792"/>
      <c r="UA792"/>
      <c r="UB792"/>
      <c r="UC792"/>
      <c r="UD792"/>
      <c r="UE792"/>
      <c r="UF792"/>
      <c r="UG792"/>
      <c r="UH792"/>
      <c r="UI792"/>
      <c r="UJ792"/>
      <c r="UK792"/>
      <c r="UL792"/>
      <c r="UM792"/>
      <c r="UN792"/>
      <c r="UO792"/>
      <c r="UP792"/>
      <c r="UQ792"/>
      <c r="UR792"/>
      <c r="US792"/>
      <c r="UT792"/>
      <c r="UU792"/>
      <c r="UV792"/>
      <c r="UW792"/>
      <c r="UX792"/>
      <c r="UY792"/>
      <c r="UZ792"/>
      <c r="VA792"/>
      <c r="VB792"/>
      <c r="VC792"/>
      <c r="VD792"/>
      <c r="VE792"/>
      <c r="VF792"/>
      <c r="VG792"/>
      <c r="VH792"/>
      <c r="VI792"/>
      <c r="VJ792"/>
      <c r="VK792"/>
      <c r="VL792"/>
      <c r="VM792"/>
      <c r="VN792"/>
      <c r="VO792"/>
      <c r="VP792"/>
      <c r="VQ792"/>
      <c r="VR792"/>
      <c r="VS792"/>
      <c r="VT792"/>
      <c r="VU792"/>
      <c r="VV792"/>
      <c r="VW792"/>
      <c r="VX792"/>
      <c r="VY792"/>
      <c r="VZ792"/>
      <c r="WA792"/>
      <c r="WB792"/>
      <c r="WC792"/>
      <c r="WD792"/>
      <c r="WE792"/>
      <c r="WF792"/>
      <c r="WG792"/>
      <c r="WH792"/>
      <c r="WI792"/>
      <c r="WJ792"/>
      <c r="WK792"/>
      <c r="WL792"/>
      <c r="WM792"/>
      <c r="WN792"/>
      <c r="WO792"/>
      <c r="WP792"/>
      <c r="WQ792"/>
      <c r="WR792"/>
      <c r="WS792"/>
      <c r="WT792"/>
      <c r="WU792"/>
      <c r="WV792"/>
      <c r="WW792"/>
      <c r="WX792"/>
      <c r="WY792"/>
      <c r="WZ792"/>
      <c r="XA792"/>
      <c r="XB792"/>
      <c r="XC792"/>
      <c r="XD792"/>
      <c r="XE792"/>
      <c r="XF792"/>
      <c r="XG792"/>
      <c r="XH792"/>
      <c r="XI792"/>
      <c r="XJ792"/>
      <c r="XK792"/>
      <c r="XL792"/>
      <c r="XM792"/>
      <c r="XN792"/>
      <c r="XO792"/>
      <c r="XP792"/>
      <c r="XQ792"/>
      <c r="XR792"/>
      <c r="XS792"/>
      <c r="XT792"/>
      <c r="XU792"/>
      <c r="XV792"/>
      <c r="XW792"/>
      <c r="XX792"/>
      <c r="XY792"/>
      <c r="XZ792"/>
      <c r="YA792"/>
      <c r="YB792"/>
      <c r="YC792"/>
      <c r="YD792"/>
      <c r="YE792"/>
      <c r="YF792"/>
      <c r="YG792"/>
      <c r="YH792"/>
      <c r="YI792"/>
      <c r="YJ792"/>
      <c r="YK792"/>
      <c r="YL792"/>
      <c r="YM792"/>
      <c r="YN792"/>
      <c r="YO792"/>
      <c r="YP792"/>
      <c r="YQ792"/>
      <c r="YR792"/>
      <c r="YS792"/>
      <c r="YT792"/>
      <c r="YU792"/>
      <c r="YV792"/>
      <c r="YW792"/>
      <c r="YX792"/>
      <c r="YY792"/>
      <c r="YZ792"/>
      <c r="ZA792"/>
      <c r="ZB792"/>
      <c r="ZC792"/>
      <c r="ZD792"/>
      <c r="ZE792"/>
      <c r="ZF792"/>
      <c r="ZG792"/>
      <c r="ZH792"/>
      <c r="ZI792"/>
      <c r="ZJ792"/>
      <c r="ZK792"/>
      <c r="ZL792"/>
      <c r="ZM792"/>
      <c r="ZN792"/>
      <c r="ZO792"/>
      <c r="ZP792"/>
      <c r="ZQ792"/>
      <c r="ZR792"/>
      <c r="ZS792"/>
      <c r="ZT792"/>
      <c r="ZU792"/>
      <c r="ZV792"/>
      <c r="ZW792"/>
      <c r="ZX792"/>
      <c r="ZY792"/>
      <c r="ZZ792"/>
    </row>
    <row r="793" spans="12:702" x14ac:dyDescent="0.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c r="RI793"/>
      <c r="RJ793"/>
      <c r="RK793"/>
      <c r="RL793"/>
      <c r="RM793"/>
      <c r="RN793"/>
      <c r="RO793"/>
      <c r="RP793"/>
      <c r="RQ793"/>
      <c r="RR793"/>
      <c r="RS793"/>
      <c r="RT793"/>
      <c r="RU793"/>
      <c r="RV793"/>
      <c r="RW793"/>
      <c r="RX793"/>
      <c r="RY793"/>
      <c r="RZ793"/>
      <c r="SA793"/>
      <c r="SB793"/>
      <c r="SC793"/>
      <c r="SD793"/>
      <c r="SE793"/>
      <c r="SF793"/>
      <c r="SG793"/>
      <c r="SH793"/>
      <c r="SI793"/>
      <c r="SJ793"/>
      <c r="SK793"/>
      <c r="SL793"/>
      <c r="SM793"/>
      <c r="SN793"/>
      <c r="SO793"/>
      <c r="SP793"/>
      <c r="SQ793"/>
      <c r="SR793"/>
      <c r="SS793"/>
      <c r="ST793"/>
      <c r="SU793"/>
      <c r="SV793"/>
      <c r="SW793"/>
      <c r="SX793"/>
      <c r="SY793"/>
      <c r="SZ793"/>
      <c r="TA793"/>
      <c r="TB793"/>
      <c r="TC793"/>
      <c r="TD793"/>
      <c r="TE793"/>
      <c r="TF793"/>
      <c r="TG793"/>
      <c r="TH793"/>
      <c r="TI793"/>
      <c r="TJ793"/>
      <c r="TK793"/>
      <c r="TL793"/>
      <c r="TM793"/>
      <c r="TN793"/>
      <c r="TO793"/>
      <c r="TP793"/>
      <c r="TQ793"/>
      <c r="TR793"/>
      <c r="TS793"/>
      <c r="TT793"/>
      <c r="TU793"/>
      <c r="TV793"/>
      <c r="TW793"/>
      <c r="TX793"/>
      <c r="TY793"/>
      <c r="TZ793"/>
      <c r="UA793"/>
      <c r="UB793"/>
      <c r="UC793"/>
      <c r="UD793"/>
      <c r="UE793"/>
      <c r="UF793"/>
      <c r="UG793"/>
      <c r="UH793"/>
      <c r="UI793"/>
      <c r="UJ793"/>
      <c r="UK793"/>
      <c r="UL793"/>
      <c r="UM793"/>
      <c r="UN793"/>
      <c r="UO793"/>
      <c r="UP793"/>
      <c r="UQ793"/>
      <c r="UR793"/>
      <c r="US793"/>
      <c r="UT793"/>
      <c r="UU793"/>
      <c r="UV793"/>
      <c r="UW793"/>
      <c r="UX793"/>
      <c r="UY793"/>
      <c r="UZ793"/>
      <c r="VA793"/>
      <c r="VB793"/>
      <c r="VC793"/>
      <c r="VD793"/>
      <c r="VE793"/>
      <c r="VF793"/>
      <c r="VG793"/>
      <c r="VH793"/>
      <c r="VI793"/>
      <c r="VJ793"/>
      <c r="VK793"/>
      <c r="VL793"/>
      <c r="VM793"/>
      <c r="VN793"/>
      <c r="VO793"/>
      <c r="VP793"/>
      <c r="VQ793"/>
      <c r="VR793"/>
      <c r="VS793"/>
      <c r="VT793"/>
      <c r="VU793"/>
      <c r="VV793"/>
      <c r="VW793"/>
      <c r="VX793"/>
      <c r="VY793"/>
      <c r="VZ793"/>
      <c r="WA793"/>
      <c r="WB793"/>
      <c r="WC793"/>
      <c r="WD793"/>
      <c r="WE793"/>
      <c r="WF793"/>
      <c r="WG793"/>
      <c r="WH793"/>
      <c r="WI793"/>
      <c r="WJ793"/>
      <c r="WK793"/>
      <c r="WL793"/>
      <c r="WM793"/>
      <c r="WN793"/>
      <c r="WO793"/>
      <c r="WP793"/>
      <c r="WQ793"/>
      <c r="WR793"/>
      <c r="WS793"/>
      <c r="WT793"/>
      <c r="WU793"/>
      <c r="WV793"/>
      <c r="WW793"/>
      <c r="WX793"/>
      <c r="WY793"/>
      <c r="WZ793"/>
      <c r="XA793"/>
      <c r="XB793"/>
      <c r="XC793"/>
      <c r="XD793"/>
      <c r="XE793"/>
      <c r="XF793"/>
      <c r="XG793"/>
      <c r="XH793"/>
      <c r="XI793"/>
      <c r="XJ793"/>
      <c r="XK793"/>
      <c r="XL793"/>
      <c r="XM793"/>
      <c r="XN793"/>
      <c r="XO793"/>
      <c r="XP793"/>
      <c r="XQ793"/>
      <c r="XR793"/>
      <c r="XS793"/>
      <c r="XT793"/>
      <c r="XU793"/>
      <c r="XV793"/>
      <c r="XW793"/>
      <c r="XX793"/>
      <c r="XY793"/>
      <c r="XZ793"/>
      <c r="YA793"/>
      <c r="YB793"/>
      <c r="YC793"/>
      <c r="YD793"/>
      <c r="YE793"/>
      <c r="YF793"/>
      <c r="YG793"/>
      <c r="YH793"/>
      <c r="YI793"/>
      <c r="YJ793"/>
      <c r="YK793"/>
      <c r="YL793"/>
      <c r="YM793"/>
      <c r="YN793"/>
      <c r="YO793"/>
      <c r="YP793"/>
      <c r="YQ793"/>
      <c r="YR793"/>
      <c r="YS793"/>
      <c r="YT793"/>
      <c r="YU793"/>
      <c r="YV793"/>
      <c r="YW793"/>
      <c r="YX793"/>
      <c r="YY793"/>
      <c r="YZ793"/>
      <c r="ZA793"/>
      <c r="ZB793"/>
      <c r="ZC793"/>
      <c r="ZD793"/>
      <c r="ZE793"/>
      <c r="ZF793"/>
      <c r="ZG793"/>
      <c r="ZH793"/>
      <c r="ZI793"/>
      <c r="ZJ793"/>
      <c r="ZK793"/>
      <c r="ZL793"/>
      <c r="ZM793"/>
      <c r="ZN793"/>
      <c r="ZO793"/>
      <c r="ZP793"/>
      <c r="ZQ793"/>
      <c r="ZR793"/>
      <c r="ZS793"/>
      <c r="ZT793"/>
      <c r="ZU793"/>
      <c r="ZV793"/>
      <c r="ZW793"/>
      <c r="ZX793"/>
      <c r="ZY793"/>
      <c r="ZZ793"/>
    </row>
    <row r="794" spans="12:702" x14ac:dyDescent="0.3">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c r="RI794"/>
      <c r="RJ794"/>
      <c r="RK794"/>
      <c r="RL794"/>
      <c r="RM794"/>
      <c r="RN794"/>
      <c r="RO794"/>
      <c r="RP794"/>
      <c r="RQ794"/>
      <c r="RR794"/>
      <c r="RS794"/>
      <c r="RT794"/>
      <c r="RU794"/>
      <c r="RV794"/>
      <c r="RW794"/>
      <c r="RX794"/>
      <c r="RY794"/>
      <c r="RZ794"/>
      <c r="SA794"/>
      <c r="SB794"/>
      <c r="SC794"/>
      <c r="SD794"/>
      <c r="SE794"/>
      <c r="SF794"/>
      <c r="SG794"/>
      <c r="SH794"/>
      <c r="SI794"/>
      <c r="SJ794"/>
      <c r="SK794"/>
      <c r="SL794"/>
      <c r="SM794"/>
      <c r="SN794"/>
      <c r="SO794"/>
      <c r="SP794"/>
      <c r="SQ794"/>
      <c r="SR794"/>
      <c r="SS794"/>
      <c r="ST794"/>
      <c r="SU794"/>
      <c r="SV794"/>
      <c r="SW794"/>
      <c r="SX794"/>
      <c r="SY794"/>
      <c r="SZ794"/>
      <c r="TA794"/>
      <c r="TB794"/>
      <c r="TC794"/>
      <c r="TD794"/>
      <c r="TE794"/>
      <c r="TF794"/>
      <c r="TG794"/>
      <c r="TH794"/>
      <c r="TI794"/>
      <c r="TJ794"/>
      <c r="TK794"/>
      <c r="TL794"/>
      <c r="TM794"/>
      <c r="TN794"/>
      <c r="TO794"/>
      <c r="TP794"/>
      <c r="TQ794"/>
      <c r="TR794"/>
      <c r="TS794"/>
      <c r="TT794"/>
      <c r="TU794"/>
      <c r="TV794"/>
      <c r="TW794"/>
      <c r="TX794"/>
      <c r="TY794"/>
      <c r="TZ794"/>
      <c r="UA794"/>
      <c r="UB794"/>
      <c r="UC794"/>
      <c r="UD794"/>
      <c r="UE794"/>
      <c r="UF794"/>
      <c r="UG794"/>
      <c r="UH794"/>
      <c r="UI794"/>
      <c r="UJ794"/>
      <c r="UK794"/>
      <c r="UL794"/>
      <c r="UM794"/>
      <c r="UN794"/>
      <c r="UO794"/>
      <c r="UP794"/>
      <c r="UQ794"/>
      <c r="UR794"/>
      <c r="US794"/>
      <c r="UT794"/>
      <c r="UU794"/>
      <c r="UV794"/>
      <c r="UW794"/>
      <c r="UX794"/>
      <c r="UY794"/>
      <c r="UZ794"/>
      <c r="VA794"/>
      <c r="VB794"/>
      <c r="VC794"/>
      <c r="VD794"/>
      <c r="VE794"/>
      <c r="VF794"/>
      <c r="VG794"/>
      <c r="VH794"/>
      <c r="VI794"/>
      <c r="VJ794"/>
      <c r="VK794"/>
      <c r="VL794"/>
      <c r="VM794"/>
      <c r="VN794"/>
      <c r="VO794"/>
      <c r="VP794"/>
      <c r="VQ794"/>
      <c r="VR794"/>
      <c r="VS794"/>
      <c r="VT794"/>
      <c r="VU794"/>
      <c r="VV794"/>
      <c r="VW794"/>
      <c r="VX794"/>
      <c r="VY794"/>
      <c r="VZ794"/>
      <c r="WA794"/>
      <c r="WB794"/>
      <c r="WC794"/>
      <c r="WD794"/>
      <c r="WE794"/>
      <c r="WF794"/>
      <c r="WG794"/>
      <c r="WH794"/>
      <c r="WI794"/>
      <c r="WJ794"/>
      <c r="WK794"/>
      <c r="WL794"/>
      <c r="WM794"/>
      <c r="WN794"/>
      <c r="WO794"/>
      <c r="WP794"/>
      <c r="WQ794"/>
      <c r="WR794"/>
      <c r="WS794"/>
      <c r="WT794"/>
      <c r="WU794"/>
      <c r="WV794"/>
      <c r="WW794"/>
      <c r="WX794"/>
      <c r="WY794"/>
      <c r="WZ794"/>
      <c r="XA794"/>
      <c r="XB794"/>
      <c r="XC794"/>
      <c r="XD794"/>
      <c r="XE794"/>
      <c r="XF794"/>
      <c r="XG794"/>
      <c r="XH794"/>
      <c r="XI794"/>
      <c r="XJ794"/>
      <c r="XK794"/>
      <c r="XL794"/>
      <c r="XM794"/>
      <c r="XN794"/>
      <c r="XO794"/>
      <c r="XP794"/>
      <c r="XQ794"/>
      <c r="XR794"/>
      <c r="XS794"/>
      <c r="XT794"/>
      <c r="XU794"/>
      <c r="XV794"/>
      <c r="XW794"/>
      <c r="XX794"/>
      <c r="XY794"/>
      <c r="XZ794"/>
      <c r="YA794"/>
      <c r="YB794"/>
      <c r="YC794"/>
      <c r="YD794"/>
      <c r="YE794"/>
      <c r="YF794"/>
      <c r="YG794"/>
      <c r="YH794"/>
      <c r="YI794"/>
      <c r="YJ794"/>
      <c r="YK794"/>
      <c r="YL794"/>
      <c r="YM794"/>
      <c r="YN794"/>
      <c r="YO794"/>
      <c r="YP794"/>
      <c r="YQ794"/>
      <c r="YR794"/>
      <c r="YS794"/>
      <c r="YT794"/>
      <c r="YU794"/>
      <c r="YV794"/>
      <c r="YW794"/>
      <c r="YX794"/>
      <c r="YY794"/>
      <c r="YZ794"/>
      <c r="ZA794"/>
      <c r="ZB794"/>
      <c r="ZC794"/>
      <c r="ZD794"/>
      <c r="ZE794"/>
      <c r="ZF794"/>
      <c r="ZG794"/>
      <c r="ZH794"/>
      <c r="ZI794"/>
      <c r="ZJ794"/>
      <c r="ZK794"/>
      <c r="ZL794"/>
      <c r="ZM794"/>
      <c r="ZN794"/>
      <c r="ZO794"/>
      <c r="ZP794"/>
      <c r="ZQ794"/>
      <c r="ZR794"/>
      <c r="ZS794"/>
      <c r="ZT794"/>
      <c r="ZU794"/>
      <c r="ZV794"/>
      <c r="ZW794"/>
      <c r="ZX794"/>
      <c r="ZY794"/>
      <c r="ZZ794"/>
    </row>
    <row r="795" spans="12:702" x14ac:dyDescent="0.3">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c r="RI795"/>
      <c r="RJ795"/>
      <c r="RK795"/>
      <c r="RL795"/>
      <c r="RM795"/>
      <c r="RN795"/>
      <c r="RO795"/>
      <c r="RP795"/>
      <c r="RQ795"/>
      <c r="RR795"/>
      <c r="RS795"/>
      <c r="RT795"/>
      <c r="RU795"/>
      <c r="RV795"/>
      <c r="RW795"/>
      <c r="RX795"/>
      <c r="RY795"/>
      <c r="RZ795"/>
      <c r="SA795"/>
      <c r="SB795"/>
      <c r="SC795"/>
      <c r="SD795"/>
      <c r="SE795"/>
      <c r="SF795"/>
      <c r="SG795"/>
      <c r="SH795"/>
      <c r="SI795"/>
      <c r="SJ795"/>
      <c r="SK795"/>
      <c r="SL795"/>
      <c r="SM795"/>
      <c r="SN795"/>
      <c r="SO795"/>
      <c r="SP795"/>
      <c r="SQ795"/>
      <c r="SR795"/>
      <c r="SS795"/>
      <c r="ST795"/>
      <c r="SU795"/>
      <c r="SV795"/>
      <c r="SW795"/>
      <c r="SX795"/>
      <c r="SY795"/>
      <c r="SZ795"/>
      <c r="TA795"/>
      <c r="TB795"/>
      <c r="TC795"/>
      <c r="TD795"/>
      <c r="TE795"/>
      <c r="TF795"/>
      <c r="TG795"/>
      <c r="TH795"/>
      <c r="TI795"/>
      <c r="TJ795"/>
      <c r="TK795"/>
      <c r="TL795"/>
      <c r="TM795"/>
      <c r="TN795"/>
      <c r="TO795"/>
      <c r="TP795"/>
      <c r="TQ795"/>
      <c r="TR795"/>
      <c r="TS795"/>
      <c r="TT795"/>
      <c r="TU795"/>
      <c r="TV795"/>
      <c r="TW795"/>
      <c r="TX795"/>
      <c r="TY795"/>
      <c r="TZ795"/>
      <c r="UA795"/>
      <c r="UB795"/>
      <c r="UC795"/>
      <c r="UD795"/>
      <c r="UE795"/>
      <c r="UF795"/>
      <c r="UG795"/>
      <c r="UH795"/>
      <c r="UI795"/>
      <c r="UJ795"/>
      <c r="UK795"/>
      <c r="UL795"/>
      <c r="UM795"/>
      <c r="UN795"/>
      <c r="UO795"/>
      <c r="UP795"/>
      <c r="UQ795"/>
      <c r="UR795"/>
      <c r="US795"/>
      <c r="UT795"/>
      <c r="UU795"/>
      <c r="UV795"/>
      <c r="UW795"/>
      <c r="UX795"/>
      <c r="UY795"/>
      <c r="UZ795"/>
      <c r="VA795"/>
      <c r="VB795"/>
      <c r="VC795"/>
      <c r="VD795"/>
      <c r="VE795"/>
      <c r="VF795"/>
      <c r="VG795"/>
      <c r="VH795"/>
      <c r="VI795"/>
      <c r="VJ795"/>
      <c r="VK795"/>
      <c r="VL795"/>
      <c r="VM795"/>
      <c r="VN795"/>
      <c r="VO795"/>
      <c r="VP795"/>
      <c r="VQ795"/>
      <c r="VR795"/>
      <c r="VS795"/>
      <c r="VT795"/>
      <c r="VU795"/>
      <c r="VV795"/>
      <c r="VW795"/>
      <c r="VX795"/>
      <c r="VY795"/>
      <c r="VZ795"/>
      <c r="WA795"/>
      <c r="WB795"/>
      <c r="WC795"/>
      <c r="WD795"/>
      <c r="WE795"/>
      <c r="WF795"/>
      <c r="WG795"/>
      <c r="WH795"/>
      <c r="WI795"/>
      <c r="WJ795"/>
      <c r="WK795"/>
      <c r="WL795"/>
      <c r="WM795"/>
      <c r="WN795"/>
      <c r="WO795"/>
      <c r="WP795"/>
      <c r="WQ795"/>
      <c r="WR795"/>
      <c r="WS795"/>
      <c r="WT795"/>
      <c r="WU795"/>
      <c r="WV795"/>
      <c r="WW795"/>
      <c r="WX795"/>
      <c r="WY795"/>
      <c r="WZ795"/>
      <c r="XA795"/>
      <c r="XB795"/>
      <c r="XC795"/>
      <c r="XD795"/>
      <c r="XE795"/>
      <c r="XF795"/>
      <c r="XG795"/>
      <c r="XH795"/>
      <c r="XI795"/>
      <c r="XJ795"/>
      <c r="XK795"/>
      <c r="XL795"/>
      <c r="XM795"/>
      <c r="XN795"/>
      <c r="XO795"/>
      <c r="XP795"/>
      <c r="XQ795"/>
      <c r="XR795"/>
      <c r="XS795"/>
      <c r="XT795"/>
      <c r="XU795"/>
      <c r="XV795"/>
      <c r="XW795"/>
      <c r="XX795"/>
      <c r="XY795"/>
      <c r="XZ795"/>
      <c r="YA795"/>
      <c r="YB795"/>
      <c r="YC795"/>
      <c r="YD795"/>
      <c r="YE795"/>
      <c r="YF795"/>
      <c r="YG795"/>
      <c r="YH795"/>
      <c r="YI795"/>
      <c r="YJ795"/>
      <c r="YK795"/>
      <c r="YL795"/>
      <c r="YM795"/>
      <c r="YN795"/>
      <c r="YO795"/>
      <c r="YP795"/>
      <c r="YQ795"/>
      <c r="YR795"/>
      <c r="YS795"/>
      <c r="YT795"/>
      <c r="YU795"/>
      <c r="YV795"/>
      <c r="YW795"/>
      <c r="YX795"/>
      <c r="YY795"/>
      <c r="YZ795"/>
      <c r="ZA795"/>
      <c r="ZB795"/>
      <c r="ZC795"/>
      <c r="ZD795"/>
      <c r="ZE795"/>
      <c r="ZF795"/>
      <c r="ZG795"/>
      <c r="ZH795"/>
      <c r="ZI795"/>
      <c r="ZJ795"/>
      <c r="ZK795"/>
      <c r="ZL795"/>
      <c r="ZM795"/>
      <c r="ZN795"/>
      <c r="ZO795"/>
      <c r="ZP795"/>
      <c r="ZQ795"/>
      <c r="ZR795"/>
      <c r="ZS795"/>
      <c r="ZT795"/>
      <c r="ZU795"/>
      <c r="ZV795"/>
      <c r="ZW795"/>
      <c r="ZX795"/>
      <c r="ZY795"/>
      <c r="ZZ795"/>
    </row>
    <row r="796" spans="12:702" x14ac:dyDescent="0.3">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c r="RI796"/>
      <c r="RJ796"/>
      <c r="RK796"/>
      <c r="RL796"/>
      <c r="RM796"/>
      <c r="RN796"/>
      <c r="RO796"/>
      <c r="RP796"/>
      <c r="RQ796"/>
      <c r="RR796"/>
      <c r="RS796"/>
      <c r="RT796"/>
      <c r="RU796"/>
      <c r="RV796"/>
      <c r="RW796"/>
      <c r="RX796"/>
      <c r="RY796"/>
      <c r="RZ796"/>
      <c r="SA796"/>
      <c r="SB796"/>
      <c r="SC796"/>
      <c r="SD796"/>
      <c r="SE796"/>
      <c r="SF796"/>
      <c r="SG796"/>
      <c r="SH796"/>
      <c r="SI796"/>
      <c r="SJ796"/>
      <c r="SK796"/>
      <c r="SL796"/>
      <c r="SM796"/>
      <c r="SN796"/>
      <c r="SO796"/>
      <c r="SP796"/>
      <c r="SQ796"/>
      <c r="SR796"/>
      <c r="SS796"/>
      <c r="ST796"/>
      <c r="SU796"/>
      <c r="SV796"/>
      <c r="SW796"/>
      <c r="SX796"/>
      <c r="SY796"/>
      <c r="SZ796"/>
      <c r="TA796"/>
      <c r="TB796"/>
      <c r="TC796"/>
      <c r="TD796"/>
      <c r="TE796"/>
      <c r="TF796"/>
      <c r="TG796"/>
      <c r="TH796"/>
      <c r="TI796"/>
      <c r="TJ796"/>
      <c r="TK796"/>
      <c r="TL796"/>
      <c r="TM796"/>
      <c r="TN796"/>
      <c r="TO796"/>
      <c r="TP796"/>
      <c r="TQ796"/>
      <c r="TR796"/>
      <c r="TS796"/>
      <c r="TT796"/>
      <c r="TU796"/>
      <c r="TV796"/>
      <c r="TW796"/>
      <c r="TX796"/>
      <c r="TY796"/>
      <c r="TZ796"/>
      <c r="UA796"/>
      <c r="UB796"/>
      <c r="UC796"/>
      <c r="UD796"/>
      <c r="UE796"/>
      <c r="UF796"/>
      <c r="UG796"/>
      <c r="UH796"/>
      <c r="UI796"/>
      <c r="UJ796"/>
      <c r="UK796"/>
      <c r="UL796"/>
      <c r="UM796"/>
      <c r="UN796"/>
      <c r="UO796"/>
      <c r="UP796"/>
      <c r="UQ796"/>
      <c r="UR796"/>
      <c r="US796"/>
      <c r="UT796"/>
      <c r="UU796"/>
      <c r="UV796"/>
      <c r="UW796"/>
      <c r="UX796"/>
      <c r="UY796"/>
      <c r="UZ796"/>
      <c r="VA796"/>
      <c r="VB796"/>
      <c r="VC796"/>
      <c r="VD796"/>
      <c r="VE796"/>
      <c r="VF796"/>
      <c r="VG796"/>
      <c r="VH796"/>
      <c r="VI796"/>
      <c r="VJ796"/>
      <c r="VK796"/>
      <c r="VL796"/>
      <c r="VM796"/>
      <c r="VN796"/>
      <c r="VO796"/>
      <c r="VP796"/>
      <c r="VQ796"/>
      <c r="VR796"/>
      <c r="VS796"/>
      <c r="VT796"/>
      <c r="VU796"/>
      <c r="VV796"/>
      <c r="VW796"/>
      <c r="VX796"/>
      <c r="VY796"/>
      <c r="VZ796"/>
      <c r="WA796"/>
      <c r="WB796"/>
      <c r="WC796"/>
      <c r="WD796"/>
      <c r="WE796"/>
      <c r="WF796"/>
      <c r="WG796"/>
      <c r="WH796"/>
      <c r="WI796"/>
      <c r="WJ796"/>
      <c r="WK796"/>
      <c r="WL796"/>
      <c r="WM796"/>
      <c r="WN796"/>
      <c r="WO796"/>
      <c r="WP796"/>
      <c r="WQ796"/>
      <c r="WR796"/>
      <c r="WS796"/>
      <c r="WT796"/>
      <c r="WU796"/>
      <c r="WV796"/>
      <c r="WW796"/>
      <c r="WX796"/>
      <c r="WY796"/>
      <c r="WZ796"/>
      <c r="XA796"/>
      <c r="XB796"/>
      <c r="XC796"/>
      <c r="XD796"/>
      <c r="XE796"/>
      <c r="XF796"/>
      <c r="XG796"/>
      <c r="XH796"/>
      <c r="XI796"/>
      <c r="XJ796"/>
      <c r="XK796"/>
      <c r="XL796"/>
      <c r="XM796"/>
      <c r="XN796"/>
      <c r="XO796"/>
      <c r="XP796"/>
      <c r="XQ796"/>
      <c r="XR796"/>
      <c r="XS796"/>
      <c r="XT796"/>
      <c r="XU796"/>
      <c r="XV796"/>
      <c r="XW796"/>
      <c r="XX796"/>
      <c r="XY796"/>
      <c r="XZ796"/>
      <c r="YA796"/>
      <c r="YB796"/>
      <c r="YC796"/>
      <c r="YD796"/>
      <c r="YE796"/>
      <c r="YF796"/>
      <c r="YG796"/>
      <c r="YH796"/>
      <c r="YI796"/>
      <c r="YJ796"/>
      <c r="YK796"/>
      <c r="YL796"/>
      <c r="YM796"/>
      <c r="YN796"/>
      <c r="YO796"/>
      <c r="YP796"/>
      <c r="YQ796"/>
      <c r="YR796"/>
      <c r="YS796"/>
      <c r="YT796"/>
      <c r="YU796"/>
      <c r="YV796"/>
      <c r="YW796"/>
      <c r="YX796"/>
      <c r="YY796"/>
      <c r="YZ796"/>
      <c r="ZA796"/>
      <c r="ZB796"/>
      <c r="ZC796"/>
      <c r="ZD796"/>
      <c r="ZE796"/>
      <c r="ZF796"/>
      <c r="ZG796"/>
      <c r="ZH796"/>
      <c r="ZI796"/>
      <c r="ZJ796"/>
      <c r="ZK796"/>
      <c r="ZL796"/>
      <c r="ZM796"/>
      <c r="ZN796"/>
      <c r="ZO796"/>
      <c r="ZP796"/>
      <c r="ZQ796"/>
      <c r="ZR796"/>
      <c r="ZS796"/>
      <c r="ZT796"/>
      <c r="ZU796"/>
      <c r="ZV796"/>
      <c r="ZW796"/>
      <c r="ZX796"/>
      <c r="ZY796"/>
      <c r="ZZ796"/>
    </row>
    <row r="797" spans="12:702" x14ac:dyDescent="0.3">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c r="RI797"/>
      <c r="RJ797"/>
      <c r="RK797"/>
      <c r="RL797"/>
      <c r="RM797"/>
      <c r="RN797"/>
      <c r="RO797"/>
      <c r="RP797"/>
      <c r="RQ797"/>
      <c r="RR797"/>
      <c r="RS797"/>
      <c r="RT797"/>
      <c r="RU797"/>
      <c r="RV797"/>
      <c r="RW797"/>
      <c r="RX797"/>
      <c r="RY797"/>
      <c r="RZ797"/>
      <c r="SA797"/>
      <c r="SB797"/>
      <c r="SC797"/>
      <c r="SD797"/>
      <c r="SE797"/>
      <c r="SF797"/>
      <c r="SG797"/>
      <c r="SH797"/>
      <c r="SI797"/>
      <c r="SJ797"/>
      <c r="SK797"/>
      <c r="SL797"/>
      <c r="SM797"/>
      <c r="SN797"/>
      <c r="SO797"/>
      <c r="SP797"/>
      <c r="SQ797"/>
      <c r="SR797"/>
      <c r="SS797"/>
      <c r="ST797"/>
      <c r="SU797"/>
      <c r="SV797"/>
      <c r="SW797"/>
      <c r="SX797"/>
      <c r="SY797"/>
      <c r="SZ797"/>
      <c r="TA797"/>
      <c r="TB797"/>
      <c r="TC797"/>
      <c r="TD797"/>
      <c r="TE797"/>
      <c r="TF797"/>
      <c r="TG797"/>
      <c r="TH797"/>
      <c r="TI797"/>
      <c r="TJ797"/>
      <c r="TK797"/>
      <c r="TL797"/>
      <c r="TM797"/>
      <c r="TN797"/>
      <c r="TO797"/>
      <c r="TP797"/>
      <c r="TQ797"/>
      <c r="TR797"/>
      <c r="TS797"/>
      <c r="TT797"/>
      <c r="TU797"/>
      <c r="TV797"/>
      <c r="TW797"/>
      <c r="TX797"/>
      <c r="TY797"/>
      <c r="TZ797"/>
      <c r="UA797"/>
      <c r="UB797"/>
      <c r="UC797"/>
      <c r="UD797"/>
      <c r="UE797"/>
      <c r="UF797"/>
      <c r="UG797"/>
      <c r="UH797"/>
      <c r="UI797"/>
      <c r="UJ797"/>
      <c r="UK797"/>
      <c r="UL797"/>
      <c r="UM797"/>
      <c r="UN797"/>
      <c r="UO797"/>
      <c r="UP797"/>
      <c r="UQ797"/>
      <c r="UR797"/>
      <c r="US797"/>
      <c r="UT797"/>
      <c r="UU797"/>
      <c r="UV797"/>
      <c r="UW797"/>
      <c r="UX797"/>
      <c r="UY797"/>
      <c r="UZ797"/>
      <c r="VA797"/>
      <c r="VB797"/>
      <c r="VC797"/>
      <c r="VD797"/>
      <c r="VE797"/>
      <c r="VF797"/>
      <c r="VG797"/>
      <c r="VH797"/>
      <c r="VI797"/>
      <c r="VJ797"/>
      <c r="VK797"/>
      <c r="VL797"/>
      <c r="VM797"/>
      <c r="VN797"/>
      <c r="VO797"/>
      <c r="VP797"/>
      <c r="VQ797"/>
      <c r="VR797"/>
      <c r="VS797"/>
      <c r="VT797"/>
      <c r="VU797"/>
      <c r="VV797"/>
      <c r="VW797"/>
      <c r="VX797"/>
      <c r="VY797"/>
      <c r="VZ797"/>
      <c r="WA797"/>
      <c r="WB797"/>
      <c r="WC797"/>
      <c r="WD797"/>
      <c r="WE797"/>
      <c r="WF797"/>
      <c r="WG797"/>
      <c r="WH797"/>
      <c r="WI797"/>
      <c r="WJ797"/>
      <c r="WK797"/>
      <c r="WL797"/>
      <c r="WM797"/>
      <c r="WN797"/>
      <c r="WO797"/>
      <c r="WP797"/>
      <c r="WQ797"/>
      <c r="WR797"/>
      <c r="WS797"/>
      <c r="WT797"/>
      <c r="WU797"/>
      <c r="WV797"/>
      <c r="WW797"/>
      <c r="WX797"/>
      <c r="WY797"/>
      <c r="WZ797"/>
      <c r="XA797"/>
      <c r="XB797"/>
      <c r="XC797"/>
      <c r="XD797"/>
      <c r="XE797"/>
      <c r="XF797"/>
      <c r="XG797"/>
      <c r="XH797"/>
      <c r="XI797"/>
      <c r="XJ797"/>
      <c r="XK797"/>
      <c r="XL797"/>
      <c r="XM797"/>
      <c r="XN797"/>
      <c r="XO797"/>
      <c r="XP797"/>
      <c r="XQ797"/>
      <c r="XR797"/>
      <c r="XS797"/>
      <c r="XT797"/>
      <c r="XU797"/>
      <c r="XV797"/>
      <c r="XW797"/>
      <c r="XX797"/>
      <c r="XY797"/>
      <c r="XZ797"/>
      <c r="YA797"/>
      <c r="YB797"/>
      <c r="YC797"/>
      <c r="YD797"/>
      <c r="YE797"/>
      <c r="YF797"/>
      <c r="YG797"/>
      <c r="YH797"/>
      <c r="YI797"/>
      <c r="YJ797"/>
      <c r="YK797"/>
      <c r="YL797"/>
      <c r="YM797"/>
      <c r="YN797"/>
      <c r="YO797"/>
      <c r="YP797"/>
      <c r="YQ797"/>
      <c r="YR797"/>
      <c r="YS797"/>
      <c r="YT797"/>
      <c r="YU797"/>
      <c r="YV797"/>
      <c r="YW797"/>
      <c r="YX797"/>
      <c r="YY797"/>
      <c r="YZ797"/>
      <c r="ZA797"/>
      <c r="ZB797"/>
      <c r="ZC797"/>
      <c r="ZD797"/>
      <c r="ZE797"/>
      <c r="ZF797"/>
      <c r="ZG797"/>
      <c r="ZH797"/>
      <c r="ZI797"/>
      <c r="ZJ797"/>
      <c r="ZK797"/>
      <c r="ZL797"/>
      <c r="ZM797"/>
      <c r="ZN797"/>
      <c r="ZO797"/>
      <c r="ZP797"/>
      <c r="ZQ797"/>
      <c r="ZR797"/>
      <c r="ZS797"/>
      <c r="ZT797"/>
      <c r="ZU797"/>
      <c r="ZV797"/>
      <c r="ZW797"/>
      <c r="ZX797"/>
      <c r="ZY797"/>
      <c r="ZZ797"/>
    </row>
    <row r="798" spans="12:702" x14ac:dyDescent="0.3">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c r="RI798"/>
      <c r="RJ798"/>
      <c r="RK798"/>
      <c r="RL798"/>
      <c r="RM798"/>
      <c r="RN798"/>
      <c r="RO798"/>
      <c r="RP798"/>
      <c r="RQ798"/>
      <c r="RR798"/>
      <c r="RS798"/>
      <c r="RT798"/>
      <c r="RU798"/>
      <c r="RV798"/>
      <c r="RW798"/>
      <c r="RX798"/>
      <c r="RY798"/>
      <c r="RZ798"/>
      <c r="SA798"/>
      <c r="SB798"/>
      <c r="SC798"/>
      <c r="SD798"/>
      <c r="SE798"/>
      <c r="SF798"/>
      <c r="SG798"/>
      <c r="SH798"/>
      <c r="SI798"/>
      <c r="SJ798"/>
      <c r="SK798"/>
      <c r="SL798"/>
      <c r="SM798"/>
      <c r="SN798"/>
      <c r="SO798"/>
      <c r="SP798"/>
      <c r="SQ798"/>
      <c r="SR798"/>
      <c r="SS798"/>
      <c r="ST798"/>
      <c r="SU798"/>
      <c r="SV798"/>
      <c r="SW798"/>
      <c r="SX798"/>
      <c r="SY798"/>
      <c r="SZ798"/>
      <c r="TA798"/>
      <c r="TB798"/>
      <c r="TC798"/>
      <c r="TD798"/>
      <c r="TE798"/>
      <c r="TF798"/>
      <c r="TG798"/>
      <c r="TH798"/>
      <c r="TI798"/>
      <c r="TJ798"/>
      <c r="TK798"/>
      <c r="TL798"/>
      <c r="TM798"/>
      <c r="TN798"/>
      <c r="TO798"/>
      <c r="TP798"/>
      <c r="TQ798"/>
      <c r="TR798"/>
      <c r="TS798"/>
      <c r="TT798"/>
      <c r="TU798"/>
      <c r="TV798"/>
      <c r="TW798"/>
      <c r="TX798"/>
      <c r="TY798"/>
      <c r="TZ798"/>
      <c r="UA798"/>
      <c r="UB798"/>
      <c r="UC798"/>
      <c r="UD798"/>
      <c r="UE798"/>
      <c r="UF798"/>
      <c r="UG798"/>
      <c r="UH798"/>
      <c r="UI798"/>
      <c r="UJ798"/>
      <c r="UK798"/>
      <c r="UL798"/>
      <c r="UM798"/>
      <c r="UN798"/>
      <c r="UO798"/>
      <c r="UP798"/>
      <c r="UQ798"/>
      <c r="UR798"/>
      <c r="US798"/>
      <c r="UT798"/>
      <c r="UU798"/>
      <c r="UV798"/>
      <c r="UW798"/>
      <c r="UX798"/>
      <c r="UY798"/>
      <c r="UZ798"/>
      <c r="VA798"/>
      <c r="VB798"/>
      <c r="VC798"/>
      <c r="VD798"/>
      <c r="VE798"/>
      <c r="VF798"/>
      <c r="VG798"/>
      <c r="VH798"/>
      <c r="VI798"/>
      <c r="VJ798"/>
      <c r="VK798"/>
      <c r="VL798"/>
      <c r="VM798"/>
      <c r="VN798"/>
      <c r="VO798"/>
      <c r="VP798"/>
      <c r="VQ798"/>
      <c r="VR798"/>
      <c r="VS798"/>
      <c r="VT798"/>
      <c r="VU798"/>
      <c r="VV798"/>
      <c r="VW798"/>
      <c r="VX798"/>
      <c r="VY798"/>
      <c r="VZ798"/>
      <c r="WA798"/>
      <c r="WB798"/>
      <c r="WC798"/>
      <c r="WD798"/>
      <c r="WE798"/>
      <c r="WF798"/>
      <c r="WG798"/>
      <c r="WH798"/>
      <c r="WI798"/>
      <c r="WJ798"/>
      <c r="WK798"/>
      <c r="WL798"/>
      <c r="WM798"/>
      <c r="WN798"/>
      <c r="WO798"/>
      <c r="WP798"/>
      <c r="WQ798"/>
      <c r="WR798"/>
      <c r="WS798"/>
      <c r="WT798"/>
      <c r="WU798"/>
      <c r="WV798"/>
      <c r="WW798"/>
      <c r="WX798"/>
      <c r="WY798"/>
      <c r="WZ798"/>
      <c r="XA798"/>
      <c r="XB798"/>
      <c r="XC798"/>
      <c r="XD798"/>
      <c r="XE798"/>
      <c r="XF798"/>
      <c r="XG798"/>
      <c r="XH798"/>
      <c r="XI798"/>
      <c r="XJ798"/>
      <c r="XK798"/>
      <c r="XL798"/>
      <c r="XM798"/>
      <c r="XN798"/>
      <c r="XO798"/>
      <c r="XP798"/>
      <c r="XQ798"/>
      <c r="XR798"/>
      <c r="XS798"/>
      <c r="XT798"/>
      <c r="XU798"/>
      <c r="XV798"/>
      <c r="XW798"/>
      <c r="XX798"/>
      <c r="XY798"/>
      <c r="XZ798"/>
      <c r="YA798"/>
      <c r="YB798"/>
      <c r="YC798"/>
      <c r="YD798"/>
      <c r="YE798"/>
      <c r="YF798"/>
      <c r="YG798"/>
      <c r="YH798"/>
      <c r="YI798"/>
      <c r="YJ798"/>
      <c r="YK798"/>
      <c r="YL798"/>
      <c r="YM798"/>
      <c r="YN798"/>
      <c r="YO798"/>
      <c r="YP798"/>
      <c r="YQ798"/>
      <c r="YR798"/>
      <c r="YS798"/>
      <c r="YT798"/>
      <c r="YU798"/>
      <c r="YV798"/>
      <c r="YW798"/>
      <c r="YX798"/>
      <c r="YY798"/>
      <c r="YZ798"/>
      <c r="ZA798"/>
      <c r="ZB798"/>
      <c r="ZC798"/>
      <c r="ZD798"/>
      <c r="ZE798"/>
      <c r="ZF798"/>
      <c r="ZG798"/>
      <c r="ZH798"/>
      <c r="ZI798"/>
      <c r="ZJ798"/>
      <c r="ZK798"/>
      <c r="ZL798"/>
      <c r="ZM798"/>
      <c r="ZN798"/>
      <c r="ZO798"/>
      <c r="ZP798"/>
      <c r="ZQ798"/>
      <c r="ZR798"/>
      <c r="ZS798"/>
      <c r="ZT798"/>
      <c r="ZU798"/>
      <c r="ZV798"/>
      <c r="ZW798"/>
      <c r="ZX798"/>
      <c r="ZY798"/>
      <c r="ZZ798"/>
    </row>
    <row r="799" spans="12:702" x14ac:dyDescent="0.3">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c r="RI799"/>
      <c r="RJ799"/>
      <c r="RK799"/>
      <c r="RL799"/>
      <c r="RM799"/>
      <c r="RN799"/>
      <c r="RO799"/>
      <c r="RP799"/>
      <c r="RQ799"/>
      <c r="RR799"/>
      <c r="RS799"/>
      <c r="RT799"/>
      <c r="RU799"/>
      <c r="RV799"/>
      <c r="RW799"/>
      <c r="RX799"/>
      <c r="RY799"/>
      <c r="RZ799"/>
      <c r="SA799"/>
      <c r="SB799"/>
      <c r="SC799"/>
      <c r="SD799"/>
      <c r="SE799"/>
      <c r="SF799"/>
      <c r="SG799"/>
      <c r="SH799"/>
      <c r="SI799"/>
      <c r="SJ799"/>
      <c r="SK799"/>
      <c r="SL799"/>
      <c r="SM799"/>
      <c r="SN799"/>
      <c r="SO799"/>
      <c r="SP799"/>
      <c r="SQ799"/>
      <c r="SR799"/>
      <c r="SS799"/>
      <c r="ST799"/>
      <c r="SU799"/>
      <c r="SV799"/>
      <c r="SW799"/>
      <c r="SX799"/>
      <c r="SY799"/>
      <c r="SZ799"/>
      <c r="TA799"/>
      <c r="TB799"/>
      <c r="TC799"/>
      <c r="TD799"/>
      <c r="TE799"/>
      <c r="TF799"/>
      <c r="TG799"/>
      <c r="TH799"/>
      <c r="TI799"/>
      <c r="TJ799"/>
      <c r="TK799"/>
      <c r="TL799"/>
      <c r="TM799"/>
      <c r="TN799"/>
      <c r="TO799"/>
      <c r="TP799"/>
      <c r="TQ799"/>
      <c r="TR799"/>
      <c r="TS799"/>
      <c r="TT799"/>
      <c r="TU799"/>
      <c r="TV799"/>
      <c r="TW799"/>
      <c r="TX799"/>
      <c r="TY799"/>
      <c r="TZ799"/>
      <c r="UA799"/>
      <c r="UB799"/>
      <c r="UC799"/>
      <c r="UD799"/>
      <c r="UE799"/>
      <c r="UF799"/>
      <c r="UG799"/>
      <c r="UH799"/>
      <c r="UI799"/>
      <c r="UJ799"/>
      <c r="UK799"/>
      <c r="UL799"/>
      <c r="UM799"/>
      <c r="UN799"/>
      <c r="UO799"/>
      <c r="UP799"/>
      <c r="UQ799"/>
      <c r="UR799"/>
      <c r="US799"/>
      <c r="UT799"/>
      <c r="UU799"/>
      <c r="UV799"/>
      <c r="UW799"/>
      <c r="UX799"/>
      <c r="UY799"/>
      <c r="UZ799"/>
      <c r="VA799"/>
      <c r="VB799"/>
      <c r="VC799"/>
      <c r="VD799"/>
      <c r="VE799"/>
      <c r="VF799"/>
      <c r="VG799"/>
      <c r="VH799"/>
      <c r="VI799"/>
      <c r="VJ799"/>
      <c r="VK799"/>
      <c r="VL799"/>
      <c r="VM799"/>
      <c r="VN799"/>
      <c r="VO799"/>
      <c r="VP799"/>
      <c r="VQ799"/>
      <c r="VR799"/>
      <c r="VS799"/>
      <c r="VT799"/>
      <c r="VU799"/>
      <c r="VV799"/>
      <c r="VW799"/>
      <c r="VX799"/>
      <c r="VY799"/>
      <c r="VZ799"/>
      <c r="WA799"/>
      <c r="WB799"/>
      <c r="WC799"/>
      <c r="WD799"/>
      <c r="WE799"/>
      <c r="WF799"/>
      <c r="WG799"/>
      <c r="WH799"/>
      <c r="WI799"/>
      <c r="WJ799"/>
      <c r="WK799"/>
      <c r="WL799"/>
      <c r="WM799"/>
      <c r="WN799"/>
      <c r="WO799"/>
      <c r="WP799"/>
      <c r="WQ799"/>
      <c r="WR799"/>
      <c r="WS799"/>
      <c r="WT799"/>
      <c r="WU799"/>
      <c r="WV799"/>
      <c r="WW799"/>
      <c r="WX799"/>
      <c r="WY799"/>
      <c r="WZ799"/>
      <c r="XA799"/>
      <c r="XB799"/>
      <c r="XC799"/>
      <c r="XD799"/>
      <c r="XE799"/>
      <c r="XF799"/>
      <c r="XG799"/>
      <c r="XH799"/>
      <c r="XI799"/>
      <c r="XJ799"/>
      <c r="XK799"/>
      <c r="XL799"/>
      <c r="XM799"/>
      <c r="XN799"/>
      <c r="XO799"/>
      <c r="XP799"/>
      <c r="XQ799"/>
      <c r="XR799"/>
      <c r="XS799"/>
      <c r="XT799"/>
      <c r="XU799"/>
      <c r="XV799"/>
      <c r="XW799"/>
      <c r="XX799"/>
      <c r="XY799"/>
      <c r="XZ799"/>
      <c r="YA799"/>
      <c r="YB799"/>
      <c r="YC799"/>
      <c r="YD799"/>
      <c r="YE799"/>
      <c r="YF799"/>
      <c r="YG799"/>
      <c r="YH799"/>
      <c r="YI799"/>
      <c r="YJ799"/>
      <c r="YK799"/>
      <c r="YL799"/>
      <c r="YM799"/>
      <c r="YN799"/>
      <c r="YO799"/>
      <c r="YP799"/>
      <c r="YQ799"/>
      <c r="YR799"/>
      <c r="YS799"/>
      <c r="YT799"/>
      <c r="YU799"/>
      <c r="YV799"/>
      <c r="YW799"/>
      <c r="YX799"/>
      <c r="YY799"/>
      <c r="YZ799"/>
      <c r="ZA799"/>
      <c r="ZB799"/>
      <c r="ZC799"/>
      <c r="ZD799"/>
      <c r="ZE799"/>
      <c r="ZF799"/>
      <c r="ZG799"/>
      <c r="ZH799"/>
      <c r="ZI799"/>
      <c r="ZJ799"/>
      <c r="ZK799"/>
      <c r="ZL799"/>
      <c r="ZM799"/>
      <c r="ZN799"/>
      <c r="ZO799"/>
      <c r="ZP799"/>
      <c r="ZQ799"/>
      <c r="ZR799"/>
      <c r="ZS799"/>
      <c r="ZT799"/>
      <c r="ZU799"/>
      <c r="ZV799"/>
      <c r="ZW799"/>
      <c r="ZX799"/>
      <c r="ZY799"/>
      <c r="ZZ799"/>
    </row>
    <row r="800" spans="12:702" x14ac:dyDescent="0.3">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c r="RZ800"/>
      <c r="SA800"/>
      <c r="SB800"/>
      <c r="SC800"/>
      <c r="SD800"/>
      <c r="SE800"/>
      <c r="SF800"/>
      <c r="SG800"/>
      <c r="SH800"/>
      <c r="SI800"/>
      <c r="SJ800"/>
      <c r="SK800"/>
      <c r="SL800"/>
      <c r="SM800"/>
      <c r="SN800"/>
      <c r="SO800"/>
      <c r="SP800"/>
      <c r="SQ800"/>
      <c r="SR800"/>
      <c r="SS800"/>
      <c r="ST800"/>
      <c r="SU800"/>
      <c r="SV800"/>
      <c r="SW800"/>
      <c r="SX800"/>
      <c r="SY800"/>
      <c r="SZ800"/>
      <c r="TA800"/>
      <c r="TB800"/>
      <c r="TC800"/>
      <c r="TD800"/>
      <c r="TE800"/>
      <c r="TF800"/>
      <c r="TG800"/>
      <c r="TH800"/>
      <c r="TI800"/>
      <c r="TJ800"/>
      <c r="TK800"/>
      <c r="TL800"/>
      <c r="TM800"/>
      <c r="TN800"/>
      <c r="TO800"/>
      <c r="TP800"/>
      <c r="TQ800"/>
      <c r="TR800"/>
      <c r="TS800"/>
      <c r="TT800"/>
      <c r="TU800"/>
      <c r="TV800"/>
      <c r="TW800"/>
      <c r="TX800"/>
      <c r="TY800"/>
      <c r="TZ800"/>
      <c r="UA800"/>
      <c r="UB800"/>
      <c r="UC800"/>
      <c r="UD800"/>
      <c r="UE800"/>
      <c r="UF800"/>
      <c r="UG800"/>
      <c r="UH800"/>
      <c r="UI800"/>
      <c r="UJ800"/>
      <c r="UK800"/>
      <c r="UL800"/>
      <c r="UM800"/>
      <c r="UN800"/>
      <c r="UO800"/>
      <c r="UP800"/>
      <c r="UQ800"/>
      <c r="UR800"/>
      <c r="US800"/>
      <c r="UT800"/>
      <c r="UU800"/>
      <c r="UV800"/>
      <c r="UW800"/>
      <c r="UX800"/>
      <c r="UY800"/>
      <c r="UZ800"/>
      <c r="VA800"/>
      <c r="VB800"/>
      <c r="VC800"/>
      <c r="VD800"/>
      <c r="VE800"/>
      <c r="VF800"/>
      <c r="VG800"/>
      <c r="VH800"/>
      <c r="VI800"/>
      <c r="VJ800"/>
      <c r="VK800"/>
      <c r="VL800"/>
      <c r="VM800"/>
      <c r="VN800"/>
      <c r="VO800"/>
      <c r="VP800"/>
      <c r="VQ800"/>
      <c r="VR800"/>
      <c r="VS800"/>
      <c r="VT800"/>
      <c r="VU800"/>
      <c r="VV800"/>
      <c r="VW800"/>
      <c r="VX800"/>
      <c r="VY800"/>
      <c r="VZ800"/>
      <c r="WA800"/>
      <c r="WB800"/>
      <c r="WC800"/>
      <c r="WD800"/>
      <c r="WE800"/>
      <c r="WF800"/>
      <c r="WG800"/>
      <c r="WH800"/>
      <c r="WI800"/>
      <c r="WJ800"/>
      <c r="WK800"/>
      <c r="WL800"/>
      <c r="WM800"/>
      <c r="WN800"/>
      <c r="WO800"/>
      <c r="WP800"/>
      <c r="WQ800"/>
      <c r="WR800"/>
      <c r="WS800"/>
      <c r="WT800"/>
      <c r="WU800"/>
      <c r="WV800"/>
      <c r="WW800"/>
      <c r="WX800"/>
      <c r="WY800"/>
      <c r="WZ800"/>
      <c r="XA800"/>
      <c r="XB800"/>
      <c r="XC800"/>
      <c r="XD800"/>
      <c r="XE800"/>
      <c r="XF800"/>
      <c r="XG800"/>
      <c r="XH800"/>
      <c r="XI800"/>
      <c r="XJ800"/>
      <c r="XK800"/>
      <c r="XL800"/>
      <c r="XM800"/>
      <c r="XN800"/>
      <c r="XO800"/>
      <c r="XP800"/>
      <c r="XQ800"/>
      <c r="XR800"/>
      <c r="XS800"/>
      <c r="XT800"/>
      <c r="XU800"/>
      <c r="XV800"/>
      <c r="XW800"/>
      <c r="XX800"/>
      <c r="XY800"/>
      <c r="XZ800"/>
      <c r="YA800"/>
      <c r="YB800"/>
      <c r="YC800"/>
      <c r="YD800"/>
      <c r="YE800"/>
      <c r="YF800"/>
      <c r="YG800"/>
      <c r="YH800"/>
      <c r="YI800"/>
      <c r="YJ800"/>
      <c r="YK800"/>
      <c r="YL800"/>
      <c r="YM800"/>
      <c r="YN800"/>
      <c r="YO800"/>
      <c r="YP800"/>
      <c r="YQ800"/>
      <c r="YR800"/>
      <c r="YS800"/>
      <c r="YT800"/>
      <c r="YU800"/>
      <c r="YV800"/>
      <c r="YW800"/>
      <c r="YX800"/>
      <c r="YY800"/>
      <c r="YZ800"/>
      <c r="ZA800"/>
      <c r="ZB800"/>
      <c r="ZC800"/>
      <c r="ZD800"/>
      <c r="ZE800"/>
      <c r="ZF800"/>
      <c r="ZG800"/>
      <c r="ZH800"/>
      <c r="ZI800"/>
      <c r="ZJ800"/>
      <c r="ZK800"/>
      <c r="ZL800"/>
      <c r="ZM800"/>
      <c r="ZN800"/>
      <c r="ZO800"/>
      <c r="ZP800"/>
      <c r="ZQ800"/>
      <c r="ZR800"/>
      <c r="ZS800"/>
      <c r="ZT800"/>
      <c r="ZU800"/>
      <c r="ZV800"/>
      <c r="ZW800"/>
      <c r="ZX800"/>
      <c r="ZY800"/>
      <c r="ZZ800"/>
    </row>
    <row r="801" spans="12:702" x14ac:dyDescent="0.3">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c r="RZ801"/>
      <c r="SA801"/>
      <c r="SB801"/>
      <c r="SC801"/>
      <c r="SD801"/>
      <c r="SE801"/>
      <c r="SF801"/>
      <c r="SG801"/>
      <c r="SH801"/>
      <c r="SI801"/>
      <c r="SJ801"/>
      <c r="SK801"/>
      <c r="SL801"/>
      <c r="SM801"/>
      <c r="SN801"/>
      <c r="SO801"/>
      <c r="SP801"/>
      <c r="SQ801"/>
      <c r="SR801"/>
      <c r="SS801"/>
      <c r="ST801"/>
      <c r="SU801"/>
      <c r="SV801"/>
      <c r="SW801"/>
      <c r="SX801"/>
      <c r="SY801"/>
      <c r="SZ801"/>
      <c r="TA801"/>
      <c r="TB801"/>
      <c r="TC801"/>
      <c r="TD801"/>
      <c r="TE801"/>
      <c r="TF801"/>
      <c r="TG801"/>
      <c r="TH801"/>
      <c r="TI801"/>
      <c r="TJ801"/>
      <c r="TK801"/>
      <c r="TL801"/>
      <c r="TM801"/>
      <c r="TN801"/>
      <c r="TO801"/>
      <c r="TP801"/>
      <c r="TQ801"/>
      <c r="TR801"/>
      <c r="TS801"/>
      <c r="TT801"/>
      <c r="TU801"/>
      <c r="TV801"/>
      <c r="TW801"/>
      <c r="TX801"/>
      <c r="TY801"/>
      <c r="TZ801"/>
      <c r="UA801"/>
      <c r="UB801"/>
      <c r="UC801"/>
      <c r="UD801"/>
      <c r="UE801"/>
      <c r="UF801"/>
      <c r="UG801"/>
      <c r="UH801"/>
      <c r="UI801"/>
      <c r="UJ801"/>
      <c r="UK801"/>
      <c r="UL801"/>
      <c r="UM801"/>
      <c r="UN801"/>
      <c r="UO801"/>
      <c r="UP801"/>
      <c r="UQ801"/>
      <c r="UR801"/>
      <c r="US801"/>
      <c r="UT801"/>
      <c r="UU801"/>
      <c r="UV801"/>
      <c r="UW801"/>
      <c r="UX801"/>
      <c r="UY801"/>
      <c r="UZ801"/>
      <c r="VA801"/>
      <c r="VB801"/>
      <c r="VC801"/>
      <c r="VD801"/>
      <c r="VE801"/>
      <c r="VF801"/>
      <c r="VG801"/>
      <c r="VH801"/>
      <c r="VI801"/>
      <c r="VJ801"/>
      <c r="VK801"/>
      <c r="VL801"/>
      <c r="VM801"/>
      <c r="VN801"/>
      <c r="VO801"/>
      <c r="VP801"/>
      <c r="VQ801"/>
      <c r="VR801"/>
      <c r="VS801"/>
      <c r="VT801"/>
      <c r="VU801"/>
      <c r="VV801"/>
      <c r="VW801"/>
      <c r="VX801"/>
      <c r="VY801"/>
      <c r="VZ801"/>
      <c r="WA801"/>
      <c r="WB801"/>
      <c r="WC801"/>
      <c r="WD801"/>
      <c r="WE801"/>
      <c r="WF801"/>
      <c r="WG801"/>
      <c r="WH801"/>
      <c r="WI801"/>
      <c r="WJ801"/>
      <c r="WK801"/>
      <c r="WL801"/>
      <c r="WM801"/>
      <c r="WN801"/>
      <c r="WO801"/>
      <c r="WP801"/>
      <c r="WQ801"/>
      <c r="WR801"/>
      <c r="WS801"/>
      <c r="WT801"/>
      <c r="WU801"/>
      <c r="WV801"/>
      <c r="WW801"/>
      <c r="WX801"/>
      <c r="WY801"/>
      <c r="WZ801"/>
      <c r="XA801"/>
      <c r="XB801"/>
      <c r="XC801"/>
      <c r="XD801"/>
      <c r="XE801"/>
      <c r="XF801"/>
      <c r="XG801"/>
      <c r="XH801"/>
      <c r="XI801"/>
      <c r="XJ801"/>
      <c r="XK801"/>
      <c r="XL801"/>
      <c r="XM801"/>
      <c r="XN801"/>
      <c r="XO801"/>
      <c r="XP801"/>
      <c r="XQ801"/>
      <c r="XR801"/>
      <c r="XS801"/>
      <c r="XT801"/>
      <c r="XU801"/>
      <c r="XV801"/>
      <c r="XW801"/>
      <c r="XX801"/>
      <c r="XY801"/>
      <c r="XZ801"/>
      <c r="YA801"/>
      <c r="YB801"/>
      <c r="YC801"/>
      <c r="YD801"/>
      <c r="YE801"/>
      <c r="YF801"/>
      <c r="YG801"/>
      <c r="YH801"/>
      <c r="YI801"/>
      <c r="YJ801"/>
      <c r="YK801"/>
      <c r="YL801"/>
      <c r="YM801"/>
      <c r="YN801"/>
      <c r="YO801"/>
      <c r="YP801"/>
      <c r="YQ801"/>
      <c r="YR801"/>
      <c r="YS801"/>
      <c r="YT801"/>
      <c r="YU801"/>
      <c r="YV801"/>
      <c r="YW801"/>
      <c r="YX801"/>
      <c r="YY801"/>
      <c r="YZ801"/>
      <c r="ZA801"/>
      <c r="ZB801"/>
      <c r="ZC801"/>
      <c r="ZD801"/>
      <c r="ZE801"/>
      <c r="ZF801"/>
      <c r="ZG801"/>
      <c r="ZH801"/>
      <c r="ZI801"/>
      <c r="ZJ801"/>
      <c r="ZK801"/>
      <c r="ZL801"/>
      <c r="ZM801"/>
      <c r="ZN801"/>
      <c r="ZO801"/>
      <c r="ZP801"/>
      <c r="ZQ801"/>
      <c r="ZR801"/>
      <c r="ZS801"/>
      <c r="ZT801"/>
      <c r="ZU801"/>
      <c r="ZV801"/>
      <c r="ZW801"/>
      <c r="ZX801"/>
      <c r="ZY801"/>
      <c r="ZZ801"/>
    </row>
    <row r="802" spans="12:702" x14ac:dyDescent="0.3">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c r="RZ802"/>
      <c r="SA802"/>
      <c r="SB802"/>
      <c r="SC802"/>
      <c r="SD802"/>
      <c r="SE802"/>
      <c r="SF802"/>
      <c r="SG802"/>
      <c r="SH802"/>
      <c r="SI802"/>
      <c r="SJ802"/>
      <c r="SK802"/>
      <c r="SL802"/>
      <c r="SM802"/>
      <c r="SN802"/>
      <c r="SO802"/>
      <c r="SP802"/>
      <c r="SQ802"/>
      <c r="SR802"/>
      <c r="SS802"/>
      <c r="ST802"/>
      <c r="SU802"/>
      <c r="SV802"/>
      <c r="SW802"/>
      <c r="SX802"/>
      <c r="SY802"/>
      <c r="SZ802"/>
      <c r="TA802"/>
      <c r="TB802"/>
      <c r="TC802"/>
      <c r="TD802"/>
      <c r="TE802"/>
      <c r="TF802"/>
      <c r="TG802"/>
      <c r="TH802"/>
      <c r="TI802"/>
      <c r="TJ802"/>
      <c r="TK802"/>
      <c r="TL802"/>
      <c r="TM802"/>
      <c r="TN802"/>
      <c r="TO802"/>
      <c r="TP802"/>
      <c r="TQ802"/>
      <c r="TR802"/>
      <c r="TS802"/>
      <c r="TT802"/>
      <c r="TU802"/>
      <c r="TV802"/>
      <c r="TW802"/>
      <c r="TX802"/>
      <c r="TY802"/>
      <c r="TZ802"/>
      <c r="UA802"/>
      <c r="UB802"/>
      <c r="UC802"/>
      <c r="UD802"/>
      <c r="UE802"/>
      <c r="UF802"/>
      <c r="UG802"/>
      <c r="UH802"/>
      <c r="UI802"/>
      <c r="UJ802"/>
      <c r="UK802"/>
      <c r="UL802"/>
      <c r="UM802"/>
      <c r="UN802"/>
      <c r="UO802"/>
      <c r="UP802"/>
      <c r="UQ802"/>
      <c r="UR802"/>
      <c r="US802"/>
      <c r="UT802"/>
      <c r="UU802"/>
      <c r="UV802"/>
      <c r="UW802"/>
      <c r="UX802"/>
      <c r="UY802"/>
      <c r="UZ802"/>
      <c r="VA802"/>
      <c r="VB802"/>
      <c r="VC802"/>
      <c r="VD802"/>
      <c r="VE802"/>
      <c r="VF802"/>
      <c r="VG802"/>
      <c r="VH802"/>
      <c r="VI802"/>
      <c r="VJ802"/>
      <c r="VK802"/>
      <c r="VL802"/>
      <c r="VM802"/>
      <c r="VN802"/>
      <c r="VO802"/>
      <c r="VP802"/>
      <c r="VQ802"/>
      <c r="VR802"/>
      <c r="VS802"/>
      <c r="VT802"/>
      <c r="VU802"/>
      <c r="VV802"/>
      <c r="VW802"/>
      <c r="VX802"/>
      <c r="VY802"/>
      <c r="VZ802"/>
      <c r="WA802"/>
      <c r="WB802"/>
      <c r="WC802"/>
      <c r="WD802"/>
      <c r="WE802"/>
      <c r="WF802"/>
      <c r="WG802"/>
      <c r="WH802"/>
      <c r="WI802"/>
      <c r="WJ802"/>
      <c r="WK802"/>
      <c r="WL802"/>
      <c r="WM802"/>
      <c r="WN802"/>
      <c r="WO802"/>
      <c r="WP802"/>
      <c r="WQ802"/>
      <c r="WR802"/>
      <c r="WS802"/>
      <c r="WT802"/>
      <c r="WU802"/>
      <c r="WV802"/>
      <c r="WW802"/>
      <c r="WX802"/>
      <c r="WY802"/>
      <c r="WZ802"/>
      <c r="XA802"/>
      <c r="XB802"/>
      <c r="XC802"/>
      <c r="XD802"/>
      <c r="XE802"/>
      <c r="XF802"/>
      <c r="XG802"/>
      <c r="XH802"/>
      <c r="XI802"/>
      <c r="XJ802"/>
      <c r="XK802"/>
      <c r="XL802"/>
      <c r="XM802"/>
      <c r="XN802"/>
      <c r="XO802"/>
      <c r="XP802"/>
      <c r="XQ802"/>
      <c r="XR802"/>
      <c r="XS802"/>
      <c r="XT802"/>
      <c r="XU802"/>
      <c r="XV802"/>
      <c r="XW802"/>
      <c r="XX802"/>
      <c r="XY802"/>
      <c r="XZ802"/>
      <c r="YA802"/>
      <c r="YB802"/>
      <c r="YC802"/>
      <c r="YD802"/>
      <c r="YE802"/>
      <c r="YF802"/>
      <c r="YG802"/>
      <c r="YH802"/>
      <c r="YI802"/>
      <c r="YJ802"/>
      <c r="YK802"/>
      <c r="YL802"/>
      <c r="YM802"/>
      <c r="YN802"/>
      <c r="YO802"/>
      <c r="YP802"/>
      <c r="YQ802"/>
      <c r="YR802"/>
      <c r="YS802"/>
      <c r="YT802"/>
      <c r="YU802"/>
      <c r="YV802"/>
      <c r="YW802"/>
      <c r="YX802"/>
      <c r="YY802"/>
      <c r="YZ802"/>
      <c r="ZA802"/>
      <c r="ZB802"/>
      <c r="ZC802"/>
      <c r="ZD802"/>
      <c r="ZE802"/>
      <c r="ZF802"/>
      <c r="ZG802"/>
      <c r="ZH802"/>
      <c r="ZI802"/>
      <c r="ZJ802"/>
      <c r="ZK802"/>
      <c r="ZL802"/>
      <c r="ZM802"/>
      <c r="ZN802"/>
      <c r="ZO802"/>
      <c r="ZP802"/>
      <c r="ZQ802"/>
      <c r="ZR802"/>
      <c r="ZS802"/>
      <c r="ZT802"/>
      <c r="ZU802"/>
      <c r="ZV802"/>
      <c r="ZW802"/>
      <c r="ZX802"/>
      <c r="ZY802"/>
      <c r="ZZ802"/>
    </row>
    <row r="803" spans="12:702" x14ac:dyDescent="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c r="RZ803"/>
      <c r="SA803"/>
      <c r="SB803"/>
      <c r="SC803"/>
      <c r="SD803"/>
      <c r="SE803"/>
      <c r="SF803"/>
      <c r="SG803"/>
      <c r="SH803"/>
      <c r="SI803"/>
      <c r="SJ803"/>
      <c r="SK803"/>
      <c r="SL803"/>
      <c r="SM803"/>
      <c r="SN803"/>
      <c r="SO803"/>
      <c r="SP803"/>
      <c r="SQ803"/>
      <c r="SR803"/>
      <c r="SS803"/>
      <c r="ST803"/>
      <c r="SU803"/>
      <c r="SV803"/>
      <c r="SW803"/>
      <c r="SX803"/>
      <c r="SY803"/>
      <c r="SZ803"/>
      <c r="TA803"/>
      <c r="TB803"/>
      <c r="TC803"/>
      <c r="TD803"/>
      <c r="TE803"/>
      <c r="TF803"/>
      <c r="TG803"/>
      <c r="TH803"/>
      <c r="TI803"/>
      <c r="TJ803"/>
      <c r="TK803"/>
      <c r="TL803"/>
      <c r="TM803"/>
      <c r="TN803"/>
      <c r="TO803"/>
      <c r="TP803"/>
      <c r="TQ803"/>
      <c r="TR803"/>
      <c r="TS803"/>
      <c r="TT803"/>
      <c r="TU803"/>
      <c r="TV803"/>
      <c r="TW803"/>
      <c r="TX803"/>
      <c r="TY803"/>
      <c r="TZ803"/>
      <c r="UA803"/>
      <c r="UB803"/>
      <c r="UC803"/>
      <c r="UD803"/>
      <c r="UE803"/>
      <c r="UF803"/>
      <c r="UG803"/>
      <c r="UH803"/>
      <c r="UI803"/>
      <c r="UJ803"/>
      <c r="UK803"/>
      <c r="UL803"/>
      <c r="UM803"/>
      <c r="UN803"/>
      <c r="UO803"/>
      <c r="UP803"/>
      <c r="UQ803"/>
      <c r="UR803"/>
      <c r="US803"/>
      <c r="UT803"/>
      <c r="UU803"/>
      <c r="UV803"/>
      <c r="UW803"/>
      <c r="UX803"/>
      <c r="UY803"/>
      <c r="UZ803"/>
      <c r="VA803"/>
      <c r="VB803"/>
      <c r="VC803"/>
      <c r="VD803"/>
      <c r="VE803"/>
      <c r="VF803"/>
      <c r="VG803"/>
      <c r="VH803"/>
      <c r="VI803"/>
      <c r="VJ803"/>
      <c r="VK803"/>
      <c r="VL803"/>
      <c r="VM803"/>
      <c r="VN803"/>
      <c r="VO803"/>
      <c r="VP803"/>
      <c r="VQ803"/>
      <c r="VR803"/>
      <c r="VS803"/>
      <c r="VT803"/>
      <c r="VU803"/>
      <c r="VV803"/>
      <c r="VW803"/>
      <c r="VX803"/>
      <c r="VY803"/>
      <c r="VZ803"/>
      <c r="WA803"/>
      <c r="WB803"/>
      <c r="WC803"/>
      <c r="WD803"/>
      <c r="WE803"/>
      <c r="WF803"/>
      <c r="WG803"/>
      <c r="WH803"/>
      <c r="WI803"/>
      <c r="WJ803"/>
      <c r="WK803"/>
      <c r="WL803"/>
      <c r="WM803"/>
      <c r="WN803"/>
      <c r="WO803"/>
      <c r="WP803"/>
      <c r="WQ803"/>
      <c r="WR803"/>
      <c r="WS803"/>
      <c r="WT803"/>
      <c r="WU803"/>
      <c r="WV803"/>
      <c r="WW803"/>
      <c r="WX803"/>
      <c r="WY803"/>
      <c r="WZ803"/>
      <c r="XA803"/>
      <c r="XB803"/>
      <c r="XC803"/>
      <c r="XD803"/>
      <c r="XE803"/>
      <c r="XF803"/>
      <c r="XG803"/>
      <c r="XH803"/>
      <c r="XI803"/>
      <c r="XJ803"/>
      <c r="XK803"/>
      <c r="XL803"/>
      <c r="XM803"/>
      <c r="XN803"/>
      <c r="XO803"/>
      <c r="XP803"/>
      <c r="XQ803"/>
      <c r="XR803"/>
      <c r="XS803"/>
      <c r="XT803"/>
      <c r="XU803"/>
      <c r="XV803"/>
      <c r="XW803"/>
      <c r="XX803"/>
      <c r="XY803"/>
      <c r="XZ803"/>
      <c r="YA803"/>
      <c r="YB803"/>
      <c r="YC803"/>
      <c r="YD803"/>
      <c r="YE803"/>
      <c r="YF803"/>
      <c r="YG803"/>
      <c r="YH803"/>
      <c r="YI803"/>
      <c r="YJ803"/>
      <c r="YK803"/>
      <c r="YL803"/>
      <c r="YM803"/>
      <c r="YN803"/>
      <c r="YO803"/>
      <c r="YP803"/>
      <c r="YQ803"/>
      <c r="YR803"/>
      <c r="YS803"/>
      <c r="YT803"/>
      <c r="YU803"/>
      <c r="YV803"/>
      <c r="YW803"/>
      <c r="YX803"/>
      <c r="YY803"/>
      <c r="YZ803"/>
      <c r="ZA803"/>
      <c r="ZB803"/>
      <c r="ZC803"/>
      <c r="ZD803"/>
      <c r="ZE803"/>
      <c r="ZF803"/>
      <c r="ZG803"/>
      <c r="ZH803"/>
      <c r="ZI803"/>
      <c r="ZJ803"/>
      <c r="ZK803"/>
      <c r="ZL803"/>
      <c r="ZM803"/>
      <c r="ZN803"/>
      <c r="ZO803"/>
      <c r="ZP803"/>
      <c r="ZQ803"/>
      <c r="ZR803"/>
      <c r="ZS803"/>
      <c r="ZT803"/>
      <c r="ZU803"/>
      <c r="ZV803"/>
      <c r="ZW803"/>
      <c r="ZX803"/>
      <c r="ZY803"/>
      <c r="ZZ803"/>
    </row>
    <row r="804" spans="12:702" x14ac:dyDescent="0.3">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c r="RI804"/>
      <c r="RJ804"/>
      <c r="RK804"/>
      <c r="RL804"/>
      <c r="RM804"/>
      <c r="RN804"/>
      <c r="RO804"/>
      <c r="RP804"/>
      <c r="RQ804"/>
      <c r="RR804"/>
      <c r="RS804"/>
      <c r="RT804"/>
      <c r="RU804"/>
      <c r="RV804"/>
      <c r="RW804"/>
      <c r="RX804"/>
      <c r="RY804"/>
      <c r="RZ804"/>
      <c r="SA804"/>
      <c r="SB804"/>
      <c r="SC804"/>
      <c r="SD804"/>
      <c r="SE804"/>
      <c r="SF804"/>
      <c r="SG804"/>
      <c r="SH804"/>
      <c r="SI804"/>
      <c r="SJ804"/>
      <c r="SK804"/>
      <c r="SL804"/>
      <c r="SM804"/>
      <c r="SN804"/>
      <c r="SO804"/>
      <c r="SP804"/>
      <c r="SQ804"/>
      <c r="SR804"/>
      <c r="SS804"/>
      <c r="ST804"/>
      <c r="SU804"/>
      <c r="SV804"/>
      <c r="SW804"/>
      <c r="SX804"/>
      <c r="SY804"/>
      <c r="SZ804"/>
      <c r="TA804"/>
      <c r="TB804"/>
      <c r="TC804"/>
      <c r="TD804"/>
      <c r="TE804"/>
      <c r="TF804"/>
      <c r="TG804"/>
      <c r="TH804"/>
      <c r="TI804"/>
      <c r="TJ804"/>
      <c r="TK804"/>
      <c r="TL804"/>
      <c r="TM804"/>
      <c r="TN804"/>
      <c r="TO804"/>
      <c r="TP804"/>
      <c r="TQ804"/>
      <c r="TR804"/>
      <c r="TS804"/>
      <c r="TT804"/>
      <c r="TU804"/>
      <c r="TV804"/>
      <c r="TW804"/>
      <c r="TX804"/>
      <c r="TY804"/>
      <c r="TZ804"/>
      <c r="UA804"/>
      <c r="UB804"/>
      <c r="UC804"/>
      <c r="UD804"/>
      <c r="UE804"/>
      <c r="UF804"/>
      <c r="UG804"/>
      <c r="UH804"/>
      <c r="UI804"/>
      <c r="UJ804"/>
      <c r="UK804"/>
      <c r="UL804"/>
      <c r="UM804"/>
      <c r="UN804"/>
      <c r="UO804"/>
      <c r="UP804"/>
      <c r="UQ804"/>
      <c r="UR804"/>
      <c r="US804"/>
      <c r="UT804"/>
      <c r="UU804"/>
      <c r="UV804"/>
      <c r="UW804"/>
      <c r="UX804"/>
      <c r="UY804"/>
      <c r="UZ804"/>
      <c r="VA804"/>
      <c r="VB804"/>
      <c r="VC804"/>
      <c r="VD804"/>
      <c r="VE804"/>
      <c r="VF804"/>
      <c r="VG804"/>
      <c r="VH804"/>
      <c r="VI804"/>
      <c r="VJ804"/>
      <c r="VK804"/>
      <c r="VL804"/>
      <c r="VM804"/>
      <c r="VN804"/>
      <c r="VO804"/>
      <c r="VP804"/>
      <c r="VQ804"/>
      <c r="VR804"/>
      <c r="VS804"/>
      <c r="VT804"/>
      <c r="VU804"/>
      <c r="VV804"/>
      <c r="VW804"/>
      <c r="VX804"/>
      <c r="VY804"/>
      <c r="VZ804"/>
      <c r="WA804"/>
      <c r="WB804"/>
      <c r="WC804"/>
      <c r="WD804"/>
      <c r="WE804"/>
      <c r="WF804"/>
      <c r="WG804"/>
      <c r="WH804"/>
      <c r="WI804"/>
      <c r="WJ804"/>
      <c r="WK804"/>
      <c r="WL804"/>
      <c r="WM804"/>
      <c r="WN804"/>
      <c r="WO804"/>
      <c r="WP804"/>
      <c r="WQ804"/>
      <c r="WR804"/>
      <c r="WS804"/>
      <c r="WT804"/>
      <c r="WU804"/>
      <c r="WV804"/>
      <c r="WW804"/>
      <c r="WX804"/>
      <c r="WY804"/>
      <c r="WZ804"/>
      <c r="XA804"/>
      <c r="XB804"/>
      <c r="XC804"/>
      <c r="XD804"/>
      <c r="XE804"/>
      <c r="XF804"/>
      <c r="XG804"/>
      <c r="XH804"/>
      <c r="XI804"/>
      <c r="XJ804"/>
      <c r="XK804"/>
      <c r="XL804"/>
      <c r="XM804"/>
      <c r="XN804"/>
      <c r="XO804"/>
      <c r="XP804"/>
      <c r="XQ804"/>
      <c r="XR804"/>
      <c r="XS804"/>
      <c r="XT804"/>
      <c r="XU804"/>
      <c r="XV804"/>
      <c r="XW804"/>
      <c r="XX804"/>
      <c r="XY804"/>
      <c r="XZ804"/>
      <c r="YA804"/>
      <c r="YB804"/>
      <c r="YC804"/>
      <c r="YD804"/>
      <c r="YE804"/>
      <c r="YF804"/>
      <c r="YG804"/>
      <c r="YH804"/>
      <c r="YI804"/>
      <c r="YJ804"/>
      <c r="YK804"/>
      <c r="YL804"/>
      <c r="YM804"/>
      <c r="YN804"/>
      <c r="YO804"/>
      <c r="YP804"/>
      <c r="YQ804"/>
      <c r="YR804"/>
      <c r="YS804"/>
      <c r="YT804"/>
      <c r="YU804"/>
      <c r="YV804"/>
      <c r="YW804"/>
      <c r="YX804"/>
      <c r="YY804"/>
      <c r="YZ804"/>
      <c r="ZA804"/>
      <c r="ZB804"/>
      <c r="ZC804"/>
      <c r="ZD804"/>
      <c r="ZE804"/>
      <c r="ZF804"/>
      <c r="ZG804"/>
      <c r="ZH804"/>
      <c r="ZI804"/>
      <c r="ZJ804"/>
      <c r="ZK804"/>
      <c r="ZL804"/>
      <c r="ZM804"/>
      <c r="ZN804"/>
      <c r="ZO804"/>
      <c r="ZP804"/>
      <c r="ZQ804"/>
      <c r="ZR804"/>
      <c r="ZS804"/>
      <c r="ZT804"/>
      <c r="ZU804"/>
      <c r="ZV804"/>
      <c r="ZW804"/>
      <c r="ZX804"/>
      <c r="ZY804"/>
      <c r="ZZ804"/>
    </row>
    <row r="805" spans="12:702" x14ac:dyDescent="0.3">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c r="RI805"/>
      <c r="RJ805"/>
      <c r="RK805"/>
      <c r="RL805"/>
      <c r="RM805"/>
      <c r="RN805"/>
      <c r="RO805"/>
      <c r="RP805"/>
      <c r="RQ805"/>
      <c r="RR805"/>
      <c r="RS805"/>
      <c r="RT805"/>
      <c r="RU805"/>
      <c r="RV805"/>
      <c r="RW805"/>
      <c r="RX805"/>
      <c r="RY805"/>
      <c r="RZ805"/>
      <c r="SA805"/>
      <c r="SB805"/>
      <c r="SC805"/>
      <c r="SD805"/>
      <c r="SE805"/>
      <c r="SF805"/>
      <c r="SG805"/>
      <c r="SH805"/>
      <c r="SI805"/>
      <c r="SJ805"/>
      <c r="SK805"/>
      <c r="SL805"/>
      <c r="SM805"/>
      <c r="SN805"/>
      <c r="SO805"/>
      <c r="SP805"/>
      <c r="SQ805"/>
      <c r="SR805"/>
      <c r="SS805"/>
      <c r="ST805"/>
      <c r="SU805"/>
      <c r="SV805"/>
      <c r="SW805"/>
      <c r="SX805"/>
      <c r="SY805"/>
      <c r="SZ805"/>
      <c r="TA805"/>
      <c r="TB805"/>
      <c r="TC805"/>
      <c r="TD805"/>
      <c r="TE805"/>
      <c r="TF805"/>
      <c r="TG805"/>
      <c r="TH805"/>
      <c r="TI805"/>
      <c r="TJ805"/>
      <c r="TK805"/>
      <c r="TL805"/>
      <c r="TM805"/>
      <c r="TN805"/>
      <c r="TO805"/>
      <c r="TP805"/>
      <c r="TQ805"/>
      <c r="TR805"/>
      <c r="TS805"/>
      <c r="TT805"/>
      <c r="TU805"/>
      <c r="TV805"/>
      <c r="TW805"/>
      <c r="TX805"/>
      <c r="TY805"/>
      <c r="TZ805"/>
      <c r="UA805"/>
      <c r="UB805"/>
      <c r="UC805"/>
      <c r="UD805"/>
      <c r="UE805"/>
      <c r="UF805"/>
      <c r="UG805"/>
      <c r="UH805"/>
      <c r="UI805"/>
      <c r="UJ805"/>
      <c r="UK805"/>
      <c r="UL805"/>
      <c r="UM805"/>
      <c r="UN805"/>
      <c r="UO805"/>
      <c r="UP805"/>
      <c r="UQ805"/>
      <c r="UR805"/>
      <c r="US805"/>
      <c r="UT805"/>
      <c r="UU805"/>
      <c r="UV805"/>
      <c r="UW805"/>
      <c r="UX805"/>
      <c r="UY805"/>
      <c r="UZ805"/>
      <c r="VA805"/>
      <c r="VB805"/>
      <c r="VC805"/>
      <c r="VD805"/>
      <c r="VE805"/>
      <c r="VF805"/>
      <c r="VG805"/>
      <c r="VH805"/>
      <c r="VI805"/>
      <c r="VJ805"/>
      <c r="VK805"/>
      <c r="VL805"/>
      <c r="VM805"/>
      <c r="VN805"/>
      <c r="VO805"/>
      <c r="VP805"/>
      <c r="VQ805"/>
      <c r="VR805"/>
      <c r="VS805"/>
      <c r="VT805"/>
      <c r="VU805"/>
      <c r="VV805"/>
      <c r="VW805"/>
      <c r="VX805"/>
      <c r="VY805"/>
      <c r="VZ805"/>
      <c r="WA805"/>
      <c r="WB805"/>
      <c r="WC805"/>
      <c r="WD805"/>
      <c r="WE805"/>
      <c r="WF805"/>
      <c r="WG805"/>
      <c r="WH805"/>
      <c r="WI805"/>
      <c r="WJ805"/>
      <c r="WK805"/>
      <c r="WL805"/>
      <c r="WM805"/>
      <c r="WN805"/>
      <c r="WO805"/>
      <c r="WP805"/>
      <c r="WQ805"/>
      <c r="WR805"/>
      <c r="WS805"/>
      <c r="WT805"/>
      <c r="WU805"/>
      <c r="WV805"/>
      <c r="WW805"/>
      <c r="WX805"/>
      <c r="WY805"/>
      <c r="WZ805"/>
      <c r="XA805"/>
      <c r="XB805"/>
      <c r="XC805"/>
      <c r="XD805"/>
      <c r="XE805"/>
      <c r="XF805"/>
      <c r="XG805"/>
      <c r="XH805"/>
      <c r="XI805"/>
      <c r="XJ805"/>
      <c r="XK805"/>
      <c r="XL805"/>
      <c r="XM805"/>
      <c r="XN805"/>
      <c r="XO805"/>
      <c r="XP805"/>
      <c r="XQ805"/>
      <c r="XR805"/>
      <c r="XS805"/>
      <c r="XT805"/>
      <c r="XU805"/>
      <c r="XV805"/>
      <c r="XW805"/>
      <c r="XX805"/>
      <c r="XY805"/>
      <c r="XZ805"/>
      <c r="YA805"/>
      <c r="YB805"/>
      <c r="YC805"/>
      <c r="YD805"/>
      <c r="YE805"/>
      <c r="YF805"/>
      <c r="YG805"/>
      <c r="YH805"/>
      <c r="YI805"/>
      <c r="YJ805"/>
      <c r="YK805"/>
      <c r="YL805"/>
      <c r="YM805"/>
      <c r="YN805"/>
      <c r="YO805"/>
      <c r="YP805"/>
      <c r="YQ805"/>
      <c r="YR805"/>
      <c r="YS805"/>
      <c r="YT805"/>
      <c r="YU805"/>
      <c r="YV805"/>
      <c r="YW805"/>
      <c r="YX805"/>
      <c r="YY805"/>
      <c r="YZ805"/>
      <c r="ZA805"/>
      <c r="ZB805"/>
      <c r="ZC805"/>
      <c r="ZD805"/>
      <c r="ZE805"/>
      <c r="ZF805"/>
      <c r="ZG805"/>
      <c r="ZH805"/>
      <c r="ZI805"/>
      <c r="ZJ805"/>
      <c r="ZK805"/>
      <c r="ZL805"/>
      <c r="ZM805"/>
      <c r="ZN805"/>
      <c r="ZO805"/>
      <c r="ZP805"/>
      <c r="ZQ805"/>
      <c r="ZR805"/>
      <c r="ZS805"/>
      <c r="ZT805"/>
      <c r="ZU805"/>
      <c r="ZV805"/>
      <c r="ZW805"/>
      <c r="ZX805"/>
      <c r="ZY805"/>
      <c r="ZZ805"/>
    </row>
    <row r="806" spans="12:702" x14ac:dyDescent="0.3">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c r="RI806"/>
      <c r="RJ806"/>
      <c r="RK806"/>
      <c r="RL806"/>
      <c r="RM806"/>
      <c r="RN806"/>
      <c r="RO806"/>
      <c r="RP806"/>
      <c r="RQ806"/>
      <c r="RR806"/>
      <c r="RS806"/>
      <c r="RT806"/>
      <c r="RU806"/>
      <c r="RV806"/>
      <c r="RW806"/>
      <c r="RX806"/>
      <c r="RY806"/>
      <c r="RZ806"/>
      <c r="SA806"/>
      <c r="SB806"/>
      <c r="SC806"/>
      <c r="SD806"/>
      <c r="SE806"/>
      <c r="SF806"/>
      <c r="SG806"/>
      <c r="SH806"/>
      <c r="SI806"/>
      <c r="SJ806"/>
      <c r="SK806"/>
      <c r="SL806"/>
      <c r="SM806"/>
      <c r="SN806"/>
      <c r="SO806"/>
      <c r="SP806"/>
      <c r="SQ806"/>
      <c r="SR806"/>
      <c r="SS806"/>
      <c r="ST806"/>
      <c r="SU806"/>
      <c r="SV806"/>
      <c r="SW806"/>
      <c r="SX806"/>
      <c r="SY806"/>
      <c r="SZ806"/>
      <c r="TA806"/>
      <c r="TB806"/>
      <c r="TC806"/>
      <c r="TD806"/>
      <c r="TE806"/>
      <c r="TF806"/>
      <c r="TG806"/>
      <c r="TH806"/>
      <c r="TI806"/>
      <c r="TJ806"/>
      <c r="TK806"/>
      <c r="TL806"/>
      <c r="TM806"/>
      <c r="TN806"/>
      <c r="TO806"/>
      <c r="TP806"/>
      <c r="TQ806"/>
      <c r="TR806"/>
      <c r="TS806"/>
      <c r="TT806"/>
      <c r="TU806"/>
      <c r="TV806"/>
      <c r="TW806"/>
      <c r="TX806"/>
      <c r="TY806"/>
      <c r="TZ806"/>
      <c r="UA806"/>
      <c r="UB806"/>
      <c r="UC806"/>
      <c r="UD806"/>
      <c r="UE806"/>
      <c r="UF806"/>
      <c r="UG806"/>
      <c r="UH806"/>
      <c r="UI806"/>
      <c r="UJ806"/>
      <c r="UK806"/>
      <c r="UL806"/>
      <c r="UM806"/>
      <c r="UN806"/>
      <c r="UO806"/>
      <c r="UP806"/>
      <c r="UQ806"/>
      <c r="UR806"/>
      <c r="US806"/>
      <c r="UT806"/>
      <c r="UU806"/>
      <c r="UV806"/>
      <c r="UW806"/>
      <c r="UX806"/>
      <c r="UY806"/>
      <c r="UZ806"/>
      <c r="VA806"/>
      <c r="VB806"/>
      <c r="VC806"/>
      <c r="VD806"/>
      <c r="VE806"/>
      <c r="VF806"/>
      <c r="VG806"/>
      <c r="VH806"/>
      <c r="VI806"/>
      <c r="VJ806"/>
      <c r="VK806"/>
      <c r="VL806"/>
      <c r="VM806"/>
      <c r="VN806"/>
      <c r="VO806"/>
      <c r="VP806"/>
      <c r="VQ806"/>
      <c r="VR806"/>
      <c r="VS806"/>
      <c r="VT806"/>
      <c r="VU806"/>
      <c r="VV806"/>
      <c r="VW806"/>
      <c r="VX806"/>
      <c r="VY806"/>
      <c r="VZ806"/>
      <c r="WA806"/>
      <c r="WB806"/>
      <c r="WC806"/>
      <c r="WD806"/>
      <c r="WE806"/>
      <c r="WF806"/>
      <c r="WG806"/>
      <c r="WH806"/>
      <c r="WI806"/>
      <c r="WJ806"/>
      <c r="WK806"/>
      <c r="WL806"/>
      <c r="WM806"/>
      <c r="WN806"/>
      <c r="WO806"/>
      <c r="WP806"/>
      <c r="WQ806"/>
      <c r="WR806"/>
      <c r="WS806"/>
      <c r="WT806"/>
      <c r="WU806"/>
      <c r="WV806"/>
      <c r="WW806"/>
      <c r="WX806"/>
      <c r="WY806"/>
      <c r="WZ806"/>
      <c r="XA806"/>
      <c r="XB806"/>
      <c r="XC806"/>
      <c r="XD806"/>
      <c r="XE806"/>
      <c r="XF806"/>
      <c r="XG806"/>
      <c r="XH806"/>
      <c r="XI806"/>
      <c r="XJ806"/>
      <c r="XK806"/>
      <c r="XL806"/>
      <c r="XM806"/>
      <c r="XN806"/>
      <c r="XO806"/>
      <c r="XP806"/>
      <c r="XQ806"/>
      <c r="XR806"/>
      <c r="XS806"/>
      <c r="XT806"/>
      <c r="XU806"/>
      <c r="XV806"/>
      <c r="XW806"/>
      <c r="XX806"/>
      <c r="XY806"/>
      <c r="XZ806"/>
      <c r="YA806"/>
      <c r="YB806"/>
      <c r="YC806"/>
      <c r="YD806"/>
      <c r="YE806"/>
      <c r="YF806"/>
      <c r="YG806"/>
      <c r="YH806"/>
      <c r="YI806"/>
      <c r="YJ806"/>
      <c r="YK806"/>
      <c r="YL806"/>
      <c r="YM806"/>
      <c r="YN806"/>
      <c r="YO806"/>
      <c r="YP806"/>
      <c r="YQ806"/>
      <c r="YR806"/>
      <c r="YS806"/>
      <c r="YT806"/>
      <c r="YU806"/>
      <c r="YV806"/>
      <c r="YW806"/>
      <c r="YX806"/>
      <c r="YY806"/>
      <c r="YZ806"/>
      <c r="ZA806"/>
      <c r="ZB806"/>
      <c r="ZC806"/>
      <c r="ZD806"/>
      <c r="ZE806"/>
      <c r="ZF806"/>
      <c r="ZG806"/>
      <c r="ZH806"/>
      <c r="ZI806"/>
      <c r="ZJ806"/>
      <c r="ZK806"/>
      <c r="ZL806"/>
      <c r="ZM806"/>
      <c r="ZN806"/>
      <c r="ZO806"/>
      <c r="ZP806"/>
      <c r="ZQ806"/>
      <c r="ZR806"/>
      <c r="ZS806"/>
      <c r="ZT806"/>
      <c r="ZU806"/>
      <c r="ZV806"/>
      <c r="ZW806"/>
      <c r="ZX806"/>
      <c r="ZY806"/>
      <c r="ZZ806"/>
    </row>
    <row r="807" spans="12:702" x14ac:dyDescent="0.3">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c r="RI807"/>
      <c r="RJ807"/>
      <c r="RK807"/>
      <c r="RL807"/>
      <c r="RM807"/>
      <c r="RN807"/>
      <c r="RO807"/>
      <c r="RP807"/>
      <c r="RQ807"/>
      <c r="RR807"/>
      <c r="RS807"/>
      <c r="RT807"/>
      <c r="RU807"/>
      <c r="RV807"/>
      <c r="RW807"/>
      <c r="RX807"/>
      <c r="RY807"/>
      <c r="RZ807"/>
      <c r="SA807"/>
      <c r="SB807"/>
      <c r="SC807"/>
      <c r="SD807"/>
      <c r="SE807"/>
      <c r="SF807"/>
      <c r="SG807"/>
      <c r="SH807"/>
      <c r="SI807"/>
      <c r="SJ807"/>
      <c r="SK807"/>
      <c r="SL807"/>
      <c r="SM807"/>
      <c r="SN807"/>
      <c r="SO807"/>
      <c r="SP807"/>
      <c r="SQ807"/>
      <c r="SR807"/>
      <c r="SS807"/>
      <c r="ST807"/>
      <c r="SU807"/>
      <c r="SV807"/>
      <c r="SW807"/>
      <c r="SX807"/>
      <c r="SY807"/>
      <c r="SZ807"/>
      <c r="TA807"/>
      <c r="TB807"/>
      <c r="TC807"/>
      <c r="TD807"/>
      <c r="TE807"/>
      <c r="TF807"/>
      <c r="TG807"/>
      <c r="TH807"/>
      <c r="TI807"/>
      <c r="TJ807"/>
      <c r="TK807"/>
      <c r="TL807"/>
      <c r="TM807"/>
      <c r="TN807"/>
      <c r="TO807"/>
      <c r="TP807"/>
      <c r="TQ807"/>
      <c r="TR807"/>
      <c r="TS807"/>
      <c r="TT807"/>
      <c r="TU807"/>
      <c r="TV807"/>
      <c r="TW807"/>
      <c r="TX807"/>
      <c r="TY807"/>
      <c r="TZ807"/>
      <c r="UA807"/>
      <c r="UB807"/>
      <c r="UC807"/>
      <c r="UD807"/>
      <c r="UE807"/>
      <c r="UF807"/>
      <c r="UG807"/>
      <c r="UH807"/>
      <c r="UI807"/>
      <c r="UJ807"/>
      <c r="UK807"/>
      <c r="UL807"/>
      <c r="UM807"/>
      <c r="UN807"/>
      <c r="UO807"/>
      <c r="UP807"/>
      <c r="UQ807"/>
      <c r="UR807"/>
      <c r="US807"/>
      <c r="UT807"/>
      <c r="UU807"/>
      <c r="UV807"/>
      <c r="UW807"/>
      <c r="UX807"/>
      <c r="UY807"/>
      <c r="UZ807"/>
      <c r="VA807"/>
      <c r="VB807"/>
      <c r="VC807"/>
      <c r="VD807"/>
      <c r="VE807"/>
      <c r="VF807"/>
      <c r="VG807"/>
      <c r="VH807"/>
      <c r="VI807"/>
      <c r="VJ807"/>
      <c r="VK807"/>
      <c r="VL807"/>
      <c r="VM807"/>
      <c r="VN807"/>
      <c r="VO807"/>
      <c r="VP807"/>
      <c r="VQ807"/>
      <c r="VR807"/>
      <c r="VS807"/>
      <c r="VT807"/>
      <c r="VU807"/>
      <c r="VV807"/>
      <c r="VW807"/>
      <c r="VX807"/>
      <c r="VY807"/>
      <c r="VZ807"/>
      <c r="WA807"/>
      <c r="WB807"/>
      <c r="WC807"/>
      <c r="WD807"/>
      <c r="WE807"/>
      <c r="WF807"/>
      <c r="WG807"/>
      <c r="WH807"/>
      <c r="WI807"/>
      <c r="WJ807"/>
      <c r="WK807"/>
      <c r="WL807"/>
      <c r="WM807"/>
      <c r="WN807"/>
      <c r="WO807"/>
      <c r="WP807"/>
      <c r="WQ807"/>
      <c r="WR807"/>
      <c r="WS807"/>
      <c r="WT807"/>
      <c r="WU807"/>
      <c r="WV807"/>
      <c r="WW807"/>
      <c r="WX807"/>
      <c r="WY807"/>
      <c r="WZ807"/>
      <c r="XA807"/>
      <c r="XB807"/>
      <c r="XC807"/>
      <c r="XD807"/>
      <c r="XE807"/>
      <c r="XF807"/>
      <c r="XG807"/>
      <c r="XH807"/>
      <c r="XI807"/>
      <c r="XJ807"/>
      <c r="XK807"/>
      <c r="XL807"/>
      <c r="XM807"/>
      <c r="XN807"/>
      <c r="XO807"/>
      <c r="XP807"/>
      <c r="XQ807"/>
      <c r="XR807"/>
      <c r="XS807"/>
      <c r="XT807"/>
      <c r="XU807"/>
      <c r="XV807"/>
      <c r="XW807"/>
      <c r="XX807"/>
      <c r="XY807"/>
      <c r="XZ807"/>
      <c r="YA807"/>
      <c r="YB807"/>
      <c r="YC807"/>
      <c r="YD807"/>
      <c r="YE807"/>
      <c r="YF807"/>
      <c r="YG807"/>
      <c r="YH807"/>
      <c r="YI807"/>
      <c r="YJ807"/>
      <c r="YK807"/>
      <c r="YL807"/>
      <c r="YM807"/>
      <c r="YN807"/>
      <c r="YO807"/>
      <c r="YP807"/>
      <c r="YQ807"/>
      <c r="YR807"/>
      <c r="YS807"/>
      <c r="YT807"/>
      <c r="YU807"/>
      <c r="YV807"/>
      <c r="YW807"/>
      <c r="YX807"/>
      <c r="YY807"/>
      <c r="YZ807"/>
      <c r="ZA807"/>
      <c r="ZB807"/>
      <c r="ZC807"/>
      <c r="ZD807"/>
      <c r="ZE807"/>
      <c r="ZF807"/>
      <c r="ZG807"/>
      <c r="ZH807"/>
      <c r="ZI807"/>
      <c r="ZJ807"/>
      <c r="ZK807"/>
      <c r="ZL807"/>
      <c r="ZM807"/>
      <c r="ZN807"/>
      <c r="ZO807"/>
      <c r="ZP807"/>
      <c r="ZQ807"/>
      <c r="ZR807"/>
      <c r="ZS807"/>
      <c r="ZT807"/>
      <c r="ZU807"/>
      <c r="ZV807"/>
      <c r="ZW807"/>
      <c r="ZX807"/>
      <c r="ZY807"/>
      <c r="ZZ807"/>
    </row>
    <row r="808" spans="12:702" x14ac:dyDescent="0.3">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c r="RI808"/>
      <c r="RJ808"/>
      <c r="RK808"/>
      <c r="RL808"/>
      <c r="RM808"/>
      <c r="RN808"/>
      <c r="RO808"/>
      <c r="RP808"/>
      <c r="RQ808"/>
      <c r="RR808"/>
      <c r="RS808"/>
      <c r="RT808"/>
      <c r="RU808"/>
      <c r="RV808"/>
      <c r="RW808"/>
      <c r="RX808"/>
      <c r="RY808"/>
      <c r="RZ808"/>
      <c r="SA808"/>
      <c r="SB808"/>
      <c r="SC808"/>
      <c r="SD808"/>
      <c r="SE808"/>
      <c r="SF808"/>
      <c r="SG808"/>
      <c r="SH808"/>
      <c r="SI808"/>
      <c r="SJ808"/>
      <c r="SK808"/>
      <c r="SL808"/>
      <c r="SM808"/>
      <c r="SN808"/>
      <c r="SO808"/>
      <c r="SP808"/>
      <c r="SQ808"/>
      <c r="SR808"/>
      <c r="SS808"/>
      <c r="ST808"/>
      <c r="SU808"/>
      <c r="SV808"/>
      <c r="SW808"/>
      <c r="SX808"/>
      <c r="SY808"/>
      <c r="SZ808"/>
      <c r="TA808"/>
      <c r="TB808"/>
      <c r="TC808"/>
      <c r="TD808"/>
      <c r="TE808"/>
      <c r="TF808"/>
      <c r="TG808"/>
      <c r="TH808"/>
      <c r="TI808"/>
      <c r="TJ808"/>
      <c r="TK808"/>
      <c r="TL808"/>
      <c r="TM808"/>
      <c r="TN808"/>
      <c r="TO808"/>
      <c r="TP808"/>
      <c r="TQ808"/>
      <c r="TR808"/>
      <c r="TS808"/>
      <c r="TT808"/>
      <c r="TU808"/>
      <c r="TV808"/>
      <c r="TW808"/>
      <c r="TX808"/>
      <c r="TY808"/>
      <c r="TZ808"/>
      <c r="UA808"/>
      <c r="UB808"/>
      <c r="UC808"/>
      <c r="UD808"/>
      <c r="UE808"/>
      <c r="UF808"/>
      <c r="UG808"/>
      <c r="UH808"/>
      <c r="UI808"/>
      <c r="UJ808"/>
      <c r="UK808"/>
      <c r="UL808"/>
      <c r="UM808"/>
      <c r="UN808"/>
      <c r="UO808"/>
      <c r="UP808"/>
      <c r="UQ808"/>
      <c r="UR808"/>
      <c r="US808"/>
      <c r="UT808"/>
      <c r="UU808"/>
      <c r="UV808"/>
      <c r="UW808"/>
      <c r="UX808"/>
      <c r="UY808"/>
      <c r="UZ808"/>
      <c r="VA808"/>
      <c r="VB808"/>
      <c r="VC808"/>
      <c r="VD808"/>
      <c r="VE808"/>
      <c r="VF808"/>
      <c r="VG808"/>
      <c r="VH808"/>
      <c r="VI808"/>
      <c r="VJ808"/>
      <c r="VK808"/>
      <c r="VL808"/>
      <c r="VM808"/>
      <c r="VN808"/>
      <c r="VO808"/>
      <c r="VP808"/>
      <c r="VQ808"/>
      <c r="VR808"/>
      <c r="VS808"/>
      <c r="VT808"/>
      <c r="VU808"/>
      <c r="VV808"/>
      <c r="VW808"/>
      <c r="VX808"/>
      <c r="VY808"/>
      <c r="VZ808"/>
      <c r="WA808"/>
      <c r="WB808"/>
      <c r="WC808"/>
      <c r="WD808"/>
      <c r="WE808"/>
      <c r="WF808"/>
      <c r="WG808"/>
      <c r="WH808"/>
      <c r="WI808"/>
      <c r="WJ808"/>
      <c r="WK808"/>
      <c r="WL808"/>
      <c r="WM808"/>
      <c r="WN808"/>
      <c r="WO808"/>
      <c r="WP808"/>
      <c r="WQ808"/>
      <c r="WR808"/>
      <c r="WS808"/>
      <c r="WT808"/>
      <c r="WU808"/>
      <c r="WV808"/>
      <c r="WW808"/>
      <c r="WX808"/>
      <c r="WY808"/>
      <c r="WZ808"/>
      <c r="XA808"/>
      <c r="XB808"/>
      <c r="XC808"/>
      <c r="XD808"/>
      <c r="XE808"/>
      <c r="XF808"/>
      <c r="XG808"/>
      <c r="XH808"/>
      <c r="XI808"/>
      <c r="XJ808"/>
      <c r="XK808"/>
      <c r="XL808"/>
      <c r="XM808"/>
      <c r="XN808"/>
      <c r="XO808"/>
      <c r="XP808"/>
      <c r="XQ808"/>
      <c r="XR808"/>
      <c r="XS808"/>
      <c r="XT808"/>
      <c r="XU808"/>
      <c r="XV808"/>
      <c r="XW808"/>
      <c r="XX808"/>
      <c r="XY808"/>
      <c r="XZ808"/>
      <c r="YA808"/>
      <c r="YB808"/>
      <c r="YC808"/>
      <c r="YD808"/>
      <c r="YE808"/>
      <c r="YF808"/>
      <c r="YG808"/>
      <c r="YH808"/>
      <c r="YI808"/>
      <c r="YJ808"/>
      <c r="YK808"/>
      <c r="YL808"/>
      <c r="YM808"/>
      <c r="YN808"/>
      <c r="YO808"/>
      <c r="YP808"/>
      <c r="YQ808"/>
      <c r="YR808"/>
      <c r="YS808"/>
      <c r="YT808"/>
      <c r="YU808"/>
      <c r="YV808"/>
      <c r="YW808"/>
      <c r="YX808"/>
      <c r="YY808"/>
      <c r="YZ808"/>
      <c r="ZA808"/>
      <c r="ZB808"/>
      <c r="ZC808"/>
      <c r="ZD808"/>
      <c r="ZE808"/>
      <c r="ZF808"/>
      <c r="ZG808"/>
      <c r="ZH808"/>
      <c r="ZI808"/>
      <c r="ZJ808"/>
      <c r="ZK808"/>
      <c r="ZL808"/>
      <c r="ZM808"/>
      <c r="ZN808"/>
      <c r="ZO808"/>
      <c r="ZP808"/>
      <c r="ZQ808"/>
      <c r="ZR808"/>
      <c r="ZS808"/>
      <c r="ZT808"/>
      <c r="ZU808"/>
      <c r="ZV808"/>
      <c r="ZW808"/>
      <c r="ZX808"/>
      <c r="ZY808"/>
      <c r="ZZ808"/>
    </row>
    <row r="809" spans="12:702" x14ac:dyDescent="0.3">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c r="RZ809"/>
      <c r="SA809"/>
      <c r="SB809"/>
      <c r="SC809"/>
      <c r="SD809"/>
      <c r="SE809"/>
      <c r="SF809"/>
      <c r="SG809"/>
      <c r="SH809"/>
      <c r="SI809"/>
      <c r="SJ809"/>
      <c r="SK809"/>
      <c r="SL809"/>
      <c r="SM809"/>
      <c r="SN809"/>
      <c r="SO809"/>
      <c r="SP809"/>
      <c r="SQ809"/>
      <c r="SR809"/>
      <c r="SS809"/>
      <c r="ST809"/>
      <c r="SU809"/>
      <c r="SV809"/>
      <c r="SW809"/>
      <c r="SX809"/>
      <c r="SY809"/>
      <c r="SZ809"/>
      <c r="TA809"/>
      <c r="TB809"/>
      <c r="TC809"/>
      <c r="TD809"/>
      <c r="TE809"/>
      <c r="TF809"/>
      <c r="TG809"/>
      <c r="TH809"/>
      <c r="TI809"/>
      <c r="TJ809"/>
      <c r="TK809"/>
      <c r="TL809"/>
      <c r="TM809"/>
      <c r="TN809"/>
      <c r="TO809"/>
      <c r="TP809"/>
      <c r="TQ809"/>
      <c r="TR809"/>
      <c r="TS809"/>
      <c r="TT809"/>
      <c r="TU809"/>
      <c r="TV809"/>
      <c r="TW809"/>
      <c r="TX809"/>
      <c r="TY809"/>
      <c r="TZ809"/>
      <c r="UA809"/>
      <c r="UB809"/>
      <c r="UC809"/>
      <c r="UD809"/>
      <c r="UE809"/>
      <c r="UF809"/>
      <c r="UG809"/>
      <c r="UH809"/>
      <c r="UI809"/>
      <c r="UJ809"/>
      <c r="UK809"/>
      <c r="UL809"/>
      <c r="UM809"/>
      <c r="UN809"/>
      <c r="UO809"/>
      <c r="UP809"/>
      <c r="UQ809"/>
      <c r="UR809"/>
      <c r="US809"/>
      <c r="UT809"/>
      <c r="UU809"/>
      <c r="UV809"/>
      <c r="UW809"/>
      <c r="UX809"/>
      <c r="UY809"/>
      <c r="UZ809"/>
      <c r="VA809"/>
      <c r="VB809"/>
      <c r="VC809"/>
      <c r="VD809"/>
      <c r="VE809"/>
      <c r="VF809"/>
      <c r="VG809"/>
      <c r="VH809"/>
      <c r="VI809"/>
      <c r="VJ809"/>
      <c r="VK809"/>
      <c r="VL809"/>
      <c r="VM809"/>
      <c r="VN809"/>
      <c r="VO809"/>
      <c r="VP809"/>
      <c r="VQ809"/>
      <c r="VR809"/>
      <c r="VS809"/>
      <c r="VT809"/>
      <c r="VU809"/>
      <c r="VV809"/>
      <c r="VW809"/>
      <c r="VX809"/>
      <c r="VY809"/>
      <c r="VZ809"/>
      <c r="WA809"/>
      <c r="WB809"/>
      <c r="WC809"/>
      <c r="WD809"/>
      <c r="WE809"/>
      <c r="WF809"/>
      <c r="WG809"/>
      <c r="WH809"/>
      <c r="WI809"/>
      <c r="WJ809"/>
      <c r="WK809"/>
      <c r="WL809"/>
      <c r="WM809"/>
      <c r="WN809"/>
      <c r="WO809"/>
      <c r="WP809"/>
      <c r="WQ809"/>
      <c r="WR809"/>
      <c r="WS809"/>
      <c r="WT809"/>
      <c r="WU809"/>
      <c r="WV809"/>
      <c r="WW809"/>
      <c r="WX809"/>
      <c r="WY809"/>
      <c r="WZ809"/>
      <c r="XA809"/>
      <c r="XB809"/>
      <c r="XC809"/>
      <c r="XD809"/>
      <c r="XE809"/>
      <c r="XF809"/>
      <c r="XG809"/>
      <c r="XH809"/>
      <c r="XI809"/>
      <c r="XJ809"/>
      <c r="XK809"/>
      <c r="XL809"/>
      <c r="XM809"/>
      <c r="XN809"/>
      <c r="XO809"/>
      <c r="XP809"/>
      <c r="XQ809"/>
      <c r="XR809"/>
      <c r="XS809"/>
      <c r="XT809"/>
      <c r="XU809"/>
      <c r="XV809"/>
      <c r="XW809"/>
      <c r="XX809"/>
      <c r="XY809"/>
      <c r="XZ809"/>
      <c r="YA809"/>
      <c r="YB809"/>
      <c r="YC809"/>
      <c r="YD809"/>
      <c r="YE809"/>
      <c r="YF809"/>
      <c r="YG809"/>
      <c r="YH809"/>
      <c r="YI809"/>
      <c r="YJ809"/>
      <c r="YK809"/>
      <c r="YL809"/>
      <c r="YM809"/>
      <c r="YN809"/>
      <c r="YO809"/>
      <c r="YP809"/>
      <c r="YQ809"/>
      <c r="YR809"/>
      <c r="YS809"/>
      <c r="YT809"/>
      <c r="YU809"/>
      <c r="YV809"/>
      <c r="YW809"/>
      <c r="YX809"/>
      <c r="YY809"/>
      <c r="YZ809"/>
      <c r="ZA809"/>
      <c r="ZB809"/>
      <c r="ZC809"/>
      <c r="ZD809"/>
      <c r="ZE809"/>
      <c r="ZF809"/>
      <c r="ZG809"/>
      <c r="ZH809"/>
      <c r="ZI809"/>
      <c r="ZJ809"/>
      <c r="ZK809"/>
      <c r="ZL809"/>
      <c r="ZM809"/>
      <c r="ZN809"/>
      <c r="ZO809"/>
      <c r="ZP809"/>
      <c r="ZQ809"/>
      <c r="ZR809"/>
      <c r="ZS809"/>
      <c r="ZT809"/>
      <c r="ZU809"/>
      <c r="ZV809"/>
      <c r="ZW809"/>
      <c r="ZX809"/>
      <c r="ZY809"/>
      <c r="ZZ809"/>
    </row>
    <row r="810" spans="12:702" x14ac:dyDescent="0.3">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c r="RZ810"/>
      <c r="SA810"/>
      <c r="SB810"/>
      <c r="SC810"/>
      <c r="SD810"/>
      <c r="SE810"/>
      <c r="SF810"/>
      <c r="SG810"/>
      <c r="SH810"/>
      <c r="SI810"/>
      <c r="SJ810"/>
      <c r="SK810"/>
      <c r="SL810"/>
      <c r="SM810"/>
      <c r="SN810"/>
      <c r="SO810"/>
      <c r="SP810"/>
      <c r="SQ810"/>
      <c r="SR810"/>
      <c r="SS810"/>
      <c r="ST810"/>
      <c r="SU810"/>
      <c r="SV810"/>
      <c r="SW810"/>
      <c r="SX810"/>
      <c r="SY810"/>
      <c r="SZ810"/>
      <c r="TA810"/>
      <c r="TB810"/>
      <c r="TC810"/>
      <c r="TD810"/>
      <c r="TE810"/>
      <c r="TF810"/>
      <c r="TG810"/>
      <c r="TH810"/>
      <c r="TI810"/>
      <c r="TJ810"/>
      <c r="TK810"/>
      <c r="TL810"/>
      <c r="TM810"/>
      <c r="TN810"/>
      <c r="TO810"/>
      <c r="TP810"/>
      <c r="TQ810"/>
      <c r="TR810"/>
      <c r="TS810"/>
      <c r="TT810"/>
      <c r="TU810"/>
      <c r="TV810"/>
      <c r="TW810"/>
      <c r="TX810"/>
      <c r="TY810"/>
      <c r="TZ810"/>
      <c r="UA810"/>
      <c r="UB810"/>
      <c r="UC810"/>
      <c r="UD810"/>
      <c r="UE810"/>
      <c r="UF810"/>
      <c r="UG810"/>
      <c r="UH810"/>
      <c r="UI810"/>
      <c r="UJ810"/>
      <c r="UK810"/>
      <c r="UL810"/>
      <c r="UM810"/>
      <c r="UN810"/>
      <c r="UO810"/>
      <c r="UP810"/>
      <c r="UQ810"/>
      <c r="UR810"/>
      <c r="US810"/>
      <c r="UT810"/>
      <c r="UU810"/>
      <c r="UV810"/>
      <c r="UW810"/>
      <c r="UX810"/>
      <c r="UY810"/>
      <c r="UZ810"/>
      <c r="VA810"/>
      <c r="VB810"/>
      <c r="VC810"/>
      <c r="VD810"/>
      <c r="VE810"/>
      <c r="VF810"/>
      <c r="VG810"/>
      <c r="VH810"/>
      <c r="VI810"/>
      <c r="VJ810"/>
      <c r="VK810"/>
      <c r="VL810"/>
      <c r="VM810"/>
      <c r="VN810"/>
      <c r="VO810"/>
      <c r="VP810"/>
      <c r="VQ810"/>
      <c r="VR810"/>
      <c r="VS810"/>
      <c r="VT810"/>
      <c r="VU810"/>
      <c r="VV810"/>
      <c r="VW810"/>
      <c r="VX810"/>
      <c r="VY810"/>
      <c r="VZ810"/>
      <c r="WA810"/>
      <c r="WB810"/>
      <c r="WC810"/>
      <c r="WD810"/>
      <c r="WE810"/>
      <c r="WF810"/>
      <c r="WG810"/>
      <c r="WH810"/>
      <c r="WI810"/>
      <c r="WJ810"/>
      <c r="WK810"/>
      <c r="WL810"/>
      <c r="WM810"/>
      <c r="WN810"/>
      <c r="WO810"/>
      <c r="WP810"/>
      <c r="WQ810"/>
      <c r="WR810"/>
      <c r="WS810"/>
      <c r="WT810"/>
      <c r="WU810"/>
      <c r="WV810"/>
      <c r="WW810"/>
      <c r="WX810"/>
      <c r="WY810"/>
      <c r="WZ810"/>
      <c r="XA810"/>
      <c r="XB810"/>
      <c r="XC810"/>
      <c r="XD810"/>
      <c r="XE810"/>
      <c r="XF810"/>
      <c r="XG810"/>
      <c r="XH810"/>
      <c r="XI810"/>
      <c r="XJ810"/>
      <c r="XK810"/>
      <c r="XL810"/>
      <c r="XM810"/>
      <c r="XN810"/>
      <c r="XO810"/>
      <c r="XP810"/>
      <c r="XQ810"/>
      <c r="XR810"/>
      <c r="XS810"/>
      <c r="XT810"/>
      <c r="XU810"/>
      <c r="XV810"/>
      <c r="XW810"/>
      <c r="XX810"/>
      <c r="XY810"/>
      <c r="XZ810"/>
      <c r="YA810"/>
      <c r="YB810"/>
      <c r="YC810"/>
      <c r="YD810"/>
      <c r="YE810"/>
      <c r="YF810"/>
      <c r="YG810"/>
      <c r="YH810"/>
      <c r="YI810"/>
      <c r="YJ810"/>
      <c r="YK810"/>
      <c r="YL810"/>
      <c r="YM810"/>
      <c r="YN810"/>
      <c r="YO810"/>
      <c r="YP810"/>
      <c r="YQ810"/>
      <c r="YR810"/>
      <c r="YS810"/>
      <c r="YT810"/>
      <c r="YU810"/>
      <c r="YV810"/>
      <c r="YW810"/>
      <c r="YX810"/>
      <c r="YY810"/>
      <c r="YZ810"/>
      <c r="ZA810"/>
      <c r="ZB810"/>
      <c r="ZC810"/>
      <c r="ZD810"/>
      <c r="ZE810"/>
      <c r="ZF810"/>
      <c r="ZG810"/>
      <c r="ZH810"/>
      <c r="ZI810"/>
      <c r="ZJ810"/>
      <c r="ZK810"/>
      <c r="ZL810"/>
      <c r="ZM810"/>
      <c r="ZN810"/>
      <c r="ZO810"/>
      <c r="ZP810"/>
      <c r="ZQ810"/>
      <c r="ZR810"/>
      <c r="ZS810"/>
      <c r="ZT810"/>
      <c r="ZU810"/>
      <c r="ZV810"/>
      <c r="ZW810"/>
      <c r="ZX810"/>
      <c r="ZY810"/>
      <c r="ZZ810"/>
    </row>
    <row r="811" spans="12:702" x14ac:dyDescent="0.3">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c r="RZ811"/>
      <c r="SA811"/>
      <c r="SB811"/>
      <c r="SC811"/>
      <c r="SD811"/>
      <c r="SE811"/>
      <c r="SF811"/>
      <c r="SG811"/>
      <c r="SH811"/>
      <c r="SI811"/>
      <c r="SJ811"/>
      <c r="SK811"/>
      <c r="SL811"/>
      <c r="SM811"/>
      <c r="SN811"/>
      <c r="SO811"/>
      <c r="SP811"/>
      <c r="SQ811"/>
      <c r="SR811"/>
      <c r="SS811"/>
      <c r="ST811"/>
      <c r="SU811"/>
      <c r="SV811"/>
      <c r="SW811"/>
      <c r="SX811"/>
      <c r="SY811"/>
      <c r="SZ811"/>
      <c r="TA811"/>
      <c r="TB811"/>
      <c r="TC811"/>
      <c r="TD811"/>
      <c r="TE811"/>
      <c r="TF811"/>
      <c r="TG811"/>
      <c r="TH811"/>
      <c r="TI811"/>
      <c r="TJ811"/>
      <c r="TK811"/>
      <c r="TL811"/>
      <c r="TM811"/>
      <c r="TN811"/>
      <c r="TO811"/>
      <c r="TP811"/>
      <c r="TQ811"/>
      <c r="TR811"/>
      <c r="TS811"/>
      <c r="TT811"/>
      <c r="TU811"/>
      <c r="TV811"/>
      <c r="TW811"/>
      <c r="TX811"/>
      <c r="TY811"/>
      <c r="TZ811"/>
      <c r="UA811"/>
      <c r="UB811"/>
      <c r="UC811"/>
      <c r="UD811"/>
      <c r="UE811"/>
      <c r="UF811"/>
      <c r="UG811"/>
      <c r="UH811"/>
      <c r="UI811"/>
      <c r="UJ811"/>
      <c r="UK811"/>
      <c r="UL811"/>
      <c r="UM811"/>
      <c r="UN811"/>
      <c r="UO811"/>
      <c r="UP811"/>
      <c r="UQ811"/>
      <c r="UR811"/>
      <c r="US811"/>
      <c r="UT811"/>
      <c r="UU811"/>
      <c r="UV811"/>
      <c r="UW811"/>
      <c r="UX811"/>
      <c r="UY811"/>
      <c r="UZ811"/>
      <c r="VA811"/>
      <c r="VB811"/>
      <c r="VC811"/>
      <c r="VD811"/>
      <c r="VE811"/>
      <c r="VF811"/>
      <c r="VG811"/>
      <c r="VH811"/>
      <c r="VI811"/>
      <c r="VJ811"/>
      <c r="VK811"/>
      <c r="VL811"/>
      <c r="VM811"/>
      <c r="VN811"/>
      <c r="VO811"/>
      <c r="VP811"/>
      <c r="VQ811"/>
      <c r="VR811"/>
      <c r="VS811"/>
      <c r="VT811"/>
      <c r="VU811"/>
      <c r="VV811"/>
      <c r="VW811"/>
      <c r="VX811"/>
      <c r="VY811"/>
      <c r="VZ811"/>
      <c r="WA811"/>
      <c r="WB811"/>
      <c r="WC811"/>
      <c r="WD811"/>
      <c r="WE811"/>
      <c r="WF811"/>
      <c r="WG811"/>
      <c r="WH811"/>
      <c r="WI811"/>
      <c r="WJ811"/>
      <c r="WK811"/>
      <c r="WL811"/>
      <c r="WM811"/>
      <c r="WN811"/>
      <c r="WO811"/>
      <c r="WP811"/>
      <c r="WQ811"/>
      <c r="WR811"/>
      <c r="WS811"/>
      <c r="WT811"/>
      <c r="WU811"/>
      <c r="WV811"/>
      <c r="WW811"/>
      <c r="WX811"/>
      <c r="WY811"/>
      <c r="WZ811"/>
      <c r="XA811"/>
      <c r="XB811"/>
      <c r="XC811"/>
      <c r="XD811"/>
      <c r="XE811"/>
      <c r="XF811"/>
      <c r="XG811"/>
      <c r="XH811"/>
      <c r="XI811"/>
      <c r="XJ811"/>
      <c r="XK811"/>
      <c r="XL811"/>
      <c r="XM811"/>
      <c r="XN811"/>
      <c r="XO811"/>
      <c r="XP811"/>
      <c r="XQ811"/>
      <c r="XR811"/>
      <c r="XS811"/>
      <c r="XT811"/>
      <c r="XU811"/>
      <c r="XV811"/>
      <c r="XW811"/>
      <c r="XX811"/>
      <c r="XY811"/>
      <c r="XZ811"/>
      <c r="YA811"/>
      <c r="YB811"/>
      <c r="YC811"/>
      <c r="YD811"/>
      <c r="YE811"/>
      <c r="YF811"/>
      <c r="YG811"/>
      <c r="YH811"/>
      <c r="YI811"/>
      <c r="YJ811"/>
      <c r="YK811"/>
      <c r="YL811"/>
      <c r="YM811"/>
      <c r="YN811"/>
      <c r="YO811"/>
      <c r="YP811"/>
      <c r="YQ811"/>
      <c r="YR811"/>
      <c r="YS811"/>
      <c r="YT811"/>
      <c r="YU811"/>
      <c r="YV811"/>
      <c r="YW811"/>
      <c r="YX811"/>
      <c r="YY811"/>
      <c r="YZ811"/>
      <c r="ZA811"/>
      <c r="ZB811"/>
      <c r="ZC811"/>
      <c r="ZD811"/>
      <c r="ZE811"/>
      <c r="ZF811"/>
      <c r="ZG811"/>
      <c r="ZH811"/>
      <c r="ZI811"/>
      <c r="ZJ811"/>
      <c r="ZK811"/>
      <c r="ZL811"/>
      <c r="ZM811"/>
      <c r="ZN811"/>
      <c r="ZO811"/>
      <c r="ZP811"/>
      <c r="ZQ811"/>
      <c r="ZR811"/>
      <c r="ZS811"/>
      <c r="ZT811"/>
      <c r="ZU811"/>
      <c r="ZV811"/>
      <c r="ZW811"/>
      <c r="ZX811"/>
      <c r="ZY811"/>
      <c r="ZZ811"/>
    </row>
    <row r="812" spans="12:702" x14ac:dyDescent="0.3">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c r="RZ812"/>
      <c r="SA812"/>
      <c r="SB812"/>
      <c r="SC812"/>
      <c r="SD812"/>
      <c r="SE812"/>
      <c r="SF812"/>
      <c r="SG812"/>
      <c r="SH812"/>
      <c r="SI812"/>
      <c r="SJ812"/>
      <c r="SK812"/>
      <c r="SL812"/>
      <c r="SM812"/>
      <c r="SN812"/>
      <c r="SO812"/>
      <c r="SP812"/>
      <c r="SQ812"/>
      <c r="SR812"/>
      <c r="SS812"/>
      <c r="ST812"/>
      <c r="SU812"/>
      <c r="SV812"/>
      <c r="SW812"/>
      <c r="SX812"/>
      <c r="SY812"/>
      <c r="SZ812"/>
      <c r="TA812"/>
      <c r="TB812"/>
      <c r="TC812"/>
      <c r="TD812"/>
      <c r="TE812"/>
      <c r="TF812"/>
      <c r="TG812"/>
      <c r="TH812"/>
      <c r="TI812"/>
      <c r="TJ812"/>
      <c r="TK812"/>
      <c r="TL812"/>
      <c r="TM812"/>
      <c r="TN812"/>
      <c r="TO812"/>
      <c r="TP812"/>
      <c r="TQ812"/>
      <c r="TR812"/>
      <c r="TS812"/>
      <c r="TT812"/>
      <c r="TU812"/>
      <c r="TV812"/>
      <c r="TW812"/>
      <c r="TX812"/>
      <c r="TY812"/>
      <c r="TZ812"/>
      <c r="UA812"/>
      <c r="UB812"/>
      <c r="UC812"/>
      <c r="UD812"/>
      <c r="UE812"/>
      <c r="UF812"/>
      <c r="UG812"/>
      <c r="UH812"/>
      <c r="UI812"/>
      <c r="UJ812"/>
      <c r="UK812"/>
      <c r="UL812"/>
      <c r="UM812"/>
      <c r="UN812"/>
      <c r="UO812"/>
      <c r="UP812"/>
      <c r="UQ812"/>
      <c r="UR812"/>
      <c r="US812"/>
      <c r="UT812"/>
      <c r="UU812"/>
      <c r="UV812"/>
      <c r="UW812"/>
      <c r="UX812"/>
      <c r="UY812"/>
      <c r="UZ812"/>
      <c r="VA812"/>
      <c r="VB812"/>
      <c r="VC812"/>
      <c r="VD812"/>
      <c r="VE812"/>
      <c r="VF812"/>
      <c r="VG812"/>
      <c r="VH812"/>
      <c r="VI812"/>
      <c r="VJ812"/>
      <c r="VK812"/>
      <c r="VL812"/>
      <c r="VM812"/>
      <c r="VN812"/>
      <c r="VO812"/>
      <c r="VP812"/>
      <c r="VQ812"/>
      <c r="VR812"/>
      <c r="VS812"/>
      <c r="VT812"/>
      <c r="VU812"/>
      <c r="VV812"/>
      <c r="VW812"/>
      <c r="VX812"/>
      <c r="VY812"/>
      <c r="VZ812"/>
      <c r="WA812"/>
      <c r="WB812"/>
      <c r="WC812"/>
      <c r="WD812"/>
      <c r="WE812"/>
      <c r="WF812"/>
      <c r="WG812"/>
      <c r="WH812"/>
      <c r="WI812"/>
      <c r="WJ812"/>
      <c r="WK812"/>
      <c r="WL812"/>
      <c r="WM812"/>
      <c r="WN812"/>
      <c r="WO812"/>
      <c r="WP812"/>
      <c r="WQ812"/>
      <c r="WR812"/>
      <c r="WS812"/>
      <c r="WT812"/>
      <c r="WU812"/>
      <c r="WV812"/>
      <c r="WW812"/>
      <c r="WX812"/>
      <c r="WY812"/>
      <c r="WZ812"/>
      <c r="XA812"/>
      <c r="XB812"/>
      <c r="XC812"/>
      <c r="XD812"/>
      <c r="XE812"/>
      <c r="XF812"/>
      <c r="XG812"/>
      <c r="XH812"/>
      <c r="XI812"/>
      <c r="XJ812"/>
      <c r="XK812"/>
      <c r="XL812"/>
      <c r="XM812"/>
      <c r="XN812"/>
      <c r="XO812"/>
      <c r="XP812"/>
      <c r="XQ812"/>
      <c r="XR812"/>
      <c r="XS812"/>
      <c r="XT812"/>
      <c r="XU812"/>
      <c r="XV812"/>
      <c r="XW812"/>
      <c r="XX812"/>
      <c r="XY812"/>
      <c r="XZ812"/>
      <c r="YA812"/>
      <c r="YB812"/>
      <c r="YC812"/>
      <c r="YD812"/>
      <c r="YE812"/>
      <c r="YF812"/>
      <c r="YG812"/>
      <c r="YH812"/>
      <c r="YI812"/>
      <c r="YJ812"/>
      <c r="YK812"/>
      <c r="YL812"/>
      <c r="YM812"/>
      <c r="YN812"/>
      <c r="YO812"/>
      <c r="YP812"/>
      <c r="YQ812"/>
      <c r="YR812"/>
      <c r="YS812"/>
      <c r="YT812"/>
      <c r="YU812"/>
      <c r="YV812"/>
      <c r="YW812"/>
      <c r="YX812"/>
      <c r="YY812"/>
      <c r="YZ812"/>
      <c r="ZA812"/>
      <c r="ZB812"/>
      <c r="ZC812"/>
      <c r="ZD812"/>
      <c r="ZE812"/>
      <c r="ZF812"/>
      <c r="ZG812"/>
      <c r="ZH812"/>
      <c r="ZI812"/>
      <c r="ZJ812"/>
      <c r="ZK812"/>
      <c r="ZL812"/>
      <c r="ZM812"/>
      <c r="ZN812"/>
      <c r="ZO812"/>
      <c r="ZP812"/>
      <c r="ZQ812"/>
      <c r="ZR812"/>
      <c r="ZS812"/>
      <c r="ZT812"/>
      <c r="ZU812"/>
      <c r="ZV812"/>
      <c r="ZW812"/>
      <c r="ZX812"/>
      <c r="ZY812"/>
      <c r="ZZ812"/>
    </row>
    <row r="813" spans="12:702" x14ac:dyDescent="0.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c r="RZ813"/>
      <c r="SA813"/>
      <c r="SB813"/>
      <c r="SC813"/>
      <c r="SD813"/>
      <c r="SE813"/>
      <c r="SF813"/>
      <c r="SG813"/>
      <c r="SH813"/>
      <c r="SI813"/>
      <c r="SJ813"/>
      <c r="SK813"/>
      <c r="SL813"/>
      <c r="SM813"/>
      <c r="SN813"/>
      <c r="SO813"/>
      <c r="SP813"/>
      <c r="SQ813"/>
      <c r="SR813"/>
      <c r="SS813"/>
      <c r="ST813"/>
      <c r="SU813"/>
      <c r="SV813"/>
      <c r="SW813"/>
      <c r="SX813"/>
      <c r="SY813"/>
      <c r="SZ813"/>
      <c r="TA813"/>
      <c r="TB813"/>
      <c r="TC813"/>
      <c r="TD813"/>
      <c r="TE813"/>
      <c r="TF813"/>
      <c r="TG813"/>
      <c r="TH813"/>
      <c r="TI813"/>
      <c r="TJ813"/>
      <c r="TK813"/>
      <c r="TL813"/>
      <c r="TM813"/>
      <c r="TN813"/>
      <c r="TO813"/>
      <c r="TP813"/>
      <c r="TQ813"/>
      <c r="TR813"/>
      <c r="TS813"/>
      <c r="TT813"/>
      <c r="TU813"/>
      <c r="TV813"/>
      <c r="TW813"/>
      <c r="TX813"/>
      <c r="TY813"/>
      <c r="TZ813"/>
      <c r="UA813"/>
      <c r="UB813"/>
      <c r="UC813"/>
      <c r="UD813"/>
      <c r="UE813"/>
      <c r="UF813"/>
      <c r="UG813"/>
      <c r="UH813"/>
      <c r="UI813"/>
      <c r="UJ813"/>
      <c r="UK813"/>
      <c r="UL813"/>
      <c r="UM813"/>
      <c r="UN813"/>
      <c r="UO813"/>
      <c r="UP813"/>
      <c r="UQ813"/>
      <c r="UR813"/>
      <c r="US813"/>
      <c r="UT813"/>
      <c r="UU813"/>
      <c r="UV813"/>
      <c r="UW813"/>
      <c r="UX813"/>
      <c r="UY813"/>
      <c r="UZ813"/>
      <c r="VA813"/>
      <c r="VB813"/>
      <c r="VC813"/>
      <c r="VD813"/>
      <c r="VE813"/>
      <c r="VF813"/>
      <c r="VG813"/>
      <c r="VH813"/>
      <c r="VI813"/>
      <c r="VJ813"/>
      <c r="VK813"/>
      <c r="VL813"/>
      <c r="VM813"/>
      <c r="VN813"/>
      <c r="VO813"/>
      <c r="VP813"/>
      <c r="VQ813"/>
      <c r="VR813"/>
      <c r="VS813"/>
      <c r="VT813"/>
      <c r="VU813"/>
      <c r="VV813"/>
      <c r="VW813"/>
      <c r="VX813"/>
      <c r="VY813"/>
      <c r="VZ813"/>
      <c r="WA813"/>
      <c r="WB813"/>
      <c r="WC813"/>
      <c r="WD813"/>
      <c r="WE813"/>
      <c r="WF813"/>
      <c r="WG813"/>
      <c r="WH813"/>
      <c r="WI813"/>
      <c r="WJ813"/>
      <c r="WK813"/>
      <c r="WL813"/>
      <c r="WM813"/>
      <c r="WN813"/>
      <c r="WO813"/>
      <c r="WP813"/>
      <c r="WQ813"/>
      <c r="WR813"/>
      <c r="WS813"/>
      <c r="WT813"/>
      <c r="WU813"/>
      <c r="WV813"/>
      <c r="WW813"/>
      <c r="WX813"/>
      <c r="WY813"/>
      <c r="WZ813"/>
      <c r="XA813"/>
      <c r="XB813"/>
      <c r="XC813"/>
      <c r="XD813"/>
      <c r="XE813"/>
      <c r="XF813"/>
      <c r="XG813"/>
      <c r="XH813"/>
      <c r="XI813"/>
      <c r="XJ813"/>
      <c r="XK813"/>
      <c r="XL813"/>
      <c r="XM813"/>
      <c r="XN813"/>
      <c r="XO813"/>
      <c r="XP813"/>
      <c r="XQ813"/>
      <c r="XR813"/>
      <c r="XS813"/>
      <c r="XT813"/>
      <c r="XU813"/>
      <c r="XV813"/>
      <c r="XW813"/>
      <c r="XX813"/>
      <c r="XY813"/>
      <c r="XZ813"/>
      <c r="YA813"/>
      <c r="YB813"/>
      <c r="YC813"/>
      <c r="YD813"/>
      <c r="YE813"/>
      <c r="YF813"/>
      <c r="YG813"/>
      <c r="YH813"/>
      <c r="YI813"/>
      <c r="YJ813"/>
      <c r="YK813"/>
      <c r="YL813"/>
      <c r="YM813"/>
      <c r="YN813"/>
      <c r="YO813"/>
      <c r="YP813"/>
      <c r="YQ813"/>
      <c r="YR813"/>
      <c r="YS813"/>
      <c r="YT813"/>
      <c r="YU813"/>
      <c r="YV813"/>
      <c r="YW813"/>
      <c r="YX813"/>
      <c r="YY813"/>
      <c r="YZ813"/>
      <c r="ZA813"/>
      <c r="ZB813"/>
      <c r="ZC813"/>
      <c r="ZD813"/>
      <c r="ZE813"/>
      <c r="ZF813"/>
      <c r="ZG813"/>
      <c r="ZH813"/>
      <c r="ZI813"/>
      <c r="ZJ813"/>
      <c r="ZK813"/>
      <c r="ZL813"/>
      <c r="ZM813"/>
      <c r="ZN813"/>
      <c r="ZO813"/>
      <c r="ZP813"/>
      <c r="ZQ813"/>
      <c r="ZR813"/>
      <c r="ZS813"/>
      <c r="ZT813"/>
      <c r="ZU813"/>
      <c r="ZV813"/>
      <c r="ZW813"/>
      <c r="ZX813"/>
      <c r="ZY813"/>
      <c r="ZZ813"/>
    </row>
    <row r="814" spans="12:702" x14ac:dyDescent="0.3">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c r="RZ814"/>
      <c r="SA814"/>
      <c r="SB814"/>
      <c r="SC814"/>
      <c r="SD814"/>
      <c r="SE814"/>
      <c r="SF814"/>
      <c r="SG814"/>
      <c r="SH814"/>
      <c r="SI814"/>
      <c r="SJ814"/>
      <c r="SK814"/>
      <c r="SL814"/>
      <c r="SM814"/>
      <c r="SN814"/>
      <c r="SO814"/>
      <c r="SP814"/>
      <c r="SQ814"/>
      <c r="SR814"/>
      <c r="SS814"/>
      <c r="ST814"/>
      <c r="SU814"/>
      <c r="SV814"/>
      <c r="SW814"/>
      <c r="SX814"/>
      <c r="SY814"/>
      <c r="SZ814"/>
      <c r="TA814"/>
      <c r="TB814"/>
      <c r="TC814"/>
      <c r="TD814"/>
      <c r="TE814"/>
      <c r="TF814"/>
      <c r="TG814"/>
      <c r="TH814"/>
      <c r="TI814"/>
      <c r="TJ814"/>
      <c r="TK814"/>
      <c r="TL814"/>
      <c r="TM814"/>
      <c r="TN814"/>
      <c r="TO814"/>
      <c r="TP814"/>
      <c r="TQ814"/>
      <c r="TR814"/>
      <c r="TS814"/>
      <c r="TT814"/>
      <c r="TU814"/>
      <c r="TV814"/>
      <c r="TW814"/>
      <c r="TX814"/>
      <c r="TY814"/>
      <c r="TZ814"/>
      <c r="UA814"/>
      <c r="UB814"/>
      <c r="UC814"/>
      <c r="UD814"/>
      <c r="UE814"/>
      <c r="UF814"/>
      <c r="UG814"/>
      <c r="UH814"/>
      <c r="UI814"/>
      <c r="UJ814"/>
      <c r="UK814"/>
      <c r="UL814"/>
      <c r="UM814"/>
      <c r="UN814"/>
      <c r="UO814"/>
      <c r="UP814"/>
      <c r="UQ814"/>
      <c r="UR814"/>
      <c r="US814"/>
      <c r="UT814"/>
      <c r="UU814"/>
      <c r="UV814"/>
      <c r="UW814"/>
      <c r="UX814"/>
      <c r="UY814"/>
      <c r="UZ814"/>
      <c r="VA814"/>
      <c r="VB814"/>
      <c r="VC814"/>
      <c r="VD814"/>
      <c r="VE814"/>
      <c r="VF814"/>
      <c r="VG814"/>
      <c r="VH814"/>
      <c r="VI814"/>
      <c r="VJ814"/>
      <c r="VK814"/>
      <c r="VL814"/>
      <c r="VM814"/>
      <c r="VN814"/>
      <c r="VO814"/>
      <c r="VP814"/>
      <c r="VQ814"/>
      <c r="VR814"/>
      <c r="VS814"/>
      <c r="VT814"/>
      <c r="VU814"/>
      <c r="VV814"/>
      <c r="VW814"/>
      <c r="VX814"/>
      <c r="VY814"/>
      <c r="VZ814"/>
      <c r="WA814"/>
      <c r="WB814"/>
      <c r="WC814"/>
      <c r="WD814"/>
      <c r="WE814"/>
      <c r="WF814"/>
      <c r="WG814"/>
      <c r="WH814"/>
      <c r="WI814"/>
      <c r="WJ814"/>
      <c r="WK814"/>
      <c r="WL814"/>
      <c r="WM814"/>
      <c r="WN814"/>
      <c r="WO814"/>
      <c r="WP814"/>
      <c r="WQ814"/>
      <c r="WR814"/>
      <c r="WS814"/>
      <c r="WT814"/>
      <c r="WU814"/>
      <c r="WV814"/>
      <c r="WW814"/>
      <c r="WX814"/>
      <c r="WY814"/>
      <c r="WZ814"/>
      <c r="XA814"/>
      <c r="XB814"/>
      <c r="XC814"/>
      <c r="XD814"/>
      <c r="XE814"/>
      <c r="XF814"/>
      <c r="XG814"/>
      <c r="XH814"/>
      <c r="XI814"/>
      <c r="XJ814"/>
      <c r="XK814"/>
      <c r="XL814"/>
      <c r="XM814"/>
      <c r="XN814"/>
      <c r="XO814"/>
      <c r="XP814"/>
      <c r="XQ814"/>
      <c r="XR814"/>
      <c r="XS814"/>
      <c r="XT814"/>
      <c r="XU814"/>
      <c r="XV814"/>
      <c r="XW814"/>
      <c r="XX814"/>
      <c r="XY814"/>
      <c r="XZ814"/>
      <c r="YA814"/>
      <c r="YB814"/>
      <c r="YC814"/>
      <c r="YD814"/>
      <c r="YE814"/>
      <c r="YF814"/>
      <c r="YG814"/>
      <c r="YH814"/>
      <c r="YI814"/>
      <c r="YJ814"/>
      <c r="YK814"/>
      <c r="YL814"/>
      <c r="YM814"/>
      <c r="YN814"/>
      <c r="YO814"/>
      <c r="YP814"/>
      <c r="YQ814"/>
      <c r="YR814"/>
      <c r="YS814"/>
      <c r="YT814"/>
      <c r="YU814"/>
      <c r="YV814"/>
      <c r="YW814"/>
      <c r="YX814"/>
      <c r="YY814"/>
      <c r="YZ814"/>
      <c r="ZA814"/>
      <c r="ZB814"/>
      <c r="ZC814"/>
      <c r="ZD814"/>
      <c r="ZE814"/>
      <c r="ZF814"/>
      <c r="ZG814"/>
      <c r="ZH814"/>
      <c r="ZI814"/>
      <c r="ZJ814"/>
      <c r="ZK814"/>
      <c r="ZL814"/>
      <c r="ZM814"/>
      <c r="ZN814"/>
      <c r="ZO814"/>
      <c r="ZP814"/>
      <c r="ZQ814"/>
      <c r="ZR814"/>
      <c r="ZS814"/>
      <c r="ZT814"/>
      <c r="ZU814"/>
      <c r="ZV814"/>
      <c r="ZW814"/>
      <c r="ZX814"/>
      <c r="ZY814"/>
      <c r="ZZ814"/>
    </row>
    <row r="815" spans="12:702" x14ac:dyDescent="0.3">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c r="RZ815"/>
      <c r="SA815"/>
      <c r="SB815"/>
      <c r="SC815"/>
      <c r="SD815"/>
      <c r="SE815"/>
      <c r="SF815"/>
      <c r="SG815"/>
      <c r="SH815"/>
      <c r="SI815"/>
      <c r="SJ815"/>
      <c r="SK815"/>
      <c r="SL815"/>
      <c r="SM815"/>
      <c r="SN815"/>
      <c r="SO815"/>
      <c r="SP815"/>
      <c r="SQ815"/>
      <c r="SR815"/>
      <c r="SS815"/>
      <c r="ST815"/>
      <c r="SU815"/>
      <c r="SV815"/>
      <c r="SW815"/>
      <c r="SX815"/>
      <c r="SY815"/>
      <c r="SZ815"/>
      <c r="TA815"/>
      <c r="TB815"/>
      <c r="TC815"/>
      <c r="TD815"/>
      <c r="TE815"/>
      <c r="TF815"/>
      <c r="TG815"/>
      <c r="TH815"/>
      <c r="TI815"/>
      <c r="TJ815"/>
      <c r="TK815"/>
      <c r="TL815"/>
      <c r="TM815"/>
      <c r="TN815"/>
      <c r="TO815"/>
      <c r="TP815"/>
      <c r="TQ815"/>
      <c r="TR815"/>
      <c r="TS815"/>
      <c r="TT815"/>
      <c r="TU815"/>
      <c r="TV815"/>
      <c r="TW815"/>
      <c r="TX815"/>
      <c r="TY815"/>
      <c r="TZ815"/>
      <c r="UA815"/>
      <c r="UB815"/>
      <c r="UC815"/>
      <c r="UD815"/>
      <c r="UE815"/>
      <c r="UF815"/>
      <c r="UG815"/>
      <c r="UH815"/>
      <c r="UI815"/>
      <c r="UJ815"/>
      <c r="UK815"/>
      <c r="UL815"/>
      <c r="UM815"/>
      <c r="UN815"/>
      <c r="UO815"/>
      <c r="UP815"/>
      <c r="UQ815"/>
      <c r="UR815"/>
      <c r="US815"/>
      <c r="UT815"/>
      <c r="UU815"/>
      <c r="UV815"/>
      <c r="UW815"/>
      <c r="UX815"/>
      <c r="UY815"/>
      <c r="UZ815"/>
      <c r="VA815"/>
      <c r="VB815"/>
      <c r="VC815"/>
      <c r="VD815"/>
      <c r="VE815"/>
      <c r="VF815"/>
      <c r="VG815"/>
      <c r="VH815"/>
      <c r="VI815"/>
      <c r="VJ815"/>
      <c r="VK815"/>
      <c r="VL815"/>
      <c r="VM815"/>
      <c r="VN815"/>
      <c r="VO815"/>
      <c r="VP815"/>
      <c r="VQ815"/>
      <c r="VR815"/>
      <c r="VS815"/>
      <c r="VT815"/>
      <c r="VU815"/>
      <c r="VV815"/>
      <c r="VW815"/>
      <c r="VX815"/>
      <c r="VY815"/>
      <c r="VZ815"/>
      <c r="WA815"/>
      <c r="WB815"/>
      <c r="WC815"/>
      <c r="WD815"/>
      <c r="WE815"/>
      <c r="WF815"/>
      <c r="WG815"/>
      <c r="WH815"/>
      <c r="WI815"/>
      <c r="WJ815"/>
      <c r="WK815"/>
      <c r="WL815"/>
      <c r="WM815"/>
      <c r="WN815"/>
      <c r="WO815"/>
      <c r="WP815"/>
      <c r="WQ815"/>
      <c r="WR815"/>
      <c r="WS815"/>
      <c r="WT815"/>
      <c r="WU815"/>
      <c r="WV815"/>
      <c r="WW815"/>
      <c r="WX815"/>
      <c r="WY815"/>
      <c r="WZ815"/>
      <c r="XA815"/>
      <c r="XB815"/>
      <c r="XC815"/>
      <c r="XD815"/>
      <c r="XE815"/>
      <c r="XF815"/>
      <c r="XG815"/>
      <c r="XH815"/>
      <c r="XI815"/>
      <c r="XJ815"/>
      <c r="XK815"/>
      <c r="XL815"/>
      <c r="XM815"/>
      <c r="XN815"/>
      <c r="XO815"/>
      <c r="XP815"/>
      <c r="XQ815"/>
      <c r="XR815"/>
      <c r="XS815"/>
      <c r="XT815"/>
      <c r="XU815"/>
      <c r="XV815"/>
      <c r="XW815"/>
      <c r="XX815"/>
      <c r="XY815"/>
      <c r="XZ815"/>
      <c r="YA815"/>
      <c r="YB815"/>
      <c r="YC815"/>
      <c r="YD815"/>
      <c r="YE815"/>
      <c r="YF815"/>
      <c r="YG815"/>
      <c r="YH815"/>
      <c r="YI815"/>
      <c r="YJ815"/>
      <c r="YK815"/>
      <c r="YL815"/>
      <c r="YM815"/>
      <c r="YN815"/>
      <c r="YO815"/>
      <c r="YP815"/>
      <c r="YQ815"/>
      <c r="YR815"/>
      <c r="YS815"/>
      <c r="YT815"/>
      <c r="YU815"/>
      <c r="YV815"/>
      <c r="YW815"/>
      <c r="YX815"/>
      <c r="YY815"/>
      <c r="YZ815"/>
      <c r="ZA815"/>
      <c r="ZB815"/>
      <c r="ZC815"/>
      <c r="ZD815"/>
      <c r="ZE815"/>
      <c r="ZF815"/>
      <c r="ZG815"/>
      <c r="ZH815"/>
      <c r="ZI815"/>
      <c r="ZJ815"/>
      <c r="ZK815"/>
      <c r="ZL815"/>
      <c r="ZM815"/>
      <c r="ZN815"/>
      <c r="ZO815"/>
      <c r="ZP815"/>
      <c r="ZQ815"/>
      <c r="ZR815"/>
      <c r="ZS815"/>
      <c r="ZT815"/>
      <c r="ZU815"/>
      <c r="ZV815"/>
      <c r="ZW815"/>
      <c r="ZX815"/>
      <c r="ZY815"/>
      <c r="ZZ815"/>
    </row>
    <row r="816" spans="12:702" x14ac:dyDescent="0.3">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c r="RZ816"/>
      <c r="SA816"/>
      <c r="SB816"/>
      <c r="SC816"/>
      <c r="SD816"/>
      <c r="SE816"/>
      <c r="SF816"/>
      <c r="SG816"/>
      <c r="SH816"/>
      <c r="SI816"/>
      <c r="SJ816"/>
      <c r="SK816"/>
      <c r="SL816"/>
      <c r="SM816"/>
      <c r="SN816"/>
      <c r="SO816"/>
      <c r="SP816"/>
      <c r="SQ816"/>
      <c r="SR816"/>
      <c r="SS816"/>
      <c r="ST816"/>
      <c r="SU816"/>
      <c r="SV816"/>
      <c r="SW816"/>
      <c r="SX816"/>
      <c r="SY816"/>
      <c r="SZ816"/>
      <c r="TA816"/>
      <c r="TB816"/>
      <c r="TC816"/>
      <c r="TD816"/>
      <c r="TE816"/>
      <c r="TF816"/>
      <c r="TG816"/>
      <c r="TH816"/>
      <c r="TI816"/>
      <c r="TJ816"/>
      <c r="TK816"/>
      <c r="TL816"/>
      <c r="TM816"/>
      <c r="TN816"/>
      <c r="TO816"/>
      <c r="TP816"/>
      <c r="TQ816"/>
      <c r="TR816"/>
      <c r="TS816"/>
      <c r="TT816"/>
      <c r="TU816"/>
      <c r="TV816"/>
      <c r="TW816"/>
      <c r="TX816"/>
      <c r="TY816"/>
      <c r="TZ816"/>
      <c r="UA816"/>
      <c r="UB816"/>
      <c r="UC816"/>
      <c r="UD816"/>
      <c r="UE816"/>
      <c r="UF816"/>
      <c r="UG816"/>
      <c r="UH816"/>
      <c r="UI816"/>
      <c r="UJ816"/>
      <c r="UK816"/>
      <c r="UL816"/>
      <c r="UM816"/>
      <c r="UN816"/>
      <c r="UO816"/>
      <c r="UP816"/>
      <c r="UQ816"/>
      <c r="UR816"/>
      <c r="US816"/>
      <c r="UT816"/>
      <c r="UU816"/>
      <c r="UV816"/>
      <c r="UW816"/>
      <c r="UX816"/>
      <c r="UY816"/>
      <c r="UZ816"/>
      <c r="VA816"/>
      <c r="VB816"/>
      <c r="VC816"/>
      <c r="VD816"/>
      <c r="VE816"/>
      <c r="VF816"/>
      <c r="VG816"/>
      <c r="VH816"/>
      <c r="VI816"/>
      <c r="VJ816"/>
      <c r="VK816"/>
      <c r="VL816"/>
      <c r="VM816"/>
      <c r="VN816"/>
      <c r="VO816"/>
      <c r="VP816"/>
      <c r="VQ816"/>
      <c r="VR816"/>
      <c r="VS816"/>
      <c r="VT816"/>
      <c r="VU816"/>
      <c r="VV816"/>
      <c r="VW816"/>
      <c r="VX816"/>
      <c r="VY816"/>
      <c r="VZ816"/>
      <c r="WA816"/>
      <c r="WB816"/>
      <c r="WC816"/>
      <c r="WD816"/>
      <c r="WE816"/>
      <c r="WF816"/>
      <c r="WG816"/>
      <c r="WH816"/>
      <c r="WI816"/>
      <c r="WJ816"/>
      <c r="WK816"/>
      <c r="WL816"/>
      <c r="WM816"/>
      <c r="WN816"/>
      <c r="WO816"/>
      <c r="WP816"/>
      <c r="WQ816"/>
      <c r="WR816"/>
      <c r="WS816"/>
      <c r="WT816"/>
      <c r="WU816"/>
      <c r="WV816"/>
      <c r="WW816"/>
      <c r="WX816"/>
      <c r="WY816"/>
      <c r="WZ816"/>
      <c r="XA816"/>
      <c r="XB816"/>
      <c r="XC816"/>
      <c r="XD816"/>
      <c r="XE816"/>
      <c r="XF816"/>
      <c r="XG816"/>
      <c r="XH816"/>
      <c r="XI816"/>
      <c r="XJ816"/>
      <c r="XK816"/>
      <c r="XL816"/>
      <c r="XM816"/>
      <c r="XN816"/>
      <c r="XO816"/>
      <c r="XP816"/>
      <c r="XQ816"/>
      <c r="XR816"/>
      <c r="XS816"/>
      <c r="XT816"/>
      <c r="XU816"/>
      <c r="XV816"/>
      <c r="XW816"/>
      <c r="XX816"/>
      <c r="XY816"/>
      <c r="XZ816"/>
      <c r="YA816"/>
      <c r="YB816"/>
      <c r="YC816"/>
      <c r="YD816"/>
      <c r="YE816"/>
      <c r="YF816"/>
      <c r="YG816"/>
      <c r="YH816"/>
      <c r="YI816"/>
      <c r="YJ816"/>
      <c r="YK816"/>
      <c r="YL816"/>
      <c r="YM816"/>
      <c r="YN816"/>
      <c r="YO816"/>
      <c r="YP816"/>
      <c r="YQ816"/>
      <c r="YR816"/>
      <c r="YS816"/>
      <c r="YT816"/>
      <c r="YU816"/>
      <c r="YV816"/>
      <c r="YW816"/>
      <c r="YX816"/>
      <c r="YY816"/>
      <c r="YZ816"/>
      <c r="ZA816"/>
      <c r="ZB816"/>
      <c r="ZC816"/>
      <c r="ZD816"/>
      <c r="ZE816"/>
      <c r="ZF816"/>
      <c r="ZG816"/>
      <c r="ZH816"/>
      <c r="ZI816"/>
      <c r="ZJ816"/>
      <c r="ZK816"/>
      <c r="ZL816"/>
      <c r="ZM816"/>
      <c r="ZN816"/>
      <c r="ZO816"/>
      <c r="ZP816"/>
      <c r="ZQ816"/>
      <c r="ZR816"/>
      <c r="ZS816"/>
      <c r="ZT816"/>
      <c r="ZU816"/>
      <c r="ZV816"/>
      <c r="ZW816"/>
      <c r="ZX816"/>
      <c r="ZY816"/>
      <c r="ZZ816"/>
    </row>
    <row r="817" spans="12:702" x14ac:dyDescent="0.3">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c r="RZ817"/>
      <c r="SA817"/>
      <c r="SB817"/>
      <c r="SC817"/>
      <c r="SD817"/>
      <c r="SE817"/>
      <c r="SF817"/>
      <c r="SG817"/>
      <c r="SH817"/>
      <c r="SI817"/>
      <c r="SJ817"/>
      <c r="SK817"/>
      <c r="SL817"/>
      <c r="SM817"/>
      <c r="SN817"/>
      <c r="SO817"/>
      <c r="SP817"/>
      <c r="SQ817"/>
      <c r="SR817"/>
      <c r="SS817"/>
      <c r="ST817"/>
      <c r="SU817"/>
      <c r="SV817"/>
      <c r="SW817"/>
      <c r="SX817"/>
      <c r="SY817"/>
      <c r="SZ817"/>
      <c r="TA817"/>
      <c r="TB817"/>
      <c r="TC817"/>
      <c r="TD817"/>
      <c r="TE817"/>
      <c r="TF817"/>
      <c r="TG817"/>
      <c r="TH817"/>
      <c r="TI817"/>
      <c r="TJ817"/>
      <c r="TK817"/>
      <c r="TL817"/>
      <c r="TM817"/>
      <c r="TN817"/>
      <c r="TO817"/>
      <c r="TP817"/>
      <c r="TQ817"/>
      <c r="TR817"/>
      <c r="TS817"/>
      <c r="TT817"/>
      <c r="TU817"/>
      <c r="TV817"/>
      <c r="TW817"/>
      <c r="TX817"/>
      <c r="TY817"/>
      <c r="TZ817"/>
      <c r="UA817"/>
      <c r="UB817"/>
      <c r="UC817"/>
      <c r="UD817"/>
      <c r="UE817"/>
      <c r="UF817"/>
      <c r="UG817"/>
      <c r="UH817"/>
      <c r="UI817"/>
      <c r="UJ817"/>
      <c r="UK817"/>
      <c r="UL817"/>
      <c r="UM817"/>
      <c r="UN817"/>
      <c r="UO817"/>
      <c r="UP817"/>
      <c r="UQ817"/>
      <c r="UR817"/>
      <c r="US817"/>
      <c r="UT817"/>
      <c r="UU817"/>
      <c r="UV817"/>
      <c r="UW817"/>
      <c r="UX817"/>
      <c r="UY817"/>
      <c r="UZ817"/>
      <c r="VA817"/>
      <c r="VB817"/>
      <c r="VC817"/>
      <c r="VD817"/>
      <c r="VE817"/>
      <c r="VF817"/>
      <c r="VG817"/>
      <c r="VH817"/>
      <c r="VI817"/>
      <c r="VJ817"/>
      <c r="VK817"/>
      <c r="VL817"/>
      <c r="VM817"/>
      <c r="VN817"/>
      <c r="VO817"/>
      <c r="VP817"/>
      <c r="VQ817"/>
      <c r="VR817"/>
      <c r="VS817"/>
      <c r="VT817"/>
      <c r="VU817"/>
      <c r="VV817"/>
      <c r="VW817"/>
      <c r="VX817"/>
      <c r="VY817"/>
      <c r="VZ817"/>
      <c r="WA817"/>
      <c r="WB817"/>
      <c r="WC817"/>
      <c r="WD817"/>
      <c r="WE817"/>
      <c r="WF817"/>
      <c r="WG817"/>
      <c r="WH817"/>
      <c r="WI817"/>
      <c r="WJ817"/>
      <c r="WK817"/>
      <c r="WL817"/>
      <c r="WM817"/>
      <c r="WN817"/>
      <c r="WO817"/>
      <c r="WP817"/>
      <c r="WQ817"/>
      <c r="WR817"/>
      <c r="WS817"/>
      <c r="WT817"/>
      <c r="WU817"/>
      <c r="WV817"/>
      <c r="WW817"/>
      <c r="WX817"/>
      <c r="WY817"/>
      <c r="WZ817"/>
      <c r="XA817"/>
      <c r="XB817"/>
      <c r="XC817"/>
      <c r="XD817"/>
      <c r="XE817"/>
      <c r="XF817"/>
      <c r="XG817"/>
      <c r="XH817"/>
      <c r="XI817"/>
      <c r="XJ817"/>
      <c r="XK817"/>
      <c r="XL817"/>
      <c r="XM817"/>
      <c r="XN817"/>
      <c r="XO817"/>
      <c r="XP817"/>
      <c r="XQ817"/>
      <c r="XR817"/>
      <c r="XS817"/>
      <c r="XT817"/>
      <c r="XU817"/>
      <c r="XV817"/>
      <c r="XW817"/>
      <c r="XX817"/>
      <c r="XY817"/>
      <c r="XZ817"/>
      <c r="YA817"/>
      <c r="YB817"/>
      <c r="YC817"/>
      <c r="YD817"/>
      <c r="YE817"/>
      <c r="YF817"/>
      <c r="YG817"/>
      <c r="YH817"/>
      <c r="YI817"/>
      <c r="YJ817"/>
      <c r="YK817"/>
      <c r="YL817"/>
      <c r="YM817"/>
      <c r="YN817"/>
      <c r="YO817"/>
      <c r="YP817"/>
      <c r="YQ817"/>
      <c r="YR817"/>
      <c r="YS817"/>
      <c r="YT817"/>
      <c r="YU817"/>
      <c r="YV817"/>
      <c r="YW817"/>
      <c r="YX817"/>
      <c r="YY817"/>
      <c r="YZ817"/>
      <c r="ZA817"/>
      <c r="ZB817"/>
      <c r="ZC817"/>
      <c r="ZD817"/>
      <c r="ZE817"/>
      <c r="ZF817"/>
      <c r="ZG817"/>
      <c r="ZH817"/>
      <c r="ZI817"/>
      <c r="ZJ817"/>
      <c r="ZK817"/>
      <c r="ZL817"/>
      <c r="ZM817"/>
      <c r="ZN817"/>
      <c r="ZO817"/>
      <c r="ZP817"/>
      <c r="ZQ817"/>
      <c r="ZR817"/>
      <c r="ZS817"/>
      <c r="ZT817"/>
      <c r="ZU817"/>
      <c r="ZV817"/>
      <c r="ZW817"/>
      <c r="ZX817"/>
      <c r="ZY817"/>
      <c r="ZZ817"/>
    </row>
    <row r="818" spans="12:702" x14ac:dyDescent="0.3">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c r="RZ818"/>
      <c r="SA818"/>
      <c r="SB818"/>
      <c r="SC818"/>
      <c r="SD818"/>
      <c r="SE818"/>
      <c r="SF818"/>
      <c r="SG818"/>
      <c r="SH818"/>
      <c r="SI818"/>
      <c r="SJ818"/>
      <c r="SK818"/>
      <c r="SL818"/>
      <c r="SM818"/>
      <c r="SN818"/>
      <c r="SO818"/>
      <c r="SP818"/>
      <c r="SQ818"/>
      <c r="SR818"/>
      <c r="SS818"/>
      <c r="ST818"/>
      <c r="SU818"/>
      <c r="SV818"/>
      <c r="SW818"/>
      <c r="SX818"/>
      <c r="SY818"/>
      <c r="SZ818"/>
      <c r="TA818"/>
      <c r="TB818"/>
      <c r="TC818"/>
      <c r="TD818"/>
      <c r="TE818"/>
      <c r="TF818"/>
      <c r="TG818"/>
      <c r="TH818"/>
      <c r="TI818"/>
      <c r="TJ818"/>
      <c r="TK818"/>
      <c r="TL818"/>
      <c r="TM818"/>
      <c r="TN818"/>
      <c r="TO818"/>
      <c r="TP818"/>
      <c r="TQ818"/>
      <c r="TR818"/>
      <c r="TS818"/>
      <c r="TT818"/>
      <c r="TU818"/>
      <c r="TV818"/>
      <c r="TW818"/>
      <c r="TX818"/>
      <c r="TY818"/>
      <c r="TZ818"/>
      <c r="UA818"/>
      <c r="UB818"/>
      <c r="UC818"/>
      <c r="UD818"/>
      <c r="UE818"/>
      <c r="UF818"/>
      <c r="UG818"/>
      <c r="UH818"/>
      <c r="UI818"/>
      <c r="UJ818"/>
      <c r="UK818"/>
      <c r="UL818"/>
      <c r="UM818"/>
      <c r="UN818"/>
      <c r="UO818"/>
      <c r="UP818"/>
      <c r="UQ818"/>
      <c r="UR818"/>
      <c r="US818"/>
      <c r="UT818"/>
      <c r="UU818"/>
      <c r="UV818"/>
      <c r="UW818"/>
      <c r="UX818"/>
      <c r="UY818"/>
      <c r="UZ818"/>
      <c r="VA818"/>
      <c r="VB818"/>
      <c r="VC818"/>
      <c r="VD818"/>
      <c r="VE818"/>
      <c r="VF818"/>
      <c r="VG818"/>
      <c r="VH818"/>
      <c r="VI818"/>
      <c r="VJ818"/>
      <c r="VK818"/>
      <c r="VL818"/>
      <c r="VM818"/>
      <c r="VN818"/>
      <c r="VO818"/>
      <c r="VP818"/>
      <c r="VQ818"/>
      <c r="VR818"/>
      <c r="VS818"/>
      <c r="VT818"/>
      <c r="VU818"/>
      <c r="VV818"/>
      <c r="VW818"/>
      <c r="VX818"/>
      <c r="VY818"/>
      <c r="VZ818"/>
      <c r="WA818"/>
      <c r="WB818"/>
      <c r="WC818"/>
      <c r="WD818"/>
      <c r="WE818"/>
      <c r="WF818"/>
      <c r="WG818"/>
      <c r="WH818"/>
      <c r="WI818"/>
      <c r="WJ818"/>
      <c r="WK818"/>
      <c r="WL818"/>
      <c r="WM818"/>
      <c r="WN818"/>
      <c r="WO818"/>
      <c r="WP818"/>
      <c r="WQ818"/>
      <c r="WR818"/>
      <c r="WS818"/>
      <c r="WT818"/>
      <c r="WU818"/>
      <c r="WV818"/>
      <c r="WW818"/>
      <c r="WX818"/>
      <c r="WY818"/>
      <c r="WZ818"/>
      <c r="XA818"/>
      <c r="XB818"/>
      <c r="XC818"/>
      <c r="XD818"/>
      <c r="XE818"/>
      <c r="XF818"/>
      <c r="XG818"/>
      <c r="XH818"/>
      <c r="XI818"/>
      <c r="XJ818"/>
      <c r="XK818"/>
      <c r="XL818"/>
      <c r="XM818"/>
      <c r="XN818"/>
      <c r="XO818"/>
      <c r="XP818"/>
      <c r="XQ818"/>
      <c r="XR818"/>
      <c r="XS818"/>
      <c r="XT818"/>
      <c r="XU818"/>
      <c r="XV818"/>
      <c r="XW818"/>
      <c r="XX818"/>
      <c r="XY818"/>
      <c r="XZ818"/>
      <c r="YA818"/>
      <c r="YB818"/>
      <c r="YC818"/>
      <c r="YD818"/>
      <c r="YE818"/>
      <c r="YF818"/>
      <c r="YG818"/>
      <c r="YH818"/>
      <c r="YI818"/>
      <c r="YJ818"/>
      <c r="YK818"/>
      <c r="YL818"/>
      <c r="YM818"/>
      <c r="YN818"/>
      <c r="YO818"/>
      <c r="YP818"/>
      <c r="YQ818"/>
      <c r="YR818"/>
      <c r="YS818"/>
      <c r="YT818"/>
      <c r="YU818"/>
      <c r="YV818"/>
      <c r="YW818"/>
      <c r="YX818"/>
      <c r="YY818"/>
      <c r="YZ818"/>
      <c r="ZA818"/>
      <c r="ZB818"/>
      <c r="ZC818"/>
      <c r="ZD818"/>
      <c r="ZE818"/>
      <c r="ZF818"/>
      <c r="ZG818"/>
      <c r="ZH818"/>
      <c r="ZI818"/>
      <c r="ZJ818"/>
      <c r="ZK818"/>
      <c r="ZL818"/>
      <c r="ZM818"/>
      <c r="ZN818"/>
      <c r="ZO818"/>
      <c r="ZP818"/>
      <c r="ZQ818"/>
      <c r="ZR818"/>
      <c r="ZS818"/>
      <c r="ZT818"/>
      <c r="ZU818"/>
      <c r="ZV818"/>
      <c r="ZW818"/>
      <c r="ZX818"/>
      <c r="ZY818"/>
      <c r="ZZ818"/>
    </row>
    <row r="819" spans="12:702" x14ac:dyDescent="0.3">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c r="RI819"/>
      <c r="RJ819"/>
      <c r="RK819"/>
      <c r="RL819"/>
      <c r="RM819"/>
      <c r="RN819"/>
      <c r="RO819"/>
      <c r="RP819"/>
      <c r="RQ819"/>
      <c r="RR819"/>
      <c r="RS819"/>
      <c r="RT819"/>
      <c r="RU819"/>
      <c r="RV819"/>
      <c r="RW819"/>
      <c r="RX819"/>
      <c r="RY819"/>
      <c r="RZ819"/>
      <c r="SA819"/>
      <c r="SB819"/>
      <c r="SC819"/>
      <c r="SD819"/>
      <c r="SE819"/>
      <c r="SF819"/>
      <c r="SG819"/>
      <c r="SH819"/>
      <c r="SI819"/>
      <c r="SJ819"/>
      <c r="SK819"/>
      <c r="SL819"/>
      <c r="SM819"/>
      <c r="SN819"/>
      <c r="SO819"/>
      <c r="SP819"/>
      <c r="SQ819"/>
      <c r="SR819"/>
      <c r="SS819"/>
      <c r="ST819"/>
      <c r="SU819"/>
      <c r="SV819"/>
      <c r="SW819"/>
      <c r="SX819"/>
      <c r="SY819"/>
      <c r="SZ819"/>
      <c r="TA819"/>
      <c r="TB819"/>
      <c r="TC819"/>
      <c r="TD819"/>
      <c r="TE819"/>
      <c r="TF819"/>
      <c r="TG819"/>
      <c r="TH819"/>
      <c r="TI819"/>
      <c r="TJ819"/>
      <c r="TK819"/>
      <c r="TL819"/>
      <c r="TM819"/>
      <c r="TN819"/>
      <c r="TO819"/>
      <c r="TP819"/>
      <c r="TQ819"/>
      <c r="TR819"/>
      <c r="TS819"/>
      <c r="TT819"/>
      <c r="TU819"/>
      <c r="TV819"/>
      <c r="TW819"/>
      <c r="TX819"/>
      <c r="TY819"/>
      <c r="TZ819"/>
      <c r="UA819"/>
      <c r="UB819"/>
      <c r="UC819"/>
      <c r="UD819"/>
      <c r="UE819"/>
      <c r="UF819"/>
      <c r="UG819"/>
      <c r="UH819"/>
      <c r="UI819"/>
      <c r="UJ819"/>
      <c r="UK819"/>
      <c r="UL819"/>
      <c r="UM819"/>
      <c r="UN819"/>
      <c r="UO819"/>
      <c r="UP819"/>
      <c r="UQ819"/>
      <c r="UR819"/>
      <c r="US819"/>
      <c r="UT819"/>
      <c r="UU819"/>
      <c r="UV819"/>
      <c r="UW819"/>
      <c r="UX819"/>
      <c r="UY819"/>
      <c r="UZ819"/>
      <c r="VA819"/>
      <c r="VB819"/>
      <c r="VC819"/>
      <c r="VD819"/>
      <c r="VE819"/>
      <c r="VF819"/>
      <c r="VG819"/>
      <c r="VH819"/>
      <c r="VI819"/>
      <c r="VJ819"/>
      <c r="VK819"/>
      <c r="VL819"/>
      <c r="VM819"/>
      <c r="VN819"/>
      <c r="VO819"/>
      <c r="VP819"/>
      <c r="VQ819"/>
      <c r="VR819"/>
      <c r="VS819"/>
      <c r="VT819"/>
      <c r="VU819"/>
      <c r="VV819"/>
      <c r="VW819"/>
      <c r="VX819"/>
      <c r="VY819"/>
      <c r="VZ819"/>
      <c r="WA819"/>
      <c r="WB819"/>
      <c r="WC819"/>
      <c r="WD819"/>
      <c r="WE819"/>
      <c r="WF819"/>
      <c r="WG819"/>
      <c r="WH819"/>
      <c r="WI819"/>
      <c r="WJ819"/>
      <c r="WK819"/>
      <c r="WL819"/>
      <c r="WM819"/>
      <c r="WN819"/>
      <c r="WO819"/>
      <c r="WP819"/>
      <c r="WQ819"/>
      <c r="WR819"/>
      <c r="WS819"/>
      <c r="WT819"/>
      <c r="WU819"/>
      <c r="WV819"/>
      <c r="WW819"/>
      <c r="WX819"/>
      <c r="WY819"/>
      <c r="WZ819"/>
      <c r="XA819"/>
      <c r="XB819"/>
      <c r="XC819"/>
      <c r="XD819"/>
      <c r="XE819"/>
      <c r="XF819"/>
      <c r="XG819"/>
      <c r="XH819"/>
      <c r="XI819"/>
      <c r="XJ819"/>
      <c r="XK819"/>
      <c r="XL819"/>
      <c r="XM819"/>
      <c r="XN819"/>
      <c r="XO819"/>
      <c r="XP819"/>
      <c r="XQ819"/>
      <c r="XR819"/>
      <c r="XS819"/>
      <c r="XT819"/>
      <c r="XU819"/>
      <c r="XV819"/>
      <c r="XW819"/>
      <c r="XX819"/>
      <c r="XY819"/>
      <c r="XZ819"/>
      <c r="YA819"/>
      <c r="YB819"/>
      <c r="YC819"/>
      <c r="YD819"/>
      <c r="YE819"/>
      <c r="YF819"/>
      <c r="YG819"/>
      <c r="YH819"/>
      <c r="YI819"/>
      <c r="YJ819"/>
      <c r="YK819"/>
      <c r="YL819"/>
      <c r="YM819"/>
      <c r="YN819"/>
      <c r="YO819"/>
      <c r="YP819"/>
      <c r="YQ819"/>
      <c r="YR819"/>
      <c r="YS819"/>
      <c r="YT819"/>
      <c r="YU819"/>
      <c r="YV819"/>
      <c r="YW819"/>
      <c r="YX819"/>
      <c r="YY819"/>
      <c r="YZ819"/>
      <c r="ZA819"/>
      <c r="ZB819"/>
      <c r="ZC819"/>
      <c r="ZD819"/>
      <c r="ZE819"/>
      <c r="ZF819"/>
      <c r="ZG819"/>
      <c r="ZH819"/>
      <c r="ZI819"/>
      <c r="ZJ819"/>
      <c r="ZK819"/>
      <c r="ZL819"/>
      <c r="ZM819"/>
      <c r="ZN819"/>
      <c r="ZO819"/>
      <c r="ZP819"/>
      <c r="ZQ819"/>
      <c r="ZR819"/>
      <c r="ZS819"/>
      <c r="ZT819"/>
      <c r="ZU819"/>
      <c r="ZV819"/>
      <c r="ZW819"/>
      <c r="ZX819"/>
      <c r="ZY819"/>
      <c r="ZZ819"/>
    </row>
    <row r="820" spans="12:702" x14ac:dyDescent="0.3">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c r="RI820"/>
      <c r="RJ820"/>
      <c r="RK820"/>
      <c r="RL820"/>
      <c r="RM820"/>
      <c r="RN820"/>
      <c r="RO820"/>
      <c r="RP820"/>
      <c r="RQ820"/>
      <c r="RR820"/>
      <c r="RS820"/>
      <c r="RT820"/>
      <c r="RU820"/>
      <c r="RV820"/>
      <c r="RW820"/>
      <c r="RX820"/>
      <c r="RY820"/>
      <c r="RZ820"/>
      <c r="SA820"/>
      <c r="SB820"/>
      <c r="SC820"/>
      <c r="SD820"/>
      <c r="SE820"/>
      <c r="SF820"/>
      <c r="SG820"/>
      <c r="SH820"/>
      <c r="SI820"/>
      <c r="SJ820"/>
      <c r="SK820"/>
      <c r="SL820"/>
      <c r="SM820"/>
      <c r="SN820"/>
      <c r="SO820"/>
      <c r="SP820"/>
      <c r="SQ820"/>
      <c r="SR820"/>
      <c r="SS820"/>
      <c r="ST820"/>
      <c r="SU820"/>
      <c r="SV820"/>
      <c r="SW820"/>
      <c r="SX820"/>
      <c r="SY820"/>
      <c r="SZ820"/>
      <c r="TA820"/>
      <c r="TB820"/>
      <c r="TC820"/>
      <c r="TD820"/>
      <c r="TE820"/>
      <c r="TF820"/>
      <c r="TG820"/>
      <c r="TH820"/>
      <c r="TI820"/>
      <c r="TJ820"/>
      <c r="TK820"/>
      <c r="TL820"/>
      <c r="TM820"/>
      <c r="TN820"/>
      <c r="TO820"/>
      <c r="TP820"/>
      <c r="TQ820"/>
      <c r="TR820"/>
      <c r="TS820"/>
      <c r="TT820"/>
      <c r="TU820"/>
      <c r="TV820"/>
      <c r="TW820"/>
      <c r="TX820"/>
      <c r="TY820"/>
      <c r="TZ820"/>
      <c r="UA820"/>
      <c r="UB820"/>
      <c r="UC820"/>
      <c r="UD820"/>
      <c r="UE820"/>
      <c r="UF820"/>
      <c r="UG820"/>
      <c r="UH820"/>
      <c r="UI820"/>
      <c r="UJ820"/>
      <c r="UK820"/>
      <c r="UL820"/>
      <c r="UM820"/>
      <c r="UN820"/>
      <c r="UO820"/>
      <c r="UP820"/>
      <c r="UQ820"/>
      <c r="UR820"/>
      <c r="US820"/>
      <c r="UT820"/>
      <c r="UU820"/>
      <c r="UV820"/>
      <c r="UW820"/>
      <c r="UX820"/>
      <c r="UY820"/>
      <c r="UZ820"/>
      <c r="VA820"/>
      <c r="VB820"/>
      <c r="VC820"/>
      <c r="VD820"/>
      <c r="VE820"/>
      <c r="VF820"/>
      <c r="VG820"/>
      <c r="VH820"/>
      <c r="VI820"/>
      <c r="VJ820"/>
      <c r="VK820"/>
      <c r="VL820"/>
      <c r="VM820"/>
      <c r="VN820"/>
      <c r="VO820"/>
      <c r="VP820"/>
      <c r="VQ820"/>
      <c r="VR820"/>
      <c r="VS820"/>
      <c r="VT820"/>
      <c r="VU820"/>
      <c r="VV820"/>
      <c r="VW820"/>
      <c r="VX820"/>
      <c r="VY820"/>
      <c r="VZ820"/>
      <c r="WA820"/>
      <c r="WB820"/>
      <c r="WC820"/>
      <c r="WD820"/>
      <c r="WE820"/>
      <c r="WF820"/>
      <c r="WG820"/>
      <c r="WH820"/>
      <c r="WI820"/>
      <c r="WJ820"/>
      <c r="WK820"/>
      <c r="WL820"/>
      <c r="WM820"/>
      <c r="WN820"/>
      <c r="WO820"/>
      <c r="WP820"/>
      <c r="WQ820"/>
      <c r="WR820"/>
      <c r="WS820"/>
      <c r="WT820"/>
      <c r="WU820"/>
      <c r="WV820"/>
      <c r="WW820"/>
      <c r="WX820"/>
      <c r="WY820"/>
      <c r="WZ820"/>
      <c r="XA820"/>
      <c r="XB820"/>
      <c r="XC820"/>
      <c r="XD820"/>
      <c r="XE820"/>
      <c r="XF820"/>
      <c r="XG820"/>
      <c r="XH820"/>
      <c r="XI820"/>
      <c r="XJ820"/>
      <c r="XK820"/>
      <c r="XL820"/>
      <c r="XM820"/>
      <c r="XN820"/>
      <c r="XO820"/>
      <c r="XP820"/>
      <c r="XQ820"/>
      <c r="XR820"/>
      <c r="XS820"/>
      <c r="XT820"/>
      <c r="XU820"/>
      <c r="XV820"/>
      <c r="XW820"/>
      <c r="XX820"/>
      <c r="XY820"/>
      <c r="XZ820"/>
      <c r="YA820"/>
      <c r="YB820"/>
      <c r="YC820"/>
      <c r="YD820"/>
      <c r="YE820"/>
      <c r="YF820"/>
      <c r="YG820"/>
      <c r="YH820"/>
      <c r="YI820"/>
      <c r="YJ820"/>
      <c r="YK820"/>
      <c r="YL820"/>
      <c r="YM820"/>
      <c r="YN820"/>
      <c r="YO820"/>
      <c r="YP820"/>
      <c r="YQ820"/>
      <c r="YR820"/>
      <c r="YS820"/>
      <c r="YT820"/>
      <c r="YU820"/>
      <c r="YV820"/>
      <c r="YW820"/>
      <c r="YX820"/>
      <c r="YY820"/>
      <c r="YZ820"/>
      <c r="ZA820"/>
      <c r="ZB820"/>
      <c r="ZC820"/>
      <c r="ZD820"/>
      <c r="ZE820"/>
      <c r="ZF820"/>
      <c r="ZG820"/>
      <c r="ZH820"/>
      <c r="ZI820"/>
      <c r="ZJ820"/>
      <c r="ZK820"/>
      <c r="ZL820"/>
      <c r="ZM820"/>
      <c r="ZN820"/>
      <c r="ZO820"/>
      <c r="ZP820"/>
      <c r="ZQ820"/>
      <c r="ZR820"/>
      <c r="ZS820"/>
      <c r="ZT820"/>
      <c r="ZU820"/>
      <c r="ZV820"/>
      <c r="ZW820"/>
      <c r="ZX820"/>
      <c r="ZY820"/>
      <c r="ZZ820"/>
    </row>
    <row r="821" spans="12:702" x14ac:dyDescent="0.3">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c r="RI821"/>
      <c r="RJ821"/>
      <c r="RK821"/>
      <c r="RL821"/>
      <c r="RM821"/>
      <c r="RN821"/>
      <c r="RO821"/>
      <c r="RP821"/>
      <c r="RQ821"/>
      <c r="RR821"/>
      <c r="RS821"/>
      <c r="RT821"/>
      <c r="RU821"/>
      <c r="RV821"/>
      <c r="RW821"/>
      <c r="RX821"/>
      <c r="RY821"/>
      <c r="RZ821"/>
      <c r="SA821"/>
      <c r="SB821"/>
      <c r="SC821"/>
      <c r="SD821"/>
      <c r="SE821"/>
      <c r="SF821"/>
      <c r="SG821"/>
      <c r="SH821"/>
      <c r="SI821"/>
      <c r="SJ821"/>
      <c r="SK821"/>
      <c r="SL821"/>
      <c r="SM821"/>
      <c r="SN821"/>
      <c r="SO821"/>
      <c r="SP821"/>
      <c r="SQ821"/>
      <c r="SR821"/>
      <c r="SS821"/>
      <c r="ST821"/>
      <c r="SU821"/>
      <c r="SV821"/>
      <c r="SW821"/>
      <c r="SX821"/>
      <c r="SY821"/>
      <c r="SZ821"/>
      <c r="TA821"/>
      <c r="TB821"/>
      <c r="TC821"/>
      <c r="TD821"/>
      <c r="TE821"/>
      <c r="TF821"/>
      <c r="TG821"/>
      <c r="TH821"/>
      <c r="TI821"/>
      <c r="TJ821"/>
      <c r="TK821"/>
      <c r="TL821"/>
      <c r="TM821"/>
      <c r="TN821"/>
      <c r="TO821"/>
      <c r="TP821"/>
      <c r="TQ821"/>
      <c r="TR821"/>
      <c r="TS821"/>
      <c r="TT821"/>
      <c r="TU821"/>
      <c r="TV821"/>
      <c r="TW821"/>
      <c r="TX821"/>
      <c r="TY821"/>
      <c r="TZ821"/>
      <c r="UA821"/>
      <c r="UB821"/>
      <c r="UC821"/>
      <c r="UD821"/>
      <c r="UE821"/>
      <c r="UF821"/>
      <c r="UG821"/>
      <c r="UH821"/>
      <c r="UI821"/>
      <c r="UJ821"/>
      <c r="UK821"/>
      <c r="UL821"/>
      <c r="UM821"/>
      <c r="UN821"/>
      <c r="UO821"/>
      <c r="UP821"/>
      <c r="UQ821"/>
      <c r="UR821"/>
      <c r="US821"/>
      <c r="UT821"/>
      <c r="UU821"/>
      <c r="UV821"/>
      <c r="UW821"/>
      <c r="UX821"/>
      <c r="UY821"/>
      <c r="UZ821"/>
      <c r="VA821"/>
      <c r="VB821"/>
      <c r="VC821"/>
      <c r="VD821"/>
      <c r="VE821"/>
      <c r="VF821"/>
      <c r="VG821"/>
      <c r="VH821"/>
      <c r="VI821"/>
      <c r="VJ821"/>
      <c r="VK821"/>
      <c r="VL821"/>
      <c r="VM821"/>
      <c r="VN821"/>
      <c r="VO821"/>
      <c r="VP821"/>
      <c r="VQ821"/>
      <c r="VR821"/>
      <c r="VS821"/>
      <c r="VT821"/>
      <c r="VU821"/>
      <c r="VV821"/>
      <c r="VW821"/>
      <c r="VX821"/>
      <c r="VY821"/>
      <c r="VZ821"/>
      <c r="WA821"/>
      <c r="WB821"/>
      <c r="WC821"/>
      <c r="WD821"/>
      <c r="WE821"/>
      <c r="WF821"/>
      <c r="WG821"/>
      <c r="WH821"/>
      <c r="WI821"/>
      <c r="WJ821"/>
      <c r="WK821"/>
      <c r="WL821"/>
      <c r="WM821"/>
      <c r="WN821"/>
      <c r="WO821"/>
      <c r="WP821"/>
      <c r="WQ821"/>
      <c r="WR821"/>
      <c r="WS821"/>
      <c r="WT821"/>
      <c r="WU821"/>
      <c r="WV821"/>
      <c r="WW821"/>
      <c r="WX821"/>
      <c r="WY821"/>
      <c r="WZ821"/>
      <c r="XA821"/>
      <c r="XB821"/>
      <c r="XC821"/>
      <c r="XD821"/>
      <c r="XE821"/>
      <c r="XF821"/>
      <c r="XG821"/>
      <c r="XH821"/>
      <c r="XI821"/>
      <c r="XJ821"/>
      <c r="XK821"/>
      <c r="XL821"/>
      <c r="XM821"/>
      <c r="XN821"/>
      <c r="XO821"/>
      <c r="XP821"/>
      <c r="XQ821"/>
      <c r="XR821"/>
      <c r="XS821"/>
      <c r="XT821"/>
      <c r="XU821"/>
      <c r="XV821"/>
      <c r="XW821"/>
      <c r="XX821"/>
      <c r="XY821"/>
      <c r="XZ821"/>
      <c r="YA821"/>
      <c r="YB821"/>
      <c r="YC821"/>
      <c r="YD821"/>
      <c r="YE821"/>
      <c r="YF821"/>
      <c r="YG821"/>
      <c r="YH821"/>
      <c r="YI821"/>
      <c r="YJ821"/>
      <c r="YK821"/>
      <c r="YL821"/>
      <c r="YM821"/>
      <c r="YN821"/>
      <c r="YO821"/>
      <c r="YP821"/>
      <c r="YQ821"/>
      <c r="YR821"/>
      <c r="YS821"/>
      <c r="YT821"/>
      <c r="YU821"/>
      <c r="YV821"/>
      <c r="YW821"/>
      <c r="YX821"/>
      <c r="YY821"/>
      <c r="YZ821"/>
      <c r="ZA821"/>
      <c r="ZB821"/>
      <c r="ZC821"/>
      <c r="ZD821"/>
      <c r="ZE821"/>
      <c r="ZF821"/>
      <c r="ZG821"/>
      <c r="ZH821"/>
      <c r="ZI821"/>
      <c r="ZJ821"/>
      <c r="ZK821"/>
      <c r="ZL821"/>
      <c r="ZM821"/>
      <c r="ZN821"/>
      <c r="ZO821"/>
      <c r="ZP821"/>
      <c r="ZQ821"/>
      <c r="ZR821"/>
      <c r="ZS821"/>
      <c r="ZT821"/>
      <c r="ZU821"/>
      <c r="ZV821"/>
      <c r="ZW821"/>
      <c r="ZX821"/>
      <c r="ZY821"/>
      <c r="ZZ821"/>
    </row>
    <row r="822" spans="12:702" x14ac:dyDescent="0.3">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c r="SP822"/>
      <c r="SQ822"/>
      <c r="SR822"/>
      <c r="SS822"/>
      <c r="ST822"/>
      <c r="SU822"/>
      <c r="SV822"/>
      <c r="SW822"/>
      <c r="SX822"/>
      <c r="SY822"/>
      <c r="SZ822"/>
      <c r="TA822"/>
      <c r="TB822"/>
      <c r="TC822"/>
      <c r="TD822"/>
      <c r="TE822"/>
      <c r="TF822"/>
      <c r="TG822"/>
      <c r="TH822"/>
      <c r="TI822"/>
      <c r="TJ822"/>
      <c r="TK822"/>
      <c r="TL822"/>
      <c r="TM822"/>
      <c r="TN822"/>
      <c r="TO822"/>
      <c r="TP822"/>
      <c r="TQ822"/>
      <c r="TR822"/>
      <c r="TS822"/>
      <c r="TT822"/>
      <c r="TU822"/>
      <c r="TV822"/>
      <c r="TW822"/>
      <c r="TX822"/>
      <c r="TY822"/>
      <c r="TZ822"/>
      <c r="UA822"/>
      <c r="UB822"/>
      <c r="UC822"/>
      <c r="UD822"/>
      <c r="UE822"/>
      <c r="UF822"/>
      <c r="UG822"/>
      <c r="UH822"/>
      <c r="UI822"/>
      <c r="UJ822"/>
      <c r="UK822"/>
      <c r="UL822"/>
      <c r="UM822"/>
      <c r="UN822"/>
      <c r="UO822"/>
      <c r="UP822"/>
      <c r="UQ822"/>
      <c r="UR822"/>
      <c r="US822"/>
      <c r="UT822"/>
      <c r="UU822"/>
      <c r="UV822"/>
      <c r="UW822"/>
      <c r="UX822"/>
      <c r="UY822"/>
      <c r="UZ822"/>
      <c r="VA822"/>
      <c r="VB822"/>
      <c r="VC822"/>
      <c r="VD822"/>
      <c r="VE822"/>
      <c r="VF822"/>
      <c r="VG822"/>
      <c r="VH822"/>
      <c r="VI822"/>
      <c r="VJ822"/>
      <c r="VK822"/>
      <c r="VL822"/>
      <c r="VM822"/>
      <c r="VN822"/>
      <c r="VO822"/>
      <c r="VP822"/>
      <c r="VQ822"/>
      <c r="VR822"/>
      <c r="VS822"/>
      <c r="VT822"/>
      <c r="VU822"/>
      <c r="VV822"/>
      <c r="VW822"/>
      <c r="VX822"/>
      <c r="VY822"/>
      <c r="VZ822"/>
      <c r="WA822"/>
      <c r="WB822"/>
      <c r="WC822"/>
      <c r="WD822"/>
      <c r="WE822"/>
      <c r="WF822"/>
      <c r="WG822"/>
      <c r="WH822"/>
      <c r="WI822"/>
      <c r="WJ822"/>
      <c r="WK822"/>
      <c r="WL822"/>
      <c r="WM822"/>
      <c r="WN822"/>
      <c r="WO822"/>
      <c r="WP822"/>
      <c r="WQ822"/>
      <c r="WR822"/>
      <c r="WS822"/>
      <c r="WT822"/>
      <c r="WU822"/>
      <c r="WV822"/>
      <c r="WW822"/>
      <c r="WX822"/>
      <c r="WY822"/>
      <c r="WZ822"/>
      <c r="XA822"/>
      <c r="XB822"/>
      <c r="XC822"/>
      <c r="XD822"/>
      <c r="XE822"/>
      <c r="XF822"/>
      <c r="XG822"/>
      <c r="XH822"/>
      <c r="XI822"/>
      <c r="XJ822"/>
      <c r="XK822"/>
      <c r="XL822"/>
      <c r="XM822"/>
      <c r="XN822"/>
      <c r="XO822"/>
      <c r="XP822"/>
      <c r="XQ822"/>
      <c r="XR822"/>
      <c r="XS822"/>
      <c r="XT822"/>
      <c r="XU822"/>
      <c r="XV822"/>
      <c r="XW822"/>
      <c r="XX822"/>
      <c r="XY822"/>
      <c r="XZ822"/>
      <c r="YA822"/>
      <c r="YB822"/>
      <c r="YC822"/>
      <c r="YD822"/>
      <c r="YE822"/>
      <c r="YF822"/>
      <c r="YG822"/>
      <c r="YH822"/>
      <c r="YI822"/>
      <c r="YJ822"/>
      <c r="YK822"/>
      <c r="YL822"/>
      <c r="YM822"/>
      <c r="YN822"/>
      <c r="YO822"/>
      <c r="YP822"/>
      <c r="YQ822"/>
      <c r="YR822"/>
      <c r="YS822"/>
      <c r="YT822"/>
      <c r="YU822"/>
      <c r="YV822"/>
      <c r="YW822"/>
      <c r="YX822"/>
      <c r="YY822"/>
      <c r="YZ822"/>
      <c r="ZA822"/>
      <c r="ZB822"/>
      <c r="ZC822"/>
      <c r="ZD822"/>
      <c r="ZE822"/>
      <c r="ZF822"/>
      <c r="ZG822"/>
      <c r="ZH822"/>
      <c r="ZI822"/>
      <c r="ZJ822"/>
      <c r="ZK822"/>
      <c r="ZL822"/>
      <c r="ZM822"/>
      <c r="ZN822"/>
      <c r="ZO822"/>
      <c r="ZP822"/>
      <c r="ZQ822"/>
      <c r="ZR822"/>
      <c r="ZS822"/>
      <c r="ZT822"/>
      <c r="ZU822"/>
      <c r="ZV822"/>
      <c r="ZW822"/>
      <c r="ZX822"/>
      <c r="ZY822"/>
      <c r="ZZ822"/>
    </row>
    <row r="823" spans="12:702" x14ac:dyDescent="0.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c r="RZ823"/>
      <c r="SA823"/>
      <c r="SB823"/>
      <c r="SC823"/>
      <c r="SD823"/>
      <c r="SE823"/>
      <c r="SF823"/>
      <c r="SG823"/>
      <c r="SH823"/>
      <c r="SI823"/>
      <c r="SJ823"/>
      <c r="SK823"/>
      <c r="SL823"/>
      <c r="SM823"/>
      <c r="SN823"/>
      <c r="SO823"/>
      <c r="SP823"/>
      <c r="SQ823"/>
      <c r="SR823"/>
      <c r="SS823"/>
      <c r="ST823"/>
      <c r="SU823"/>
      <c r="SV823"/>
      <c r="SW823"/>
      <c r="SX823"/>
      <c r="SY823"/>
      <c r="SZ823"/>
      <c r="TA823"/>
      <c r="TB823"/>
      <c r="TC823"/>
      <c r="TD823"/>
      <c r="TE823"/>
      <c r="TF823"/>
      <c r="TG823"/>
      <c r="TH823"/>
      <c r="TI823"/>
      <c r="TJ823"/>
      <c r="TK823"/>
      <c r="TL823"/>
      <c r="TM823"/>
      <c r="TN823"/>
      <c r="TO823"/>
      <c r="TP823"/>
      <c r="TQ823"/>
      <c r="TR823"/>
      <c r="TS823"/>
      <c r="TT823"/>
      <c r="TU823"/>
      <c r="TV823"/>
      <c r="TW823"/>
      <c r="TX823"/>
      <c r="TY823"/>
      <c r="TZ823"/>
      <c r="UA823"/>
      <c r="UB823"/>
      <c r="UC823"/>
      <c r="UD823"/>
      <c r="UE823"/>
      <c r="UF823"/>
      <c r="UG823"/>
      <c r="UH823"/>
      <c r="UI823"/>
      <c r="UJ823"/>
      <c r="UK823"/>
      <c r="UL823"/>
      <c r="UM823"/>
      <c r="UN823"/>
      <c r="UO823"/>
      <c r="UP823"/>
      <c r="UQ823"/>
      <c r="UR823"/>
      <c r="US823"/>
      <c r="UT823"/>
      <c r="UU823"/>
      <c r="UV823"/>
      <c r="UW823"/>
      <c r="UX823"/>
      <c r="UY823"/>
      <c r="UZ823"/>
      <c r="VA823"/>
      <c r="VB823"/>
      <c r="VC823"/>
      <c r="VD823"/>
      <c r="VE823"/>
      <c r="VF823"/>
      <c r="VG823"/>
      <c r="VH823"/>
      <c r="VI823"/>
      <c r="VJ823"/>
      <c r="VK823"/>
      <c r="VL823"/>
      <c r="VM823"/>
      <c r="VN823"/>
      <c r="VO823"/>
      <c r="VP823"/>
      <c r="VQ823"/>
      <c r="VR823"/>
      <c r="VS823"/>
      <c r="VT823"/>
      <c r="VU823"/>
      <c r="VV823"/>
      <c r="VW823"/>
      <c r="VX823"/>
      <c r="VY823"/>
      <c r="VZ823"/>
      <c r="WA823"/>
      <c r="WB823"/>
      <c r="WC823"/>
      <c r="WD823"/>
      <c r="WE823"/>
      <c r="WF823"/>
      <c r="WG823"/>
      <c r="WH823"/>
      <c r="WI823"/>
      <c r="WJ823"/>
      <c r="WK823"/>
      <c r="WL823"/>
      <c r="WM823"/>
      <c r="WN823"/>
      <c r="WO823"/>
      <c r="WP823"/>
      <c r="WQ823"/>
      <c r="WR823"/>
      <c r="WS823"/>
      <c r="WT823"/>
      <c r="WU823"/>
      <c r="WV823"/>
      <c r="WW823"/>
      <c r="WX823"/>
      <c r="WY823"/>
      <c r="WZ823"/>
      <c r="XA823"/>
      <c r="XB823"/>
      <c r="XC823"/>
      <c r="XD823"/>
      <c r="XE823"/>
      <c r="XF823"/>
      <c r="XG823"/>
      <c r="XH823"/>
      <c r="XI823"/>
      <c r="XJ823"/>
      <c r="XK823"/>
      <c r="XL823"/>
      <c r="XM823"/>
      <c r="XN823"/>
      <c r="XO823"/>
      <c r="XP823"/>
      <c r="XQ823"/>
      <c r="XR823"/>
      <c r="XS823"/>
      <c r="XT823"/>
      <c r="XU823"/>
      <c r="XV823"/>
      <c r="XW823"/>
      <c r="XX823"/>
      <c r="XY823"/>
      <c r="XZ823"/>
      <c r="YA823"/>
      <c r="YB823"/>
      <c r="YC823"/>
      <c r="YD823"/>
      <c r="YE823"/>
      <c r="YF823"/>
      <c r="YG823"/>
      <c r="YH823"/>
      <c r="YI823"/>
      <c r="YJ823"/>
      <c r="YK823"/>
      <c r="YL823"/>
      <c r="YM823"/>
      <c r="YN823"/>
      <c r="YO823"/>
      <c r="YP823"/>
      <c r="YQ823"/>
      <c r="YR823"/>
      <c r="YS823"/>
      <c r="YT823"/>
      <c r="YU823"/>
      <c r="YV823"/>
      <c r="YW823"/>
      <c r="YX823"/>
      <c r="YY823"/>
      <c r="YZ823"/>
      <c r="ZA823"/>
      <c r="ZB823"/>
      <c r="ZC823"/>
      <c r="ZD823"/>
      <c r="ZE823"/>
      <c r="ZF823"/>
      <c r="ZG823"/>
      <c r="ZH823"/>
      <c r="ZI823"/>
      <c r="ZJ823"/>
      <c r="ZK823"/>
      <c r="ZL823"/>
      <c r="ZM823"/>
      <c r="ZN823"/>
      <c r="ZO823"/>
      <c r="ZP823"/>
      <c r="ZQ823"/>
      <c r="ZR823"/>
      <c r="ZS823"/>
      <c r="ZT823"/>
      <c r="ZU823"/>
      <c r="ZV823"/>
      <c r="ZW823"/>
      <c r="ZX823"/>
      <c r="ZY823"/>
      <c r="ZZ823"/>
    </row>
    <row r="824" spans="12:702" x14ac:dyDescent="0.3">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c r="RZ824"/>
      <c r="SA824"/>
      <c r="SB824"/>
      <c r="SC824"/>
      <c r="SD824"/>
      <c r="SE824"/>
      <c r="SF824"/>
      <c r="SG824"/>
      <c r="SH824"/>
      <c r="SI824"/>
      <c r="SJ824"/>
      <c r="SK824"/>
      <c r="SL824"/>
      <c r="SM824"/>
      <c r="SN824"/>
      <c r="SO824"/>
      <c r="SP824"/>
      <c r="SQ824"/>
      <c r="SR824"/>
      <c r="SS824"/>
      <c r="ST824"/>
      <c r="SU824"/>
      <c r="SV824"/>
      <c r="SW824"/>
      <c r="SX824"/>
      <c r="SY824"/>
      <c r="SZ824"/>
      <c r="TA824"/>
      <c r="TB824"/>
      <c r="TC824"/>
      <c r="TD824"/>
      <c r="TE824"/>
      <c r="TF824"/>
      <c r="TG824"/>
      <c r="TH824"/>
      <c r="TI824"/>
      <c r="TJ824"/>
      <c r="TK824"/>
      <c r="TL824"/>
      <c r="TM824"/>
      <c r="TN824"/>
      <c r="TO824"/>
      <c r="TP824"/>
      <c r="TQ824"/>
      <c r="TR824"/>
      <c r="TS824"/>
      <c r="TT824"/>
      <c r="TU824"/>
      <c r="TV824"/>
      <c r="TW824"/>
      <c r="TX824"/>
      <c r="TY824"/>
      <c r="TZ824"/>
      <c r="UA824"/>
      <c r="UB824"/>
      <c r="UC824"/>
      <c r="UD824"/>
      <c r="UE824"/>
      <c r="UF824"/>
      <c r="UG824"/>
      <c r="UH824"/>
      <c r="UI824"/>
      <c r="UJ824"/>
      <c r="UK824"/>
      <c r="UL824"/>
      <c r="UM824"/>
      <c r="UN824"/>
      <c r="UO824"/>
      <c r="UP824"/>
      <c r="UQ824"/>
      <c r="UR824"/>
      <c r="US824"/>
      <c r="UT824"/>
      <c r="UU824"/>
      <c r="UV824"/>
      <c r="UW824"/>
      <c r="UX824"/>
      <c r="UY824"/>
      <c r="UZ824"/>
      <c r="VA824"/>
      <c r="VB824"/>
      <c r="VC824"/>
      <c r="VD824"/>
      <c r="VE824"/>
      <c r="VF824"/>
      <c r="VG824"/>
      <c r="VH824"/>
      <c r="VI824"/>
      <c r="VJ824"/>
      <c r="VK824"/>
      <c r="VL824"/>
      <c r="VM824"/>
      <c r="VN824"/>
      <c r="VO824"/>
      <c r="VP824"/>
      <c r="VQ824"/>
      <c r="VR824"/>
      <c r="VS824"/>
      <c r="VT824"/>
      <c r="VU824"/>
      <c r="VV824"/>
      <c r="VW824"/>
      <c r="VX824"/>
      <c r="VY824"/>
      <c r="VZ824"/>
      <c r="WA824"/>
      <c r="WB824"/>
      <c r="WC824"/>
      <c r="WD824"/>
      <c r="WE824"/>
      <c r="WF824"/>
      <c r="WG824"/>
      <c r="WH824"/>
      <c r="WI824"/>
      <c r="WJ824"/>
      <c r="WK824"/>
      <c r="WL824"/>
      <c r="WM824"/>
      <c r="WN824"/>
      <c r="WO824"/>
      <c r="WP824"/>
      <c r="WQ824"/>
      <c r="WR824"/>
      <c r="WS824"/>
      <c r="WT824"/>
      <c r="WU824"/>
      <c r="WV824"/>
      <c r="WW824"/>
      <c r="WX824"/>
      <c r="WY824"/>
      <c r="WZ824"/>
      <c r="XA824"/>
      <c r="XB824"/>
      <c r="XC824"/>
      <c r="XD824"/>
      <c r="XE824"/>
      <c r="XF824"/>
      <c r="XG824"/>
      <c r="XH824"/>
      <c r="XI824"/>
      <c r="XJ824"/>
      <c r="XK824"/>
      <c r="XL824"/>
      <c r="XM824"/>
      <c r="XN824"/>
      <c r="XO824"/>
      <c r="XP824"/>
      <c r="XQ824"/>
      <c r="XR824"/>
      <c r="XS824"/>
      <c r="XT824"/>
      <c r="XU824"/>
      <c r="XV824"/>
      <c r="XW824"/>
      <c r="XX824"/>
      <c r="XY824"/>
      <c r="XZ824"/>
      <c r="YA824"/>
      <c r="YB824"/>
      <c r="YC824"/>
      <c r="YD824"/>
      <c r="YE824"/>
      <c r="YF824"/>
      <c r="YG824"/>
      <c r="YH824"/>
      <c r="YI824"/>
      <c r="YJ824"/>
      <c r="YK824"/>
      <c r="YL824"/>
      <c r="YM824"/>
      <c r="YN824"/>
      <c r="YO824"/>
      <c r="YP824"/>
      <c r="YQ824"/>
      <c r="YR824"/>
      <c r="YS824"/>
      <c r="YT824"/>
      <c r="YU824"/>
      <c r="YV824"/>
      <c r="YW824"/>
      <c r="YX824"/>
      <c r="YY824"/>
      <c r="YZ824"/>
      <c r="ZA824"/>
      <c r="ZB824"/>
      <c r="ZC824"/>
      <c r="ZD824"/>
      <c r="ZE824"/>
      <c r="ZF824"/>
      <c r="ZG824"/>
      <c r="ZH824"/>
      <c r="ZI824"/>
      <c r="ZJ824"/>
      <c r="ZK824"/>
      <c r="ZL824"/>
      <c r="ZM824"/>
      <c r="ZN824"/>
      <c r="ZO824"/>
      <c r="ZP824"/>
      <c r="ZQ824"/>
      <c r="ZR824"/>
      <c r="ZS824"/>
      <c r="ZT824"/>
      <c r="ZU824"/>
      <c r="ZV824"/>
      <c r="ZW824"/>
      <c r="ZX824"/>
      <c r="ZY824"/>
      <c r="ZZ824"/>
    </row>
    <row r="825" spans="12:702" x14ac:dyDescent="0.3">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c r="RI825"/>
      <c r="RJ825"/>
      <c r="RK825"/>
      <c r="RL825"/>
      <c r="RM825"/>
      <c r="RN825"/>
      <c r="RO825"/>
      <c r="RP825"/>
      <c r="RQ825"/>
      <c r="RR825"/>
      <c r="RS825"/>
      <c r="RT825"/>
      <c r="RU825"/>
      <c r="RV825"/>
      <c r="RW825"/>
      <c r="RX825"/>
      <c r="RY825"/>
      <c r="RZ825"/>
      <c r="SA825"/>
      <c r="SB825"/>
      <c r="SC825"/>
      <c r="SD825"/>
      <c r="SE825"/>
      <c r="SF825"/>
      <c r="SG825"/>
      <c r="SH825"/>
      <c r="SI825"/>
      <c r="SJ825"/>
      <c r="SK825"/>
      <c r="SL825"/>
      <c r="SM825"/>
      <c r="SN825"/>
      <c r="SO825"/>
      <c r="SP825"/>
      <c r="SQ825"/>
      <c r="SR825"/>
      <c r="SS825"/>
      <c r="ST825"/>
      <c r="SU825"/>
      <c r="SV825"/>
      <c r="SW825"/>
      <c r="SX825"/>
      <c r="SY825"/>
      <c r="SZ825"/>
      <c r="TA825"/>
      <c r="TB825"/>
      <c r="TC825"/>
      <c r="TD825"/>
      <c r="TE825"/>
      <c r="TF825"/>
      <c r="TG825"/>
      <c r="TH825"/>
      <c r="TI825"/>
      <c r="TJ825"/>
      <c r="TK825"/>
      <c r="TL825"/>
      <c r="TM825"/>
      <c r="TN825"/>
      <c r="TO825"/>
      <c r="TP825"/>
      <c r="TQ825"/>
      <c r="TR825"/>
      <c r="TS825"/>
      <c r="TT825"/>
      <c r="TU825"/>
      <c r="TV825"/>
      <c r="TW825"/>
      <c r="TX825"/>
      <c r="TY825"/>
      <c r="TZ825"/>
      <c r="UA825"/>
      <c r="UB825"/>
      <c r="UC825"/>
      <c r="UD825"/>
      <c r="UE825"/>
      <c r="UF825"/>
      <c r="UG825"/>
      <c r="UH825"/>
      <c r="UI825"/>
      <c r="UJ825"/>
      <c r="UK825"/>
      <c r="UL825"/>
      <c r="UM825"/>
      <c r="UN825"/>
      <c r="UO825"/>
      <c r="UP825"/>
      <c r="UQ825"/>
      <c r="UR825"/>
      <c r="US825"/>
      <c r="UT825"/>
      <c r="UU825"/>
      <c r="UV825"/>
      <c r="UW825"/>
      <c r="UX825"/>
      <c r="UY825"/>
      <c r="UZ825"/>
      <c r="VA825"/>
      <c r="VB825"/>
      <c r="VC825"/>
      <c r="VD825"/>
      <c r="VE825"/>
      <c r="VF825"/>
      <c r="VG825"/>
      <c r="VH825"/>
      <c r="VI825"/>
      <c r="VJ825"/>
      <c r="VK825"/>
      <c r="VL825"/>
      <c r="VM825"/>
      <c r="VN825"/>
      <c r="VO825"/>
      <c r="VP825"/>
      <c r="VQ825"/>
      <c r="VR825"/>
      <c r="VS825"/>
      <c r="VT825"/>
      <c r="VU825"/>
      <c r="VV825"/>
      <c r="VW825"/>
      <c r="VX825"/>
      <c r="VY825"/>
      <c r="VZ825"/>
      <c r="WA825"/>
      <c r="WB825"/>
      <c r="WC825"/>
      <c r="WD825"/>
      <c r="WE825"/>
      <c r="WF825"/>
      <c r="WG825"/>
      <c r="WH825"/>
      <c r="WI825"/>
      <c r="WJ825"/>
      <c r="WK825"/>
      <c r="WL825"/>
      <c r="WM825"/>
      <c r="WN825"/>
      <c r="WO825"/>
      <c r="WP825"/>
      <c r="WQ825"/>
      <c r="WR825"/>
      <c r="WS825"/>
      <c r="WT825"/>
      <c r="WU825"/>
      <c r="WV825"/>
      <c r="WW825"/>
      <c r="WX825"/>
      <c r="WY825"/>
      <c r="WZ825"/>
      <c r="XA825"/>
      <c r="XB825"/>
      <c r="XC825"/>
      <c r="XD825"/>
      <c r="XE825"/>
      <c r="XF825"/>
      <c r="XG825"/>
      <c r="XH825"/>
      <c r="XI825"/>
      <c r="XJ825"/>
      <c r="XK825"/>
      <c r="XL825"/>
      <c r="XM825"/>
      <c r="XN825"/>
      <c r="XO825"/>
      <c r="XP825"/>
      <c r="XQ825"/>
      <c r="XR825"/>
      <c r="XS825"/>
      <c r="XT825"/>
      <c r="XU825"/>
      <c r="XV825"/>
      <c r="XW825"/>
      <c r="XX825"/>
      <c r="XY825"/>
      <c r="XZ825"/>
      <c r="YA825"/>
      <c r="YB825"/>
      <c r="YC825"/>
      <c r="YD825"/>
      <c r="YE825"/>
      <c r="YF825"/>
      <c r="YG825"/>
      <c r="YH825"/>
      <c r="YI825"/>
      <c r="YJ825"/>
      <c r="YK825"/>
      <c r="YL825"/>
      <c r="YM825"/>
      <c r="YN825"/>
      <c r="YO825"/>
      <c r="YP825"/>
      <c r="YQ825"/>
      <c r="YR825"/>
      <c r="YS825"/>
      <c r="YT825"/>
      <c r="YU825"/>
      <c r="YV825"/>
      <c r="YW825"/>
      <c r="YX825"/>
      <c r="YY825"/>
      <c r="YZ825"/>
      <c r="ZA825"/>
      <c r="ZB825"/>
      <c r="ZC825"/>
      <c r="ZD825"/>
      <c r="ZE825"/>
      <c r="ZF825"/>
      <c r="ZG825"/>
      <c r="ZH825"/>
      <c r="ZI825"/>
      <c r="ZJ825"/>
      <c r="ZK825"/>
      <c r="ZL825"/>
      <c r="ZM825"/>
      <c r="ZN825"/>
      <c r="ZO825"/>
      <c r="ZP825"/>
      <c r="ZQ825"/>
      <c r="ZR825"/>
      <c r="ZS825"/>
      <c r="ZT825"/>
      <c r="ZU825"/>
      <c r="ZV825"/>
      <c r="ZW825"/>
      <c r="ZX825"/>
      <c r="ZY825"/>
      <c r="ZZ825"/>
    </row>
    <row r="826" spans="12:702" x14ac:dyDescent="0.3">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c r="RZ826"/>
      <c r="SA826"/>
      <c r="SB826"/>
      <c r="SC826"/>
      <c r="SD826"/>
      <c r="SE826"/>
      <c r="SF826"/>
      <c r="SG826"/>
      <c r="SH826"/>
      <c r="SI826"/>
      <c r="SJ826"/>
      <c r="SK826"/>
      <c r="SL826"/>
      <c r="SM826"/>
      <c r="SN826"/>
      <c r="SO826"/>
      <c r="SP826"/>
      <c r="SQ826"/>
      <c r="SR826"/>
      <c r="SS826"/>
      <c r="ST826"/>
      <c r="SU826"/>
      <c r="SV826"/>
      <c r="SW826"/>
      <c r="SX826"/>
      <c r="SY826"/>
      <c r="SZ826"/>
      <c r="TA826"/>
      <c r="TB826"/>
      <c r="TC826"/>
      <c r="TD826"/>
      <c r="TE826"/>
      <c r="TF826"/>
      <c r="TG826"/>
      <c r="TH826"/>
      <c r="TI826"/>
      <c r="TJ826"/>
      <c r="TK826"/>
      <c r="TL826"/>
      <c r="TM826"/>
      <c r="TN826"/>
      <c r="TO826"/>
      <c r="TP826"/>
      <c r="TQ826"/>
      <c r="TR826"/>
      <c r="TS826"/>
      <c r="TT826"/>
      <c r="TU826"/>
      <c r="TV826"/>
      <c r="TW826"/>
      <c r="TX826"/>
      <c r="TY826"/>
      <c r="TZ826"/>
      <c r="UA826"/>
      <c r="UB826"/>
      <c r="UC826"/>
      <c r="UD826"/>
      <c r="UE826"/>
      <c r="UF826"/>
      <c r="UG826"/>
      <c r="UH826"/>
      <c r="UI826"/>
      <c r="UJ826"/>
      <c r="UK826"/>
      <c r="UL826"/>
      <c r="UM826"/>
      <c r="UN826"/>
      <c r="UO826"/>
      <c r="UP826"/>
      <c r="UQ826"/>
      <c r="UR826"/>
      <c r="US826"/>
      <c r="UT826"/>
      <c r="UU826"/>
      <c r="UV826"/>
      <c r="UW826"/>
      <c r="UX826"/>
      <c r="UY826"/>
      <c r="UZ826"/>
      <c r="VA826"/>
      <c r="VB826"/>
      <c r="VC826"/>
      <c r="VD826"/>
      <c r="VE826"/>
      <c r="VF826"/>
      <c r="VG826"/>
      <c r="VH826"/>
      <c r="VI826"/>
      <c r="VJ826"/>
      <c r="VK826"/>
      <c r="VL826"/>
      <c r="VM826"/>
      <c r="VN826"/>
      <c r="VO826"/>
      <c r="VP826"/>
      <c r="VQ826"/>
      <c r="VR826"/>
      <c r="VS826"/>
      <c r="VT826"/>
      <c r="VU826"/>
      <c r="VV826"/>
      <c r="VW826"/>
      <c r="VX826"/>
      <c r="VY826"/>
      <c r="VZ826"/>
      <c r="WA826"/>
      <c r="WB826"/>
      <c r="WC826"/>
      <c r="WD826"/>
      <c r="WE826"/>
      <c r="WF826"/>
      <c r="WG826"/>
      <c r="WH826"/>
      <c r="WI826"/>
      <c r="WJ826"/>
      <c r="WK826"/>
      <c r="WL826"/>
      <c r="WM826"/>
      <c r="WN826"/>
      <c r="WO826"/>
      <c r="WP826"/>
      <c r="WQ826"/>
      <c r="WR826"/>
      <c r="WS826"/>
      <c r="WT826"/>
      <c r="WU826"/>
      <c r="WV826"/>
      <c r="WW826"/>
      <c r="WX826"/>
      <c r="WY826"/>
      <c r="WZ826"/>
      <c r="XA826"/>
      <c r="XB826"/>
      <c r="XC826"/>
      <c r="XD826"/>
      <c r="XE826"/>
      <c r="XF826"/>
      <c r="XG826"/>
      <c r="XH826"/>
      <c r="XI826"/>
      <c r="XJ826"/>
      <c r="XK826"/>
      <c r="XL826"/>
      <c r="XM826"/>
      <c r="XN826"/>
      <c r="XO826"/>
      <c r="XP826"/>
      <c r="XQ826"/>
      <c r="XR826"/>
      <c r="XS826"/>
      <c r="XT826"/>
      <c r="XU826"/>
      <c r="XV826"/>
      <c r="XW826"/>
      <c r="XX826"/>
      <c r="XY826"/>
      <c r="XZ826"/>
      <c r="YA826"/>
      <c r="YB826"/>
      <c r="YC826"/>
      <c r="YD826"/>
      <c r="YE826"/>
      <c r="YF826"/>
      <c r="YG826"/>
      <c r="YH826"/>
      <c r="YI826"/>
      <c r="YJ826"/>
      <c r="YK826"/>
      <c r="YL826"/>
      <c r="YM826"/>
      <c r="YN826"/>
      <c r="YO826"/>
      <c r="YP826"/>
      <c r="YQ826"/>
      <c r="YR826"/>
      <c r="YS826"/>
      <c r="YT826"/>
      <c r="YU826"/>
      <c r="YV826"/>
      <c r="YW826"/>
      <c r="YX826"/>
      <c r="YY826"/>
      <c r="YZ826"/>
      <c r="ZA826"/>
      <c r="ZB826"/>
      <c r="ZC826"/>
      <c r="ZD826"/>
      <c r="ZE826"/>
      <c r="ZF826"/>
      <c r="ZG826"/>
      <c r="ZH826"/>
      <c r="ZI826"/>
      <c r="ZJ826"/>
      <c r="ZK826"/>
      <c r="ZL826"/>
      <c r="ZM826"/>
      <c r="ZN826"/>
      <c r="ZO826"/>
      <c r="ZP826"/>
      <c r="ZQ826"/>
      <c r="ZR826"/>
      <c r="ZS826"/>
      <c r="ZT826"/>
      <c r="ZU826"/>
      <c r="ZV826"/>
      <c r="ZW826"/>
      <c r="ZX826"/>
      <c r="ZY826"/>
      <c r="ZZ826"/>
    </row>
    <row r="827" spans="12:702" x14ac:dyDescent="0.3">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c r="RZ827"/>
      <c r="SA827"/>
      <c r="SB827"/>
      <c r="SC827"/>
      <c r="SD827"/>
      <c r="SE827"/>
      <c r="SF827"/>
      <c r="SG827"/>
      <c r="SH827"/>
      <c r="SI827"/>
      <c r="SJ827"/>
      <c r="SK827"/>
      <c r="SL827"/>
      <c r="SM827"/>
      <c r="SN827"/>
      <c r="SO827"/>
      <c r="SP827"/>
      <c r="SQ827"/>
      <c r="SR827"/>
      <c r="SS827"/>
      <c r="ST827"/>
      <c r="SU827"/>
      <c r="SV827"/>
      <c r="SW827"/>
      <c r="SX827"/>
      <c r="SY827"/>
      <c r="SZ827"/>
      <c r="TA827"/>
      <c r="TB827"/>
      <c r="TC827"/>
      <c r="TD827"/>
      <c r="TE827"/>
      <c r="TF827"/>
      <c r="TG827"/>
      <c r="TH827"/>
      <c r="TI827"/>
      <c r="TJ827"/>
      <c r="TK827"/>
      <c r="TL827"/>
      <c r="TM827"/>
      <c r="TN827"/>
      <c r="TO827"/>
      <c r="TP827"/>
      <c r="TQ827"/>
      <c r="TR827"/>
      <c r="TS827"/>
      <c r="TT827"/>
      <c r="TU827"/>
      <c r="TV827"/>
      <c r="TW827"/>
      <c r="TX827"/>
      <c r="TY827"/>
      <c r="TZ827"/>
      <c r="UA827"/>
      <c r="UB827"/>
      <c r="UC827"/>
      <c r="UD827"/>
      <c r="UE827"/>
      <c r="UF827"/>
      <c r="UG827"/>
      <c r="UH827"/>
      <c r="UI827"/>
      <c r="UJ827"/>
      <c r="UK827"/>
      <c r="UL827"/>
      <c r="UM827"/>
      <c r="UN827"/>
      <c r="UO827"/>
      <c r="UP827"/>
      <c r="UQ827"/>
      <c r="UR827"/>
      <c r="US827"/>
      <c r="UT827"/>
      <c r="UU827"/>
      <c r="UV827"/>
      <c r="UW827"/>
      <c r="UX827"/>
      <c r="UY827"/>
      <c r="UZ827"/>
      <c r="VA827"/>
      <c r="VB827"/>
      <c r="VC827"/>
      <c r="VD827"/>
      <c r="VE827"/>
      <c r="VF827"/>
      <c r="VG827"/>
      <c r="VH827"/>
      <c r="VI827"/>
      <c r="VJ827"/>
      <c r="VK827"/>
      <c r="VL827"/>
      <c r="VM827"/>
      <c r="VN827"/>
      <c r="VO827"/>
      <c r="VP827"/>
      <c r="VQ827"/>
      <c r="VR827"/>
      <c r="VS827"/>
      <c r="VT827"/>
      <c r="VU827"/>
      <c r="VV827"/>
      <c r="VW827"/>
      <c r="VX827"/>
      <c r="VY827"/>
      <c r="VZ827"/>
      <c r="WA827"/>
      <c r="WB827"/>
      <c r="WC827"/>
      <c r="WD827"/>
      <c r="WE827"/>
      <c r="WF827"/>
      <c r="WG827"/>
      <c r="WH827"/>
      <c r="WI827"/>
      <c r="WJ827"/>
      <c r="WK827"/>
      <c r="WL827"/>
      <c r="WM827"/>
      <c r="WN827"/>
      <c r="WO827"/>
      <c r="WP827"/>
      <c r="WQ827"/>
      <c r="WR827"/>
      <c r="WS827"/>
      <c r="WT827"/>
      <c r="WU827"/>
      <c r="WV827"/>
      <c r="WW827"/>
      <c r="WX827"/>
      <c r="WY827"/>
      <c r="WZ827"/>
      <c r="XA827"/>
      <c r="XB827"/>
      <c r="XC827"/>
      <c r="XD827"/>
      <c r="XE827"/>
      <c r="XF827"/>
      <c r="XG827"/>
      <c r="XH827"/>
      <c r="XI827"/>
      <c r="XJ827"/>
      <c r="XK827"/>
      <c r="XL827"/>
      <c r="XM827"/>
      <c r="XN827"/>
      <c r="XO827"/>
      <c r="XP827"/>
      <c r="XQ827"/>
      <c r="XR827"/>
      <c r="XS827"/>
      <c r="XT827"/>
      <c r="XU827"/>
      <c r="XV827"/>
      <c r="XW827"/>
      <c r="XX827"/>
      <c r="XY827"/>
      <c r="XZ827"/>
      <c r="YA827"/>
      <c r="YB827"/>
      <c r="YC827"/>
      <c r="YD827"/>
      <c r="YE827"/>
      <c r="YF827"/>
      <c r="YG827"/>
      <c r="YH827"/>
      <c r="YI827"/>
      <c r="YJ827"/>
      <c r="YK827"/>
      <c r="YL827"/>
      <c r="YM827"/>
      <c r="YN827"/>
      <c r="YO827"/>
      <c r="YP827"/>
      <c r="YQ827"/>
      <c r="YR827"/>
      <c r="YS827"/>
      <c r="YT827"/>
      <c r="YU827"/>
      <c r="YV827"/>
      <c r="YW827"/>
      <c r="YX827"/>
      <c r="YY827"/>
      <c r="YZ827"/>
      <c r="ZA827"/>
      <c r="ZB827"/>
      <c r="ZC827"/>
      <c r="ZD827"/>
      <c r="ZE827"/>
      <c r="ZF827"/>
      <c r="ZG827"/>
      <c r="ZH827"/>
      <c r="ZI827"/>
      <c r="ZJ827"/>
      <c r="ZK827"/>
      <c r="ZL827"/>
      <c r="ZM827"/>
      <c r="ZN827"/>
      <c r="ZO827"/>
      <c r="ZP827"/>
      <c r="ZQ827"/>
      <c r="ZR827"/>
      <c r="ZS827"/>
      <c r="ZT827"/>
      <c r="ZU827"/>
      <c r="ZV827"/>
      <c r="ZW827"/>
      <c r="ZX827"/>
      <c r="ZY827"/>
      <c r="ZZ827"/>
    </row>
    <row r="828" spans="12:702" x14ac:dyDescent="0.3">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c r="RZ828"/>
      <c r="SA828"/>
      <c r="SB828"/>
      <c r="SC828"/>
      <c r="SD828"/>
      <c r="SE828"/>
      <c r="SF828"/>
      <c r="SG828"/>
      <c r="SH828"/>
      <c r="SI828"/>
      <c r="SJ828"/>
      <c r="SK828"/>
      <c r="SL828"/>
      <c r="SM828"/>
      <c r="SN828"/>
      <c r="SO828"/>
      <c r="SP828"/>
      <c r="SQ828"/>
      <c r="SR828"/>
      <c r="SS828"/>
      <c r="ST828"/>
      <c r="SU828"/>
      <c r="SV828"/>
      <c r="SW828"/>
      <c r="SX828"/>
      <c r="SY828"/>
      <c r="SZ828"/>
      <c r="TA828"/>
      <c r="TB828"/>
      <c r="TC828"/>
      <c r="TD828"/>
      <c r="TE828"/>
      <c r="TF828"/>
      <c r="TG828"/>
      <c r="TH828"/>
      <c r="TI828"/>
      <c r="TJ828"/>
      <c r="TK828"/>
      <c r="TL828"/>
      <c r="TM828"/>
      <c r="TN828"/>
      <c r="TO828"/>
      <c r="TP828"/>
      <c r="TQ828"/>
      <c r="TR828"/>
      <c r="TS828"/>
      <c r="TT828"/>
      <c r="TU828"/>
      <c r="TV828"/>
      <c r="TW828"/>
      <c r="TX828"/>
      <c r="TY828"/>
      <c r="TZ828"/>
      <c r="UA828"/>
      <c r="UB828"/>
      <c r="UC828"/>
      <c r="UD828"/>
      <c r="UE828"/>
      <c r="UF828"/>
      <c r="UG828"/>
      <c r="UH828"/>
      <c r="UI828"/>
      <c r="UJ828"/>
      <c r="UK828"/>
      <c r="UL828"/>
      <c r="UM828"/>
      <c r="UN828"/>
      <c r="UO828"/>
      <c r="UP828"/>
      <c r="UQ828"/>
      <c r="UR828"/>
      <c r="US828"/>
      <c r="UT828"/>
      <c r="UU828"/>
      <c r="UV828"/>
      <c r="UW828"/>
      <c r="UX828"/>
      <c r="UY828"/>
      <c r="UZ828"/>
      <c r="VA828"/>
      <c r="VB828"/>
      <c r="VC828"/>
      <c r="VD828"/>
      <c r="VE828"/>
      <c r="VF828"/>
      <c r="VG828"/>
      <c r="VH828"/>
      <c r="VI828"/>
      <c r="VJ828"/>
      <c r="VK828"/>
      <c r="VL828"/>
      <c r="VM828"/>
      <c r="VN828"/>
      <c r="VO828"/>
      <c r="VP828"/>
      <c r="VQ828"/>
      <c r="VR828"/>
      <c r="VS828"/>
      <c r="VT828"/>
      <c r="VU828"/>
      <c r="VV828"/>
      <c r="VW828"/>
      <c r="VX828"/>
      <c r="VY828"/>
      <c r="VZ828"/>
      <c r="WA828"/>
      <c r="WB828"/>
      <c r="WC828"/>
      <c r="WD828"/>
      <c r="WE828"/>
      <c r="WF828"/>
      <c r="WG828"/>
      <c r="WH828"/>
      <c r="WI828"/>
      <c r="WJ828"/>
      <c r="WK828"/>
      <c r="WL828"/>
      <c r="WM828"/>
      <c r="WN828"/>
      <c r="WO828"/>
      <c r="WP828"/>
      <c r="WQ828"/>
      <c r="WR828"/>
      <c r="WS828"/>
      <c r="WT828"/>
      <c r="WU828"/>
      <c r="WV828"/>
      <c r="WW828"/>
      <c r="WX828"/>
      <c r="WY828"/>
      <c r="WZ828"/>
      <c r="XA828"/>
      <c r="XB828"/>
      <c r="XC828"/>
      <c r="XD828"/>
      <c r="XE828"/>
      <c r="XF828"/>
      <c r="XG828"/>
      <c r="XH828"/>
      <c r="XI828"/>
      <c r="XJ828"/>
      <c r="XK828"/>
      <c r="XL828"/>
      <c r="XM828"/>
      <c r="XN828"/>
      <c r="XO828"/>
      <c r="XP828"/>
      <c r="XQ828"/>
      <c r="XR828"/>
      <c r="XS828"/>
      <c r="XT828"/>
      <c r="XU828"/>
      <c r="XV828"/>
      <c r="XW828"/>
      <c r="XX828"/>
      <c r="XY828"/>
      <c r="XZ828"/>
      <c r="YA828"/>
      <c r="YB828"/>
      <c r="YC828"/>
      <c r="YD828"/>
      <c r="YE828"/>
      <c r="YF828"/>
      <c r="YG828"/>
      <c r="YH828"/>
      <c r="YI828"/>
      <c r="YJ828"/>
      <c r="YK828"/>
      <c r="YL828"/>
      <c r="YM828"/>
      <c r="YN828"/>
      <c r="YO828"/>
      <c r="YP828"/>
      <c r="YQ828"/>
      <c r="YR828"/>
      <c r="YS828"/>
      <c r="YT828"/>
      <c r="YU828"/>
      <c r="YV828"/>
      <c r="YW828"/>
      <c r="YX828"/>
      <c r="YY828"/>
      <c r="YZ828"/>
      <c r="ZA828"/>
      <c r="ZB828"/>
      <c r="ZC828"/>
      <c r="ZD828"/>
      <c r="ZE828"/>
      <c r="ZF828"/>
      <c r="ZG828"/>
      <c r="ZH828"/>
      <c r="ZI828"/>
      <c r="ZJ828"/>
      <c r="ZK828"/>
      <c r="ZL828"/>
      <c r="ZM828"/>
      <c r="ZN828"/>
      <c r="ZO828"/>
      <c r="ZP828"/>
      <c r="ZQ828"/>
      <c r="ZR828"/>
      <c r="ZS828"/>
      <c r="ZT828"/>
      <c r="ZU828"/>
      <c r="ZV828"/>
      <c r="ZW828"/>
      <c r="ZX828"/>
      <c r="ZY828"/>
      <c r="ZZ828"/>
    </row>
    <row r="829" spans="12:702" x14ac:dyDescent="0.3">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c r="RI829"/>
      <c r="RJ829"/>
      <c r="RK829"/>
      <c r="RL829"/>
      <c r="RM829"/>
      <c r="RN829"/>
      <c r="RO829"/>
      <c r="RP829"/>
      <c r="RQ829"/>
      <c r="RR829"/>
      <c r="RS829"/>
      <c r="RT829"/>
      <c r="RU829"/>
      <c r="RV829"/>
      <c r="RW829"/>
      <c r="RX829"/>
      <c r="RY829"/>
      <c r="RZ829"/>
      <c r="SA829"/>
      <c r="SB829"/>
      <c r="SC829"/>
      <c r="SD829"/>
      <c r="SE829"/>
      <c r="SF829"/>
      <c r="SG829"/>
      <c r="SH829"/>
      <c r="SI829"/>
      <c r="SJ829"/>
      <c r="SK829"/>
      <c r="SL829"/>
      <c r="SM829"/>
      <c r="SN829"/>
      <c r="SO829"/>
      <c r="SP829"/>
      <c r="SQ829"/>
      <c r="SR829"/>
      <c r="SS829"/>
      <c r="ST829"/>
      <c r="SU829"/>
      <c r="SV829"/>
      <c r="SW829"/>
      <c r="SX829"/>
      <c r="SY829"/>
      <c r="SZ829"/>
      <c r="TA829"/>
      <c r="TB829"/>
      <c r="TC829"/>
      <c r="TD829"/>
      <c r="TE829"/>
      <c r="TF829"/>
      <c r="TG829"/>
      <c r="TH829"/>
      <c r="TI829"/>
      <c r="TJ829"/>
      <c r="TK829"/>
      <c r="TL829"/>
      <c r="TM829"/>
      <c r="TN829"/>
      <c r="TO829"/>
      <c r="TP829"/>
      <c r="TQ829"/>
      <c r="TR829"/>
      <c r="TS829"/>
      <c r="TT829"/>
      <c r="TU829"/>
      <c r="TV829"/>
      <c r="TW829"/>
      <c r="TX829"/>
      <c r="TY829"/>
      <c r="TZ829"/>
      <c r="UA829"/>
      <c r="UB829"/>
      <c r="UC829"/>
      <c r="UD829"/>
      <c r="UE829"/>
      <c r="UF829"/>
      <c r="UG829"/>
      <c r="UH829"/>
      <c r="UI829"/>
      <c r="UJ829"/>
      <c r="UK829"/>
      <c r="UL829"/>
      <c r="UM829"/>
      <c r="UN829"/>
      <c r="UO829"/>
      <c r="UP829"/>
      <c r="UQ829"/>
      <c r="UR829"/>
      <c r="US829"/>
      <c r="UT829"/>
      <c r="UU829"/>
      <c r="UV829"/>
      <c r="UW829"/>
      <c r="UX829"/>
      <c r="UY829"/>
      <c r="UZ829"/>
      <c r="VA829"/>
      <c r="VB829"/>
      <c r="VC829"/>
      <c r="VD829"/>
      <c r="VE829"/>
      <c r="VF829"/>
      <c r="VG829"/>
      <c r="VH829"/>
      <c r="VI829"/>
      <c r="VJ829"/>
      <c r="VK829"/>
      <c r="VL829"/>
      <c r="VM829"/>
      <c r="VN829"/>
      <c r="VO829"/>
      <c r="VP829"/>
      <c r="VQ829"/>
      <c r="VR829"/>
      <c r="VS829"/>
      <c r="VT829"/>
      <c r="VU829"/>
      <c r="VV829"/>
      <c r="VW829"/>
      <c r="VX829"/>
      <c r="VY829"/>
      <c r="VZ829"/>
      <c r="WA829"/>
      <c r="WB829"/>
      <c r="WC829"/>
      <c r="WD829"/>
      <c r="WE829"/>
      <c r="WF829"/>
      <c r="WG829"/>
      <c r="WH829"/>
      <c r="WI829"/>
      <c r="WJ829"/>
      <c r="WK829"/>
      <c r="WL829"/>
      <c r="WM829"/>
      <c r="WN829"/>
      <c r="WO829"/>
      <c r="WP829"/>
      <c r="WQ829"/>
      <c r="WR829"/>
      <c r="WS829"/>
      <c r="WT829"/>
      <c r="WU829"/>
      <c r="WV829"/>
      <c r="WW829"/>
      <c r="WX829"/>
      <c r="WY829"/>
      <c r="WZ829"/>
      <c r="XA829"/>
      <c r="XB829"/>
      <c r="XC829"/>
      <c r="XD829"/>
      <c r="XE829"/>
      <c r="XF829"/>
      <c r="XG829"/>
      <c r="XH829"/>
      <c r="XI829"/>
      <c r="XJ829"/>
      <c r="XK829"/>
      <c r="XL829"/>
      <c r="XM829"/>
      <c r="XN829"/>
      <c r="XO829"/>
      <c r="XP829"/>
      <c r="XQ829"/>
      <c r="XR829"/>
      <c r="XS829"/>
      <c r="XT829"/>
      <c r="XU829"/>
      <c r="XV829"/>
      <c r="XW829"/>
      <c r="XX829"/>
      <c r="XY829"/>
      <c r="XZ829"/>
      <c r="YA829"/>
      <c r="YB829"/>
      <c r="YC829"/>
      <c r="YD829"/>
      <c r="YE829"/>
      <c r="YF829"/>
      <c r="YG829"/>
      <c r="YH829"/>
      <c r="YI829"/>
      <c r="YJ829"/>
      <c r="YK829"/>
      <c r="YL829"/>
      <c r="YM829"/>
      <c r="YN829"/>
      <c r="YO829"/>
      <c r="YP829"/>
      <c r="YQ829"/>
      <c r="YR829"/>
      <c r="YS829"/>
      <c r="YT829"/>
      <c r="YU829"/>
      <c r="YV829"/>
      <c r="YW829"/>
      <c r="YX829"/>
      <c r="YY829"/>
      <c r="YZ829"/>
      <c r="ZA829"/>
      <c r="ZB829"/>
      <c r="ZC829"/>
      <c r="ZD829"/>
      <c r="ZE829"/>
      <c r="ZF829"/>
      <c r="ZG829"/>
      <c r="ZH829"/>
      <c r="ZI829"/>
      <c r="ZJ829"/>
      <c r="ZK829"/>
      <c r="ZL829"/>
      <c r="ZM829"/>
      <c r="ZN829"/>
      <c r="ZO829"/>
      <c r="ZP829"/>
      <c r="ZQ829"/>
      <c r="ZR829"/>
      <c r="ZS829"/>
      <c r="ZT829"/>
      <c r="ZU829"/>
      <c r="ZV829"/>
      <c r="ZW829"/>
      <c r="ZX829"/>
      <c r="ZY829"/>
      <c r="ZZ829"/>
    </row>
    <row r="830" spans="12:702" x14ac:dyDescent="0.3">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c r="RZ830"/>
      <c r="SA830"/>
      <c r="SB830"/>
      <c r="SC830"/>
      <c r="SD830"/>
      <c r="SE830"/>
      <c r="SF830"/>
      <c r="SG830"/>
      <c r="SH830"/>
      <c r="SI830"/>
      <c r="SJ830"/>
      <c r="SK830"/>
      <c r="SL830"/>
      <c r="SM830"/>
      <c r="SN830"/>
      <c r="SO830"/>
      <c r="SP830"/>
      <c r="SQ830"/>
      <c r="SR830"/>
      <c r="SS830"/>
      <c r="ST830"/>
      <c r="SU830"/>
      <c r="SV830"/>
      <c r="SW830"/>
      <c r="SX830"/>
      <c r="SY830"/>
      <c r="SZ830"/>
      <c r="TA830"/>
      <c r="TB830"/>
      <c r="TC830"/>
      <c r="TD830"/>
      <c r="TE830"/>
      <c r="TF830"/>
      <c r="TG830"/>
      <c r="TH830"/>
      <c r="TI830"/>
      <c r="TJ830"/>
      <c r="TK830"/>
      <c r="TL830"/>
      <c r="TM830"/>
      <c r="TN830"/>
      <c r="TO830"/>
      <c r="TP830"/>
      <c r="TQ830"/>
      <c r="TR830"/>
      <c r="TS830"/>
      <c r="TT830"/>
      <c r="TU830"/>
      <c r="TV830"/>
      <c r="TW830"/>
      <c r="TX830"/>
      <c r="TY830"/>
      <c r="TZ830"/>
      <c r="UA830"/>
      <c r="UB830"/>
      <c r="UC830"/>
      <c r="UD830"/>
      <c r="UE830"/>
      <c r="UF830"/>
      <c r="UG830"/>
      <c r="UH830"/>
      <c r="UI830"/>
      <c r="UJ830"/>
      <c r="UK830"/>
      <c r="UL830"/>
      <c r="UM830"/>
      <c r="UN830"/>
      <c r="UO830"/>
      <c r="UP830"/>
      <c r="UQ830"/>
      <c r="UR830"/>
      <c r="US830"/>
      <c r="UT830"/>
      <c r="UU830"/>
      <c r="UV830"/>
      <c r="UW830"/>
      <c r="UX830"/>
      <c r="UY830"/>
      <c r="UZ830"/>
      <c r="VA830"/>
      <c r="VB830"/>
      <c r="VC830"/>
      <c r="VD830"/>
      <c r="VE830"/>
      <c r="VF830"/>
      <c r="VG830"/>
      <c r="VH830"/>
      <c r="VI830"/>
      <c r="VJ830"/>
      <c r="VK830"/>
      <c r="VL830"/>
      <c r="VM830"/>
      <c r="VN830"/>
      <c r="VO830"/>
      <c r="VP830"/>
      <c r="VQ830"/>
      <c r="VR830"/>
      <c r="VS830"/>
      <c r="VT830"/>
      <c r="VU830"/>
      <c r="VV830"/>
      <c r="VW830"/>
      <c r="VX830"/>
      <c r="VY830"/>
      <c r="VZ830"/>
      <c r="WA830"/>
      <c r="WB830"/>
      <c r="WC830"/>
      <c r="WD830"/>
      <c r="WE830"/>
      <c r="WF830"/>
      <c r="WG830"/>
      <c r="WH830"/>
      <c r="WI830"/>
      <c r="WJ830"/>
      <c r="WK830"/>
      <c r="WL830"/>
      <c r="WM830"/>
      <c r="WN830"/>
      <c r="WO830"/>
      <c r="WP830"/>
      <c r="WQ830"/>
      <c r="WR830"/>
      <c r="WS830"/>
      <c r="WT830"/>
      <c r="WU830"/>
      <c r="WV830"/>
      <c r="WW830"/>
      <c r="WX830"/>
      <c r="WY830"/>
      <c r="WZ830"/>
      <c r="XA830"/>
      <c r="XB830"/>
      <c r="XC830"/>
      <c r="XD830"/>
      <c r="XE830"/>
      <c r="XF830"/>
      <c r="XG830"/>
      <c r="XH830"/>
      <c r="XI830"/>
      <c r="XJ830"/>
      <c r="XK830"/>
      <c r="XL830"/>
      <c r="XM830"/>
      <c r="XN830"/>
      <c r="XO830"/>
      <c r="XP830"/>
      <c r="XQ830"/>
      <c r="XR830"/>
      <c r="XS830"/>
      <c r="XT830"/>
      <c r="XU830"/>
      <c r="XV830"/>
      <c r="XW830"/>
      <c r="XX830"/>
      <c r="XY830"/>
      <c r="XZ830"/>
      <c r="YA830"/>
      <c r="YB830"/>
      <c r="YC830"/>
      <c r="YD830"/>
      <c r="YE830"/>
      <c r="YF830"/>
      <c r="YG830"/>
      <c r="YH830"/>
      <c r="YI830"/>
      <c r="YJ830"/>
      <c r="YK830"/>
      <c r="YL830"/>
      <c r="YM830"/>
      <c r="YN830"/>
      <c r="YO830"/>
      <c r="YP830"/>
      <c r="YQ830"/>
      <c r="YR830"/>
      <c r="YS830"/>
      <c r="YT830"/>
      <c r="YU830"/>
      <c r="YV830"/>
      <c r="YW830"/>
      <c r="YX830"/>
      <c r="YY830"/>
      <c r="YZ830"/>
      <c r="ZA830"/>
      <c r="ZB830"/>
      <c r="ZC830"/>
      <c r="ZD830"/>
      <c r="ZE830"/>
      <c r="ZF830"/>
      <c r="ZG830"/>
      <c r="ZH830"/>
      <c r="ZI830"/>
      <c r="ZJ830"/>
      <c r="ZK830"/>
      <c r="ZL830"/>
      <c r="ZM830"/>
      <c r="ZN830"/>
      <c r="ZO830"/>
      <c r="ZP830"/>
      <c r="ZQ830"/>
      <c r="ZR830"/>
      <c r="ZS830"/>
      <c r="ZT830"/>
      <c r="ZU830"/>
      <c r="ZV830"/>
      <c r="ZW830"/>
      <c r="ZX830"/>
      <c r="ZY830"/>
      <c r="ZZ830"/>
    </row>
    <row r="831" spans="12:702" x14ac:dyDescent="0.3">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c r="RZ831"/>
      <c r="SA831"/>
      <c r="SB831"/>
      <c r="SC831"/>
      <c r="SD831"/>
      <c r="SE831"/>
      <c r="SF831"/>
      <c r="SG831"/>
      <c r="SH831"/>
      <c r="SI831"/>
      <c r="SJ831"/>
      <c r="SK831"/>
      <c r="SL831"/>
      <c r="SM831"/>
      <c r="SN831"/>
      <c r="SO831"/>
      <c r="SP831"/>
      <c r="SQ831"/>
      <c r="SR831"/>
      <c r="SS831"/>
      <c r="ST831"/>
      <c r="SU831"/>
      <c r="SV831"/>
      <c r="SW831"/>
      <c r="SX831"/>
      <c r="SY831"/>
      <c r="SZ831"/>
      <c r="TA831"/>
      <c r="TB831"/>
      <c r="TC831"/>
      <c r="TD831"/>
      <c r="TE831"/>
      <c r="TF831"/>
      <c r="TG831"/>
      <c r="TH831"/>
      <c r="TI831"/>
      <c r="TJ831"/>
      <c r="TK831"/>
      <c r="TL831"/>
      <c r="TM831"/>
      <c r="TN831"/>
      <c r="TO831"/>
      <c r="TP831"/>
      <c r="TQ831"/>
      <c r="TR831"/>
      <c r="TS831"/>
      <c r="TT831"/>
      <c r="TU831"/>
      <c r="TV831"/>
      <c r="TW831"/>
      <c r="TX831"/>
      <c r="TY831"/>
      <c r="TZ831"/>
      <c r="UA831"/>
      <c r="UB831"/>
      <c r="UC831"/>
      <c r="UD831"/>
      <c r="UE831"/>
      <c r="UF831"/>
      <c r="UG831"/>
      <c r="UH831"/>
      <c r="UI831"/>
      <c r="UJ831"/>
      <c r="UK831"/>
      <c r="UL831"/>
      <c r="UM831"/>
      <c r="UN831"/>
      <c r="UO831"/>
      <c r="UP831"/>
      <c r="UQ831"/>
      <c r="UR831"/>
      <c r="US831"/>
      <c r="UT831"/>
      <c r="UU831"/>
      <c r="UV831"/>
      <c r="UW831"/>
      <c r="UX831"/>
      <c r="UY831"/>
      <c r="UZ831"/>
      <c r="VA831"/>
      <c r="VB831"/>
      <c r="VC831"/>
      <c r="VD831"/>
      <c r="VE831"/>
      <c r="VF831"/>
      <c r="VG831"/>
      <c r="VH831"/>
      <c r="VI831"/>
      <c r="VJ831"/>
      <c r="VK831"/>
      <c r="VL831"/>
      <c r="VM831"/>
      <c r="VN831"/>
      <c r="VO831"/>
      <c r="VP831"/>
      <c r="VQ831"/>
      <c r="VR831"/>
      <c r="VS831"/>
      <c r="VT831"/>
      <c r="VU831"/>
      <c r="VV831"/>
      <c r="VW831"/>
      <c r="VX831"/>
      <c r="VY831"/>
      <c r="VZ831"/>
      <c r="WA831"/>
      <c r="WB831"/>
      <c r="WC831"/>
      <c r="WD831"/>
      <c r="WE831"/>
      <c r="WF831"/>
      <c r="WG831"/>
      <c r="WH831"/>
      <c r="WI831"/>
      <c r="WJ831"/>
      <c r="WK831"/>
      <c r="WL831"/>
      <c r="WM831"/>
      <c r="WN831"/>
      <c r="WO831"/>
      <c r="WP831"/>
      <c r="WQ831"/>
      <c r="WR831"/>
      <c r="WS831"/>
      <c r="WT831"/>
      <c r="WU831"/>
      <c r="WV831"/>
      <c r="WW831"/>
      <c r="WX831"/>
      <c r="WY831"/>
      <c r="WZ831"/>
      <c r="XA831"/>
      <c r="XB831"/>
      <c r="XC831"/>
      <c r="XD831"/>
      <c r="XE831"/>
      <c r="XF831"/>
      <c r="XG831"/>
      <c r="XH831"/>
      <c r="XI831"/>
      <c r="XJ831"/>
      <c r="XK831"/>
      <c r="XL831"/>
      <c r="XM831"/>
      <c r="XN831"/>
      <c r="XO831"/>
      <c r="XP831"/>
      <c r="XQ831"/>
      <c r="XR831"/>
      <c r="XS831"/>
      <c r="XT831"/>
      <c r="XU831"/>
      <c r="XV831"/>
      <c r="XW831"/>
      <c r="XX831"/>
      <c r="XY831"/>
      <c r="XZ831"/>
      <c r="YA831"/>
      <c r="YB831"/>
      <c r="YC831"/>
      <c r="YD831"/>
      <c r="YE831"/>
      <c r="YF831"/>
      <c r="YG831"/>
      <c r="YH831"/>
      <c r="YI831"/>
      <c r="YJ831"/>
      <c r="YK831"/>
      <c r="YL831"/>
      <c r="YM831"/>
      <c r="YN831"/>
      <c r="YO831"/>
      <c r="YP831"/>
      <c r="YQ831"/>
      <c r="YR831"/>
      <c r="YS831"/>
      <c r="YT831"/>
      <c r="YU831"/>
      <c r="YV831"/>
      <c r="YW831"/>
      <c r="YX831"/>
      <c r="YY831"/>
      <c r="YZ831"/>
      <c r="ZA831"/>
      <c r="ZB831"/>
      <c r="ZC831"/>
      <c r="ZD831"/>
      <c r="ZE831"/>
      <c r="ZF831"/>
      <c r="ZG831"/>
      <c r="ZH831"/>
      <c r="ZI831"/>
      <c r="ZJ831"/>
      <c r="ZK831"/>
      <c r="ZL831"/>
      <c r="ZM831"/>
      <c r="ZN831"/>
      <c r="ZO831"/>
      <c r="ZP831"/>
      <c r="ZQ831"/>
      <c r="ZR831"/>
      <c r="ZS831"/>
      <c r="ZT831"/>
      <c r="ZU831"/>
      <c r="ZV831"/>
      <c r="ZW831"/>
      <c r="ZX831"/>
      <c r="ZY831"/>
      <c r="ZZ831"/>
    </row>
    <row r="832" spans="12:702" x14ac:dyDescent="0.3">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c r="RZ832"/>
      <c r="SA832"/>
      <c r="SB832"/>
      <c r="SC832"/>
      <c r="SD832"/>
      <c r="SE832"/>
      <c r="SF832"/>
      <c r="SG832"/>
      <c r="SH832"/>
      <c r="SI832"/>
      <c r="SJ832"/>
      <c r="SK832"/>
      <c r="SL832"/>
      <c r="SM832"/>
      <c r="SN832"/>
      <c r="SO832"/>
      <c r="SP832"/>
      <c r="SQ832"/>
      <c r="SR832"/>
      <c r="SS832"/>
      <c r="ST832"/>
      <c r="SU832"/>
      <c r="SV832"/>
      <c r="SW832"/>
      <c r="SX832"/>
      <c r="SY832"/>
      <c r="SZ832"/>
      <c r="TA832"/>
      <c r="TB832"/>
      <c r="TC832"/>
      <c r="TD832"/>
      <c r="TE832"/>
      <c r="TF832"/>
      <c r="TG832"/>
      <c r="TH832"/>
      <c r="TI832"/>
      <c r="TJ832"/>
      <c r="TK832"/>
      <c r="TL832"/>
      <c r="TM832"/>
      <c r="TN832"/>
      <c r="TO832"/>
      <c r="TP832"/>
      <c r="TQ832"/>
      <c r="TR832"/>
      <c r="TS832"/>
      <c r="TT832"/>
      <c r="TU832"/>
      <c r="TV832"/>
      <c r="TW832"/>
      <c r="TX832"/>
      <c r="TY832"/>
      <c r="TZ832"/>
      <c r="UA832"/>
      <c r="UB832"/>
      <c r="UC832"/>
      <c r="UD832"/>
      <c r="UE832"/>
      <c r="UF832"/>
      <c r="UG832"/>
      <c r="UH832"/>
      <c r="UI832"/>
      <c r="UJ832"/>
      <c r="UK832"/>
      <c r="UL832"/>
      <c r="UM832"/>
      <c r="UN832"/>
      <c r="UO832"/>
      <c r="UP832"/>
      <c r="UQ832"/>
      <c r="UR832"/>
      <c r="US832"/>
      <c r="UT832"/>
      <c r="UU832"/>
      <c r="UV832"/>
      <c r="UW832"/>
      <c r="UX832"/>
      <c r="UY832"/>
      <c r="UZ832"/>
      <c r="VA832"/>
      <c r="VB832"/>
      <c r="VC832"/>
      <c r="VD832"/>
      <c r="VE832"/>
      <c r="VF832"/>
      <c r="VG832"/>
      <c r="VH832"/>
      <c r="VI832"/>
      <c r="VJ832"/>
      <c r="VK832"/>
      <c r="VL832"/>
      <c r="VM832"/>
      <c r="VN832"/>
      <c r="VO832"/>
      <c r="VP832"/>
      <c r="VQ832"/>
      <c r="VR832"/>
      <c r="VS832"/>
      <c r="VT832"/>
      <c r="VU832"/>
      <c r="VV832"/>
      <c r="VW832"/>
      <c r="VX832"/>
      <c r="VY832"/>
      <c r="VZ832"/>
      <c r="WA832"/>
      <c r="WB832"/>
      <c r="WC832"/>
      <c r="WD832"/>
      <c r="WE832"/>
      <c r="WF832"/>
      <c r="WG832"/>
      <c r="WH832"/>
      <c r="WI832"/>
      <c r="WJ832"/>
      <c r="WK832"/>
      <c r="WL832"/>
      <c r="WM832"/>
      <c r="WN832"/>
      <c r="WO832"/>
      <c r="WP832"/>
      <c r="WQ832"/>
      <c r="WR832"/>
      <c r="WS832"/>
      <c r="WT832"/>
      <c r="WU832"/>
      <c r="WV832"/>
      <c r="WW832"/>
      <c r="WX832"/>
      <c r="WY832"/>
      <c r="WZ832"/>
      <c r="XA832"/>
      <c r="XB832"/>
      <c r="XC832"/>
      <c r="XD832"/>
      <c r="XE832"/>
      <c r="XF832"/>
      <c r="XG832"/>
      <c r="XH832"/>
      <c r="XI832"/>
      <c r="XJ832"/>
      <c r="XK832"/>
      <c r="XL832"/>
      <c r="XM832"/>
      <c r="XN832"/>
      <c r="XO832"/>
      <c r="XP832"/>
      <c r="XQ832"/>
      <c r="XR832"/>
      <c r="XS832"/>
      <c r="XT832"/>
      <c r="XU832"/>
      <c r="XV832"/>
      <c r="XW832"/>
      <c r="XX832"/>
      <c r="XY832"/>
      <c r="XZ832"/>
      <c r="YA832"/>
      <c r="YB832"/>
      <c r="YC832"/>
      <c r="YD832"/>
      <c r="YE832"/>
      <c r="YF832"/>
      <c r="YG832"/>
      <c r="YH832"/>
      <c r="YI832"/>
      <c r="YJ832"/>
      <c r="YK832"/>
      <c r="YL832"/>
      <c r="YM832"/>
      <c r="YN832"/>
      <c r="YO832"/>
      <c r="YP832"/>
      <c r="YQ832"/>
      <c r="YR832"/>
      <c r="YS832"/>
      <c r="YT832"/>
      <c r="YU832"/>
      <c r="YV832"/>
      <c r="YW832"/>
      <c r="YX832"/>
      <c r="YY832"/>
      <c r="YZ832"/>
      <c r="ZA832"/>
      <c r="ZB832"/>
      <c r="ZC832"/>
      <c r="ZD832"/>
      <c r="ZE832"/>
      <c r="ZF832"/>
      <c r="ZG832"/>
      <c r="ZH832"/>
      <c r="ZI832"/>
      <c r="ZJ832"/>
      <c r="ZK832"/>
      <c r="ZL832"/>
      <c r="ZM832"/>
      <c r="ZN832"/>
      <c r="ZO832"/>
      <c r="ZP832"/>
      <c r="ZQ832"/>
      <c r="ZR832"/>
      <c r="ZS832"/>
      <c r="ZT832"/>
      <c r="ZU832"/>
      <c r="ZV832"/>
      <c r="ZW832"/>
      <c r="ZX832"/>
      <c r="ZY832"/>
      <c r="ZZ832"/>
    </row>
    <row r="833" spans="12:702" x14ac:dyDescent="0.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c r="RZ833"/>
      <c r="SA833"/>
      <c r="SB833"/>
      <c r="SC833"/>
      <c r="SD833"/>
      <c r="SE833"/>
      <c r="SF833"/>
      <c r="SG833"/>
      <c r="SH833"/>
      <c r="SI833"/>
      <c r="SJ833"/>
      <c r="SK833"/>
      <c r="SL833"/>
      <c r="SM833"/>
      <c r="SN833"/>
      <c r="SO833"/>
      <c r="SP833"/>
      <c r="SQ833"/>
      <c r="SR833"/>
      <c r="SS833"/>
      <c r="ST833"/>
      <c r="SU833"/>
      <c r="SV833"/>
      <c r="SW833"/>
      <c r="SX833"/>
      <c r="SY833"/>
      <c r="SZ833"/>
      <c r="TA833"/>
      <c r="TB833"/>
      <c r="TC833"/>
      <c r="TD833"/>
      <c r="TE833"/>
      <c r="TF833"/>
      <c r="TG833"/>
      <c r="TH833"/>
      <c r="TI833"/>
      <c r="TJ833"/>
      <c r="TK833"/>
      <c r="TL833"/>
      <c r="TM833"/>
      <c r="TN833"/>
      <c r="TO833"/>
      <c r="TP833"/>
      <c r="TQ833"/>
      <c r="TR833"/>
      <c r="TS833"/>
      <c r="TT833"/>
      <c r="TU833"/>
      <c r="TV833"/>
      <c r="TW833"/>
      <c r="TX833"/>
      <c r="TY833"/>
      <c r="TZ833"/>
      <c r="UA833"/>
      <c r="UB833"/>
      <c r="UC833"/>
      <c r="UD833"/>
      <c r="UE833"/>
      <c r="UF833"/>
      <c r="UG833"/>
      <c r="UH833"/>
      <c r="UI833"/>
      <c r="UJ833"/>
      <c r="UK833"/>
      <c r="UL833"/>
      <c r="UM833"/>
      <c r="UN833"/>
      <c r="UO833"/>
      <c r="UP833"/>
      <c r="UQ833"/>
      <c r="UR833"/>
      <c r="US833"/>
      <c r="UT833"/>
      <c r="UU833"/>
      <c r="UV833"/>
      <c r="UW833"/>
      <c r="UX833"/>
      <c r="UY833"/>
      <c r="UZ833"/>
      <c r="VA833"/>
      <c r="VB833"/>
      <c r="VC833"/>
      <c r="VD833"/>
      <c r="VE833"/>
      <c r="VF833"/>
      <c r="VG833"/>
      <c r="VH833"/>
      <c r="VI833"/>
      <c r="VJ833"/>
      <c r="VK833"/>
      <c r="VL833"/>
      <c r="VM833"/>
      <c r="VN833"/>
      <c r="VO833"/>
      <c r="VP833"/>
      <c r="VQ833"/>
      <c r="VR833"/>
      <c r="VS833"/>
      <c r="VT833"/>
      <c r="VU833"/>
      <c r="VV833"/>
      <c r="VW833"/>
      <c r="VX833"/>
      <c r="VY833"/>
      <c r="VZ833"/>
      <c r="WA833"/>
      <c r="WB833"/>
      <c r="WC833"/>
      <c r="WD833"/>
      <c r="WE833"/>
      <c r="WF833"/>
      <c r="WG833"/>
      <c r="WH833"/>
      <c r="WI833"/>
      <c r="WJ833"/>
      <c r="WK833"/>
      <c r="WL833"/>
      <c r="WM833"/>
      <c r="WN833"/>
      <c r="WO833"/>
      <c r="WP833"/>
      <c r="WQ833"/>
      <c r="WR833"/>
      <c r="WS833"/>
      <c r="WT833"/>
      <c r="WU833"/>
      <c r="WV833"/>
      <c r="WW833"/>
      <c r="WX833"/>
      <c r="WY833"/>
      <c r="WZ833"/>
      <c r="XA833"/>
      <c r="XB833"/>
      <c r="XC833"/>
      <c r="XD833"/>
      <c r="XE833"/>
      <c r="XF833"/>
      <c r="XG833"/>
      <c r="XH833"/>
      <c r="XI833"/>
      <c r="XJ833"/>
      <c r="XK833"/>
      <c r="XL833"/>
      <c r="XM833"/>
      <c r="XN833"/>
      <c r="XO833"/>
      <c r="XP833"/>
      <c r="XQ833"/>
      <c r="XR833"/>
      <c r="XS833"/>
      <c r="XT833"/>
      <c r="XU833"/>
      <c r="XV833"/>
      <c r="XW833"/>
      <c r="XX833"/>
      <c r="XY833"/>
      <c r="XZ833"/>
      <c r="YA833"/>
      <c r="YB833"/>
      <c r="YC833"/>
      <c r="YD833"/>
      <c r="YE833"/>
      <c r="YF833"/>
      <c r="YG833"/>
      <c r="YH833"/>
      <c r="YI833"/>
      <c r="YJ833"/>
      <c r="YK833"/>
      <c r="YL833"/>
      <c r="YM833"/>
      <c r="YN833"/>
      <c r="YO833"/>
      <c r="YP833"/>
      <c r="YQ833"/>
      <c r="YR833"/>
      <c r="YS833"/>
      <c r="YT833"/>
      <c r="YU833"/>
      <c r="YV833"/>
      <c r="YW833"/>
      <c r="YX833"/>
      <c r="YY833"/>
      <c r="YZ833"/>
      <c r="ZA833"/>
      <c r="ZB833"/>
      <c r="ZC833"/>
      <c r="ZD833"/>
      <c r="ZE833"/>
      <c r="ZF833"/>
      <c r="ZG833"/>
      <c r="ZH833"/>
      <c r="ZI833"/>
      <c r="ZJ833"/>
      <c r="ZK833"/>
      <c r="ZL833"/>
      <c r="ZM833"/>
      <c r="ZN833"/>
      <c r="ZO833"/>
      <c r="ZP833"/>
      <c r="ZQ833"/>
      <c r="ZR833"/>
      <c r="ZS833"/>
      <c r="ZT833"/>
      <c r="ZU833"/>
      <c r="ZV833"/>
      <c r="ZW833"/>
      <c r="ZX833"/>
      <c r="ZY833"/>
      <c r="ZZ833"/>
    </row>
    <row r="834" spans="12:702" x14ac:dyDescent="0.3">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c r="RI834"/>
      <c r="RJ834"/>
      <c r="RK834"/>
      <c r="RL834"/>
      <c r="RM834"/>
      <c r="RN834"/>
      <c r="RO834"/>
      <c r="RP834"/>
      <c r="RQ834"/>
      <c r="RR834"/>
      <c r="RS834"/>
      <c r="RT834"/>
      <c r="RU834"/>
      <c r="RV834"/>
      <c r="RW834"/>
      <c r="RX834"/>
      <c r="RY834"/>
      <c r="RZ834"/>
      <c r="SA834"/>
      <c r="SB834"/>
      <c r="SC834"/>
      <c r="SD834"/>
      <c r="SE834"/>
      <c r="SF834"/>
      <c r="SG834"/>
      <c r="SH834"/>
      <c r="SI834"/>
      <c r="SJ834"/>
      <c r="SK834"/>
      <c r="SL834"/>
      <c r="SM834"/>
      <c r="SN834"/>
      <c r="SO834"/>
      <c r="SP834"/>
      <c r="SQ834"/>
      <c r="SR834"/>
      <c r="SS834"/>
      <c r="ST834"/>
      <c r="SU834"/>
      <c r="SV834"/>
      <c r="SW834"/>
      <c r="SX834"/>
      <c r="SY834"/>
      <c r="SZ834"/>
      <c r="TA834"/>
      <c r="TB834"/>
      <c r="TC834"/>
      <c r="TD834"/>
      <c r="TE834"/>
      <c r="TF834"/>
      <c r="TG834"/>
      <c r="TH834"/>
      <c r="TI834"/>
      <c r="TJ834"/>
      <c r="TK834"/>
      <c r="TL834"/>
      <c r="TM834"/>
      <c r="TN834"/>
      <c r="TO834"/>
      <c r="TP834"/>
      <c r="TQ834"/>
      <c r="TR834"/>
      <c r="TS834"/>
      <c r="TT834"/>
      <c r="TU834"/>
      <c r="TV834"/>
      <c r="TW834"/>
      <c r="TX834"/>
      <c r="TY834"/>
      <c r="TZ834"/>
      <c r="UA834"/>
      <c r="UB834"/>
      <c r="UC834"/>
      <c r="UD834"/>
      <c r="UE834"/>
      <c r="UF834"/>
      <c r="UG834"/>
      <c r="UH834"/>
      <c r="UI834"/>
      <c r="UJ834"/>
      <c r="UK834"/>
      <c r="UL834"/>
      <c r="UM834"/>
      <c r="UN834"/>
      <c r="UO834"/>
      <c r="UP834"/>
      <c r="UQ834"/>
      <c r="UR834"/>
      <c r="US834"/>
      <c r="UT834"/>
      <c r="UU834"/>
      <c r="UV834"/>
      <c r="UW834"/>
      <c r="UX834"/>
      <c r="UY834"/>
      <c r="UZ834"/>
      <c r="VA834"/>
      <c r="VB834"/>
      <c r="VC834"/>
      <c r="VD834"/>
      <c r="VE834"/>
      <c r="VF834"/>
      <c r="VG834"/>
      <c r="VH834"/>
      <c r="VI834"/>
      <c r="VJ834"/>
      <c r="VK834"/>
      <c r="VL834"/>
      <c r="VM834"/>
      <c r="VN834"/>
      <c r="VO834"/>
      <c r="VP834"/>
      <c r="VQ834"/>
      <c r="VR834"/>
      <c r="VS834"/>
      <c r="VT834"/>
      <c r="VU834"/>
      <c r="VV834"/>
      <c r="VW834"/>
      <c r="VX834"/>
      <c r="VY834"/>
      <c r="VZ834"/>
      <c r="WA834"/>
      <c r="WB834"/>
      <c r="WC834"/>
      <c r="WD834"/>
      <c r="WE834"/>
      <c r="WF834"/>
      <c r="WG834"/>
      <c r="WH834"/>
      <c r="WI834"/>
      <c r="WJ834"/>
      <c r="WK834"/>
      <c r="WL834"/>
      <c r="WM834"/>
      <c r="WN834"/>
      <c r="WO834"/>
      <c r="WP834"/>
      <c r="WQ834"/>
      <c r="WR834"/>
      <c r="WS834"/>
      <c r="WT834"/>
      <c r="WU834"/>
      <c r="WV834"/>
      <c r="WW834"/>
      <c r="WX834"/>
      <c r="WY834"/>
      <c r="WZ834"/>
      <c r="XA834"/>
      <c r="XB834"/>
      <c r="XC834"/>
      <c r="XD834"/>
      <c r="XE834"/>
      <c r="XF834"/>
      <c r="XG834"/>
      <c r="XH834"/>
      <c r="XI834"/>
      <c r="XJ834"/>
      <c r="XK834"/>
      <c r="XL834"/>
      <c r="XM834"/>
      <c r="XN834"/>
      <c r="XO834"/>
      <c r="XP834"/>
      <c r="XQ834"/>
      <c r="XR834"/>
      <c r="XS834"/>
      <c r="XT834"/>
      <c r="XU834"/>
      <c r="XV834"/>
      <c r="XW834"/>
      <c r="XX834"/>
      <c r="XY834"/>
      <c r="XZ834"/>
      <c r="YA834"/>
      <c r="YB834"/>
      <c r="YC834"/>
      <c r="YD834"/>
      <c r="YE834"/>
      <c r="YF834"/>
      <c r="YG834"/>
      <c r="YH834"/>
      <c r="YI834"/>
      <c r="YJ834"/>
      <c r="YK834"/>
      <c r="YL834"/>
      <c r="YM834"/>
      <c r="YN834"/>
      <c r="YO834"/>
      <c r="YP834"/>
      <c r="YQ834"/>
      <c r="YR834"/>
      <c r="YS834"/>
      <c r="YT834"/>
      <c r="YU834"/>
      <c r="YV834"/>
      <c r="YW834"/>
      <c r="YX834"/>
      <c r="YY834"/>
      <c r="YZ834"/>
      <c r="ZA834"/>
      <c r="ZB834"/>
      <c r="ZC834"/>
      <c r="ZD834"/>
      <c r="ZE834"/>
      <c r="ZF834"/>
      <c r="ZG834"/>
      <c r="ZH834"/>
      <c r="ZI834"/>
      <c r="ZJ834"/>
      <c r="ZK834"/>
      <c r="ZL834"/>
      <c r="ZM834"/>
      <c r="ZN834"/>
      <c r="ZO834"/>
      <c r="ZP834"/>
      <c r="ZQ834"/>
      <c r="ZR834"/>
      <c r="ZS834"/>
      <c r="ZT834"/>
      <c r="ZU834"/>
      <c r="ZV834"/>
      <c r="ZW834"/>
      <c r="ZX834"/>
      <c r="ZY834"/>
      <c r="ZZ834"/>
    </row>
    <row r="835" spans="12:702" x14ac:dyDescent="0.3">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c r="RI835"/>
      <c r="RJ835"/>
      <c r="RK835"/>
      <c r="RL835"/>
      <c r="RM835"/>
      <c r="RN835"/>
      <c r="RO835"/>
      <c r="RP835"/>
      <c r="RQ835"/>
      <c r="RR835"/>
      <c r="RS835"/>
      <c r="RT835"/>
      <c r="RU835"/>
      <c r="RV835"/>
      <c r="RW835"/>
      <c r="RX835"/>
      <c r="RY835"/>
      <c r="RZ835"/>
      <c r="SA835"/>
      <c r="SB835"/>
      <c r="SC835"/>
      <c r="SD835"/>
      <c r="SE835"/>
      <c r="SF835"/>
      <c r="SG835"/>
      <c r="SH835"/>
      <c r="SI835"/>
      <c r="SJ835"/>
      <c r="SK835"/>
      <c r="SL835"/>
      <c r="SM835"/>
      <c r="SN835"/>
      <c r="SO835"/>
      <c r="SP835"/>
      <c r="SQ835"/>
      <c r="SR835"/>
      <c r="SS835"/>
      <c r="ST835"/>
      <c r="SU835"/>
      <c r="SV835"/>
      <c r="SW835"/>
      <c r="SX835"/>
      <c r="SY835"/>
      <c r="SZ835"/>
      <c r="TA835"/>
      <c r="TB835"/>
      <c r="TC835"/>
      <c r="TD835"/>
      <c r="TE835"/>
      <c r="TF835"/>
      <c r="TG835"/>
      <c r="TH835"/>
      <c r="TI835"/>
      <c r="TJ835"/>
      <c r="TK835"/>
      <c r="TL835"/>
      <c r="TM835"/>
      <c r="TN835"/>
      <c r="TO835"/>
      <c r="TP835"/>
      <c r="TQ835"/>
      <c r="TR835"/>
      <c r="TS835"/>
      <c r="TT835"/>
      <c r="TU835"/>
      <c r="TV835"/>
      <c r="TW835"/>
      <c r="TX835"/>
      <c r="TY835"/>
      <c r="TZ835"/>
      <c r="UA835"/>
      <c r="UB835"/>
      <c r="UC835"/>
      <c r="UD835"/>
      <c r="UE835"/>
      <c r="UF835"/>
      <c r="UG835"/>
      <c r="UH835"/>
      <c r="UI835"/>
      <c r="UJ835"/>
      <c r="UK835"/>
      <c r="UL835"/>
      <c r="UM835"/>
      <c r="UN835"/>
      <c r="UO835"/>
      <c r="UP835"/>
      <c r="UQ835"/>
      <c r="UR835"/>
      <c r="US835"/>
      <c r="UT835"/>
      <c r="UU835"/>
      <c r="UV835"/>
      <c r="UW835"/>
      <c r="UX835"/>
      <c r="UY835"/>
      <c r="UZ835"/>
      <c r="VA835"/>
      <c r="VB835"/>
      <c r="VC835"/>
      <c r="VD835"/>
      <c r="VE835"/>
      <c r="VF835"/>
      <c r="VG835"/>
      <c r="VH835"/>
      <c r="VI835"/>
      <c r="VJ835"/>
      <c r="VK835"/>
      <c r="VL835"/>
      <c r="VM835"/>
      <c r="VN835"/>
      <c r="VO835"/>
      <c r="VP835"/>
      <c r="VQ835"/>
      <c r="VR835"/>
      <c r="VS835"/>
      <c r="VT835"/>
      <c r="VU835"/>
      <c r="VV835"/>
      <c r="VW835"/>
      <c r="VX835"/>
      <c r="VY835"/>
      <c r="VZ835"/>
      <c r="WA835"/>
      <c r="WB835"/>
      <c r="WC835"/>
      <c r="WD835"/>
      <c r="WE835"/>
      <c r="WF835"/>
      <c r="WG835"/>
      <c r="WH835"/>
      <c r="WI835"/>
      <c r="WJ835"/>
      <c r="WK835"/>
      <c r="WL835"/>
      <c r="WM835"/>
      <c r="WN835"/>
      <c r="WO835"/>
      <c r="WP835"/>
      <c r="WQ835"/>
      <c r="WR835"/>
      <c r="WS835"/>
      <c r="WT835"/>
      <c r="WU835"/>
      <c r="WV835"/>
      <c r="WW835"/>
      <c r="WX835"/>
      <c r="WY835"/>
      <c r="WZ835"/>
      <c r="XA835"/>
      <c r="XB835"/>
      <c r="XC835"/>
      <c r="XD835"/>
      <c r="XE835"/>
      <c r="XF835"/>
      <c r="XG835"/>
      <c r="XH835"/>
      <c r="XI835"/>
      <c r="XJ835"/>
      <c r="XK835"/>
      <c r="XL835"/>
      <c r="XM835"/>
      <c r="XN835"/>
      <c r="XO835"/>
      <c r="XP835"/>
      <c r="XQ835"/>
      <c r="XR835"/>
      <c r="XS835"/>
      <c r="XT835"/>
      <c r="XU835"/>
      <c r="XV835"/>
      <c r="XW835"/>
      <c r="XX835"/>
      <c r="XY835"/>
      <c r="XZ835"/>
      <c r="YA835"/>
      <c r="YB835"/>
      <c r="YC835"/>
      <c r="YD835"/>
      <c r="YE835"/>
      <c r="YF835"/>
      <c r="YG835"/>
      <c r="YH835"/>
      <c r="YI835"/>
      <c r="YJ835"/>
      <c r="YK835"/>
      <c r="YL835"/>
      <c r="YM835"/>
      <c r="YN835"/>
      <c r="YO835"/>
      <c r="YP835"/>
      <c r="YQ835"/>
      <c r="YR835"/>
      <c r="YS835"/>
      <c r="YT835"/>
      <c r="YU835"/>
      <c r="YV835"/>
      <c r="YW835"/>
      <c r="YX835"/>
      <c r="YY835"/>
      <c r="YZ835"/>
      <c r="ZA835"/>
      <c r="ZB835"/>
      <c r="ZC835"/>
      <c r="ZD835"/>
      <c r="ZE835"/>
      <c r="ZF835"/>
      <c r="ZG835"/>
      <c r="ZH835"/>
      <c r="ZI835"/>
      <c r="ZJ835"/>
      <c r="ZK835"/>
      <c r="ZL835"/>
      <c r="ZM835"/>
      <c r="ZN835"/>
      <c r="ZO835"/>
      <c r="ZP835"/>
      <c r="ZQ835"/>
      <c r="ZR835"/>
      <c r="ZS835"/>
      <c r="ZT835"/>
      <c r="ZU835"/>
      <c r="ZV835"/>
      <c r="ZW835"/>
      <c r="ZX835"/>
      <c r="ZY835"/>
      <c r="ZZ835"/>
    </row>
    <row r="836" spans="12:702" x14ac:dyDescent="0.3">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c r="RI836"/>
      <c r="RJ836"/>
      <c r="RK836"/>
      <c r="RL836"/>
      <c r="RM836"/>
      <c r="RN836"/>
      <c r="RO836"/>
      <c r="RP836"/>
      <c r="RQ836"/>
      <c r="RR836"/>
      <c r="RS836"/>
      <c r="RT836"/>
      <c r="RU836"/>
      <c r="RV836"/>
      <c r="RW836"/>
      <c r="RX836"/>
      <c r="RY836"/>
      <c r="RZ836"/>
      <c r="SA836"/>
      <c r="SB836"/>
      <c r="SC836"/>
      <c r="SD836"/>
      <c r="SE836"/>
      <c r="SF836"/>
      <c r="SG836"/>
      <c r="SH836"/>
      <c r="SI836"/>
      <c r="SJ836"/>
      <c r="SK836"/>
      <c r="SL836"/>
      <c r="SM836"/>
      <c r="SN836"/>
      <c r="SO836"/>
      <c r="SP836"/>
      <c r="SQ836"/>
      <c r="SR836"/>
      <c r="SS836"/>
      <c r="ST836"/>
      <c r="SU836"/>
      <c r="SV836"/>
      <c r="SW836"/>
      <c r="SX836"/>
      <c r="SY836"/>
      <c r="SZ836"/>
      <c r="TA836"/>
      <c r="TB836"/>
      <c r="TC836"/>
      <c r="TD836"/>
      <c r="TE836"/>
      <c r="TF836"/>
      <c r="TG836"/>
      <c r="TH836"/>
      <c r="TI836"/>
      <c r="TJ836"/>
      <c r="TK836"/>
      <c r="TL836"/>
      <c r="TM836"/>
      <c r="TN836"/>
      <c r="TO836"/>
      <c r="TP836"/>
      <c r="TQ836"/>
      <c r="TR836"/>
      <c r="TS836"/>
      <c r="TT836"/>
      <c r="TU836"/>
      <c r="TV836"/>
      <c r="TW836"/>
      <c r="TX836"/>
      <c r="TY836"/>
      <c r="TZ836"/>
      <c r="UA836"/>
      <c r="UB836"/>
      <c r="UC836"/>
      <c r="UD836"/>
      <c r="UE836"/>
      <c r="UF836"/>
      <c r="UG836"/>
      <c r="UH836"/>
      <c r="UI836"/>
      <c r="UJ836"/>
      <c r="UK836"/>
      <c r="UL836"/>
      <c r="UM836"/>
      <c r="UN836"/>
      <c r="UO836"/>
      <c r="UP836"/>
      <c r="UQ836"/>
      <c r="UR836"/>
      <c r="US836"/>
      <c r="UT836"/>
      <c r="UU836"/>
      <c r="UV836"/>
      <c r="UW836"/>
      <c r="UX836"/>
      <c r="UY836"/>
      <c r="UZ836"/>
      <c r="VA836"/>
      <c r="VB836"/>
      <c r="VC836"/>
      <c r="VD836"/>
      <c r="VE836"/>
      <c r="VF836"/>
      <c r="VG836"/>
      <c r="VH836"/>
      <c r="VI836"/>
      <c r="VJ836"/>
      <c r="VK836"/>
      <c r="VL836"/>
      <c r="VM836"/>
      <c r="VN836"/>
      <c r="VO836"/>
      <c r="VP836"/>
      <c r="VQ836"/>
      <c r="VR836"/>
      <c r="VS836"/>
      <c r="VT836"/>
      <c r="VU836"/>
      <c r="VV836"/>
      <c r="VW836"/>
      <c r="VX836"/>
      <c r="VY836"/>
      <c r="VZ836"/>
      <c r="WA836"/>
      <c r="WB836"/>
      <c r="WC836"/>
      <c r="WD836"/>
      <c r="WE836"/>
      <c r="WF836"/>
      <c r="WG836"/>
      <c r="WH836"/>
      <c r="WI836"/>
      <c r="WJ836"/>
      <c r="WK836"/>
      <c r="WL836"/>
      <c r="WM836"/>
      <c r="WN836"/>
      <c r="WO836"/>
      <c r="WP836"/>
      <c r="WQ836"/>
      <c r="WR836"/>
      <c r="WS836"/>
      <c r="WT836"/>
      <c r="WU836"/>
      <c r="WV836"/>
      <c r="WW836"/>
      <c r="WX836"/>
      <c r="WY836"/>
      <c r="WZ836"/>
      <c r="XA836"/>
      <c r="XB836"/>
      <c r="XC836"/>
      <c r="XD836"/>
      <c r="XE836"/>
      <c r="XF836"/>
      <c r="XG836"/>
      <c r="XH836"/>
      <c r="XI836"/>
      <c r="XJ836"/>
      <c r="XK836"/>
      <c r="XL836"/>
      <c r="XM836"/>
      <c r="XN836"/>
      <c r="XO836"/>
      <c r="XP836"/>
      <c r="XQ836"/>
      <c r="XR836"/>
      <c r="XS836"/>
      <c r="XT836"/>
      <c r="XU836"/>
      <c r="XV836"/>
      <c r="XW836"/>
      <c r="XX836"/>
      <c r="XY836"/>
      <c r="XZ836"/>
      <c r="YA836"/>
      <c r="YB836"/>
      <c r="YC836"/>
      <c r="YD836"/>
      <c r="YE836"/>
      <c r="YF836"/>
      <c r="YG836"/>
      <c r="YH836"/>
      <c r="YI836"/>
      <c r="YJ836"/>
      <c r="YK836"/>
      <c r="YL836"/>
      <c r="YM836"/>
      <c r="YN836"/>
      <c r="YO836"/>
      <c r="YP836"/>
      <c r="YQ836"/>
      <c r="YR836"/>
      <c r="YS836"/>
      <c r="YT836"/>
      <c r="YU836"/>
      <c r="YV836"/>
      <c r="YW836"/>
      <c r="YX836"/>
      <c r="YY836"/>
      <c r="YZ836"/>
      <c r="ZA836"/>
      <c r="ZB836"/>
      <c r="ZC836"/>
      <c r="ZD836"/>
      <c r="ZE836"/>
      <c r="ZF836"/>
      <c r="ZG836"/>
      <c r="ZH836"/>
      <c r="ZI836"/>
      <c r="ZJ836"/>
      <c r="ZK836"/>
      <c r="ZL836"/>
      <c r="ZM836"/>
      <c r="ZN836"/>
      <c r="ZO836"/>
      <c r="ZP836"/>
      <c r="ZQ836"/>
      <c r="ZR836"/>
      <c r="ZS836"/>
      <c r="ZT836"/>
      <c r="ZU836"/>
      <c r="ZV836"/>
      <c r="ZW836"/>
      <c r="ZX836"/>
      <c r="ZY836"/>
      <c r="ZZ836"/>
    </row>
    <row r="837" spans="12:702" x14ac:dyDescent="0.3">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c r="RI837"/>
      <c r="RJ837"/>
      <c r="RK837"/>
      <c r="RL837"/>
      <c r="RM837"/>
      <c r="RN837"/>
      <c r="RO837"/>
      <c r="RP837"/>
      <c r="RQ837"/>
      <c r="RR837"/>
      <c r="RS837"/>
      <c r="RT837"/>
      <c r="RU837"/>
      <c r="RV837"/>
      <c r="RW837"/>
      <c r="RX837"/>
      <c r="RY837"/>
      <c r="RZ837"/>
      <c r="SA837"/>
      <c r="SB837"/>
      <c r="SC837"/>
      <c r="SD837"/>
      <c r="SE837"/>
      <c r="SF837"/>
      <c r="SG837"/>
      <c r="SH837"/>
      <c r="SI837"/>
      <c r="SJ837"/>
      <c r="SK837"/>
      <c r="SL837"/>
      <c r="SM837"/>
      <c r="SN837"/>
      <c r="SO837"/>
      <c r="SP837"/>
      <c r="SQ837"/>
      <c r="SR837"/>
      <c r="SS837"/>
      <c r="ST837"/>
      <c r="SU837"/>
      <c r="SV837"/>
      <c r="SW837"/>
      <c r="SX837"/>
      <c r="SY837"/>
      <c r="SZ837"/>
      <c r="TA837"/>
      <c r="TB837"/>
      <c r="TC837"/>
      <c r="TD837"/>
      <c r="TE837"/>
      <c r="TF837"/>
      <c r="TG837"/>
      <c r="TH837"/>
      <c r="TI837"/>
      <c r="TJ837"/>
      <c r="TK837"/>
      <c r="TL837"/>
      <c r="TM837"/>
      <c r="TN837"/>
      <c r="TO837"/>
      <c r="TP837"/>
      <c r="TQ837"/>
      <c r="TR837"/>
      <c r="TS837"/>
      <c r="TT837"/>
      <c r="TU837"/>
      <c r="TV837"/>
      <c r="TW837"/>
      <c r="TX837"/>
      <c r="TY837"/>
      <c r="TZ837"/>
      <c r="UA837"/>
      <c r="UB837"/>
      <c r="UC837"/>
      <c r="UD837"/>
      <c r="UE837"/>
      <c r="UF837"/>
      <c r="UG837"/>
      <c r="UH837"/>
      <c r="UI837"/>
      <c r="UJ837"/>
      <c r="UK837"/>
      <c r="UL837"/>
      <c r="UM837"/>
      <c r="UN837"/>
      <c r="UO837"/>
      <c r="UP837"/>
      <c r="UQ837"/>
      <c r="UR837"/>
      <c r="US837"/>
      <c r="UT837"/>
      <c r="UU837"/>
      <c r="UV837"/>
      <c r="UW837"/>
      <c r="UX837"/>
      <c r="UY837"/>
      <c r="UZ837"/>
      <c r="VA837"/>
      <c r="VB837"/>
      <c r="VC837"/>
      <c r="VD837"/>
      <c r="VE837"/>
      <c r="VF837"/>
      <c r="VG837"/>
      <c r="VH837"/>
      <c r="VI837"/>
      <c r="VJ837"/>
      <c r="VK837"/>
      <c r="VL837"/>
      <c r="VM837"/>
      <c r="VN837"/>
      <c r="VO837"/>
      <c r="VP837"/>
      <c r="VQ837"/>
      <c r="VR837"/>
      <c r="VS837"/>
      <c r="VT837"/>
      <c r="VU837"/>
      <c r="VV837"/>
      <c r="VW837"/>
      <c r="VX837"/>
      <c r="VY837"/>
      <c r="VZ837"/>
      <c r="WA837"/>
      <c r="WB837"/>
      <c r="WC837"/>
      <c r="WD837"/>
      <c r="WE837"/>
      <c r="WF837"/>
      <c r="WG837"/>
      <c r="WH837"/>
      <c r="WI837"/>
      <c r="WJ837"/>
      <c r="WK837"/>
      <c r="WL837"/>
      <c r="WM837"/>
      <c r="WN837"/>
      <c r="WO837"/>
      <c r="WP837"/>
      <c r="WQ837"/>
      <c r="WR837"/>
      <c r="WS837"/>
      <c r="WT837"/>
      <c r="WU837"/>
      <c r="WV837"/>
      <c r="WW837"/>
      <c r="WX837"/>
      <c r="WY837"/>
      <c r="WZ837"/>
      <c r="XA837"/>
      <c r="XB837"/>
      <c r="XC837"/>
      <c r="XD837"/>
      <c r="XE837"/>
      <c r="XF837"/>
      <c r="XG837"/>
      <c r="XH837"/>
      <c r="XI837"/>
      <c r="XJ837"/>
      <c r="XK837"/>
      <c r="XL837"/>
      <c r="XM837"/>
      <c r="XN837"/>
      <c r="XO837"/>
      <c r="XP837"/>
      <c r="XQ837"/>
      <c r="XR837"/>
      <c r="XS837"/>
      <c r="XT837"/>
      <c r="XU837"/>
      <c r="XV837"/>
      <c r="XW837"/>
      <c r="XX837"/>
      <c r="XY837"/>
      <c r="XZ837"/>
      <c r="YA837"/>
      <c r="YB837"/>
      <c r="YC837"/>
      <c r="YD837"/>
      <c r="YE837"/>
      <c r="YF837"/>
      <c r="YG837"/>
      <c r="YH837"/>
      <c r="YI837"/>
      <c r="YJ837"/>
      <c r="YK837"/>
      <c r="YL837"/>
      <c r="YM837"/>
      <c r="YN837"/>
      <c r="YO837"/>
      <c r="YP837"/>
      <c r="YQ837"/>
      <c r="YR837"/>
      <c r="YS837"/>
      <c r="YT837"/>
      <c r="YU837"/>
      <c r="YV837"/>
      <c r="YW837"/>
      <c r="YX837"/>
      <c r="YY837"/>
      <c r="YZ837"/>
      <c r="ZA837"/>
      <c r="ZB837"/>
      <c r="ZC837"/>
      <c r="ZD837"/>
      <c r="ZE837"/>
      <c r="ZF837"/>
      <c r="ZG837"/>
      <c r="ZH837"/>
      <c r="ZI837"/>
      <c r="ZJ837"/>
      <c r="ZK837"/>
      <c r="ZL837"/>
      <c r="ZM837"/>
      <c r="ZN837"/>
      <c r="ZO837"/>
      <c r="ZP837"/>
      <c r="ZQ837"/>
      <c r="ZR837"/>
      <c r="ZS837"/>
      <c r="ZT837"/>
      <c r="ZU837"/>
      <c r="ZV837"/>
      <c r="ZW837"/>
      <c r="ZX837"/>
      <c r="ZY837"/>
      <c r="ZZ837"/>
    </row>
    <row r="838" spans="12:702" x14ac:dyDescent="0.3">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c r="RI838"/>
      <c r="RJ838"/>
      <c r="RK838"/>
      <c r="RL838"/>
      <c r="RM838"/>
      <c r="RN838"/>
      <c r="RO838"/>
      <c r="RP838"/>
      <c r="RQ838"/>
      <c r="RR838"/>
      <c r="RS838"/>
      <c r="RT838"/>
      <c r="RU838"/>
      <c r="RV838"/>
      <c r="RW838"/>
      <c r="RX838"/>
      <c r="RY838"/>
      <c r="RZ838"/>
      <c r="SA838"/>
      <c r="SB838"/>
      <c r="SC838"/>
      <c r="SD838"/>
      <c r="SE838"/>
      <c r="SF838"/>
      <c r="SG838"/>
      <c r="SH838"/>
      <c r="SI838"/>
      <c r="SJ838"/>
      <c r="SK838"/>
      <c r="SL838"/>
      <c r="SM838"/>
      <c r="SN838"/>
      <c r="SO838"/>
      <c r="SP838"/>
      <c r="SQ838"/>
      <c r="SR838"/>
      <c r="SS838"/>
      <c r="ST838"/>
      <c r="SU838"/>
      <c r="SV838"/>
      <c r="SW838"/>
      <c r="SX838"/>
      <c r="SY838"/>
      <c r="SZ838"/>
      <c r="TA838"/>
      <c r="TB838"/>
      <c r="TC838"/>
      <c r="TD838"/>
      <c r="TE838"/>
      <c r="TF838"/>
      <c r="TG838"/>
      <c r="TH838"/>
      <c r="TI838"/>
      <c r="TJ838"/>
      <c r="TK838"/>
      <c r="TL838"/>
      <c r="TM838"/>
      <c r="TN838"/>
      <c r="TO838"/>
      <c r="TP838"/>
      <c r="TQ838"/>
      <c r="TR838"/>
      <c r="TS838"/>
      <c r="TT838"/>
      <c r="TU838"/>
      <c r="TV838"/>
      <c r="TW838"/>
      <c r="TX838"/>
      <c r="TY838"/>
      <c r="TZ838"/>
      <c r="UA838"/>
      <c r="UB838"/>
      <c r="UC838"/>
      <c r="UD838"/>
      <c r="UE838"/>
      <c r="UF838"/>
      <c r="UG838"/>
      <c r="UH838"/>
      <c r="UI838"/>
      <c r="UJ838"/>
      <c r="UK838"/>
      <c r="UL838"/>
      <c r="UM838"/>
      <c r="UN838"/>
      <c r="UO838"/>
      <c r="UP838"/>
      <c r="UQ838"/>
      <c r="UR838"/>
      <c r="US838"/>
      <c r="UT838"/>
      <c r="UU838"/>
      <c r="UV838"/>
      <c r="UW838"/>
      <c r="UX838"/>
      <c r="UY838"/>
      <c r="UZ838"/>
      <c r="VA838"/>
      <c r="VB838"/>
      <c r="VC838"/>
      <c r="VD838"/>
      <c r="VE838"/>
      <c r="VF838"/>
      <c r="VG838"/>
      <c r="VH838"/>
      <c r="VI838"/>
      <c r="VJ838"/>
      <c r="VK838"/>
      <c r="VL838"/>
      <c r="VM838"/>
      <c r="VN838"/>
      <c r="VO838"/>
      <c r="VP838"/>
      <c r="VQ838"/>
      <c r="VR838"/>
      <c r="VS838"/>
      <c r="VT838"/>
      <c r="VU838"/>
      <c r="VV838"/>
      <c r="VW838"/>
      <c r="VX838"/>
      <c r="VY838"/>
      <c r="VZ838"/>
      <c r="WA838"/>
      <c r="WB838"/>
      <c r="WC838"/>
      <c r="WD838"/>
      <c r="WE838"/>
      <c r="WF838"/>
      <c r="WG838"/>
      <c r="WH838"/>
      <c r="WI838"/>
      <c r="WJ838"/>
      <c r="WK838"/>
      <c r="WL838"/>
      <c r="WM838"/>
      <c r="WN838"/>
      <c r="WO838"/>
      <c r="WP838"/>
      <c r="WQ838"/>
      <c r="WR838"/>
      <c r="WS838"/>
      <c r="WT838"/>
      <c r="WU838"/>
      <c r="WV838"/>
      <c r="WW838"/>
      <c r="WX838"/>
      <c r="WY838"/>
      <c r="WZ838"/>
      <c r="XA838"/>
      <c r="XB838"/>
      <c r="XC838"/>
      <c r="XD838"/>
      <c r="XE838"/>
      <c r="XF838"/>
      <c r="XG838"/>
      <c r="XH838"/>
      <c r="XI838"/>
      <c r="XJ838"/>
      <c r="XK838"/>
      <c r="XL838"/>
      <c r="XM838"/>
      <c r="XN838"/>
      <c r="XO838"/>
      <c r="XP838"/>
      <c r="XQ838"/>
      <c r="XR838"/>
      <c r="XS838"/>
      <c r="XT838"/>
      <c r="XU838"/>
      <c r="XV838"/>
      <c r="XW838"/>
      <c r="XX838"/>
      <c r="XY838"/>
      <c r="XZ838"/>
      <c r="YA838"/>
      <c r="YB838"/>
      <c r="YC838"/>
      <c r="YD838"/>
      <c r="YE838"/>
      <c r="YF838"/>
      <c r="YG838"/>
      <c r="YH838"/>
      <c r="YI838"/>
      <c r="YJ838"/>
      <c r="YK838"/>
      <c r="YL838"/>
      <c r="YM838"/>
      <c r="YN838"/>
      <c r="YO838"/>
      <c r="YP838"/>
      <c r="YQ838"/>
      <c r="YR838"/>
      <c r="YS838"/>
      <c r="YT838"/>
      <c r="YU838"/>
      <c r="YV838"/>
      <c r="YW838"/>
      <c r="YX838"/>
      <c r="YY838"/>
      <c r="YZ838"/>
      <c r="ZA838"/>
      <c r="ZB838"/>
      <c r="ZC838"/>
      <c r="ZD838"/>
      <c r="ZE838"/>
      <c r="ZF838"/>
      <c r="ZG838"/>
      <c r="ZH838"/>
      <c r="ZI838"/>
      <c r="ZJ838"/>
      <c r="ZK838"/>
      <c r="ZL838"/>
      <c r="ZM838"/>
      <c r="ZN838"/>
      <c r="ZO838"/>
      <c r="ZP838"/>
      <c r="ZQ838"/>
      <c r="ZR838"/>
      <c r="ZS838"/>
      <c r="ZT838"/>
      <c r="ZU838"/>
      <c r="ZV838"/>
      <c r="ZW838"/>
      <c r="ZX838"/>
      <c r="ZY838"/>
      <c r="ZZ838"/>
    </row>
    <row r="839" spans="12:702" x14ac:dyDescent="0.3">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c r="RI839"/>
      <c r="RJ839"/>
      <c r="RK839"/>
      <c r="RL839"/>
      <c r="RM839"/>
      <c r="RN839"/>
      <c r="RO839"/>
      <c r="RP839"/>
      <c r="RQ839"/>
      <c r="RR839"/>
      <c r="RS839"/>
      <c r="RT839"/>
      <c r="RU839"/>
      <c r="RV839"/>
      <c r="RW839"/>
      <c r="RX839"/>
      <c r="RY839"/>
      <c r="RZ839"/>
      <c r="SA839"/>
      <c r="SB839"/>
      <c r="SC839"/>
      <c r="SD839"/>
      <c r="SE839"/>
      <c r="SF839"/>
      <c r="SG839"/>
      <c r="SH839"/>
      <c r="SI839"/>
      <c r="SJ839"/>
      <c r="SK839"/>
      <c r="SL839"/>
      <c r="SM839"/>
      <c r="SN839"/>
      <c r="SO839"/>
      <c r="SP839"/>
      <c r="SQ839"/>
      <c r="SR839"/>
      <c r="SS839"/>
      <c r="ST839"/>
      <c r="SU839"/>
      <c r="SV839"/>
      <c r="SW839"/>
      <c r="SX839"/>
      <c r="SY839"/>
      <c r="SZ839"/>
      <c r="TA839"/>
      <c r="TB839"/>
      <c r="TC839"/>
      <c r="TD839"/>
      <c r="TE839"/>
      <c r="TF839"/>
      <c r="TG839"/>
      <c r="TH839"/>
      <c r="TI839"/>
      <c r="TJ839"/>
      <c r="TK839"/>
      <c r="TL839"/>
      <c r="TM839"/>
      <c r="TN839"/>
      <c r="TO839"/>
      <c r="TP839"/>
      <c r="TQ839"/>
      <c r="TR839"/>
      <c r="TS839"/>
      <c r="TT839"/>
      <c r="TU839"/>
      <c r="TV839"/>
      <c r="TW839"/>
      <c r="TX839"/>
      <c r="TY839"/>
      <c r="TZ839"/>
      <c r="UA839"/>
      <c r="UB839"/>
      <c r="UC839"/>
      <c r="UD839"/>
      <c r="UE839"/>
      <c r="UF839"/>
      <c r="UG839"/>
      <c r="UH839"/>
      <c r="UI839"/>
      <c r="UJ839"/>
      <c r="UK839"/>
      <c r="UL839"/>
      <c r="UM839"/>
      <c r="UN839"/>
      <c r="UO839"/>
      <c r="UP839"/>
      <c r="UQ839"/>
      <c r="UR839"/>
      <c r="US839"/>
      <c r="UT839"/>
      <c r="UU839"/>
      <c r="UV839"/>
      <c r="UW839"/>
      <c r="UX839"/>
      <c r="UY839"/>
      <c r="UZ839"/>
      <c r="VA839"/>
      <c r="VB839"/>
      <c r="VC839"/>
      <c r="VD839"/>
      <c r="VE839"/>
      <c r="VF839"/>
      <c r="VG839"/>
      <c r="VH839"/>
      <c r="VI839"/>
      <c r="VJ839"/>
      <c r="VK839"/>
      <c r="VL839"/>
      <c r="VM839"/>
      <c r="VN839"/>
      <c r="VO839"/>
      <c r="VP839"/>
      <c r="VQ839"/>
      <c r="VR839"/>
      <c r="VS839"/>
      <c r="VT839"/>
      <c r="VU839"/>
      <c r="VV839"/>
      <c r="VW839"/>
      <c r="VX839"/>
      <c r="VY839"/>
      <c r="VZ839"/>
      <c r="WA839"/>
      <c r="WB839"/>
      <c r="WC839"/>
      <c r="WD839"/>
      <c r="WE839"/>
      <c r="WF839"/>
      <c r="WG839"/>
      <c r="WH839"/>
      <c r="WI839"/>
      <c r="WJ839"/>
      <c r="WK839"/>
      <c r="WL839"/>
      <c r="WM839"/>
      <c r="WN839"/>
      <c r="WO839"/>
      <c r="WP839"/>
      <c r="WQ839"/>
      <c r="WR839"/>
      <c r="WS839"/>
      <c r="WT839"/>
      <c r="WU839"/>
      <c r="WV839"/>
      <c r="WW839"/>
      <c r="WX839"/>
      <c r="WY839"/>
      <c r="WZ839"/>
      <c r="XA839"/>
      <c r="XB839"/>
      <c r="XC839"/>
      <c r="XD839"/>
      <c r="XE839"/>
      <c r="XF839"/>
      <c r="XG839"/>
      <c r="XH839"/>
      <c r="XI839"/>
      <c r="XJ839"/>
      <c r="XK839"/>
      <c r="XL839"/>
      <c r="XM839"/>
      <c r="XN839"/>
      <c r="XO839"/>
      <c r="XP839"/>
      <c r="XQ839"/>
      <c r="XR839"/>
      <c r="XS839"/>
      <c r="XT839"/>
      <c r="XU839"/>
      <c r="XV839"/>
      <c r="XW839"/>
      <c r="XX839"/>
      <c r="XY839"/>
      <c r="XZ839"/>
      <c r="YA839"/>
      <c r="YB839"/>
      <c r="YC839"/>
      <c r="YD839"/>
      <c r="YE839"/>
      <c r="YF839"/>
      <c r="YG839"/>
      <c r="YH839"/>
      <c r="YI839"/>
      <c r="YJ839"/>
      <c r="YK839"/>
      <c r="YL839"/>
      <c r="YM839"/>
      <c r="YN839"/>
      <c r="YO839"/>
      <c r="YP839"/>
      <c r="YQ839"/>
      <c r="YR839"/>
      <c r="YS839"/>
      <c r="YT839"/>
      <c r="YU839"/>
      <c r="YV839"/>
      <c r="YW839"/>
      <c r="YX839"/>
      <c r="YY839"/>
      <c r="YZ839"/>
      <c r="ZA839"/>
      <c r="ZB839"/>
      <c r="ZC839"/>
      <c r="ZD839"/>
      <c r="ZE839"/>
      <c r="ZF839"/>
      <c r="ZG839"/>
      <c r="ZH839"/>
      <c r="ZI839"/>
      <c r="ZJ839"/>
      <c r="ZK839"/>
      <c r="ZL839"/>
      <c r="ZM839"/>
      <c r="ZN839"/>
      <c r="ZO839"/>
      <c r="ZP839"/>
      <c r="ZQ839"/>
      <c r="ZR839"/>
      <c r="ZS839"/>
      <c r="ZT839"/>
      <c r="ZU839"/>
      <c r="ZV839"/>
      <c r="ZW839"/>
      <c r="ZX839"/>
      <c r="ZY839"/>
      <c r="ZZ839"/>
    </row>
    <row r="840" spans="12:702" x14ac:dyDescent="0.3">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c r="PL840"/>
      <c r="PM840"/>
      <c r="PN840"/>
      <c r="PO840"/>
      <c r="PP840"/>
      <c r="PQ840"/>
      <c r="PR840"/>
      <c r="PS840"/>
      <c r="PT840"/>
      <c r="PU840"/>
      <c r="PV840"/>
      <c r="PW840"/>
      <c r="PX840"/>
      <c r="PY840"/>
      <c r="PZ840"/>
      <c r="QA840"/>
      <c r="QB840"/>
      <c r="QC840"/>
      <c r="QD840"/>
      <c r="QE840"/>
      <c r="QF840"/>
      <c r="QG840"/>
      <c r="QH840"/>
      <c r="QI840"/>
      <c r="QJ840"/>
      <c r="QK840"/>
      <c r="QL840"/>
      <c r="QM840"/>
      <c r="QN840"/>
      <c r="QO840"/>
      <c r="QP840"/>
      <c r="QQ840"/>
      <c r="QR840"/>
      <c r="QS840"/>
      <c r="QT840"/>
      <c r="QU840"/>
      <c r="QV840"/>
      <c r="QW840"/>
      <c r="QX840"/>
      <c r="QY840"/>
      <c r="QZ840"/>
      <c r="RA840"/>
      <c r="RB840"/>
      <c r="RC840"/>
      <c r="RD840"/>
      <c r="RE840"/>
      <c r="RF840"/>
      <c r="RG840"/>
      <c r="RH840"/>
      <c r="RI840"/>
      <c r="RJ840"/>
      <c r="RK840"/>
      <c r="RL840"/>
      <c r="RM840"/>
      <c r="RN840"/>
      <c r="RO840"/>
      <c r="RP840"/>
      <c r="RQ840"/>
      <c r="RR840"/>
      <c r="RS840"/>
      <c r="RT840"/>
      <c r="RU840"/>
      <c r="RV840"/>
      <c r="RW840"/>
      <c r="RX840"/>
      <c r="RY840"/>
      <c r="RZ840"/>
      <c r="SA840"/>
      <c r="SB840"/>
      <c r="SC840"/>
      <c r="SD840"/>
      <c r="SE840"/>
      <c r="SF840"/>
      <c r="SG840"/>
      <c r="SH840"/>
      <c r="SI840"/>
      <c r="SJ840"/>
      <c r="SK840"/>
      <c r="SL840"/>
      <c r="SM840"/>
      <c r="SN840"/>
      <c r="SO840"/>
      <c r="SP840"/>
      <c r="SQ840"/>
      <c r="SR840"/>
      <c r="SS840"/>
      <c r="ST840"/>
      <c r="SU840"/>
      <c r="SV840"/>
      <c r="SW840"/>
      <c r="SX840"/>
      <c r="SY840"/>
      <c r="SZ840"/>
      <c r="TA840"/>
      <c r="TB840"/>
      <c r="TC840"/>
      <c r="TD840"/>
      <c r="TE840"/>
      <c r="TF840"/>
      <c r="TG840"/>
      <c r="TH840"/>
      <c r="TI840"/>
      <c r="TJ840"/>
      <c r="TK840"/>
      <c r="TL840"/>
      <c r="TM840"/>
      <c r="TN840"/>
      <c r="TO840"/>
      <c r="TP840"/>
      <c r="TQ840"/>
      <c r="TR840"/>
      <c r="TS840"/>
      <c r="TT840"/>
      <c r="TU840"/>
      <c r="TV840"/>
      <c r="TW840"/>
      <c r="TX840"/>
      <c r="TY840"/>
      <c r="TZ840"/>
      <c r="UA840"/>
      <c r="UB840"/>
      <c r="UC840"/>
      <c r="UD840"/>
      <c r="UE840"/>
      <c r="UF840"/>
      <c r="UG840"/>
      <c r="UH840"/>
      <c r="UI840"/>
      <c r="UJ840"/>
      <c r="UK840"/>
      <c r="UL840"/>
      <c r="UM840"/>
      <c r="UN840"/>
      <c r="UO840"/>
      <c r="UP840"/>
      <c r="UQ840"/>
      <c r="UR840"/>
      <c r="US840"/>
      <c r="UT840"/>
      <c r="UU840"/>
      <c r="UV840"/>
      <c r="UW840"/>
      <c r="UX840"/>
      <c r="UY840"/>
      <c r="UZ840"/>
      <c r="VA840"/>
      <c r="VB840"/>
      <c r="VC840"/>
      <c r="VD840"/>
      <c r="VE840"/>
      <c r="VF840"/>
      <c r="VG840"/>
      <c r="VH840"/>
      <c r="VI840"/>
      <c r="VJ840"/>
      <c r="VK840"/>
      <c r="VL840"/>
      <c r="VM840"/>
      <c r="VN840"/>
      <c r="VO840"/>
      <c r="VP840"/>
      <c r="VQ840"/>
      <c r="VR840"/>
      <c r="VS840"/>
      <c r="VT840"/>
      <c r="VU840"/>
      <c r="VV840"/>
      <c r="VW840"/>
      <c r="VX840"/>
      <c r="VY840"/>
      <c r="VZ840"/>
      <c r="WA840"/>
      <c r="WB840"/>
      <c r="WC840"/>
      <c r="WD840"/>
      <c r="WE840"/>
      <c r="WF840"/>
      <c r="WG840"/>
      <c r="WH840"/>
      <c r="WI840"/>
      <c r="WJ840"/>
      <c r="WK840"/>
      <c r="WL840"/>
      <c r="WM840"/>
      <c r="WN840"/>
      <c r="WO840"/>
      <c r="WP840"/>
      <c r="WQ840"/>
      <c r="WR840"/>
      <c r="WS840"/>
      <c r="WT840"/>
      <c r="WU840"/>
      <c r="WV840"/>
      <c r="WW840"/>
      <c r="WX840"/>
      <c r="WY840"/>
      <c r="WZ840"/>
      <c r="XA840"/>
      <c r="XB840"/>
      <c r="XC840"/>
      <c r="XD840"/>
      <c r="XE840"/>
      <c r="XF840"/>
      <c r="XG840"/>
      <c r="XH840"/>
      <c r="XI840"/>
      <c r="XJ840"/>
      <c r="XK840"/>
      <c r="XL840"/>
      <c r="XM840"/>
      <c r="XN840"/>
      <c r="XO840"/>
      <c r="XP840"/>
      <c r="XQ840"/>
      <c r="XR840"/>
      <c r="XS840"/>
      <c r="XT840"/>
      <c r="XU840"/>
      <c r="XV840"/>
      <c r="XW840"/>
      <c r="XX840"/>
      <c r="XY840"/>
      <c r="XZ840"/>
      <c r="YA840"/>
      <c r="YB840"/>
      <c r="YC840"/>
      <c r="YD840"/>
      <c r="YE840"/>
      <c r="YF840"/>
      <c r="YG840"/>
      <c r="YH840"/>
      <c r="YI840"/>
      <c r="YJ840"/>
      <c r="YK840"/>
      <c r="YL840"/>
      <c r="YM840"/>
      <c r="YN840"/>
      <c r="YO840"/>
      <c r="YP840"/>
      <c r="YQ840"/>
      <c r="YR840"/>
      <c r="YS840"/>
      <c r="YT840"/>
      <c r="YU840"/>
      <c r="YV840"/>
      <c r="YW840"/>
      <c r="YX840"/>
      <c r="YY840"/>
      <c r="YZ840"/>
      <c r="ZA840"/>
      <c r="ZB840"/>
      <c r="ZC840"/>
      <c r="ZD840"/>
      <c r="ZE840"/>
      <c r="ZF840"/>
      <c r="ZG840"/>
      <c r="ZH840"/>
      <c r="ZI840"/>
      <c r="ZJ840"/>
      <c r="ZK840"/>
      <c r="ZL840"/>
      <c r="ZM840"/>
      <c r="ZN840"/>
      <c r="ZO840"/>
      <c r="ZP840"/>
      <c r="ZQ840"/>
      <c r="ZR840"/>
      <c r="ZS840"/>
      <c r="ZT840"/>
      <c r="ZU840"/>
      <c r="ZV840"/>
      <c r="ZW840"/>
      <c r="ZX840"/>
      <c r="ZY840"/>
      <c r="ZZ840"/>
    </row>
    <row r="841" spans="12:702" x14ac:dyDescent="0.3">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c r="RZ841"/>
      <c r="SA841"/>
      <c r="SB841"/>
      <c r="SC841"/>
      <c r="SD841"/>
      <c r="SE841"/>
      <c r="SF841"/>
      <c r="SG841"/>
      <c r="SH841"/>
      <c r="SI841"/>
      <c r="SJ841"/>
      <c r="SK841"/>
      <c r="SL841"/>
      <c r="SM841"/>
      <c r="SN841"/>
      <c r="SO841"/>
      <c r="SP841"/>
      <c r="SQ841"/>
      <c r="SR841"/>
      <c r="SS841"/>
      <c r="ST841"/>
      <c r="SU841"/>
      <c r="SV841"/>
      <c r="SW841"/>
      <c r="SX841"/>
      <c r="SY841"/>
      <c r="SZ841"/>
      <c r="TA841"/>
      <c r="TB841"/>
      <c r="TC841"/>
      <c r="TD841"/>
      <c r="TE841"/>
      <c r="TF841"/>
      <c r="TG841"/>
      <c r="TH841"/>
      <c r="TI841"/>
      <c r="TJ841"/>
      <c r="TK841"/>
      <c r="TL841"/>
      <c r="TM841"/>
      <c r="TN841"/>
      <c r="TO841"/>
      <c r="TP841"/>
      <c r="TQ841"/>
      <c r="TR841"/>
      <c r="TS841"/>
      <c r="TT841"/>
      <c r="TU841"/>
      <c r="TV841"/>
      <c r="TW841"/>
      <c r="TX841"/>
      <c r="TY841"/>
      <c r="TZ841"/>
      <c r="UA841"/>
      <c r="UB841"/>
      <c r="UC841"/>
      <c r="UD841"/>
      <c r="UE841"/>
      <c r="UF841"/>
      <c r="UG841"/>
      <c r="UH841"/>
      <c r="UI841"/>
      <c r="UJ841"/>
      <c r="UK841"/>
      <c r="UL841"/>
      <c r="UM841"/>
      <c r="UN841"/>
      <c r="UO841"/>
      <c r="UP841"/>
      <c r="UQ841"/>
      <c r="UR841"/>
      <c r="US841"/>
      <c r="UT841"/>
      <c r="UU841"/>
      <c r="UV841"/>
      <c r="UW841"/>
      <c r="UX841"/>
      <c r="UY841"/>
      <c r="UZ841"/>
      <c r="VA841"/>
      <c r="VB841"/>
      <c r="VC841"/>
      <c r="VD841"/>
      <c r="VE841"/>
      <c r="VF841"/>
      <c r="VG841"/>
      <c r="VH841"/>
      <c r="VI841"/>
      <c r="VJ841"/>
      <c r="VK841"/>
      <c r="VL841"/>
      <c r="VM841"/>
      <c r="VN841"/>
      <c r="VO841"/>
      <c r="VP841"/>
      <c r="VQ841"/>
      <c r="VR841"/>
      <c r="VS841"/>
      <c r="VT841"/>
      <c r="VU841"/>
      <c r="VV841"/>
      <c r="VW841"/>
      <c r="VX841"/>
      <c r="VY841"/>
      <c r="VZ841"/>
      <c r="WA841"/>
      <c r="WB841"/>
      <c r="WC841"/>
      <c r="WD841"/>
      <c r="WE841"/>
      <c r="WF841"/>
      <c r="WG841"/>
      <c r="WH841"/>
      <c r="WI841"/>
      <c r="WJ841"/>
      <c r="WK841"/>
      <c r="WL841"/>
      <c r="WM841"/>
      <c r="WN841"/>
      <c r="WO841"/>
      <c r="WP841"/>
      <c r="WQ841"/>
      <c r="WR841"/>
      <c r="WS841"/>
      <c r="WT841"/>
      <c r="WU841"/>
      <c r="WV841"/>
      <c r="WW841"/>
      <c r="WX841"/>
      <c r="WY841"/>
      <c r="WZ841"/>
      <c r="XA841"/>
      <c r="XB841"/>
      <c r="XC841"/>
      <c r="XD841"/>
      <c r="XE841"/>
      <c r="XF841"/>
      <c r="XG841"/>
      <c r="XH841"/>
      <c r="XI841"/>
      <c r="XJ841"/>
      <c r="XK841"/>
      <c r="XL841"/>
      <c r="XM841"/>
      <c r="XN841"/>
      <c r="XO841"/>
      <c r="XP841"/>
      <c r="XQ841"/>
      <c r="XR841"/>
      <c r="XS841"/>
      <c r="XT841"/>
      <c r="XU841"/>
      <c r="XV841"/>
      <c r="XW841"/>
      <c r="XX841"/>
      <c r="XY841"/>
      <c r="XZ841"/>
      <c r="YA841"/>
      <c r="YB841"/>
      <c r="YC841"/>
      <c r="YD841"/>
      <c r="YE841"/>
      <c r="YF841"/>
      <c r="YG841"/>
      <c r="YH841"/>
      <c r="YI841"/>
      <c r="YJ841"/>
      <c r="YK841"/>
      <c r="YL841"/>
      <c r="YM841"/>
      <c r="YN841"/>
      <c r="YO841"/>
      <c r="YP841"/>
      <c r="YQ841"/>
      <c r="YR841"/>
      <c r="YS841"/>
      <c r="YT841"/>
      <c r="YU841"/>
      <c r="YV841"/>
      <c r="YW841"/>
      <c r="YX841"/>
      <c r="YY841"/>
      <c r="YZ841"/>
      <c r="ZA841"/>
      <c r="ZB841"/>
      <c r="ZC841"/>
      <c r="ZD841"/>
      <c r="ZE841"/>
      <c r="ZF841"/>
      <c r="ZG841"/>
      <c r="ZH841"/>
      <c r="ZI841"/>
      <c r="ZJ841"/>
      <c r="ZK841"/>
      <c r="ZL841"/>
      <c r="ZM841"/>
      <c r="ZN841"/>
      <c r="ZO841"/>
      <c r="ZP841"/>
      <c r="ZQ841"/>
      <c r="ZR841"/>
      <c r="ZS841"/>
      <c r="ZT841"/>
      <c r="ZU841"/>
      <c r="ZV841"/>
      <c r="ZW841"/>
      <c r="ZX841"/>
      <c r="ZY841"/>
      <c r="ZZ841"/>
    </row>
    <row r="842" spans="12:702" x14ac:dyDescent="0.3">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c r="RZ842"/>
      <c r="SA842"/>
      <c r="SB842"/>
      <c r="SC842"/>
      <c r="SD842"/>
      <c r="SE842"/>
      <c r="SF842"/>
      <c r="SG842"/>
      <c r="SH842"/>
      <c r="SI842"/>
      <c r="SJ842"/>
      <c r="SK842"/>
      <c r="SL842"/>
      <c r="SM842"/>
      <c r="SN842"/>
      <c r="SO842"/>
      <c r="SP842"/>
      <c r="SQ842"/>
      <c r="SR842"/>
      <c r="SS842"/>
      <c r="ST842"/>
      <c r="SU842"/>
      <c r="SV842"/>
      <c r="SW842"/>
      <c r="SX842"/>
      <c r="SY842"/>
      <c r="SZ842"/>
      <c r="TA842"/>
      <c r="TB842"/>
      <c r="TC842"/>
      <c r="TD842"/>
      <c r="TE842"/>
      <c r="TF842"/>
      <c r="TG842"/>
      <c r="TH842"/>
      <c r="TI842"/>
      <c r="TJ842"/>
      <c r="TK842"/>
      <c r="TL842"/>
      <c r="TM842"/>
      <c r="TN842"/>
      <c r="TO842"/>
      <c r="TP842"/>
      <c r="TQ842"/>
      <c r="TR842"/>
      <c r="TS842"/>
      <c r="TT842"/>
      <c r="TU842"/>
      <c r="TV842"/>
      <c r="TW842"/>
      <c r="TX842"/>
      <c r="TY842"/>
      <c r="TZ842"/>
      <c r="UA842"/>
      <c r="UB842"/>
      <c r="UC842"/>
      <c r="UD842"/>
      <c r="UE842"/>
      <c r="UF842"/>
      <c r="UG842"/>
      <c r="UH842"/>
      <c r="UI842"/>
      <c r="UJ842"/>
      <c r="UK842"/>
      <c r="UL842"/>
      <c r="UM842"/>
      <c r="UN842"/>
      <c r="UO842"/>
      <c r="UP842"/>
      <c r="UQ842"/>
      <c r="UR842"/>
      <c r="US842"/>
      <c r="UT842"/>
      <c r="UU842"/>
      <c r="UV842"/>
      <c r="UW842"/>
      <c r="UX842"/>
      <c r="UY842"/>
      <c r="UZ842"/>
      <c r="VA842"/>
      <c r="VB842"/>
      <c r="VC842"/>
      <c r="VD842"/>
      <c r="VE842"/>
      <c r="VF842"/>
      <c r="VG842"/>
      <c r="VH842"/>
      <c r="VI842"/>
      <c r="VJ842"/>
      <c r="VK842"/>
      <c r="VL842"/>
      <c r="VM842"/>
      <c r="VN842"/>
      <c r="VO842"/>
      <c r="VP842"/>
      <c r="VQ842"/>
      <c r="VR842"/>
      <c r="VS842"/>
      <c r="VT842"/>
      <c r="VU842"/>
      <c r="VV842"/>
      <c r="VW842"/>
      <c r="VX842"/>
      <c r="VY842"/>
      <c r="VZ842"/>
      <c r="WA842"/>
      <c r="WB842"/>
      <c r="WC842"/>
      <c r="WD842"/>
      <c r="WE842"/>
      <c r="WF842"/>
      <c r="WG842"/>
      <c r="WH842"/>
      <c r="WI842"/>
      <c r="WJ842"/>
      <c r="WK842"/>
      <c r="WL842"/>
      <c r="WM842"/>
      <c r="WN842"/>
      <c r="WO842"/>
      <c r="WP842"/>
      <c r="WQ842"/>
      <c r="WR842"/>
      <c r="WS842"/>
      <c r="WT842"/>
      <c r="WU842"/>
      <c r="WV842"/>
      <c r="WW842"/>
      <c r="WX842"/>
      <c r="WY842"/>
      <c r="WZ842"/>
      <c r="XA842"/>
      <c r="XB842"/>
      <c r="XC842"/>
      <c r="XD842"/>
      <c r="XE842"/>
      <c r="XF842"/>
      <c r="XG842"/>
      <c r="XH842"/>
      <c r="XI842"/>
      <c r="XJ842"/>
      <c r="XK842"/>
      <c r="XL842"/>
      <c r="XM842"/>
      <c r="XN842"/>
      <c r="XO842"/>
      <c r="XP842"/>
      <c r="XQ842"/>
      <c r="XR842"/>
      <c r="XS842"/>
      <c r="XT842"/>
      <c r="XU842"/>
      <c r="XV842"/>
      <c r="XW842"/>
      <c r="XX842"/>
      <c r="XY842"/>
      <c r="XZ842"/>
      <c r="YA842"/>
      <c r="YB842"/>
      <c r="YC842"/>
      <c r="YD842"/>
      <c r="YE842"/>
      <c r="YF842"/>
      <c r="YG842"/>
      <c r="YH842"/>
      <c r="YI842"/>
      <c r="YJ842"/>
      <c r="YK842"/>
      <c r="YL842"/>
      <c r="YM842"/>
      <c r="YN842"/>
      <c r="YO842"/>
      <c r="YP842"/>
      <c r="YQ842"/>
      <c r="YR842"/>
      <c r="YS842"/>
      <c r="YT842"/>
      <c r="YU842"/>
      <c r="YV842"/>
      <c r="YW842"/>
      <c r="YX842"/>
      <c r="YY842"/>
      <c r="YZ842"/>
      <c r="ZA842"/>
      <c r="ZB842"/>
      <c r="ZC842"/>
      <c r="ZD842"/>
      <c r="ZE842"/>
      <c r="ZF842"/>
      <c r="ZG842"/>
      <c r="ZH842"/>
      <c r="ZI842"/>
      <c r="ZJ842"/>
      <c r="ZK842"/>
      <c r="ZL842"/>
      <c r="ZM842"/>
      <c r="ZN842"/>
      <c r="ZO842"/>
      <c r="ZP842"/>
      <c r="ZQ842"/>
      <c r="ZR842"/>
      <c r="ZS842"/>
      <c r="ZT842"/>
      <c r="ZU842"/>
      <c r="ZV842"/>
      <c r="ZW842"/>
      <c r="ZX842"/>
      <c r="ZY842"/>
      <c r="ZZ842"/>
    </row>
    <row r="843" spans="12:702" x14ac:dyDescent="0.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c r="RI843"/>
      <c r="RJ843"/>
      <c r="RK843"/>
      <c r="RL843"/>
      <c r="RM843"/>
      <c r="RN843"/>
      <c r="RO843"/>
      <c r="RP843"/>
      <c r="RQ843"/>
      <c r="RR843"/>
      <c r="RS843"/>
      <c r="RT843"/>
      <c r="RU843"/>
      <c r="RV843"/>
      <c r="RW843"/>
      <c r="RX843"/>
      <c r="RY843"/>
      <c r="RZ843"/>
      <c r="SA843"/>
      <c r="SB843"/>
      <c r="SC843"/>
      <c r="SD843"/>
      <c r="SE843"/>
      <c r="SF843"/>
      <c r="SG843"/>
      <c r="SH843"/>
      <c r="SI843"/>
      <c r="SJ843"/>
      <c r="SK843"/>
      <c r="SL843"/>
      <c r="SM843"/>
      <c r="SN843"/>
      <c r="SO843"/>
      <c r="SP843"/>
      <c r="SQ843"/>
      <c r="SR843"/>
      <c r="SS843"/>
      <c r="ST843"/>
      <c r="SU843"/>
      <c r="SV843"/>
      <c r="SW843"/>
      <c r="SX843"/>
      <c r="SY843"/>
      <c r="SZ843"/>
      <c r="TA843"/>
      <c r="TB843"/>
      <c r="TC843"/>
      <c r="TD843"/>
      <c r="TE843"/>
      <c r="TF843"/>
      <c r="TG843"/>
      <c r="TH843"/>
      <c r="TI843"/>
      <c r="TJ843"/>
      <c r="TK843"/>
      <c r="TL843"/>
      <c r="TM843"/>
      <c r="TN843"/>
      <c r="TO843"/>
      <c r="TP843"/>
      <c r="TQ843"/>
      <c r="TR843"/>
      <c r="TS843"/>
      <c r="TT843"/>
      <c r="TU843"/>
      <c r="TV843"/>
      <c r="TW843"/>
      <c r="TX843"/>
      <c r="TY843"/>
      <c r="TZ843"/>
      <c r="UA843"/>
      <c r="UB843"/>
      <c r="UC843"/>
      <c r="UD843"/>
      <c r="UE843"/>
      <c r="UF843"/>
      <c r="UG843"/>
      <c r="UH843"/>
      <c r="UI843"/>
      <c r="UJ843"/>
      <c r="UK843"/>
      <c r="UL843"/>
      <c r="UM843"/>
      <c r="UN843"/>
      <c r="UO843"/>
      <c r="UP843"/>
      <c r="UQ843"/>
      <c r="UR843"/>
      <c r="US843"/>
      <c r="UT843"/>
      <c r="UU843"/>
      <c r="UV843"/>
      <c r="UW843"/>
      <c r="UX843"/>
      <c r="UY843"/>
      <c r="UZ843"/>
      <c r="VA843"/>
      <c r="VB843"/>
      <c r="VC843"/>
      <c r="VD843"/>
      <c r="VE843"/>
      <c r="VF843"/>
      <c r="VG843"/>
      <c r="VH843"/>
      <c r="VI843"/>
      <c r="VJ843"/>
      <c r="VK843"/>
      <c r="VL843"/>
      <c r="VM843"/>
      <c r="VN843"/>
      <c r="VO843"/>
      <c r="VP843"/>
      <c r="VQ843"/>
      <c r="VR843"/>
      <c r="VS843"/>
      <c r="VT843"/>
      <c r="VU843"/>
      <c r="VV843"/>
      <c r="VW843"/>
      <c r="VX843"/>
      <c r="VY843"/>
      <c r="VZ843"/>
      <c r="WA843"/>
      <c r="WB843"/>
      <c r="WC843"/>
      <c r="WD843"/>
      <c r="WE843"/>
      <c r="WF843"/>
      <c r="WG843"/>
      <c r="WH843"/>
      <c r="WI843"/>
      <c r="WJ843"/>
      <c r="WK843"/>
      <c r="WL843"/>
      <c r="WM843"/>
      <c r="WN843"/>
      <c r="WO843"/>
      <c r="WP843"/>
      <c r="WQ843"/>
      <c r="WR843"/>
      <c r="WS843"/>
      <c r="WT843"/>
      <c r="WU843"/>
      <c r="WV843"/>
      <c r="WW843"/>
      <c r="WX843"/>
      <c r="WY843"/>
      <c r="WZ843"/>
      <c r="XA843"/>
      <c r="XB843"/>
      <c r="XC843"/>
      <c r="XD843"/>
      <c r="XE843"/>
      <c r="XF843"/>
      <c r="XG843"/>
      <c r="XH843"/>
      <c r="XI843"/>
      <c r="XJ843"/>
      <c r="XK843"/>
      <c r="XL843"/>
      <c r="XM843"/>
      <c r="XN843"/>
      <c r="XO843"/>
      <c r="XP843"/>
      <c r="XQ843"/>
      <c r="XR843"/>
      <c r="XS843"/>
      <c r="XT843"/>
      <c r="XU843"/>
      <c r="XV843"/>
      <c r="XW843"/>
      <c r="XX843"/>
      <c r="XY843"/>
      <c r="XZ843"/>
      <c r="YA843"/>
      <c r="YB843"/>
      <c r="YC843"/>
      <c r="YD843"/>
      <c r="YE843"/>
      <c r="YF843"/>
      <c r="YG843"/>
      <c r="YH843"/>
      <c r="YI843"/>
      <c r="YJ843"/>
      <c r="YK843"/>
      <c r="YL843"/>
      <c r="YM843"/>
      <c r="YN843"/>
      <c r="YO843"/>
      <c r="YP843"/>
      <c r="YQ843"/>
      <c r="YR843"/>
      <c r="YS843"/>
      <c r="YT843"/>
      <c r="YU843"/>
      <c r="YV843"/>
      <c r="YW843"/>
      <c r="YX843"/>
      <c r="YY843"/>
      <c r="YZ843"/>
      <c r="ZA843"/>
      <c r="ZB843"/>
      <c r="ZC843"/>
      <c r="ZD843"/>
      <c r="ZE843"/>
      <c r="ZF843"/>
      <c r="ZG843"/>
      <c r="ZH843"/>
      <c r="ZI843"/>
      <c r="ZJ843"/>
      <c r="ZK843"/>
      <c r="ZL843"/>
      <c r="ZM843"/>
      <c r="ZN843"/>
      <c r="ZO843"/>
      <c r="ZP843"/>
      <c r="ZQ843"/>
      <c r="ZR843"/>
      <c r="ZS843"/>
      <c r="ZT843"/>
      <c r="ZU843"/>
      <c r="ZV843"/>
      <c r="ZW843"/>
      <c r="ZX843"/>
      <c r="ZY843"/>
      <c r="ZZ843"/>
    </row>
    <row r="844" spans="12:702" x14ac:dyDescent="0.3">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c r="RI844"/>
      <c r="RJ844"/>
      <c r="RK844"/>
      <c r="RL844"/>
      <c r="RM844"/>
      <c r="RN844"/>
      <c r="RO844"/>
      <c r="RP844"/>
      <c r="RQ844"/>
      <c r="RR844"/>
      <c r="RS844"/>
      <c r="RT844"/>
      <c r="RU844"/>
      <c r="RV844"/>
      <c r="RW844"/>
      <c r="RX844"/>
      <c r="RY844"/>
      <c r="RZ844"/>
      <c r="SA844"/>
      <c r="SB844"/>
      <c r="SC844"/>
      <c r="SD844"/>
      <c r="SE844"/>
      <c r="SF844"/>
      <c r="SG844"/>
      <c r="SH844"/>
      <c r="SI844"/>
      <c r="SJ844"/>
      <c r="SK844"/>
      <c r="SL844"/>
      <c r="SM844"/>
      <c r="SN844"/>
      <c r="SO844"/>
      <c r="SP844"/>
      <c r="SQ844"/>
      <c r="SR844"/>
      <c r="SS844"/>
      <c r="ST844"/>
      <c r="SU844"/>
      <c r="SV844"/>
      <c r="SW844"/>
      <c r="SX844"/>
      <c r="SY844"/>
      <c r="SZ844"/>
      <c r="TA844"/>
      <c r="TB844"/>
      <c r="TC844"/>
      <c r="TD844"/>
      <c r="TE844"/>
      <c r="TF844"/>
      <c r="TG844"/>
      <c r="TH844"/>
      <c r="TI844"/>
      <c r="TJ844"/>
      <c r="TK844"/>
      <c r="TL844"/>
      <c r="TM844"/>
      <c r="TN844"/>
      <c r="TO844"/>
      <c r="TP844"/>
      <c r="TQ844"/>
      <c r="TR844"/>
      <c r="TS844"/>
      <c r="TT844"/>
      <c r="TU844"/>
      <c r="TV844"/>
      <c r="TW844"/>
      <c r="TX844"/>
      <c r="TY844"/>
      <c r="TZ844"/>
      <c r="UA844"/>
      <c r="UB844"/>
      <c r="UC844"/>
      <c r="UD844"/>
      <c r="UE844"/>
      <c r="UF844"/>
      <c r="UG844"/>
      <c r="UH844"/>
      <c r="UI844"/>
      <c r="UJ844"/>
      <c r="UK844"/>
      <c r="UL844"/>
      <c r="UM844"/>
      <c r="UN844"/>
      <c r="UO844"/>
      <c r="UP844"/>
      <c r="UQ844"/>
      <c r="UR844"/>
      <c r="US844"/>
      <c r="UT844"/>
      <c r="UU844"/>
      <c r="UV844"/>
      <c r="UW844"/>
      <c r="UX844"/>
      <c r="UY844"/>
      <c r="UZ844"/>
      <c r="VA844"/>
      <c r="VB844"/>
      <c r="VC844"/>
      <c r="VD844"/>
      <c r="VE844"/>
      <c r="VF844"/>
      <c r="VG844"/>
      <c r="VH844"/>
      <c r="VI844"/>
      <c r="VJ844"/>
      <c r="VK844"/>
      <c r="VL844"/>
      <c r="VM844"/>
      <c r="VN844"/>
      <c r="VO844"/>
      <c r="VP844"/>
      <c r="VQ844"/>
      <c r="VR844"/>
      <c r="VS844"/>
      <c r="VT844"/>
      <c r="VU844"/>
      <c r="VV844"/>
      <c r="VW844"/>
      <c r="VX844"/>
      <c r="VY844"/>
      <c r="VZ844"/>
      <c r="WA844"/>
      <c r="WB844"/>
      <c r="WC844"/>
      <c r="WD844"/>
      <c r="WE844"/>
      <c r="WF844"/>
      <c r="WG844"/>
      <c r="WH844"/>
      <c r="WI844"/>
      <c r="WJ844"/>
      <c r="WK844"/>
      <c r="WL844"/>
      <c r="WM844"/>
      <c r="WN844"/>
      <c r="WO844"/>
      <c r="WP844"/>
      <c r="WQ844"/>
      <c r="WR844"/>
      <c r="WS844"/>
      <c r="WT844"/>
      <c r="WU844"/>
      <c r="WV844"/>
      <c r="WW844"/>
      <c r="WX844"/>
      <c r="WY844"/>
      <c r="WZ844"/>
      <c r="XA844"/>
      <c r="XB844"/>
      <c r="XC844"/>
      <c r="XD844"/>
      <c r="XE844"/>
      <c r="XF844"/>
      <c r="XG844"/>
      <c r="XH844"/>
      <c r="XI844"/>
      <c r="XJ844"/>
      <c r="XK844"/>
      <c r="XL844"/>
      <c r="XM844"/>
      <c r="XN844"/>
      <c r="XO844"/>
      <c r="XP844"/>
      <c r="XQ844"/>
      <c r="XR844"/>
      <c r="XS844"/>
      <c r="XT844"/>
      <c r="XU844"/>
      <c r="XV844"/>
      <c r="XW844"/>
      <c r="XX844"/>
      <c r="XY844"/>
      <c r="XZ844"/>
      <c r="YA844"/>
      <c r="YB844"/>
      <c r="YC844"/>
      <c r="YD844"/>
      <c r="YE844"/>
      <c r="YF844"/>
      <c r="YG844"/>
      <c r="YH844"/>
      <c r="YI844"/>
      <c r="YJ844"/>
      <c r="YK844"/>
      <c r="YL844"/>
      <c r="YM844"/>
      <c r="YN844"/>
      <c r="YO844"/>
      <c r="YP844"/>
      <c r="YQ844"/>
      <c r="YR844"/>
      <c r="YS844"/>
      <c r="YT844"/>
      <c r="YU844"/>
      <c r="YV844"/>
      <c r="YW844"/>
      <c r="YX844"/>
      <c r="YY844"/>
      <c r="YZ844"/>
      <c r="ZA844"/>
      <c r="ZB844"/>
      <c r="ZC844"/>
      <c r="ZD844"/>
      <c r="ZE844"/>
      <c r="ZF844"/>
      <c r="ZG844"/>
      <c r="ZH844"/>
      <c r="ZI844"/>
      <c r="ZJ844"/>
      <c r="ZK844"/>
      <c r="ZL844"/>
      <c r="ZM844"/>
      <c r="ZN844"/>
      <c r="ZO844"/>
      <c r="ZP844"/>
      <c r="ZQ844"/>
      <c r="ZR844"/>
      <c r="ZS844"/>
      <c r="ZT844"/>
      <c r="ZU844"/>
      <c r="ZV844"/>
      <c r="ZW844"/>
      <c r="ZX844"/>
      <c r="ZY844"/>
      <c r="ZZ844"/>
    </row>
    <row r="845" spans="12:702" x14ac:dyDescent="0.3">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c r="RZ845"/>
      <c r="SA845"/>
      <c r="SB845"/>
      <c r="SC845"/>
      <c r="SD845"/>
      <c r="SE845"/>
      <c r="SF845"/>
      <c r="SG845"/>
      <c r="SH845"/>
      <c r="SI845"/>
      <c r="SJ845"/>
      <c r="SK845"/>
      <c r="SL845"/>
      <c r="SM845"/>
      <c r="SN845"/>
      <c r="SO845"/>
      <c r="SP845"/>
      <c r="SQ845"/>
      <c r="SR845"/>
      <c r="SS845"/>
      <c r="ST845"/>
      <c r="SU845"/>
      <c r="SV845"/>
      <c r="SW845"/>
      <c r="SX845"/>
      <c r="SY845"/>
      <c r="SZ845"/>
      <c r="TA845"/>
      <c r="TB845"/>
      <c r="TC845"/>
      <c r="TD845"/>
      <c r="TE845"/>
      <c r="TF845"/>
      <c r="TG845"/>
      <c r="TH845"/>
      <c r="TI845"/>
      <c r="TJ845"/>
      <c r="TK845"/>
      <c r="TL845"/>
      <c r="TM845"/>
      <c r="TN845"/>
      <c r="TO845"/>
      <c r="TP845"/>
      <c r="TQ845"/>
      <c r="TR845"/>
      <c r="TS845"/>
      <c r="TT845"/>
      <c r="TU845"/>
      <c r="TV845"/>
      <c r="TW845"/>
      <c r="TX845"/>
      <c r="TY845"/>
      <c r="TZ845"/>
      <c r="UA845"/>
      <c r="UB845"/>
      <c r="UC845"/>
      <c r="UD845"/>
      <c r="UE845"/>
      <c r="UF845"/>
      <c r="UG845"/>
      <c r="UH845"/>
      <c r="UI845"/>
      <c r="UJ845"/>
      <c r="UK845"/>
      <c r="UL845"/>
      <c r="UM845"/>
      <c r="UN845"/>
      <c r="UO845"/>
      <c r="UP845"/>
      <c r="UQ845"/>
      <c r="UR845"/>
      <c r="US845"/>
      <c r="UT845"/>
      <c r="UU845"/>
      <c r="UV845"/>
      <c r="UW845"/>
      <c r="UX845"/>
      <c r="UY845"/>
      <c r="UZ845"/>
      <c r="VA845"/>
      <c r="VB845"/>
      <c r="VC845"/>
      <c r="VD845"/>
      <c r="VE845"/>
      <c r="VF845"/>
      <c r="VG845"/>
      <c r="VH845"/>
      <c r="VI845"/>
      <c r="VJ845"/>
      <c r="VK845"/>
      <c r="VL845"/>
      <c r="VM845"/>
      <c r="VN845"/>
      <c r="VO845"/>
      <c r="VP845"/>
      <c r="VQ845"/>
      <c r="VR845"/>
      <c r="VS845"/>
      <c r="VT845"/>
      <c r="VU845"/>
      <c r="VV845"/>
      <c r="VW845"/>
      <c r="VX845"/>
      <c r="VY845"/>
      <c r="VZ845"/>
      <c r="WA845"/>
      <c r="WB845"/>
      <c r="WC845"/>
      <c r="WD845"/>
      <c r="WE845"/>
      <c r="WF845"/>
      <c r="WG845"/>
      <c r="WH845"/>
      <c r="WI845"/>
      <c r="WJ845"/>
      <c r="WK845"/>
      <c r="WL845"/>
      <c r="WM845"/>
      <c r="WN845"/>
      <c r="WO845"/>
      <c r="WP845"/>
      <c r="WQ845"/>
      <c r="WR845"/>
      <c r="WS845"/>
      <c r="WT845"/>
      <c r="WU845"/>
      <c r="WV845"/>
      <c r="WW845"/>
      <c r="WX845"/>
      <c r="WY845"/>
      <c r="WZ845"/>
      <c r="XA845"/>
      <c r="XB845"/>
      <c r="XC845"/>
      <c r="XD845"/>
      <c r="XE845"/>
      <c r="XF845"/>
      <c r="XG845"/>
      <c r="XH845"/>
      <c r="XI845"/>
      <c r="XJ845"/>
      <c r="XK845"/>
      <c r="XL845"/>
      <c r="XM845"/>
      <c r="XN845"/>
      <c r="XO845"/>
      <c r="XP845"/>
      <c r="XQ845"/>
      <c r="XR845"/>
      <c r="XS845"/>
      <c r="XT845"/>
      <c r="XU845"/>
      <c r="XV845"/>
      <c r="XW845"/>
      <c r="XX845"/>
      <c r="XY845"/>
      <c r="XZ845"/>
      <c r="YA845"/>
      <c r="YB845"/>
      <c r="YC845"/>
      <c r="YD845"/>
      <c r="YE845"/>
      <c r="YF845"/>
      <c r="YG845"/>
      <c r="YH845"/>
      <c r="YI845"/>
      <c r="YJ845"/>
      <c r="YK845"/>
      <c r="YL845"/>
      <c r="YM845"/>
      <c r="YN845"/>
      <c r="YO845"/>
      <c r="YP845"/>
      <c r="YQ845"/>
      <c r="YR845"/>
      <c r="YS845"/>
      <c r="YT845"/>
      <c r="YU845"/>
      <c r="YV845"/>
      <c r="YW845"/>
      <c r="YX845"/>
      <c r="YY845"/>
      <c r="YZ845"/>
      <c r="ZA845"/>
      <c r="ZB845"/>
      <c r="ZC845"/>
      <c r="ZD845"/>
      <c r="ZE845"/>
      <c r="ZF845"/>
      <c r="ZG845"/>
      <c r="ZH845"/>
      <c r="ZI845"/>
      <c r="ZJ845"/>
      <c r="ZK845"/>
      <c r="ZL845"/>
      <c r="ZM845"/>
      <c r="ZN845"/>
      <c r="ZO845"/>
      <c r="ZP845"/>
      <c r="ZQ845"/>
      <c r="ZR845"/>
      <c r="ZS845"/>
      <c r="ZT845"/>
      <c r="ZU845"/>
      <c r="ZV845"/>
      <c r="ZW845"/>
      <c r="ZX845"/>
      <c r="ZY845"/>
      <c r="ZZ845"/>
    </row>
    <row r="846" spans="12:702" x14ac:dyDescent="0.3">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c r="RZ846"/>
      <c r="SA846"/>
      <c r="SB846"/>
      <c r="SC846"/>
      <c r="SD846"/>
      <c r="SE846"/>
      <c r="SF846"/>
      <c r="SG846"/>
      <c r="SH846"/>
      <c r="SI846"/>
      <c r="SJ846"/>
      <c r="SK846"/>
      <c r="SL846"/>
      <c r="SM846"/>
      <c r="SN846"/>
      <c r="SO846"/>
      <c r="SP846"/>
      <c r="SQ846"/>
      <c r="SR846"/>
      <c r="SS846"/>
      <c r="ST846"/>
      <c r="SU846"/>
      <c r="SV846"/>
      <c r="SW846"/>
      <c r="SX846"/>
      <c r="SY846"/>
      <c r="SZ846"/>
      <c r="TA846"/>
      <c r="TB846"/>
      <c r="TC846"/>
      <c r="TD846"/>
      <c r="TE846"/>
      <c r="TF846"/>
      <c r="TG846"/>
      <c r="TH846"/>
      <c r="TI846"/>
      <c r="TJ846"/>
      <c r="TK846"/>
      <c r="TL846"/>
      <c r="TM846"/>
      <c r="TN846"/>
      <c r="TO846"/>
      <c r="TP846"/>
      <c r="TQ846"/>
      <c r="TR846"/>
      <c r="TS846"/>
      <c r="TT846"/>
      <c r="TU846"/>
      <c r="TV846"/>
      <c r="TW846"/>
      <c r="TX846"/>
      <c r="TY846"/>
      <c r="TZ846"/>
      <c r="UA846"/>
      <c r="UB846"/>
      <c r="UC846"/>
      <c r="UD846"/>
      <c r="UE846"/>
      <c r="UF846"/>
      <c r="UG846"/>
      <c r="UH846"/>
      <c r="UI846"/>
      <c r="UJ846"/>
      <c r="UK846"/>
      <c r="UL846"/>
      <c r="UM846"/>
      <c r="UN846"/>
      <c r="UO846"/>
      <c r="UP846"/>
      <c r="UQ846"/>
      <c r="UR846"/>
      <c r="US846"/>
      <c r="UT846"/>
      <c r="UU846"/>
      <c r="UV846"/>
      <c r="UW846"/>
      <c r="UX846"/>
      <c r="UY846"/>
      <c r="UZ846"/>
      <c r="VA846"/>
      <c r="VB846"/>
      <c r="VC846"/>
      <c r="VD846"/>
      <c r="VE846"/>
      <c r="VF846"/>
      <c r="VG846"/>
      <c r="VH846"/>
      <c r="VI846"/>
      <c r="VJ846"/>
      <c r="VK846"/>
      <c r="VL846"/>
      <c r="VM846"/>
      <c r="VN846"/>
      <c r="VO846"/>
      <c r="VP846"/>
      <c r="VQ846"/>
      <c r="VR846"/>
      <c r="VS846"/>
      <c r="VT846"/>
      <c r="VU846"/>
      <c r="VV846"/>
      <c r="VW846"/>
      <c r="VX846"/>
      <c r="VY846"/>
      <c r="VZ846"/>
      <c r="WA846"/>
      <c r="WB846"/>
      <c r="WC846"/>
      <c r="WD846"/>
      <c r="WE846"/>
      <c r="WF846"/>
      <c r="WG846"/>
      <c r="WH846"/>
      <c r="WI846"/>
      <c r="WJ846"/>
      <c r="WK846"/>
      <c r="WL846"/>
      <c r="WM846"/>
      <c r="WN846"/>
      <c r="WO846"/>
      <c r="WP846"/>
      <c r="WQ846"/>
      <c r="WR846"/>
      <c r="WS846"/>
      <c r="WT846"/>
      <c r="WU846"/>
      <c r="WV846"/>
      <c r="WW846"/>
      <c r="WX846"/>
      <c r="WY846"/>
      <c r="WZ846"/>
      <c r="XA846"/>
      <c r="XB846"/>
      <c r="XC846"/>
      <c r="XD846"/>
      <c r="XE846"/>
      <c r="XF846"/>
      <c r="XG846"/>
      <c r="XH846"/>
      <c r="XI846"/>
      <c r="XJ846"/>
      <c r="XK846"/>
      <c r="XL846"/>
      <c r="XM846"/>
      <c r="XN846"/>
      <c r="XO846"/>
      <c r="XP846"/>
      <c r="XQ846"/>
      <c r="XR846"/>
      <c r="XS846"/>
      <c r="XT846"/>
      <c r="XU846"/>
      <c r="XV846"/>
      <c r="XW846"/>
      <c r="XX846"/>
      <c r="XY846"/>
      <c r="XZ846"/>
      <c r="YA846"/>
      <c r="YB846"/>
      <c r="YC846"/>
      <c r="YD846"/>
      <c r="YE846"/>
      <c r="YF846"/>
      <c r="YG846"/>
      <c r="YH846"/>
      <c r="YI846"/>
      <c r="YJ846"/>
      <c r="YK846"/>
      <c r="YL846"/>
      <c r="YM846"/>
      <c r="YN846"/>
      <c r="YO846"/>
      <c r="YP846"/>
      <c r="YQ846"/>
      <c r="YR846"/>
      <c r="YS846"/>
      <c r="YT846"/>
      <c r="YU846"/>
      <c r="YV846"/>
      <c r="YW846"/>
      <c r="YX846"/>
      <c r="YY846"/>
      <c r="YZ846"/>
      <c r="ZA846"/>
      <c r="ZB846"/>
      <c r="ZC846"/>
      <c r="ZD846"/>
      <c r="ZE846"/>
      <c r="ZF846"/>
      <c r="ZG846"/>
      <c r="ZH846"/>
      <c r="ZI846"/>
      <c r="ZJ846"/>
      <c r="ZK846"/>
      <c r="ZL846"/>
      <c r="ZM846"/>
      <c r="ZN846"/>
      <c r="ZO846"/>
      <c r="ZP846"/>
      <c r="ZQ846"/>
      <c r="ZR846"/>
      <c r="ZS846"/>
      <c r="ZT846"/>
      <c r="ZU846"/>
      <c r="ZV846"/>
      <c r="ZW846"/>
      <c r="ZX846"/>
      <c r="ZY846"/>
      <c r="ZZ846"/>
    </row>
    <row r="847" spans="12:702" x14ac:dyDescent="0.3">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c r="PL847"/>
      <c r="PM847"/>
      <c r="PN847"/>
      <c r="PO847"/>
      <c r="PP847"/>
      <c r="PQ847"/>
      <c r="PR847"/>
      <c r="PS847"/>
      <c r="PT847"/>
      <c r="PU847"/>
      <c r="PV847"/>
      <c r="PW847"/>
      <c r="PX847"/>
      <c r="PY847"/>
      <c r="PZ847"/>
      <c r="QA847"/>
      <c r="QB847"/>
      <c r="QC847"/>
      <c r="QD847"/>
      <c r="QE847"/>
      <c r="QF847"/>
      <c r="QG847"/>
      <c r="QH847"/>
      <c r="QI847"/>
      <c r="QJ847"/>
      <c r="QK847"/>
      <c r="QL847"/>
      <c r="QM847"/>
      <c r="QN847"/>
      <c r="QO847"/>
      <c r="QP847"/>
      <c r="QQ847"/>
      <c r="QR847"/>
      <c r="QS847"/>
      <c r="QT847"/>
      <c r="QU847"/>
      <c r="QV847"/>
      <c r="QW847"/>
      <c r="QX847"/>
      <c r="QY847"/>
      <c r="QZ847"/>
      <c r="RA847"/>
      <c r="RB847"/>
      <c r="RC847"/>
      <c r="RD847"/>
      <c r="RE847"/>
      <c r="RF847"/>
      <c r="RG847"/>
      <c r="RH847"/>
      <c r="RI847"/>
      <c r="RJ847"/>
      <c r="RK847"/>
      <c r="RL847"/>
      <c r="RM847"/>
      <c r="RN847"/>
      <c r="RO847"/>
      <c r="RP847"/>
      <c r="RQ847"/>
      <c r="RR847"/>
      <c r="RS847"/>
      <c r="RT847"/>
      <c r="RU847"/>
      <c r="RV847"/>
      <c r="RW847"/>
      <c r="RX847"/>
      <c r="RY847"/>
      <c r="RZ847"/>
      <c r="SA847"/>
      <c r="SB847"/>
      <c r="SC847"/>
      <c r="SD847"/>
      <c r="SE847"/>
      <c r="SF847"/>
      <c r="SG847"/>
      <c r="SH847"/>
      <c r="SI847"/>
      <c r="SJ847"/>
      <c r="SK847"/>
      <c r="SL847"/>
      <c r="SM847"/>
      <c r="SN847"/>
      <c r="SO847"/>
      <c r="SP847"/>
      <c r="SQ847"/>
      <c r="SR847"/>
      <c r="SS847"/>
      <c r="ST847"/>
      <c r="SU847"/>
      <c r="SV847"/>
      <c r="SW847"/>
      <c r="SX847"/>
      <c r="SY847"/>
      <c r="SZ847"/>
      <c r="TA847"/>
      <c r="TB847"/>
      <c r="TC847"/>
      <c r="TD847"/>
      <c r="TE847"/>
      <c r="TF847"/>
      <c r="TG847"/>
      <c r="TH847"/>
      <c r="TI847"/>
      <c r="TJ847"/>
      <c r="TK847"/>
      <c r="TL847"/>
      <c r="TM847"/>
      <c r="TN847"/>
      <c r="TO847"/>
      <c r="TP847"/>
      <c r="TQ847"/>
      <c r="TR847"/>
      <c r="TS847"/>
      <c r="TT847"/>
      <c r="TU847"/>
      <c r="TV847"/>
      <c r="TW847"/>
      <c r="TX847"/>
      <c r="TY847"/>
      <c r="TZ847"/>
      <c r="UA847"/>
      <c r="UB847"/>
      <c r="UC847"/>
      <c r="UD847"/>
      <c r="UE847"/>
      <c r="UF847"/>
      <c r="UG847"/>
      <c r="UH847"/>
      <c r="UI847"/>
      <c r="UJ847"/>
      <c r="UK847"/>
      <c r="UL847"/>
      <c r="UM847"/>
      <c r="UN847"/>
      <c r="UO847"/>
      <c r="UP847"/>
      <c r="UQ847"/>
      <c r="UR847"/>
      <c r="US847"/>
      <c r="UT847"/>
      <c r="UU847"/>
      <c r="UV847"/>
      <c r="UW847"/>
      <c r="UX847"/>
      <c r="UY847"/>
      <c r="UZ847"/>
      <c r="VA847"/>
      <c r="VB847"/>
      <c r="VC847"/>
      <c r="VD847"/>
      <c r="VE847"/>
      <c r="VF847"/>
      <c r="VG847"/>
      <c r="VH847"/>
      <c r="VI847"/>
      <c r="VJ847"/>
      <c r="VK847"/>
      <c r="VL847"/>
      <c r="VM847"/>
      <c r="VN847"/>
      <c r="VO847"/>
      <c r="VP847"/>
      <c r="VQ847"/>
      <c r="VR847"/>
      <c r="VS847"/>
      <c r="VT847"/>
      <c r="VU847"/>
      <c r="VV847"/>
      <c r="VW847"/>
      <c r="VX847"/>
      <c r="VY847"/>
      <c r="VZ847"/>
      <c r="WA847"/>
      <c r="WB847"/>
      <c r="WC847"/>
      <c r="WD847"/>
      <c r="WE847"/>
      <c r="WF847"/>
      <c r="WG847"/>
      <c r="WH847"/>
      <c r="WI847"/>
      <c r="WJ847"/>
      <c r="WK847"/>
      <c r="WL847"/>
      <c r="WM847"/>
      <c r="WN847"/>
      <c r="WO847"/>
      <c r="WP847"/>
      <c r="WQ847"/>
      <c r="WR847"/>
      <c r="WS847"/>
      <c r="WT847"/>
      <c r="WU847"/>
      <c r="WV847"/>
      <c r="WW847"/>
      <c r="WX847"/>
      <c r="WY847"/>
      <c r="WZ847"/>
      <c r="XA847"/>
      <c r="XB847"/>
      <c r="XC847"/>
      <c r="XD847"/>
      <c r="XE847"/>
      <c r="XF847"/>
      <c r="XG847"/>
      <c r="XH847"/>
      <c r="XI847"/>
      <c r="XJ847"/>
      <c r="XK847"/>
      <c r="XL847"/>
      <c r="XM847"/>
      <c r="XN847"/>
      <c r="XO847"/>
      <c r="XP847"/>
      <c r="XQ847"/>
      <c r="XR847"/>
      <c r="XS847"/>
      <c r="XT847"/>
      <c r="XU847"/>
      <c r="XV847"/>
      <c r="XW847"/>
      <c r="XX847"/>
      <c r="XY847"/>
      <c r="XZ847"/>
      <c r="YA847"/>
      <c r="YB847"/>
      <c r="YC847"/>
      <c r="YD847"/>
      <c r="YE847"/>
      <c r="YF847"/>
      <c r="YG847"/>
      <c r="YH847"/>
      <c r="YI847"/>
      <c r="YJ847"/>
      <c r="YK847"/>
      <c r="YL847"/>
      <c r="YM847"/>
      <c r="YN847"/>
      <c r="YO847"/>
      <c r="YP847"/>
      <c r="YQ847"/>
      <c r="YR847"/>
      <c r="YS847"/>
      <c r="YT847"/>
      <c r="YU847"/>
      <c r="YV847"/>
      <c r="YW847"/>
      <c r="YX847"/>
      <c r="YY847"/>
      <c r="YZ847"/>
      <c r="ZA847"/>
      <c r="ZB847"/>
      <c r="ZC847"/>
      <c r="ZD847"/>
      <c r="ZE847"/>
      <c r="ZF847"/>
      <c r="ZG847"/>
      <c r="ZH847"/>
      <c r="ZI847"/>
      <c r="ZJ847"/>
      <c r="ZK847"/>
      <c r="ZL847"/>
      <c r="ZM847"/>
      <c r="ZN847"/>
      <c r="ZO847"/>
      <c r="ZP847"/>
      <c r="ZQ847"/>
      <c r="ZR847"/>
      <c r="ZS847"/>
      <c r="ZT847"/>
      <c r="ZU847"/>
      <c r="ZV847"/>
      <c r="ZW847"/>
      <c r="ZX847"/>
      <c r="ZY847"/>
      <c r="ZZ847"/>
    </row>
    <row r="848" spans="12:702" x14ac:dyDescent="0.3">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c r="RI848"/>
      <c r="RJ848"/>
      <c r="RK848"/>
      <c r="RL848"/>
      <c r="RM848"/>
      <c r="RN848"/>
      <c r="RO848"/>
      <c r="RP848"/>
      <c r="RQ848"/>
      <c r="RR848"/>
      <c r="RS848"/>
      <c r="RT848"/>
      <c r="RU848"/>
      <c r="RV848"/>
      <c r="RW848"/>
      <c r="RX848"/>
      <c r="RY848"/>
      <c r="RZ848"/>
      <c r="SA848"/>
      <c r="SB848"/>
      <c r="SC848"/>
      <c r="SD848"/>
      <c r="SE848"/>
      <c r="SF848"/>
      <c r="SG848"/>
      <c r="SH848"/>
      <c r="SI848"/>
      <c r="SJ848"/>
      <c r="SK848"/>
      <c r="SL848"/>
      <c r="SM848"/>
      <c r="SN848"/>
      <c r="SO848"/>
      <c r="SP848"/>
      <c r="SQ848"/>
      <c r="SR848"/>
      <c r="SS848"/>
      <c r="ST848"/>
      <c r="SU848"/>
      <c r="SV848"/>
      <c r="SW848"/>
      <c r="SX848"/>
      <c r="SY848"/>
      <c r="SZ848"/>
      <c r="TA848"/>
      <c r="TB848"/>
      <c r="TC848"/>
      <c r="TD848"/>
      <c r="TE848"/>
      <c r="TF848"/>
      <c r="TG848"/>
      <c r="TH848"/>
      <c r="TI848"/>
      <c r="TJ848"/>
      <c r="TK848"/>
      <c r="TL848"/>
      <c r="TM848"/>
      <c r="TN848"/>
      <c r="TO848"/>
      <c r="TP848"/>
      <c r="TQ848"/>
      <c r="TR848"/>
      <c r="TS848"/>
      <c r="TT848"/>
      <c r="TU848"/>
      <c r="TV848"/>
      <c r="TW848"/>
      <c r="TX848"/>
      <c r="TY848"/>
      <c r="TZ848"/>
      <c r="UA848"/>
      <c r="UB848"/>
      <c r="UC848"/>
      <c r="UD848"/>
      <c r="UE848"/>
      <c r="UF848"/>
      <c r="UG848"/>
      <c r="UH848"/>
      <c r="UI848"/>
      <c r="UJ848"/>
      <c r="UK848"/>
      <c r="UL848"/>
      <c r="UM848"/>
      <c r="UN848"/>
      <c r="UO848"/>
      <c r="UP848"/>
      <c r="UQ848"/>
      <c r="UR848"/>
      <c r="US848"/>
      <c r="UT848"/>
      <c r="UU848"/>
      <c r="UV848"/>
      <c r="UW848"/>
      <c r="UX848"/>
      <c r="UY848"/>
      <c r="UZ848"/>
      <c r="VA848"/>
      <c r="VB848"/>
      <c r="VC848"/>
      <c r="VD848"/>
      <c r="VE848"/>
      <c r="VF848"/>
      <c r="VG848"/>
      <c r="VH848"/>
      <c r="VI848"/>
      <c r="VJ848"/>
      <c r="VK848"/>
      <c r="VL848"/>
      <c r="VM848"/>
      <c r="VN848"/>
      <c r="VO848"/>
      <c r="VP848"/>
      <c r="VQ848"/>
      <c r="VR848"/>
      <c r="VS848"/>
      <c r="VT848"/>
      <c r="VU848"/>
      <c r="VV848"/>
      <c r="VW848"/>
      <c r="VX848"/>
      <c r="VY848"/>
      <c r="VZ848"/>
      <c r="WA848"/>
      <c r="WB848"/>
      <c r="WC848"/>
      <c r="WD848"/>
      <c r="WE848"/>
      <c r="WF848"/>
      <c r="WG848"/>
      <c r="WH848"/>
      <c r="WI848"/>
      <c r="WJ848"/>
      <c r="WK848"/>
      <c r="WL848"/>
      <c r="WM848"/>
      <c r="WN848"/>
      <c r="WO848"/>
      <c r="WP848"/>
      <c r="WQ848"/>
      <c r="WR848"/>
      <c r="WS848"/>
      <c r="WT848"/>
      <c r="WU848"/>
      <c r="WV848"/>
      <c r="WW848"/>
      <c r="WX848"/>
      <c r="WY848"/>
      <c r="WZ848"/>
      <c r="XA848"/>
      <c r="XB848"/>
      <c r="XC848"/>
      <c r="XD848"/>
      <c r="XE848"/>
      <c r="XF848"/>
      <c r="XG848"/>
      <c r="XH848"/>
      <c r="XI848"/>
      <c r="XJ848"/>
      <c r="XK848"/>
      <c r="XL848"/>
      <c r="XM848"/>
      <c r="XN848"/>
      <c r="XO848"/>
      <c r="XP848"/>
      <c r="XQ848"/>
      <c r="XR848"/>
      <c r="XS848"/>
      <c r="XT848"/>
      <c r="XU848"/>
      <c r="XV848"/>
      <c r="XW848"/>
      <c r="XX848"/>
      <c r="XY848"/>
      <c r="XZ848"/>
      <c r="YA848"/>
      <c r="YB848"/>
      <c r="YC848"/>
      <c r="YD848"/>
      <c r="YE848"/>
      <c r="YF848"/>
      <c r="YG848"/>
      <c r="YH848"/>
      <c r="YI848"/>
      <c r="YJ848"/>
      <c r="YK848"/>
      <c r="YL848"/>
      <c r="YM848"/>
      <c r="YN848"/>
      <c r="YO848"/>
      <c r="YP848"/>
      <c r="YQ848"/>
      <c r="YR848"/>
      <c r="YS848"/>
      <c r="YT848"/>
      <c r="YU848"/>
      <c r="YV848"/>
      <c r="YW848"/>
      <c r="YX848"/>
      <c r="YY848"/>
      <c r="YZ848"/>
      <c r="ZA848"/>
      <c r="ZB848"/>
      <c r="ZC848"/>
      <c r="ZD848"/>
      <c r="ZE848"/>
      <c r="ZF848"/>
      <c r="ZG848"/>
      <c r="ZH848"/>
      <c r="ZI848"/>
      <c r="ZJ848"/>
      <c r="ZK848"/>
      <c r="ZL848"/>
      <c r="ZM848"/>
      <c r="ZN848"/>
      <c r="ZO848"/>
      <c r="ZP848"/>
      <c r="ZQ848"/>
      <c r="ZR848"/>
      <c r="ZS848"/>
      <c r="ZT848"/>
      <c r="ZU848"/>
      <c r="ZV848"/>
      <c r="ZW848"/>
      <c r="ZX848"/>
      <c r="ZY848"/>
      <c r="ZZ848"/>
    </row>
    <row r="849" spans="12:702" x14ac:dyDescent="0.3">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c r="RI849"/>
      <c r="RJ849"/>
      <c r="RK849"/>
      <c r="RL849"/>
      <c r="RM849"/>
      <c r="RN849"/>
      <c r="RO849"/>
      <c r="RP849"/>
      <c r="RQ849"/>
      <c r="RR849"/>
      <c r="RS849"/>
      <c r="RT849"/>
      <c r="RU849"/>
      <c r="RV849"/>
      <c r="RW849"/>
      <c r="RX849"/>
      <c r="RY849"/>
      <c r="RZ849"/>
      <c r="SA849"/>
      <c r="SB849"/>
      <c r="SC849"/>
      <c r="SD849"/>
      <c r="SE849"/>
      <c r="SF849"/>
      <c r="SG849"/>
      <c r="SH849"/>
      <c r="SI849"/>
      <c r="SJ849"/>
      <c r="SK849"/>
      <c r="SL849"/>
      <c r="SM849"/>
      <c r="SN849"/>
      <c r="SO849"/>
      <c r="SP849"/>
      <c r="SQ849"/>
      <c r="SR849"/>
      <c r="SS849"/>
      <c r="ST849"/>
      <c r="SU849"/>
      <c r="SV849"/>
      <c r="SW849"/>
      <c r="SX849"/>
      <c r="SY849"/>
      <c r="SZ849"/>
      <c r="TA849"/>
      <c r="TB849"/>
      <c r="TC849"/>
      <c r="TD849"/>
      <c r="TE849"/>
      <c r="TF849"/>
      <c r="TG849"/>
      <c r="TH849"/>
      <c r="TI849"/>
      <c r="TJ849"/>
      <c r="TK849"/>
      <c r="TL849"/>
      <c r="TM849"/>
      <c r="TN849"/>
      <c r="TO849"/>
      <c r="TP849"/>
      <c r="TQ849"/>
      <c r="TR849"/>
      <c r="TS849"/>
      <c r="TT849"/>
      <c r="TU849"/>
      <c r="TV849"/>
      <c r="TW849"/>
      <c r="TX849"/>
      <c r="TY849"/>
      <c r="TZ849"/>
      <c r="UA849"/>
      <c r="UB849"/>
      <c r="UC849"/>
      <c r="UD849"/>
      <c r="UE849"/>
      <c r="UF849"/>
      <c r="UG849"/>
      <c r="UH849"/>
      <c r="UI849"/>
      <c r="UJ849"/>
      <c r="UK849"/>
      <c r="UL849"/>
      <c r="UM849"/>
      <c r="UN849"/>
      <c r="UO849"/>
      <c r="UP849"/>
      <c r="UQ849"/>
      <c r="UR849"/>
      <c r="US849"/>
      <c r="UT849"/>
      <c r="UU849"/>
      <c r="UV849"/>
      <c r="UW849"/>
      <c r="UX849"/>
      <c r="UY849"/>
      <c r="UZ849"/>
      <c r="VA849"/>
      <c r="VB849"/>
      <c r="VC849"/>
      <c r="VD849"/>
      <c r="VE849"/>
      <c r="VF849"/>
      <c r="VG849"/>
      <c r="VH849"/>
      <c r="VI849"/>
      <c r="VJ849"/>
      <c r="VK849"/>
      <c r="VL849"/>
      <c r="VM849"/>
      <c r="VN849"/>
      <c r="VO849"/>
      <c r="VP849"/>
      <c r="VQ849"/>
      <c r="VR849"/>
      <c r="VS849"/>
      <c r="VT849"/>
      <c r="VU849"/>
      <c r="VV849"/>
      <c r="VW849"/>
      <c r="VX849"/>
      <c r="VY849"/>
      <c r="VZ849"/>
      <c r="WA849"/>
      <c r="WB849"/>
      <c r="WC849"/>
      <c r="WD849"/>
      <c r="WE849"/>
      <c r="WF849"/>
      <c r="WG849"/>
      <c r="WH849"/>
      <c r="WI849"/>
      <c r="WJ849"/>
      <c r="WK849"/>
      <c r="WL849"/>
      <c r="WM849"/>
      <c r="WN849"/>
      <c r="WO849"/>
      <c r="WP849"/>
      <c r="WQ849"/>
      <c r="WR849"/>
      <c r="WS849"/>
      <c r="WT849"/>
      <c r="WU849"/>
      <c r="WV849"/>
      <c r="WW849"/>
      <c r="WX849"/>
      <c r="WY849"/>
      <c r="WZ849"/>
      <c r="XA849"/>
      <c r="XB849"/>
      <c r="XC849"/>
      <c r="XD849"/>
      <c r="XE849"/>
      <c r="XF849"/>
      <c r="XG849"/>
      <c r="XH849"/>
      <c r="XI849"/>
      <c r="XJ849"/>
      <c r="XK849"/>
      <c r="XL849"/>
      <c r="XM849"/>
      <c r="XN849"/>
      <c r="XO849"/>
      <c r="XP849"/>
      <c r="XQ849"/>
      <c r="XR849"/>
      <c r="XS849"/>
      <c r="XT849"/>
      <c r="XU849"/>
      <c r="XV849"/>
      <c r="XW849"/>
      <c r="XX849"/>
      <c r="XY849"/>
      <c r="XZ849"/>
      <c r="YA849"/>
      <c r="YB849"/>
      <c r="YC849"/>
      <c r="YD849"/>
      <c r="YE849"/>
      <c r="YF849"/>
      <c r="YG849"/>
      <c r="YH849"/>
      <c r="YI849"/>
      <c r="YJ849"/>
      <c r="YK849"/>
      <c r="YL849"/>
      <c r="YM849"/>
      <c r="YN849"/>
      <c r="YO849"/>
      <c r="YP849"/>
      <c r="YQ849"/>
      <c r="YR849"/>
      <c r="YS849"/>
      <c r="YT849"/>
      <c r="YU849"/>
      <c r="YV849"/>
      <c r="YW849"/>
      <c r="YX849"/>
      <c r="YY849"/>
      <c r="YZ849"/>
      <c r="ZA849"/>
      <c r="ZB849"/>
      <c r="ZC849"/>
      <c r="ZD849"/>
      <c r="ZE849"/>
      <c r="ZF849"/>
      <c r="ZG849"/>
      <c r="ZH849"/>
      <c r="ZI849"/>
      <c r="ZJ849"/>
      <c r="ZK849"/>
      <c r="ZL849"/>
      <c r="ZM849"/>
      <c r="ZN849"/>
      <c r="ZO849"/>
      <c r="ZP849"/>
      <c r="ZQ849"/>
      <c r="ZR849"/>
      <c r="ZS849"/>
      <c r="ZT849"/>
      <c r="ZU849"/>
      <c r="ZV849"/>
      <c r="ZW849"/>
      <c r="ZX849"/>
      <c r="ZY849"/>
      <c r="ZZ849"/>
    </row>
    <row r="850" spans="12:702" x14ac:dyDescent="0.3">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c r="RI850"/>
      <c r="RJ850"/>
      <c r="RK850"/>
      <c r="RL850"/>
      <c r="RM850"/>
      <c r="RN850"/>
      <c r="RO850"/>
      <c r="RP850"/>
      <c r="RQ850"/>
      <c r="RR850"/>
      <c r="RS850"/>
      <c r="RT850"/>
      <c r="RU850"/>
      <c r="RV850"/>
      <c r="RW850"/>
      <c r="RX850"/>
      <c r="RY850"/>
      <c r="RZ850"/>
      <c r="SA850"/>
      <c r="SB850"/>
      <c r="SC850"/>
      <c r="SD850"/>
      <c r="SE850"/>
      <c r="SF850"/>
      <c r="SG850"/>
      <c r="SH850"/>
      <c r="SI850"/>
      <c r="SJ850"/>
      <c r="SK850"/>
      <c r="SL850"/>
      <c r="SM850"/>
      <c r="SN850"/>
      <c r="SO850"/>
      <c r="SP850"/>
      <c r="SQ850"/>
      <c r="SR850"/>
      <c r="SS850"/>
      <c r="ST850"/>
      <c r="SU850"/>
      <c r="SV850"/>
      <c r="SW850"/>
      <c r="SX850"/>
      <c r="SY850"/>
      <c r="SZ850"/>
      <c r="TA850"/>
      <c r="TB850"/>
      <c r="TC850"/>
      <c r="TD850"/>
      <c r="TE850"/>
      <c r="TF850"/>
      <c r="TG850"/>
      <c r="TH850"/>
      <c r="TI850"/>
      <c r="TJ850"/>
      <c r="TK850"/>
      <c r="TL850"/>
      <c r="TM850"/>
      <c r="TN850"/>
      <c r="TO850"/>
      <c r="TP850"/>
      <c r="TQ850"/>
      <c r="TR850"/>
      <c r="TS850"/>
      <c r="TT850"/>
      <c r="TU850"/>
      <c r="TV850"/>
      <c r="TW850"/>
      <c r="TX850"/>
      <c r="TY850"/>
      <c r="TZ850"/>
      <c r="UA850"/>
      <c r="UB850"/>
      <c r="UC850"/>
      <c r="UD850"/>
      <c r="UE850"/>
      <c r="UF850"/>
      <c r="UG850"/>
      <c r="UH850"/>
      <c r="UI850"/>
      <c r="UJ850"/>
      <c r="UK850"/>
      <c r="UL850"/>
      <c r="UM850"/>
      <c r="UN850"/>
      <c r="UO850"/>
      <c r="UP850"/>
      <c r="UQ850"/>
      <c r="UR850"/>
      <c r="US850"/>
      <c r="UT850"/>
      <c r="UU850"/>
      <c r="UV850"/>
      <c r="UW850"/>
      <c r="UX850"/>
      <c r="UY850"/>
      <c r="UZ850"/>
      <c r="VA850"/>
      <c r="VB850"/>
      <c r="VC850"/>
      <c r="VD850"/>
      <c r="VE850"/>
      <c r="VF850"/>
      <c r="VG850"/>
      <c r="VH850"/>
      <c r="VI850"/>
      <c r="VJ850"/>
      <c r="VK850"/>
      <c r="VL850"/>
      <c r="VM850"/>
      <c r="VN850"/>
      <c r="VO850"/>
      <c r="VP850"/>
      <c r="VQ850"/>
      <c r="VR850"/>
      <c r="VS850"/>
      <c r="VT850"/>
      <c r="VU850"/>
      <c r="VV850"/>
      <c r="VW850"/>
      <c r="VX850"/>
      <c r="VY850"/>
      <c r="VZ850"/>
      <c r="WA850"/>
      <c r="WB850"/>
      <c r="WC850"/>
      <c r="WD850"/>
      <c r="WE850"/>
      <c r="WF850"/>
      <c r="WG850"/>
      <c r="WH850"/>
      <c r="WI850"/>
      <c r="WJ850"/>
      <c r="WK850"/>
      <c r="WL850"/>
      <c r="WM850"/>
      <c r="WN850"/>
      <c r="WO850"/>
      <c r="WP850"/>
      <c r="WQ850"/>
      <c r="WR850"/>
      <c r="WS850"/>
      <c r="WT850"/>
      <c r="WU850"/>
      <c r="WV850"/>
      <c r="WW850"/>
      <c r="WX850"/>
      <c r="WY850"/>
      <c r="WZ850"/>
      <c r="XA850"/>
      <c r="XB850"/>
      <c r="XC850"/>
      <c r="XD850"/>
      <c r="XE850"/>
      <c r="XF850"/>
      <c r="XG850"/>
      <c r="XH850"/>
      <c r="XI850"/>
      <c r="XJ850"/>
      <c r="XK850"/>
      <c r="XL850"/>
      <c r="XM850"/>
      <c r="XN850"/>
      <c r="XO850"/>
      <c r="XP850"/>
      <c r="XQ850"/>
      <c r="XR850"/>
      <c r="XS850"/>
      <c r="XT850"/>
      <c r="XU850"/>
      <c r="XV850"/>
      <c r="XW850"/>
      <c r="XX850"/>
      <c r="XY850"/>
      <c r="XZ850"/>
      <c r="YA850"/>
      <c r="YB850"/>
      <c r="YC850"/>
      <c r="YD850"/>
      <c r="YE850"/>
      <c r="YF850"/>
      <c r="YG850"/>
      <c r="YH850"/>
      <c r="YI850"/>
      <c r="YJ850"/>
      <c r="YK850"/>
      <c r="YL850"/>
      <c r="YM850"/>
      <c r="YN850"/>
      <c r="YO850"/>
      <c r="YP850"/>
      <c r="YQ850"/>
      <c r="YR850"/>
      <c r="YS850"/>
      <c r="YT850"/>
      <c r="YU850"/>
      <c r="YV850"/>
      <c r="YW850"/>
      <c r="YX850"/>
      <c r="YY850"/>
      <c r="YZ850"/>
      <c r="ZA850"/>
      <c r="ZB850"/>
      <c r="ZC850"/>
      <c r="ZD850"/>
      <c r="ZE850"/>
      <c r="ZF850"/>
      <c r="ZG850"/>
      <c r="ZH850"/>
      <c r="ZI850"/>
      <c r="ZJ850"/>
      <c r="ZK850"/>
      <c r="ZL850"/>
      <c r="ZM850"/>
      <c r="ZN850"/>
      <c r="ZO850"/>
      <c r="ZP850"/>
      <c r="ZQ850"/>
      <c r="ZR850"/>
      <c r="ZS850"/>
      <c r="ZT850"/>
      <c r="ZU850"/>
      <c r="ZV850"/>
      <c r="ZW850"/>
      <c r="ZX850"/>
      <c r="ZY850"/>
      <c r="ZZ850"/>
    </row>
    <row r="851" spans="12:702" x14ac:dyDescent="0.3">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c r="RI851"/>
      <c r="RJ851"/>
      <c r="RK851"/>
      <c r="RL851"/>
      <c r="RM851"/>
      <c r="RN851"/>
      <c r="RO851"/>
      <c r="RP851"/>
      <c r="RQ851"/>
      <c r="RR851"/>
      <c r="RS851"/>
      <c r="RT851"/>
      <c r="RU851"/>
      <c r="RV851"/>
      <c r="RW851"/>
      <c r="RX851"/>
      <c r="RY851"/>
      <c r="RZ851"/>
      <c r="SA851"/>
      <c r="SB851"/>
      <c r="SC851"/>
      <c r="SD851"/>
      <c r="SE851"/>
      <c r="SF851"/>
      <c r="SG851"/>
      <c r="SH851"/>
      <c r="SI851"/>
      <c r="SJ851"/>
      <c r="SK851"/>
      <c r="SL851"/>
      <c r="SM851"/>
      <c r="SN851"/>
      <c r="SO851"/>
      <c r="SP851"/>
      <c r="SQ851"/>
      <c r="SR851"/>
      <c r="SS851"/>
      <c r="ST851"/>
      <c r="SU851"/>
      <c r="SV851"/>
      <c r="SW851"/>
      <c r="SX851"/>
      <c r="SY851"/>
      <c r="SZ851"/>
      <c r="TA851"/>
      <c r="TB851"/>
      <c r="TC851"/>
      <c r="TD851"/>
      <c r="TE851"/>
      <c r="TF851"/>
      <c r="TG851"/>
      <c r="TH851"/>
      <c r="TI851"/>
      <c r="TJ851"/>
      <c r="TK851"/>
      <c r="TL851"/>
      <c r="TM851"/>
      <c r="TN851"/>
      <c r="TO851"/>
      <c r="TP851"/>
      <c r="TQ851"/>
      <c r="TR851"/>
      <c r="TS851"/>
      <c r="TT851"/>
      <c r="TU851"/>
      <c r="TV851"/>
      <c r="TW851"/>
      <c r="TX851"/>
      <c r="TY851"/>
      <c r="TZ851"/>
      <c r="UA851"/>
      <c r="UB851"/>
      <c r="UC851"/>
      <c r="UD851"/>
      <c r="UE851"/>
      <c r="UF851"/>
      <c r="UG851"/>
      <c r="UH851"/>
      <c r="UI851"/>
      <c r="UJ851"/>
      <c r="UK851"/>
      <c r="UL851"/>
      <c r="UM851"/>
      <c r="UN851"/>
      <c r="UO851"/>
      <c r="UP851"/>
      <c r="UQ851"/>
      <c r="UR851"/>
      <c r="US851"/>
      <c r="UT851"/>
      <c r="UU851"/>
      <c r="UV851"/>
      <c r="UW851"/>
      <c r="UX851"/>
      <c r="UY851"/>
      <c r="UZ851"/>
      <c r="VA851"/>
      <c r="VB851"/>
      <c r="VC851"/>
      <c r="VD851"/>
      <c r="VE851"/>
      <c r="VF851"/>
      <c r="VG851"/>
      <c r="VH851"/>
      <c r="VI851"/>
      <c r="VJ851"/>
      <c r="VK851"/>
      <c r="VL851"/>
      <c r="VM851"/>
      <c r="VN851"/>
      <c r="VO851"/>
      <c r="VP851"/>
      <c r="VQ851"/>
      <c r="VR851"/>
      <c r="VS851"/>
      <c r="VT851"/>
      <c r="VU851"/>
      <c r="VV851"/>
      <c r="VW851"/>
      <c r="VX851"/>
      <c r="VY851"/>
      <c r="VZ851"/>
      <c r="WA851"/>
      <c r="WB851"/>
      <c r="WC851"/>
      <c r="WD851"/>
      <c r="WE851"/>
      <c r="WF851"/>
      <c r="WG851"/>
      <c r="WH851"/>
      <c r="WI851"/>
      <c r="WJ851"/>
      <c r="WK851"/>
      <c r="WL851"/>
      <c r="WM851"/>
      <c r="WN851"/>
      <c r="WO851"/>
      <c r="WP851"/>
      <c r="WQ851"/>
      <c r="WR851"/>
      <c r="WS851"/>
      <c r="WT851"/>
      <c r="WU851"/>
      <c r="WV851"/>
      <c r="WW851"/>
      <c r="WX851"/>
      <c r="WY851"/>
      <c r="WZ851"/>
      <c r="XA851"/>
      <c r="XB851"/>
      <c r="XC851"/>
      <c r="XD851"/>
      <c r="XE851"/>
      <c r="XF851"/>
      <c r="XG851"/>
      <c r="XH851"/>
      <c r="XI851"/>
      <c r="XJ851"/>
      <c r="XK851"/>
      <c r="XL851"/>
      <c r="XM851"/>
      <c r="XN851"/>
      <c r="XO851"/>
      <c r="XP851"/>
      <c r="XQ851"/>
      <c r="XR851"/>
      <c r="XS851"/>
      <c r="XT851"/>
      <c r="XU851"/>
      <c r="XV851"/>
      <c r="XW851"/>
      <c r="XX851"/>
      <c r="XY851"/>
      <c r="XZ851"/>
      <c r="YA851"/>
      <c r="YB851"/>
      <c r="YC851"/>
      <c r="YD851"/>
      <c r="YE851"/>
      <c r="YF851"/>
      <c r="YG851"/>
      <c r="YH851"/>
      <c r="YI851"/>
      <c r="YJ851"/>
      <c r="YK851"/>
      <c r="YL851"/>
      <c r="YM851"/>
      <c r="YN851"/>
      <c r="YO851"/>
      <c r="YP851"/>
      <c r="YQ851"/>
      <c r="YR851"/>
      <c r="YS851"/>
      <c r="YT851"/>
      <c r="YU851"/>
      <c r="YV851"/>
      <c r="YW851"/>
      <c r="YX851"/>
      <c r="YY851"/>
      <c r="YZ851"/>
      <c r="ZA851"/>
      <c r="ZB851"/>
      <c r="ZC851"/>
      <c r="ZD851"/>
      <c r="ZE851"/>
      <c r="ZF851"/>
      <c r="ZG851"/>
      <c r="ZH851"/>
      <c r="ZI851"/>
      <c r="ZJ851"/>
      <c r="ZK851"/>
      <c r="ZL851"/>
      <c r="ZM851"/>
      <c r="ZN851"/>
      <c r="ZO851"/>
      <c r="ZP851"/>
      <c r="ZQ851"/>
      <c r="ZR851"/>
      <c r="ZS851"/>
      <c r="ZT851"/>
      <c r="ZU851"/>
      <c r="ZV851"/>
      <c r="ZW851"/>
      <c r="ZX851"/>
      <c r="ZY851"/>
      <c r="ZZ851"/>
    </row>
    <row r="852" spans="12:702" x14ac:dyDescent="0.3">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c r="RI852"/>
      <c r="RJ852"/>
      <c r="RK852"/>
      <c r="RL852"/>
      <c r="RM852"/>
      <c r="RN852"/>
      <c r="RO852"/>
      <c r="RP852"/>
      <c r="RQ852"/>
      <c r="RR852"/>
      <c r="RS852"/>
      <c r="RT852"/>
      <c r="RU852"/>
      <c r="RV852"/>
      <c r="RW852"/>
      <c r="RX852"/>
      <c r="RY852"/>
      <c r="RZ852"/>
      <c r="SA852"/>
      <c r="SB852"/>
      <c r="SC852"/>
      <c r="SD852"/>
      <c r="SE852"/>
      <c r="SF852"/>
      <c r="SG852"/>
      <c r="SH852"/>
      <c r="SI852"/>
      <c r="SJ852"/>
      <c r="SK852"/>
      <c r="SL852"/>
      <c r="SM852"/>
      <c r="SN852"/>
      <c r="SO852"/>
      <c r="SP852"/>
      <c r="SQ852"/>
      <c r="SR852"/>
      <c r="SS852"/>
      <c r="ST852"/>
      <c r="SU852"/>
      <c r="SV852"/>
      <c r="SW852"/>
      <c r="SX852"/>
      <c r="SY852"/>
      <c r="SZ852"/>
      <c r="TA852"/>
      <c r="TB852"/>
      <c r="TC852"/>
      <c r="TD852"/>
      <c r="TE852"/>
      <c r="TF852"/>
      <c r="TG852"/>
      <c r="TH852"/>
      <c r="TI852"/>
      <c r="TJ852"/>
      <c r="TK852"/>
      <c r="TL852"/>
      <c r="TM852"/>
      <c r="TN852"/>
      <c r="TO852"/>
      <c r="TP852"/>
      <c r="TQ852"/>
      <c r="TR852"/>
      <c r="TS852"/>
      <c r="TT852"/>
      <c r="TU852"/>
      <c r="TV852"/>
      <c r="TW852"/>
      <c r="TX852"/>
      <c r="TY852"/>
      <c r="TZ852"/>
      <c r="UA852"/>
      <c r="UB852"/>
      <c r="UC852"/>
      <c r="UD852"/>
      <c r="UE852"/>
      <c r="UF852"/>
      <c r="UG852"/>
      <c r="UH852"/>
      <c r="UI852"/>
      <c r="UJ852"/>
      <c r="UK852"/>
      <c r="UL852"/>
      <c r="UM852"/>
      <c r="UN852"/>
      <c r="UO852"/>
      <c r="UP852"/>
      <c r="UQ852"/>
      <c r="UR852"/>
      <c r="US852"/>
      <c r="UT852"/>
      <c r="UU852"/>
      <c r="UV852"/>
      <c r="UW852"/>
      <c r="UX852"/>
      <c r="UY852"/>
      <c r="UZ852"/>
      <c r="VA852"/>
      <c r="VB852"/>
      <c r="VC852"/>
      <c r="VD852"/>
      <c r="VE852"/>
      <c r="VF852"/>
      <c r="VG852"/>
      <c r="VH852"/>
      <c r="VI852"/>
      <c r="VJ852"/>
      <c r="VK852"/>
      <c r="VL852"/>
      <c r="VM852"/>
      <c r="VN852"/>
      <c r="VO852"/>
      <c r="VP852"/>
      <c r="VQ852"/>
      <c r="VR852"/>
      <c r="VS852"/>
      <c r="VT852"/>
      <c r="VU852"/>
      <c r="VV852"/>
      <c r="VW852"/>
      <c r="VX852"/>
      <c r="VY852"/>
      <c r="VZ852"/>
      <c r="WA852"/>
      <c r="WB852"/>
      <c r="WC852"/>
      <c r="WD852"/>
      <c r="WE852"/>
      <c r="WF852"/>
      <c r="WG852"/>
      <c r="WH852"/>
      <c r="WI852"/>
      <c r="WJ852"/>
      <c r="WK852"/>
      <c r="WL852"/>
      <c r="WM852"/>
      <c r="WN852"/>
      <c r="WO852"/>
      <c r="WP852"/>
      <c r="WQ852"/>
      <c r="WR852"/>
      <c r="WS852"/>
      <c r="WT852"/>
      <c r="WU852"/>
      <c r="WV852"/>
      <c r="WW852"/>
      <c r="WX852"/>
      <c r="WY852"/>
      <c r="WZ852"/>
      <c r="XA852"/>
      <c r="XB852"/>
      <c r="XC852"/>
      <c r="XD852"/>
      <c r="XE852"/>
      <c r="XF852"/>
      <c r="XG852"/>
      <c r="XH852"/>
      <c r="XI852"/>
      <c r="XJ852"/>
      <c r="XK852"/>
      <c r="XL852"/>
      <c r="XM852"/>
      <c r="XN852"/>
      <c r="XO852"/>
      <c r="XP852"/>
      <c r="XQ852"/>
      <c r="XR852"/>
      <c r="XS852"/>
      <c r="XT852"/>
      <c r="XU852"/>
      <c r="XV852"/>
      <c r="XW852"/>
      <c r="XX852"/>
      <c r="XY852"/>
      <c r="XZ852"/>
      <c r="YA852"/>
      <c r="YB852"/>
      <c r="YC852"/>
      <c r="YD852"/>
      <c r="YE852"/>
      <c r="YF852"/>
      <c r="YG852"/>
      <c r="YH852"/>
      <c r="YI852"/>
      <c r="YJ852"/>
      <c r="YK852"/>
      <c r="YL852"/>
      <c r="YM852"/>
      <c r="YN852"/>
      <c r="YO852"/>
      <c r="YP852"/>
      <c r="YQ852"/>
      <c r="YR852"/>
      <c r="YS852"/>
      <c r="YT852"/>
      <c r="YU852"/>
      <c r="YV852"/>
      <c r="YW852"/>
      <c r="YX852"/>
      <c r="YY852"/>
      <c r="YZ852"/>
      <c r="ZA852"/>
      <c r="ZB852"/>
      <c r="ZC852"/>
      <c r="ZD852"/>
      <c r="ZE852"/>
      <c r="ZF852"/>
      <c r="ZG852"/>
      <c r="ZH852"/>
      <c r="ZI852"/>
      <c r="ZJ852"/>
      <c r="ZK852"/>
      <c r="ZL852"/>
      <c r="ZM852"/>
      <c r="ZN852"/>
      <c r="ZO852"/>
      <c r="ZP852"/>
      <c r="ZQ852"/>
      <c r="ZR852"/>
      <c r="ZS852"/>
      <c r="ZT852"/>
      <c r="ZU852"/>
      <c r="ZV852"/>
      <c r="ZW852"/>
      <c r="ZX852"/>
      <c r="ZY852"/>
      <c r="ZZ852"/>
    </row>
    <row r="853" spans="12:702" x14ac:dyDescent="0.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c r="RZ853"/>
      <c r="SA853"/>
      <c r="SB853"/>
      <c r="SC853"/>
      <c r="SD853"/>
      <c r="SE853"/>
      <c r="SF853"/>
      <c r="SG853"/>
      <c r="SH853"/>
      <c r="SI853"/>
      <c r="SJ853"/>
      <c r="SK853"/>
      <c r="SL853"/>
      <c r="SM853"/>
      <c r="SN853"/>
      <c r="SO853"/>
      <c r="SP853"/>
      <c r="SQ853"/>
      <c r="SR853"/>
      <c r="SS853"/>
      <c r="ST853"/>
      <c r="SU853"/>
      <c r="SV853"/>
      <c r="SW853"/>
      <c r="SX853"/>
      <c r="SY853"/>
      <c r="SZ853"/>
      <c r="TA853"/>
      <c r="TB853"/>
      <c r="TC853"/>
      <c r="TD853"/>
      <c r="TE853"/>
      <c r="TF853"/>
      <c r="TG853"/>
      <c r="TH853"/>
      <c r="TI853"/>
      <c r="TJ853"/>
      <c r="TK853"/>
      <c r="TL853"/>
      <c r="TM853"/>
      <c r="TN853"/>
      <c r="TO853"/>
      <c r="TP853"/>
      <c r="TQ853"/>
      <c r="TR853"/>
      <c r="TS853"/>
      <c r="TT853"/>
      <c r="TU853"/>
      <c r="TV853"/>
      <c r="TW853"/>
      <c r="TX853"/>
      <c r="TY853"/>
      <c r="TZ853"/>
      <c r="UA853"/>
      <c r="UB853"/>
      <c r="UC853"/>
      <c r="UD853"/>
      <c r="UE853"/>
      <c r="UF853"/>
      <c r="UG853"/>
      <c r="UH853"/>
      <c r="UI853"/>
      <c r="UJ853"/>
      <c r="UK853"/>
      <c r="UL853"/>
      <c r="UM853"/>
      <c r="UN853"/>
      <c r="UO853"/>
      <c r="UP853"/>
      <c r="UQ853"/>
      <c r="UR853"/>
      <c r="US853"/>
      <c r="UT853"/>
      <c r="UU853"/>
      <c r="UV853"/>
      <c r="UW853"/>
      <c r="UX853"/>
      <c r="UY853"/>
      <c r="UZ853"/>
      <c r="VA853"/>
      <c r="VB853"/>
      <c r="VC853"/>
      <c r="VD853"/>
      <c r="VE853"/>
      <c r="VF853"/>
      <c r="VG853"/>
      <c r="VH853"/>
      <c r="VI853"/>
      <c r="VJ853"/>
      <c r="VK853"/>
      <c r="VL853"/>
      <c r="VM853"/>
      <c r="VN853"/>
      <c r="VO853"/>
      <c r="VP853"/>
      <c r="VQ853"/>
      <c r="VR853"/>
      <c r="VS853"/>
      <c r="VT853"/>
      <c r="VU853"/>
      <c r="VV853"/>
      <c r="VW853"/>
      <c r="VX853"/>
      <c r="VY853"/>
      <c r="VZ853"/>
      <c r="WA853"/>
      <c r="WB853"/>
      <c r="WC853"/>
      <c r="WD853"/>
      <c r="WE853"/>
      <c r="WF853"/>
      <c r="WG853"/>
      <c r="WH853"/>
      <c r="WI853"/>
      <c r="WJ853"/>
      <c r="WK853"/>
      <c r="WL853"/>
      <c r="WM853"/>
      <c r="WN853"/>
      <c r="WO853"/>
      <c r="WP853"/>
      <c r="WQ853"/>
      <c r="WR853"/>
      <c r="WS853"/>
      <c r="WT853"/>
      <c r="WU853"/>
      <c r="WV853"/>
      <c r="WW853"/>
      <c r="WX853"/>
      <c r="WY853"/>
      <c r="WZ853"/>
      <c r="XA853"/>
      <c r="XB853"/>
      <c r="XC853"/>
      <c r="XD853"/>
      <c r="XE853"/>
      <c r="XF853"/>
      <c r="XG853"/>
      <c r="XH853"/>
      <c r="XI853"/>
      <c r="XJ853"/>
      <c r="XK853"/>
      <c r="XL853"/>
      <c r="XM853"/>
      <c r="XN853"/>
      <c r="XO853"/>
      <c r="XP853"/>
      <c r="XQ853"/>
      <c r="XR853"/>
      <c r="XS853"/>
      <c r="XT853"/>
      <c r="XU853"/>
      <c r="XV853"/>
      <c r="XW853"/>
      <c r="XX853"/>
      <c r="XY853"/>
      <c r="XZ853"/>
      <c r="YA853"/>
      <c r="YB853"/>
      <c r="YC853"/>
      <c r="YD853"/>
      <c r="YE853"/>
      <c r="YF853"/>
      <c r="YG853"/>
      <c r="YH853"/>
      <c r="YI853"/>
      <c r="YJ853"/>
      <c r="YK853"/>
      <c r="YL853"/>
      <c r="YM853"/>
      <c r="YN853"/>
      <c r="YO853"/>
      <c r="YP853"/>
      <c r="YQ853"/>
      <c r="YR853"/>
      <c r="YS853"/>
      <c r="YT853"/>
      <c r="YU853"/>
      <c r="YV853"/>
      <c r="YW853"/>
      <c r="YX853"/>
      <c r="YY853"/>
      <c r="YZ853"/>
      <c r="ZA853"/>
      <c r="ZB853"/>
      <c r="ZC853"/>
      <c r="ZD853"/>
      <c r="ZE853"/>
      <c r="ZF853"/>
      <c r="ZG853"/>
      <c r="ZH853"/>
      <c r="ZI853"/>
      <c r="ZJ853"/>
      <c r="ZK853"/>
      <c r="ZL853"/>
      <c r="ZM853"/>
      <c r="ZN853"/>
      <c r="ZO853"/>
      <c r="ZP853"/>
      <c r="ZQ853"/>
      <c r="ZR853"/>
      <c r="ZS853"/>
      <c r="ZT853"/>
      <c r="ZU853"/>
      <c r="ZV853"/>
      <c r="ZW853"/>
      <c r="ZX853"/>
      <c r="ZY853"/>
      <c r="ZZ853"/>
    </row>
    <row r="854" spans="12:702" x14ac:dyDescent="0.3">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c r="RZ854"/>
      <c r="SA854"/>
      <c r="SB854"/>
      <c r="SC854"/>
      <c r="SD854"/>
      <c r="SE854"/>
      <c r="SF854"/>
      <c r="SG854"/>
      <c r="SH854"/>
      <c r="SI854"/>
      <c r="SJ854"/>
      <c r="SK854"/>
      <c r="SL854"/>
      <c r="SM854"/>
      <c r="SN854"/>
      <c r="SO854"/>
      <c r="SP854"/>
      <c r="SQ854"/>
      <c r="SR854"/>
      <c r="SS854"/>
      <c r="ST854"/>
      <c r="SU854"/>
      <c r="SV854"/>
      <c r="SW854"/>
      <c r="SX854"/>
      <c r="SY854"/>
      <c r="SZ854"/>
      <c r="TA854"/>
      <c r="TB854"/>
      <c r="TC854"/>
      <c r="TD854"/>
      <c r="TE854"/>
      <c r="TF854"/>
      <c r="TG854"/>
      <c r="TH854"/>
      <c r="TI854"/>
      <c r="TJ854"/>
      <c r="TK854"/>
      <c r="TL854"/>
      <c r="TM854"/>
      <c r="TN854"/>
      <c r="TO854"/>
      <c r="TP854"/>
      <c r="TQ854"/>
      <c r="TR854"/>
      <c r="TS854"/>
      <c r="TT854"/>
      <c r="TU854"/>
      <c r="TV854"/>
      <c r="TW854"/>
      <c r="TX854"/>
      <c r="TY854"/>
      <c r="TZ854"/>
      <c r="UA854"/>
      <c r="UB854"/>
      <c r="UC854"/>
      <c r="UD854"/>
      <c r="UE854"/>
      <c r="UF854"/>
      <c r="UG854"/>
      <c r="UH854"/>
      <c r="UI854"/>
      <c r="UJ854"/>
      <c r="UK854"/>
      <c r="UL854"/>
      <c r="UM854"/>
      <c r="UN854"/>
      <c r="UO854"/>
      <c r="UP854"/>
      <c r="UQ854"/>
      <c r="UR854"/>
      <c r="US854"/>
      <c r="UT854"/>
      <c r="UU854"/>
      <c r="UV854"/>
      <c r="UW854"/>
      <c r="UX854"/>
      <c r="UY854"/>
      <c r="UZ854"/>
      <c r="VA854"/>
      <c r="VB854"/>
      <c r="VC854"/>
      <c r="VD854"/>
      <c r="VE854"/>
      <c r="VF854"/>
      <c r="VG854"/>
      <c r="VH854"/>
      <c r="VI854"/>
      <c r="VJ854"/>
      <c r="VK854"/>
      <c r="VL854"/>
      <c r="VM854"/>
      <c r="VN854"/>
      <c r="VO854"/>
      <c r="VP854"/>
      <c r="VQ854"/>
      <c r="VR854"/>
      <c r="VS854"/>
      <c r="VT854"/>
      <c r="VU854"/>
      <c r="VV854"/>
      <c r="VW854"/>
      <c r="VX854"/>
      <c r="VY854"/>
      <c r="VZ854"/>
      <c r="WA854"/>
      <c r="WB854"/>
      <c r="WC854"/>
      <c r="WD854"/>
      <c r="WE854"/>
      <c r="WF854"/>
      <c r="WG854"/>
      <c r="WH854"/>
      <c r="WI854"/>
      <c r="WJ854"/>
      <c r="WK854"/>
      <c r="WL854"/>
      <c r="WM854"/>
      <c r="WN854"/>
      <c r="WO854"/>
      <c r="WP854"/>
      <c r="WQ854"/>
      <c r="WR854"/>
      <c r="WS854"/>
      <c r="WT854"/>
      <c r="WU854"/>
      <c r="WV854"/>
      <c r="WW854"/>
      <c r="WX854"/>
      <c r="WY854"/>
      <c r="WZ854"/>
      <c r="XA854"/>
      <c r="XB854"/>
      <c r="XC854"/>
      <c r="XD854"/>
      <c r="XE854"/>
      <c r="XF854"/>
      <c r="XG854"/>
      <c r="XH854"/>
      <c r="XI854"/>
      <c r="XJ854"/>
      <c r="XK854"/>
      <c r="XL854"/>
      <c r="XM854"/>
      <c r="XN854"/>
      <c r="XO854"/>
      <c r="XP854"/>
      <c r="XQ854"/>
      <c r="XR854"/>
      <c r="XS854"/>
      <c r="XT854"/>
      <c r="XU854"/>
      <c r="XV854"/>
      <c r="XW854"/>
      <c r="XX854"/>
      <c r="XY854"/>
      <c r="XZ854"/>
      <c r="YA854"/>
      <c r="YB854"/>
      <c r="YC854"/>
      <c r="YD854"/>
      <c r="YE854"/>
      <c r="YF854"/>
      <c r="YG854"/>
      <c r="YH854"/>
      <c r="YI854"/>
      <c r="YJ854"/>
      <c r="YK854"/>
      <c r="YL854"/>
      <c r="YM854"/>
      <c r="YN854"/>
      <c r="YO854"/>
      <c r="YP854"/>
      <c r="YQ854"/>
      <c r="YR854"/>
      <c r="YS854"/>
      <c r="YT854"/>
      <c r="YU854"/>
      <c r="YV854"/>
      <c r="YW854"/>
      <c r="YX854"/>
      <c r="YY854"/>
      <c r="YZ854"/>
      <c r="ZA854"/>
      <c r="ZB854"/>
      <c r="ZC854"/>
      <c r="ZD854"/>
      <c r="ZE854"/>
      <c r="ZF854"/>
      <c r="ZG854"/>
      <c r="ZH854"/>
      <c r="ZI854"/>
      <c r="ZJ854"/>
      <c r="ZK854"/>
      <c r="ZL854"/>
      <c r="ZM854"/>
      <c r="ZN854"/>
      <c r="ZO854"/>
      <c r="ZP854"/>
      <c r="ZQ854"/>
      <c r="ZR854"/>
      <c r="ZS854"/>
      <c r="ZT854"/>
      <c r="ZU854"/>
      <c r="ZV854"/>
      <c r="ZW854"/>
      <c r="ZX854"/>
      <c r="ZY854"/>
      <c r="ZZ854"/>
    </row>
    <row r="855" spans="12:702" x14ac:dyDescent="0.3">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c r="RI855"/>
      <c r="RJ855"/>
      <c r="RK855"/>
      <c r="RL855"/>
      <c r="RM855"/>
      <c r="RN855"/>
      <c r="RO855"/>
      <c r="RP855"/>
      <c r="RQ855"/>
      <c r="RR855"/>
      <c r="RS855"/>
      <c r="RT855"/>
      <c r="RU855"/>
      <c r="RV855"/>
      <c r="RW855"/>
      <c r="RX855"/>
      <c r="RY855"/>
      <c r="RZ855"/>
      <c r="SA855"/>
      <c r="SB855"/>
      <c r="SC855"/>
      <c r="SD855"/>
      <c r="SE855"/>
      <c r="SF855"/>
      <c r="SG855"/>
      <c r="SH855"/>
      <c r="SI855"/>
      <c r="SJ855"/>
      <c r="SK855"/>
      <c r="SL855"/>
      <c r="SM855"/>
      <c r="SN855"/>
      <c r="SO855"/>
      <c r="SP855"/>
      <c r="SQ855"/>
      <c r="SR855"/>
      <c r="SS855"/>
      <c r="ST855"/>
      <c r="SU855"/>
      <c r="SV855"/>
      <c r="SW855"/>
      <c r="SX855"/>
      <c r="SY855"/>
      <c r="SZ855"/>
      <c r="TA855"/>
      <c r="TB855"/>
      <c r="TC855"/>
      <c r="TD855"/>
      <c r="TE855"/>
      <c r="TF855"/>
      <c r="TG855"/>
      <c r="TH855"/>
      <c r="TI855"/>
      <c r="TJ855"/>
      <c r="TK855"/>
      <c r="TL855"/>
      <c r="TM855"/>
      <c r="TN855"/>
      <c r="TO855"/>
      <c r="TP855"/>
      <c r="TQ855"/>
      <c r="TR855"/>
      <c r="TS855"/>
      <c r="TT855"/>
      <c r="TU855"/>
      <c r="TV855"/>
      <c r="TW855"/>
      <c r="TX855"/>
      <c r="TY855"/>
      <c r="TZ855"/>
      <c r="UA855"/>
      <c r="UB855"/>
      <c r="UC855"/>
      <c r="UD855"/>
      <c r="UE855"/>
      <c r="UF855"/>
      <c r="UG855"/>
      <c r="UH855"/>
      <c r="UI855"/>
      <c r="UJ855"/>
      <c r="UK855"/>
      <c r="UL855"/>
      <c r="UM855"/>
      <c r="UN855"/>
      <c r="UO855"/>
      <c r="UP855"/>
      <c r="UQ855"/>
      <c r="UR855"/>
      <c r="US855"/>
      <c r="UT855"/>
      <c r="UU855"/>
      <c r="UV855"/>
      <c r="UW855"/>
      <c r="UX855"/>
      <c r="UY855"/>
      <c r="UZ855"/>
      <c r="VA855"/>
      <c r="VB855"/>
      <c r="VC855"/>
      <c r="VD855"/>
      <c r="VE855"/>
      <c r="VF855"/>
      <c r="VG855"/>
      <c r="VH855"/>
      <c r="VI855"/>
      <c r="VJ855"/>
      <c r="VK855"/>
      <c r="VL855"/>
      <c r="VM855"/>
      <c r="VN855"/>
      <c r="VO855"/>
      <c r="VP855"/>
      <c r="VQ855"/>
      <c r="VR855"/>
      <c r="VS855"/>
      <c r="VT855"/>
      <c r="VU855"/>
      <c r="VV855"/>
      <c r="VW855"/>
      <c r="VX855"/>
      <c r="VY855"/>
      <c r="VZ855"/>
      <c r="WA855"/>
      <c r="WB855"/>
      <c r="WC855"/>
      <c r="WD855"/>
      <c r="WE855"/>
      <c r="WF855"/>
      <c r="WG855"/>
      <c r="WH855"/>
      <c r="WI855"/>
      <c r="WJ855"/>
      <c r="WK855"/>
      <c r="WL855"/>
      <c r="WM855"/>
      <c r="WN855"/>
      <c r="WO855"/>
      <c r="WP855"/>
      <c r="WQ855"/>
      <c r="WR855"/>
      <c r="WS855"/>
      <c r="WT855"/>
      <c r="WU855"/>
      <c r="WV855"/>
      <c r="WW855"/>
      <c r="WX855"/>
      <c r="WY855"/>
      <c r="WZ855"/>
      <c r="XA855"/>
      <c r="XB855"/>
      <c r="XC855"/>
      <c r="XD855"/>
      <c r="XE855"/>
      <c r="XF855"/>
      <c r="XG855"/>
      <c r="XH855"/>
      <c r="XI855"/>
      <c r="XJ855"/>
      <c r="XK855"/>
      <c r="XL855"/>
      <c r="XM855"/>
      <c r="XN855"/>
      <c r="XO855"/>
      <c r="XP855"/>
      <c r="XQ855"/>
      <c r="XR855"/>
      <c r="XS855"/>
      <c r="XT855"/>
      <c r="XU855"/>
      <c r="XV855"/>
      <c r="XW855"/>
      <c r="XX855"/>
      <c r="XY855"/>
      <c r="XZ855"/>
      <c r="YA855"/>
      <c r="YB855"/>
      <c r="YC855"/>
      <c r="YD855"/>
      <c r="YE855"/>
      <c r="YF855"/>
      <c r="YG855"/>
      <c r="YH855"/>
      <c r="YI855"/>
      <c r="YJ855"/>
      <c r="YK855"/>
      <c r="YL855"/>
      <c r="YM855"/>
      <c r="YN855"/>
      <c r="YO855"/>
      <c r="YP855"/>
      <c r="YQ855"/>
      <c r="YR855"/>
      <c r="YS855"/>
      <c r="YT855"/>
      <c r="YU855"/>
      <c r="YV855"/>
      <c r="YW855"/>
      <c r="YX855"/>
      <c r="YY855"/>
      <c r="YZ855"/>
      <c r="ZA855"/>
      <c r="ZB855"/>
      <c r="ZC855"/>
      <c r="ZD855"/>
      <c r="ZE855"/>
      <c r="ZF855"/>
      <c r="ZG855"/>
      <c r="ZH855"/>
      <c r="ZI855"/>
      <c r="ZJ855"/>
      <c r="ZK855"/>
      <c r="ZL855"/>
      <c r="ZM855"/>
      <c r="ZN855"/>
      <c r="ZO855"/>
      <c r="ZP855"/>
      <c r="ZQ855"/>
      <c r="ZR855"/>
      <c r="ZS855"/>
      <c r="ZT855"/>
      <c r="ZU855"/>
      <c r="ZV855"/>
      <c r="ZW855"/>
      <c r="ZX855"/>
      <c r="ZY855"/>
      <c r="ZZ855"/>
    </row>
    <row r="856" spans="12:702" x14ac:dyDescent="0.3">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c r="RI856"/>
      <c r="RJ856"/>
      <c r="RK856"/>
      <c r="RL856"/>
      <c r="RM856"/>
      <c r="RN856"/>
      <c r="RO856"/>
      <c r="RP856"/>
      <c r="RQ856"/>
      <c r="RR856"/>
      <c r="RS856"/>
      <c r="RT856"/>
      <c r="RU856"/>
      <c r="RV856"/>
      <c r="RW856"/>
      <c r="RX856"/>
      <c r="RY856"/>
      <c r="RZ856"/>
      <c r="SA856"/>
      <c r="SB856"/>
      <c r="SC856"/>
      <c r="SD856"/>
      <c r="SE856"/>
      <c r="SF856"/>
      <c r="SG856"/>
      <c r="SH856"/>
      <c r="SI856"/>
      <c r="SJ856"/>
      <c r="SK856"/>
      <c r="SL856"/>
      <c r="SM856"/>
      <c r="SN856"/>
      <c r="SO856"/>
      <c r="SP856"/>
      <c r="SQ856"/>
      <c r="SR856"/>
      <c r="SS856"/>
      <c r="ST856"/>
      <c r="SU856"/>
      <c r="SV856"/>
      <c r="SW856"/>
      <c r="SX856"/>
      <c r="SY856"/>
      <c r="SZ856"/>
      <c r="TA856"/>
      <c r="TB856"/>
      <c r="TC856"/>
      <c r="TD856"/>
      <c r="TE856"/>
      <c r="TF856"/>
      <c r="TG856"/>
      <c r="TH856"/>
      <c r="TI856"/>
      <c r="TJ856"/>
      <c r="TK856"/>
      <c r="TL856"/>
      <c r="TM856"/>
      <c r="TN856"/>
      <c r="TO856"/>
      <c r="TP856"/>
      <c r="TQ856"/>
      <c r="TR856"/>
      <c r="TS856"/>
      <c r="TT856"/>
      <c r="TU856"/>
      <c r="TV856"/>
      <c r="TW856"/>
      <c r="TX856"/>
      <c r="TY856"/>
      <c r="TZ856"/>
      <c r="UA856"/>
      <c r="UB856"/>
      <c r="UC856"/>
      <c r="UD856"/>
      <c r="UE856"/>
      <c r="UF856"/>
      <c r="UG856"/>
      <c r="UH856"/>
      <c r="UI856"/>
      <c r="UJ856"/>
      <c r="UK856"/>
      <c r="UL856"/>
      <c r="UM856"/>
      <c r="UN856"/>
      <c r="UO856"/>
      <c r="UP856"/>
      <c r="UQ856"/>
      <c r="UR856"/>
      <c r="US856"/>
      <c r="UT856"/>
      <c r="UU856"/>
      <c r="UV856"/>
      <c r="UW856"/>
      <c r="UX856"/>
      <c r="UY856"/>
      <c r="UZ856"/>
      <c r="VA856"/>
      <c r="VB856"/>
      <c r="VC856"/>
      <c r="VD856"/>
      <c r="VE856"/>
      <c r="VF856"/>
      <c r="VG856"/>
      <c r="VH856"/>
      <c r="VI856"/>
      <c r="VJ856"/>
      <c r="VK856"/>
      <c r="VL856"/>
      <c r="VM856"/>
      <c r="VN856"/>
      <c r="VO856"/>
      <c r="VP856"/>
      <c r="VQ856"/>
      <c r="VR856"/>
      <c r="VS856"/>
      <c r="VT856"/>
      <c r="VU856"/>
      <c r="VV856"/>
      <c r="VW856"/>
      <c r="VX856"/>
      <c r="VY856"/>
      <c r="VZ856"/>
      <c r="WA856"/>
      <c r="WB856"/>
      <c r="WC856"/>
      <c r="WD856"/>
      <c r="WE856"/>
      <c r="WF856"/>
      <c r="WG856"/>
      <c r="WH856"/>
      <c r="WI856"/>
      <c r="WJ856"/>
      <c r="WK856"/>
      <c r="WL856"/>
      <c r="WM856"/>
      <c r="WN856"/>
      <c r="WO856"/>
      <c r="WP856"/>
      <c r="WQ856"/>
      <c r="WR856"/>
      <c r="WS856"/>
      <c r="WT856"/>
      <c r="WU856"/>
      <c r="WV856"/>
      <c r="WW856"/>
      <c r="WX856"/>
      <c r="WY856"/>
      <c r="WZ856"/>
      <c r="XA856"/>
      <c r="XB856"/>
      <c r="XC856"/>
      <c r="XD856"/>
      <c r="XE856"/>
      <c r="XF856"/>
      <c r="XG856"/>
      <c r="XH856"/>
      <c r="XI856"/>
      <c r="XJ856"/>
      <c r="XK856"/>
      <c r="XL856"/>
      <c r="XM856"/>
      <c r="XN856"/>
      <c r="XO856"/>
      <c r="XP856"/>
      <c r="XQ856"/>
      <c r="XR856"/>
      <c r="XS856"/>
      <c r="XT856"/>
      <c r="XU856"/>
      <c r="XV856"/>
      <c r="XW856"/>
      <c r="XX856"/>
      <c r="XY856"/>
      <c r="XZ856"/>
      <c r="YA856"/>
      <c r="YB856"/>
      <c r="YC856"/>
      <c r="YD856"/>
      <c r="YE856"/>
      <c r="YF856"/>
      <c r="YG856"/>
      <c r="YH856"/>
      <c r="YI856"/>
      <c r="YJ856"/>
      <c r="YK856"/>
      <c r="YL856"/>
      <c r="YM856"/>
      <c r="YN856"/>
      <c r="YO856"/>
      <c r="YP856"/>
      <c r="YQ856"/>
      <c r="YR856"/>
      <c r="YS856"/>
      <c r="YT856"/>
      <c r="YU856"/>
      <c r="YV856"/>
      <c r="YW856"/>
      <c r="YX856"/>
      <c r="YY856"/>
      <c r="YZ856"/>
      <c r="ZA856"/>
      <c r="ZB856"/>
      <c r="ZC856"/>
      <c r="ZD856"/>
      <c r="ZE856"/>
      <c r="ZF856"/>
      <c r="ZG856"/>
      <c r="ZH856"/>
      <c r="ZI856"/>
      <c r="ZJ856"/>
      <c r="ZK856"/>
      <c r="ZL856"/>
      <c r="ZM856"/>
      <c r="ZN856"/>
      <c r="ZO856"/>
      <c r="ZP856"/>
      <c r="ZQ856"/>
      <c r="ZR856"/>
      <c r="ZS856"/>
      <c r="ZT856"/>
      <c r="ZU856"/>
      <c r="ZV856"/>
      <c r="ZW856"/>
      <c r="ZX856"/>
      <c r="ZY856"/>
      <c r="ZZ856"/>
    </row>
    <row r="857" spans="12:702" x14ac:dyDescent="0.3">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c r="RI857"/>
      <c r="RJ857"/>
      <c r="RK857"/>
      <c r="RL857"/>
      <c r="RM857"/>
      <c r="RN857"/>
      <c r="RO857"/>
      <c r="RP857"/>
      <c r="RQ857"/>
      <c r="RR857"/>
      <c r="RS857"/>
      <c r="RT857"/>
      <c r="RU857"/>
      <c r="RV857"/>
      <c r="RW857"/>
      <c r="RX857"/>
      <c r="RY857"/>
      <c r="RZ857"/>
      <c r="SA857"/>
      <c r="SB857"/>
      <c r="SC857"/>
      <c r="SD857"/>
      <c r="SE857"/>
      <c r="SF857"/>
      <c r="SG857"/>
      <c r="SH857"/>
      <c r="SI857"/>
      <c r="SJ857"/>
      <c r="SK857"/>
      <c r="SL857"/>
      <c r="SM857"/>
      <c r="SN857"/>
      <c r="SO857"/>
      <c r="SP857"/>
      <c r="SQ857"/>
      <c r="SR857"/>
      <c r="SS857"/>
      <c r="ST857"/>
      <c r="SU857"/>
      <c r="SV857"/>
      <c r="SW857"/>
      <c r="SX857"/>
      <c r="SY857"/>
      <c r="SZ857"/>
      <c r="TA857"/>
      <c r="TB857"/>
      <c r="TC857"/>
      <c r="TD857"/>
      <c r="TE857"/>
      <c r="TF857"/>
      <c r="TG857"/>
      <c r="TH857"/>
      <c r="TI857"/>
      <c r="TJ857"/>
      <c r="TK857"/>
      <c r="TL857"/>
      <c r="TM857"/>
      <c r="TN857"/>
      <c r="TO857"/>
      <c r="TP857"/>
      <c r="TQ857"/>
      <c r="TR857"/>
      <c r="TS857"/>
      <c r="TT857"/>
      <c r="TU857"/>
      <c r="TV857"/>
      <c r="TW857"/>
      <c r="TX857"/>
      <c r="TY857"/>
      <c r="TZ857"/>
      <c r="UA857"/>
      <c r="UB857"/>
      <c r="UC857"/>
      <c r="UD857"/>
      <c r="UE857"/>
      <c r="UF857"/>
      <c r="UG857"/>
      <c r="UH857"/>
      <c r="UI857"/>
      <c r="UJ857"/>
      <c r="UK857"/>
      <c r="UL857"/>
      <c r="UM857"/>
      <c r="UN857"/>
      <c r="UO857"/>
      <c r="UP857"/>
      <c r="UQ857"/>
      <c r="UR857"/>
      <c r="US857"/>
      <c r="UT857"/>
      <c r="UU857"/>
      <c r="UV857"/>
      <c r="UW857"/>
      <c r="UX857"/>
      <c r="UY857"/>
      <c r="UZ857"/>
      <c r="VA857"/>
      <c r="VB857"/>
      <c r="VC857"/>
      <c r="VD857"/>
      <c r="VE857"/>
      <c r="VF857"/>
      <c r="VG857"/>
      <c r="VH857"/>
      <c r="VI857"/>
      <c r="VJ857"/>
      <c r="VK857"/>
      <c r="VL857"/>
      <c r="VM857"/>
      <c r="VN857"/>
      <c r="VO857"/>
      <c r="VP857"/>
      <c r="VQ857"/>
      <c r="VR857"/>
      <c r="VS857"/>
      <c r="VT857"/>
      <c r="VU857"/>
      <c r="VV857"/>
      <c r="VW857"/>
      <c r="VX857"/>
      <c r="VY857"/>
      <c r="VZ857"/>
      <c r="WA857"/>
      <c r="WB857"/>
      <c r="WC857"/>
      <c r="WD857"/>
      <c r="WE857"/>
      <c r="WF857"/>
      <c r="WG857"/>
      <c r="WH857"/>
      <c r="WI857"/>
      <c r="WJ857"/>
      <c r="WK857"/>
      <c r="WL857"/>
      <c r="WM857"/>
      <c r="WN857"/>
      <c r="WO857"/>
      <c r="WP857"/>
      <c r="WQ857"/>
      <c r="WR857"/>
      <c r="WS857"/>
      <c r="WT857"/>
      <c r="WU857"/>
      <c r="WV857"/>
      <c r="WW857"/>
      <c r="WX857"/>
      <c r="WY857"/>
      <c r="WZ857"/>
      <c r="XA857"/>
      <c r="XB857"/>
      <c r="XC857"/>
      <c r="XD857"/>
      <c r="XE857"/>
      <c r="XF857"/>
      <c r="XG857"/>
      <c r="XH857"/>
      <c r="XI857"/>
      <c r="XJ857"/>
      <c r="XK857"/>
      <c r="XL857"/>
      <c r="XM857"/>
      <c r="XN857"/>
      <c r="XO857"/>
      <c r="XP857"/>
      <c r="XQ857"/>
      <c r="XR857"/>
      <c r="XS857"/>
      <c r="XT857"/>
      <c r="XU857"/>
      <c r="XV857"/>
      <c r="XW857"/>
      <c r="XX857"/>
      <c r="XY857"/>
      <c r="XZ857"/>
      <c r="YA857"/>
      <c r="YB857"/>
      <c r="YC857"/>
      <c r="YD857"/>
      <c r="YE857"/>
      <c r="YF857"/>
      <c r="YG857"/>
      <c r="YH857"/>
      <c r="YI857"/>
      <c r="YJ857"/>
      <c r="YK857"/>
      <c r="YL857"/>
      <c r="YM857"/>
      <c r="YN857"/>
      <c r="YO857"/>
      <c r="YP857"/>
      <c r="YQ857"/>
      <c r="YR857"/>
      <c r="YS857"/>
      <c r="YT857"/>
      <c r="YU857"/>
      <c r="YV857"/>
      <c r="YW857"/>
      <c r="YX857"/>
      <c r="YY857"/>
      <c r="YZ857"/>
      <c r="ZA857"/>
      <c r="ZB857"/>
      <c r="ZC857"/>
      <c r="ZD857"/>
      <c r="ZE857"/>
      <c r="ZF857"/>
      <c r="ZG857"/>
      <c r="ZH857"/>
      <c r="ZI857"/>
      <c r="ZJ857"/>
      <c r="ZK857"/>
      <c r="ZL857"/>
      <c r="ZM857"/>
      <c r="ZN857"/>
      <c r="ZO857"/>
      <c r="ZP857"/>
      <c r="ZQ857"/>
      <c r="ZR857"/>
      <c r="ZS857"/>
      <c r="ZT857"/>
      <c r="ZU857"/>
      <c r="ZV857"/>
      <c r="ZW857"/>
      <c r="ZX857"/>
      <c r="ZY857"/>
      <c r="ZZ857"/>
    </row>
    <row r="858" spans="12:702" x14ac:dyDescent="0.3">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c r="RI858"/>
      <c r="RJ858"/>
      <c r="RK858"/>
      <c r="RL858"/>
      <c r="RM858"/>
      <c r="RN858"/>
      <c r="RO858"/>
      <c r="RP858"/>
      <c r="RQ858"/>
      <c r="RR858"/>
      <c r="RS858"/>
      <c r="RT858"/>
      <c r="RU858"/>
      <c r="RV858"/>
      <c r="RW858"/>
      <c r="RX858"/>
      <c r="RY858"/>
      <c r="RZ858"/>
      <c r="SA858"/>
      <c r="SB858"/>
      <c r="SC858"/>
      <c r="SD858"/>
      <c r="SE858"/>
      <c r="SF858"/>
      <c r="SG858"/>
      <c r="SH858"/>
      <c r="SI858"/>
      <c r="SJ858"/>
      <c r="SK858"/>
      <c r="SL858"/>
      <c r="SM858"/>
      <c r="SN858"/>
      <c r="SO858"/>
      <c r="SP858"/>
      <c r="SQ858"/>
      <c r="SR858"/>
      <c r="SS858"/>
      <c r="ST858"/>
      <c r="SU858"/>
      <c r="SV858"/>
      <c r="SW858"/>
      <c r="SX858"/>
      <c r="SY858"/>
      <c r="SZ858"/>
      <c r="TA858"/>
      <c r="TB858"/>
      <c r="TC858"/>
      <c r="TD858"/>
      <c r="TE858"/>
      <c r="TF858"/>
      <c r="TG858"/>
      <c r="TH858"/>
      <c r="TI858"/>
      <c r="TJ858"/>
      <c r="TK858"/>
      <c r="TL858"/>
      <c r="TM858"/>
      <c r="TN858"/>
      <c r="TO858"/>
      <c r="TP858"/>
      <c r="TQ858"/>
      <c r="TR858"/>
      <c r="TS858"/>
      <c r="TT858"/>
      <c r="TU858"/>
      <c r="TV858"/>
      <c r="TW858"/>
      <c r="TX858"/>
      <c r="TY858"/>
      <c r="TZ858"/>
      <c r="UA858"/>
      <c r="UB858"/>
      <c r="UC858"/>
      <c r="UD858"/>
      <c r="UE858"/>
      <c r="UF858"/>
      <c r="UG858"/>
      <c r="UH858"/>
      <c r="UI858"/>
      <c r="UJ858"/>
      <c r="UK858"/>
      <c r="UL858"/>
      <c r="UM858"/>
      <c r="UN858"/>
      <c r="UO858"/>
      <c r="UP858"/>
      <c r="UQ858"/>
      <c r="UR858"/>
      <c r="US858"/>
      <c r="UT858"/>
      <c r="UU858"/>
      <c r="UV858"/>
      <c r="UW858"/>
      <c r="UX858"/>
      <c r="UY858"/>
      <c r="UZ858"/>
      <c r="VA858"/>
      <c r="VB858"/>
      <c r="VC858"/>
      <c r="VD858"/>
      <c r="VE858"/>
      <c r="VF858"/>
      <c r="VG858"/>
      <c r="VH858"/>
      <c r="VI858"/>
      <c r="VJ858"/>
      <c r="VK858"/>
      <c r="VL858"/>
      <c r="VM858"/>
      <c r="VN858"/>
      <c r="VO858"/>
      <c r="VP858"/>
      <c r="VQ858"/>
      <c r="VR858"/>
      <c r="VS858"/>
      <c r="VT858"/>
      <c r="VU858"/>
      <c r="VV858"/>
      <c r="VW858"/>
      <c r="VX858"/>
      <c r="VY858"/>
      <c r="VZ858"/>
      <c r="WA858"/>
      <c r="WB858"/>
      <c r="WC858"/>
      <c r="WD858"/>
      <c r="WE858"/>
      <c r="WF858"/>
      <c r="WG858"/>
      <c r="WH858"/>
      <c r="WI858"/>
      <c r="WJ858"/>
      <c r="WK858"/>
      <c r="WL858"/>
      <c r="WM858"/>
      <c r="WN858"/>
      <c r="WO858"/>
      <c r="WP858"/>
      <c r="WQ858"/>
      <c r="WR858"/>
      <c r="WS858"/>
      <c r="WT858"/>
      <c r="WU858"/>
      <c r="WV858"/>
      <c r="WW858"/>
      <c r="WX858"/>
      <c r="WY858"/>
      <c r="WZ858"/>
      <c r="XA858"/>
      <c r="XB858"/>
      <c r="XC858"/>
      <c r="XD858"/>
      <c r="XE858"/>
      <c r="XF858"/>
      <c r="XG858"/>
      <c r="XH858"/>
      <c r="XI858"/>
      <c r="XJ858"/>
      <c r="XK858"/>
      <c r="XL858"/>
      <c r="XM858"/>
      <c r="XN858"/>
      <c r="XO858"/>
      <c r="XP858"/>
      <c r="XQ858"/>
      <c r="XR858"/>
      <c r="XS858"/>
      <c r="XT858"/>
      <c r="XU858"/>
      <c r="XV858"/>
      <c r="XW858"/>
      <c r="XX858"/>
      <c r="XY858"/>
      <c r="XZ858"/>
      <c r="YA858"/>
      <c r="YB858"/>
      <c r="YC858"/>
      <c r="YD858"/>
      <c r="YE858"/>
      <c r="YF858"/>
      <c r="YG858"/>
      <c r="YH858"/>
      <c r="YI858"/>
      <c r="YJ858"/>
      <c r="YK858"/>
      <c r="YL858"/>
      <c r="YM858"/>
      <c r="YN858"/>
      <c r="YO858"/>
      <c r="YP858"/>
      <c r="YQ858"/>
      <c r="YR858"/>
      <c r="YS858"/>
      <c r="YT858"/>
      <c r="YU858"/>
      <c r="YV858"/>
      <c r="YW858"/>
      <c r="YX858"/>
      <c r="YY858"/>
      <c r="YZ858"/>
      <c r="ZA858"/>
      <c r="ZB858"/>
      <c r="ZC858"/>
      <c r="ZD858"/>
      <c r="ZE858"/>
      <c r="ZF858"/>
      <c r="ZG858"/>
      <c r="ZH858"/>
      <c r="ZI858"/>
      <c r="ZJ858"/>
      <c r="ZK858"/>
      <c r="ZL858"/>
      <c r="ZM858"/>
      <c r="ZN858"/>
      <c r="ZO858"/>
      <c r="ZP858"/>
      <c r="ZQ858"/>
      <c r="ZR858"/>
      <c r="ZS858"/>
      <c r="ZT858"/>
      <c r="ZU858"/>
      <c r="ZV858"/>
      <c r="ZW858"/>
      <c r="ZX858"/>
      <c r="ZY858"/>
      <c r="ZZ858"/>
    </row>
    <row r="859" spans="12:702" x14ac:dyDescent="0.3">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c r="RI859"/>
      <c r="RJ859"/>
      <c r="RK859"/>
      <c r="RL859"/>
      <c r="RM859"/>
      <c r="RN859"/>
      <c r="RO859"/>
      <c r="RP859"/>
      <c r="RQ859"/>
      <c r="RR859"/>
      <c r="RS859"/>
      <c r="RT859"/>
      <c r="RU859"/>
      <c r="RV859"/>
      <c r="RW859"/>
      <c r="RX859"/>
      <c r="RY859"/>
      <c r="RZ859"/>
      <c r="SA859"/>
      <c r="SB859"/>
      <c r="SC859"/>
      <c r="SD859"/>
      <c r="SE859"/>
      <c r="SF859"/>
      <c r="SG859"/>
      <c r="SH859"/>
      <c r="SI859"/>
      <c r="SJ859"/>
      <c r="SK859"/>
      <c r="SL859"/>
      <c r="SM859"/>
      <c r="SN859"/>
      <c r="SO859"/>
      <c r="SP859"/>
      <c r="SQ859"/>
      <c r="SR859"/>
      <c r="SS859"/>
      <c r="ST859"/>
      <c r="SU859"/>
      <c r="SV859"/>
      <c r="SW859"/>
      <c r="SX859"/>
      <c r="SY859"/>
      <c r="SZ859"/>
      <c r="TA859"/>
      <c r="TB859"/>
      <c r="TC859"/>
      <c r="TD859"/>
      <c r="TE859"/>
      <c r="TF859"/>
      <c r="TG859"/>
      <c r="TH859"/>
      <c r="TI859"/>
      <c r="TJ859"/>
      <c r="TK859"/>
      <c r="TL859"/>
      <c r="TM859"/>
      <c r="TN859"/>
      <c r="TO859"/>
      <c r="TP859"/>
      <c r="TQ859"/>
      <c r="TR859"/>
      <c r="TS859"/>
      <c r="TT859"/>
      <c r="TU859"/>
      <c r="TV859"/>
      <c r="TW859"/>
      <c r="TX859"/>
      <c r="TY859"/>
      <c r="TZ859"/>
      <c r="UA859"/>
      <c r="UB859"/>
      <c r="UC859"/>
      <c r="UD859"/>
      <c r="UE859"/>
      <c r="UF859"/>
      <c r="UG859"/>
      <c r="UH859"/>
      <c r="UI859"/>
      <c r="UJ859"/>
      <c r="UK859"/>
      <c r="UL859"/>
      <c r="UM859"/>
      <c r="UN859"/>
      <c r="UO859"/>
      <c r="UP859"/>
      <c r="UQ859"/>
      <c r="UR859"/>
      <c r="US859"/>
      <c r="UT859"/>
      <c r="UU859"/>
      <c r="UV859"/>
      <c r="UW859"/>
      <c r="UX859"/>
      <c r="UY859"/>
      <c r="UZ859"/>
      <c r="VA859"/>
      <c r="VB859"/>
      <c r="VC859"/>
      <c r="VD859"/>
      <c r="VE859"/>
      <c r="VF859"/>
      <c r="VG859"/>
      <c r="VH859"/>
      <c r="VI859"/>
      <c r="VJ859"/>
      <c r="VK859"/>
      <c r="VL859"/>
      <c r="VM859"/>
      <c r="VN859"/>
      <c r="VO859"/>
      <c r="VP859"/>
      <c r="VQ859"/>
      <c r="VR859"/>
      <c r="VS859"/>
      <c r="VT859"/>
      <c r="VU859"/>
      <c r="VV859"/>
      <c r="VW859"/>
      <c r="VX859"/>
      <c r="VY859"/>
      <c r="VZ859"/>
      <c r="WA859"/>
      <c r="WB859"/>
      <c r="WC859"/>
      <c r="WD859"/>
      <c r="WE859"/>
      <c r="WF859"/>
      <c r="WG859"/>
      <c r="WH859"/>
      <c r="WI859"/>
      <c r="WJ859"/>
      <c r="WK859"/>
      <c r="WL859"/>
      <c r="WM859"/>
      <c r="WN859"/>
      <c r="WO859"/>
      <c r="WP859"/>
      <c r="WQ859"/>
      <c r="WR859"/>
      <c r="WS859"/>
      <c r="WT859"/>
      <c r="WU859"/>
      <c r="WV859"/>
      <c r="WW859"/>
      <c r="WX859"/>
      <c r="WY859"/>
      <c r="WZ859"/>
      <c r="XA859"/>
      <c r="XB859"/>
      <c r="XC859"/>
      <c r="XD859"/>
      <c r="XE859"/>
      <c r="XF859"/>
      <c r="XG859"/>
      <c r="XH859"/>
      <c r="XI859"/>
      <c r="XJ859"/>
      <c r="XK859"/>
      <c r="XL859"/>
      <c r="XM859"/>
      <c r="XN859"/>
      <c r="XO859"/>
      <c r="XP859"/>
      <c r="XQ859"/>
      <c r="XR859"/>
      <c r="XS859"/>
      <c r="XT859"/>
      <c r="XU859"/>
      <c r="XV859"/>
      <c r="XW859"/>
      <c r="XX859"/>
      <c r="XY859"/>
      <c r="XZ859"/>
      <c r="YA859"/>
      <c r="YB859"/>
      <c r="YC859"/>
      <c r="YD859"/>
      <c r="YE859"/>
      <c r="YF859"/>
      <c r="YG859"/>
      <c r="YH859"/>
      <c r="YI859"/>
      <c r="YJ859"/>
      <c r="YK859"/>
      <c r="YL859"/>
      <c r="YM859"/>
      <c r="YN859"/>
      <c r="YO859"/>
      <c r="YP859"/>
      <c r="YQ859"/>
      <c r="YR859"/>
      <c r="YS859"/>
      <c r="YT859"/>
      <c r="YU859"/>
      <c r="YV859"/>
      <c r="YW859"/>
      <c r="YX859"/>
      <c r="YY859"/>
      <c r="YZ859"/>
      <c r="ZA859"/>
      <c r="ZB859"/>
      <c r="ZC859"/>
      <c r="ZD859"/>
      <c r="ZE859"/>
      <c r="ZF859"/>
      <c r="ZG859"/>
      <c r="ZH859"/>
      <c r="ZI859"/>
      <c r="ZJ859"/>
      <c r="ZK859"/>
      <c r="ZL859"/>
      <c r="ZM859"/>
      <c r="ZN859"/>
      <c r="ZO859"/>
      <c r="ZP859"/>
      <c r="ZQ859"/>
      <c r="ZR859"/>
      <c r="ZS859"/>
      <c r="ZT859"/>
      <c r="ZU859"/>
      <c r="ZV859"/>
      <c r="ZW859"/>
      <c r="ZX859"/>
      <c r="ZY859"/>
      <c r="ZZ859"/>
    </row>
    <row r="860" spans="12:702" x14ac:dyDescent="0.3">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c r="ZY860"/>
      <c r="ZZ860"/>
    </row>
    <row r="861" spans="12:702" x14ac:dyDescent="0.3">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c r="ZY861"/>
      <c r="ZZ861"/>
    </row>
    <row r="862" spans="12:702" x14ac:dyDescent="0.3">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c r="RZ862"/>
      <c r="SA862"/>
      <c r="SB862"/>
      <c r="SC862"/>
      <c r="SD862"/>
      <c r="SE862"/>
      <c r="SF862"/>
      <c r="SG862"/>
      <c r="SH862"/>
      <c r="SI862"/>
      <c r="SJ862"/>
      <c r="SK862"/>
      <c r="SL862"/>
      <c r="SM862"/>
      <c r="SN862"/>
      <c r="SO862"/>
      <c r="SP862"/>
      <c r="SQ862"/>
      <c r="SR862"/>
      <c r="SS862"/>
      <c r="ST862"/>
      <c r="SU862"/>
      <c r="SV862"/>
      <c r="SW862"/>
      <c r="SX862"/>
      <c r="SY862"/>
      <c r="SZ862"/>
      <c r="TA862"/>
      <c r="TB862"/>
      <c r="TC862"/>
      <c r="TD862"/>
      <c r="TE862"/>
      <c r="TF862"/>
      <c r="TG862"/>
      <c r="TH862"/>
      <c r="TI862"/>
      <c r="TJ862"/>
      <c r="TK862"/>
      <c r="TL862"/>
      <c r="TM862"/>
      <c r="TN862"/>
      <c r="TO862"/>
      <c r="TP862"/>
      <c r="TQ862"/>
      <c r="TR862"/>
      <c r="TS862"/>
      <c r="TT862"/>
      <c r="TU862"/>
      <c r="TV862"/>
      <c r="TW862"/>
      <c r="TX862"/>
      <c r="TY862"/>
      <c r="TZ862"/>
      <c r="UA862"/>
      <c r="UB862"/>
      <c r="UC862"/>
      <c r="UD862"/>
      <c r="UE862"/>
      <c r="UF862"/>
      <c r="UG862"/>
      <c r="UH862"/>
      <c r="UI862"/>
      <c r="UJ862"/>
      <c r="UK862"/>
      <c r="UL862"/>
      <c r="UM862"/>
      <c r="UN862"/>
      <c r="UO862"/>
      <c r="UP862"/>
      <c r="UQ862"/>
      <c r="UR862"/>
      <c r="US862"/>
      <c r="UT862"/>
      <c r="UU862"/>
      <c r="UV862"/>
      <c r="UW862"/>
      <c r="UX862"/>
      <c r="UY862"/>
      <c r="UZ862"/>
      <c r="VA862"/>
      <c r="VB862"/>
      <c r="VC862"/>
      <c r="VD862"/>
      <c r="VE862"/>
      <c r="VF862"/>
      <c r="VG862"/>
      <c r="VH862"/>
      <c r="VI862"/>
      <c r="VJ862"/>
      <c r="VK862"/>
      <c r="VL862"/>
      <c r="VM862"/>
      <c r="VN862"/>
      <c r="VO862"/>
      <c r="VP862"/>
      <c r="VQ862"/>
      <c r="VR862"/>
      <c r="VS862"/>
      <c r="VT862"/>
      <c r="VU862"/>
      <c r="VV862"/>
      <c r="VW862"/>
      <c r="VX862"/>
      <c r="VY862"/>
      <c r="VZ862"/>
      <c r="WA862"/>
      <c r="WB862"/>
      <c r="WC862"/>
      <c r="WD862"/>
      <c r="WE862"/>
      <c r="WF862"/>
      <c r="WG862"/>
      <c r="WH862"/>
      <c r="WI862"/>
      <c r="WJ862"/>
      <c r="WK862"/>
      <c r="WL862"/>
      <c r="WM862"/>
      <c r="WN862"/>
      <c r="WO862"/>
      <c r="WP862"/>
      <c r="WQ862"/>
      <c r="WR862"/>
      <c r="WS862"/>
      <c r="WT862"/>
      <c r="WU862"/>
      <c r="WV862"/>
      <c r="WW862"/>
      <c r="WX862"/>
      <c r="WY862"/>
      <c r="WZ862"/>
      <c r="XA862"/>
      <c r="XB862"/>
      <c r="XC862"/>
      <c r="XD862"/>
      <c r="XE862"/>
      <c r="XF862"/>
      <c r="XG862"/>
      <c r="XH862"/>
      <c r="XI862"/>
      <c r="XJ862"/>
      <c r="XK862"/>
      <c r="XL862"/>
      <c r="XM862"/>
      <c r="XN862"/>
      <c r="XO862"/>
      <c r="XP862"/>
      <c r="XQ862"/>
      <c r="XR862"/>
      <c r="XS862"/>
      <c r="XT862"/>
      <c r="XU862"/>
      <c r="XV862"/>
      <c r="XW862"/>
      <c r="XX862"/>
      <c r="XY862"/>
      <c r="XZ862"/>
      <c r="YA862"/>
      <c r="YB862"/>
      <c r="YC862"/>
      <c r="YD862"/>
      <c r="YE862"/>
      <c r="YF862"/>
      <c r="YG862"/>
      <c r="YH862"/>
      <c r="YI862"/>
      <c r="YJ862"/>
      <c r="YK862"/>
      <c r="YL862"/>
      <c r="YM862"/>
      <c r="YN862"/>
      <c r="YO862"/>
      <c r="YP862"/>
      <c r="YQ862"/>
      <c r="YR862"/>
      <c r="YS862"/>
      <c r="YT862"/>
      <c r="YU862"/>
      <c r="YV862"/>
      <c r="YW862"/>
      <c r="YX862"/>
      <c r="YY862"/>
      <c r="YZ862"/>
      <c r="ZA862"/>
      <c r="ZB862"/>
      <c r="ZC862"/>
      <c r="ZD862"/>
      <c r="ZE862"/>
      <c r="ZF862"/>
      <c r="ZG862"/>
      <c r="ZH862"/>
      <c r="ZI862"/>
      <c r="ZJ862"/>
      <c r="ZK862"/>
      <c r="ZL862"/>
      <c r="ZM862"/>
      <c r="ZN862"/>
      <c r="ZO862"/>
      <c r="ZP862"/>
      <c r="ZQ862"/>
      <c r="ZR862"/>
      <c r="ZS862"/>
      <c r="ZT862"/>
      <c r="ZU862"/>
      <c r="ZV862"/>
      <c r="ZW862"/>
      <c r="ZX862"/>
      <c r="ZY862"/>
      <c r="ZZ862"/>
    </row>
    <row r="863" spans="12:702" x14ac:dyDescent="0.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c r="RZ863"/>
      <c r="SA863"/>
      <c r="SB863"/>
      <c r="SC863"/>
      <c r="SD863"/>
      <c r="SE863"/>
      <c r="SF863"/>
      <c r="SG863"/>
      <c r="SH863"/>
      <c r="SI863"/>
      <c r="SJ863"/>
      <c r="SK863"/>
      <c r="SL863"/>
      <c r="SM863"/>
      <c r="SN863"/>
      <c r="SO863"/>
      <c r="SP863"/>
      <c r="SQ863"/>
      <c r="SR863"/>
      <c r="SS863"/>
      <c r="ST863"/>
      <c r="SU863"/>
      <c r="SV863"/>
      <c r="SW863"/>
      <c r="SX863"/>
      <c r="SY863"/>
      <c r="SZ863"/>
      <c r="TA863"/>
      <c r="TB863"/>
      <c r="TC863"/>
      <c r="TD863"/>
      <c r="TE863"/>
      <c r="TF863"/>
      <c r="TG863"/>
      <c r="TH863"/>
      <c r="TI863"/>
      <c r="TJ863"/>
      <c r="TK863"/>
      <c r="TL863"/>
      <c r="TM863"/>
      <c r="TN863"/>
      <c r="TO863"/>
      <c r="TP863"/>
      <c r="TQ863"/>
      <c r="TR863"/>
      <c r="TS863"/>
      <c r="TT863"/>
      <c r="TU863"/>
      <c r="TV863"/>
      <c r="TW863"/>
      <c r="TX863"/>
      <c r="TY863"/>
      <c r="TZ863"/>
      <c r="UA863"/>
      <c r="UB863"/>
      <c r="UC863"/>
      <c r="UD863"/>
      <c r="UE863"/>
      <c r="UF863"/>
      <c r="UG863"/>
      <c r="UH863"/>
      <c r="UI863"/>
      <c r="UJ863"/>
      <c r="UK863"/>
      <c r="UL863"/>
      <c r="UM863"/>
      <c r="UN863"/>
      <c r="UO863"/>
      <c r="UP863"/>
      <c r="UQ863"/>
      <c r="UR863"/>
      <c r="US863"/>
      <c r="UT863"/>
      <c r="UU863"/>
      <c r="UV863"/>
      <c r="UW863"/>
      <c r="UX863"/>
      <c r="UY863"/>
      <c r="UZ863"/>
      <c r="VA863"/>
      <c r="VB863"/>
      <c r="VC863"/>
      <c r="VD863"/>
      <c r="VE863"/>
      <c r="VF863"/>
      <c r="VG863"/>
      <c r="VH863"/>
      <c r="VI863"/>
      <c r="VJ863"/>
      <c r="VK863"/>
      <c r="VL863"/>
      <c r="VM863"/>
      <c r="VN863"/>
      <c r="VO863"/>
      <c r="VP863"/>
      <c r="VQ863"/>
      <c r="VR863"/>
      <c r="VS863"/>
      <c r="VT863"/>
      <c r="VU863"/>
      <c r="VV863"/>
      <c r="VW863"/>
      <c r="VX863"/>
      <c r="VY863"/>
      <c r="VZ863"/>
      <c r="WA863"/>
      <c r="WB863"/>
      <c r="WC863"/>
      <c r="WD863"/>
      <c r="WE863"/>
      <c r="WF863"/>
      <c r="WG863"/>
      <c r="WH863"/>
      <c r="WI863"/>
      <c r="WJ863"/>
      <c r="WK863"/>
      <c r="WL863"/>
      <c r="WM863"/>
      <c r="WN863"/>
      <c r="WO863"/>
      <c r="WP863"/>
      <c r="WQ863"/>
      <c r="WR863"/>
      <c r="WS863"/>
      <c r="WT863"/>
      <c r="WU863"/>
      <c r="WV863"/>
      <c r="WW863"/>
      <c r="WX863"/>
      <c r="WY863"/>
      <c r="WZ863"/>
      <c r="XA863"/>
      <c r="XB863"/>
      <c r="XC863"/>
      <c r="XD863"/>
      <c r="XE863"/>
      <c r="XF863"/>
      <c r="XG863"/>
      <c r="XH863"/>
      <c r="XI863"/>
      <c r="XJ863"/>
      <c r="XK863"/>
      <c r="XL863"/>
      <c r="XM863"/>
      <c r="XN863"/>
      <c r="XO863"/>
      <c r="XP863"/>
      <c r="XQ863"/>
      <c r="XR863"/>
      <c r="XS863"/>
      <c r="XT863"/>
      <c r="XU863"/>
      <c r="XV863"/>
      <c r="XW863"/>
      <c r="XX863"/>
      <c r="XY863"/>
      <c r="XZ863"/>
      <c r="YA863"/>
      <c r="YB863"/>
      <c r="YC863"/>
      <c r="YD863"/>
      <c r="YE863"/>
      <c r="YF863"/>
      <c r="YG863"/>
      <c r="YH863"/>
      <c r="YI863"/>
      <c r="YJ863"/>
      <c r="YK863"/>
      <c r="YL863"/>
      <c r="YM863"/>
      <c r="YN863"/>
      <c r="YO863"/>
      <c r="YP863"/>
      <c r="YQ863"/>
      <c r="YR863"/>
      <c r="YS863"/>
      <c r="YT863"/>
      <c r="YU863"/>
      <c r="YV863"/>
      <c r="YW863"/>
      <c r="YX863"/>
      <c r="YY863"/>
      <c r="YZ863"/>
      <c r="ZA863"/>
      <c r="ZB863"/>
      <c r="ZC863"/>
      <c r="ZD863"/>
      <c r="ZE863"/>
      <c r="ZF863"/>
      <c r="ZG863"/>
      <c r="ZH863"/>
      <c r="ZI863"/>
      <c r="ZJ863"/>
      <c r="ZK863"/>
      <c r="ZL863"/>
      <c r="ZM863"/>
      <c r="ZN863"/>
      <c r="ZO863"/>
      <c r="ZP863"/>
      <c r="ZQ863"/>
      <c r="ZR863"/>
      <c r="ZS863"/>
      <c r="ZT863"/>
      <c r="ZU863"/>
      <c r="ZV863"/>
      <c r="ZW863"/>
      <c r="ZX863"/>
      <c r="ZY863"/>
      <c r="ZZ863"/>
    </row>
    <row r="864" spans="12:702" x14ac:dyDescent="0.3">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c r="RI864"/>
      <c r="RJ864"/>
      <c r="RK864"/>
      <c r="RL864"/>
      <c r="RM864"/>
      <c r="RN864"/>
      <c r="RO864"/>
      <c r="RP864"/>
      <c r="RQ864"/>
      <c r="RR864"/>
      <c r="RS864"/>
      <c r="RT864"/>
      <c r="RU864"/>
      <c r="RV864"/>
      <c r="RW864"/>
      <c r="RX864"/>
      <c r="RY864"/>
      <c r="RZ864"/>
      <c r="SA864"/>
      <c r="SB864"/>
      <c r="SC864"/>
      <c r="SD864"/>
      <c r="SE864"/>
      <c r="SF864"/>
      <c r="SG864"/>
      <c r="SH864"/>
      <c r="SI864"/>
      <c r="SJ864"/>
      <c r="SK864"/>
      <c r="SL864"/>
      <c r="SM864"/>
      <c r="SN864"/>
      <c r="SO864"/>
      <c r="SP864"/>
      <c r="SQ864"/>
      <c r="SR864"/>
      <c r="SS864"/>
      <c r="ST864"/>
      <c r="SU864"/>
      <c r="SV864"/>
      <c r="SW864"/>
      <c r="SX864"/>
      <c r="SY864"/>
      <c r="SZ864"/>
      <c r="TA864"/>
      <c r="TB864"/>
      <c r="TC864"/>
      <c r="TD864"/>
      <c r="TE864"/>
      <c r="TF864"/>
      <c r="TG864"/>
      <c r="TH864"/>
      <c r="TI864"/>
      <c r="TJ864"/>
      <c r="TK864"/>
      <c r="TL864"/>
      <c r="TM864"/>
      <c r="TN864"/>
      <c r="TO864"/>
      <c r="TP864"/>
      <c r="TQ864"/>
      <c r="TR864"/>
      <c r="TS864"/>
      <c r="TT864"/>
      <c r="TU864"/>
      <c r="TV864"/>
      <c r="TW864"/>
      <c r="TX864"/>
      <c r="TY864"/>
      <c r="TZ864"/>
      <c r="UA864"/>
      <c r="UB864"/>
      <c r="UC864"/>
      <c r="UD864"/>
      <c r="UE864"/>
      <c r="UF864"/>
      <c r="UG864"/>
      <c r="UH864"/>
      <c r="UI864"/>
      <c r="UJ864"/>
      <c r="UK864"/>
      <c r="UL864"/>
      <c r="UM864"/>
      <c r="UN864"/>
      <c r="UO864"/>
      <c r="UP864"/>
      <c r="UQ864"/>
      <c r="UR864"/>
      <c r="US864"/>
      <c r="UT864"/>
      <c r="UU864"/>
      <c r="UV864"/>
      <c r="UW864"/>
      <c r="UX864"/>
      <c r="UY864"/>
      <c r="UZ864"/>
      <c r="VA864"/>
      <c r="VB864"/>
      <c r="VC864"/>
      <c r="VD864"/>
      <c r="VE864"/>
      <c r="VF864"/>
      <c r="VG864"/>
      <c r="VH864"/>
      <c r="VI864"/>
      <c r="VJ864"/>
      <c r="VK864"/>
      <c r="VL864"/>
      <c r="VM864"/>
      <c r="VN864"/>
      <c r="VO864"/>
      <c r="VP864"/>
      <c r="VQ864"/>
      <c r="VR864"/>
      <c r="VS864"/>
      <c r="VT864"/>
      <c r="VU864"/>
      <c r="VV864"/>
      <c r="VW864"/>
      <c r="VX864"/>
      <c r="VY864"/>
      <c r="VZ864"/>
      <c r="WA864"/>
      <c r="WB864"/>
      <c r="WC864"/>
      <c r="WD864"/>
      <c r="WE864"/>
      <c r="WF864"/>
      <c r="WG864"/>
      <c r="WH864"/>
      <c r="WI864"/>
      <c r="WJ864"/>
      <c r="WK864"/>
      <c r="WL864"/>
      <c r="WM864"/>
      <c r="WN864"/>
      <c r="WO864"/>
      <c r="WP864"/>
      <c r="WQ864"/>
      <c r="WR864"/>
      <c r="WS864"/>
      <c r="WT864"/>
      <c r="WU864"/>
      <c r="WV864"/>
      <c r="WW864"/>
      <c r="WX864"/>
      <c r="WY864"/>
      <c r="WZ864"/>
      <c r="XA864"/>
      <c r="XB864"/>
      <c r="XC864"/>
      <c r="XD864"/>
      <c r="XE864"/>
      <c r="XF864"/>
      <c r="XG864"/>
      <c r="XH864"/>
      <c r="XI864"/>
      <c r="XJ864"/>
      <c r="XK864"/>
      <c r="XL864"/>
      <c r="XM864"/>
      <c r="XN864"/>
      <c r="XO864"/>
      <c r="XP864"/>
      <c r="XQ864"/>
      <c r="XR864"/>
      <c r="XS864"/>
      <c r="XT864"/>
      <c r="XU864"/>
      <c r="XV864"/>
      <c r="XW864"/>
      <c r="XX864"/>
      <c r="XY864"/>
      <c r="XZ864"/>
      <c r="YA864"/>
      <c r="YB864"/>
      <c r="YC864"/>
      <c r="YD864"/>
      <c r="YE864"/>
      <c r="YF864"/>
      <c r="YG864"/>
      <c r="YH864"/>
      <c r="YI864"/>
      <c r="YJ864"/>
      <c r="YK864"/>
      <c r="YL864"/>
      <c r="YM864"/>
      <c r="YN864"/>
      <c r="YO864"/>
      <c r="YP864"/>
      <c r="YQ864"/>
      <c r="YR864"/>
      <c r="YS864"/>
      <c r="YT864"/>
      <c r="YU864"/>
      <c r="YV864"/>
      <c r="YW864"/>
      <c r="YX864"/>
      <c r="YY864"/>
      <c r="YZ864"/>
      <c r="ZA864"/>
      <c r="ZB864"/>
      <c r="ZC864"/>
      <c r="ZD864"/>
      <c r="ZE864"/>
      <c r="ZF864"/>
      <c r="ZG864"/>
      <c r="ZH864"/>
      <c r="ZI864"/>
      <c r="ZJ864"/>
      <c r="ZK864"/>
      <c r="ZL864"/>
      <c r="ZM864"/>
      <c r="ZN864"/>
      <c r="ZO864"/>
      <c r="ZP864"/>
      <c r="ZQ864"/>
      <c r="ZR864"/>
      <c r="ZS864"/>
      <c r="ZT864"/>
      <c r="ZU864"/>
      <c r="ZV864"/>
      <c r="ZW864"/>
      <c r="ZX864"/>
      <c r="ZY864"/>
      <c r="ZZ864"/>
    </row>
    <row r="865" spans="12:702" x14ac:dyDescent="0.3">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c r="RZ865"/>
      <c r="SA865"/>
      <c r="SB865"/>
      <c r="SC865"/>
      <c r="SD865"/>
      <c r="SE865"/>
      <c r="SF865"/>
      <c r="SG865"/>
      <c r="SH865"/>
      <c r="SI865"/>
      <c r="SJ865"/>
      <c r="SK865"/>
      <c r="SL865"/>
      <c r="SM865"/>
      <c r="SN865"/>
      <c r="SO865"/>
      <c r="SP865"/>
      <c r="SQ865"/>
      <c r="SR865"/>
      <c r="SS865"/>
      <c r="ST865"/>
      <c r="SU865"/>
      <c r="SV865"/>
      <c r="SW865"/>
      <c r="SX865"/>
      <c r="SY865"/>
      <c r="SZ865"/>
      <c r="TA865"/>
      <c r="TB865"/>
      <c r="TC865"/>
      <c r="TD865"/>
      <c r="TE865"/>
      <c r="TF865"/>
      <c r="TG865"/>
      <c r="TH865"/>
      <c r="TI865"/>
      <c r="TJ865"/>
      <c r="TK865"/>
      <c r="TL865"/>
      <c r="TM865"/>
      <c r="TN865"/>
      <c r="TO865"/>
      <c r="TP865"/>
      <c r="TQ865"/>
      <c r="TR865"/>
      <c r="TS865"/>
      <c r="TT865"/>
      <c r="TU865"/>
      <c r="TV865"/>
      <c r="TW865"/>
      <c r="TX865"/>
      <c r="TY865"/>
      <c r="TZ865"/>
      <c r="UA865"/>
      <c r="UB865"/>
      <c r="UC865"/>
      <c r="UD865"/>
      <c r="UE865"/>
      <c r="UF865"/>
      <c r="UG865"/>
      <c r="UH865"/>
      <c r="UI865"/>
      <c r="UJ865"/>
      <c r="UK865"/>
      <c r="UL865"/>
      <c r="UM865"/>
      <c r="UN865"/>
      <c r="UO865"/>
      <c r="UP865"/>
      <c r="UQ865"/>
      <c r="UR865"/>
      <c r="US865"/>
      <c r="UT865"/>
      <c r="UU865"/>
      <c r="UV865"/>
      <c r="UW865"/>
      <c r="UX865"/>
      <c r="UY865"/>
      <c r="UZ865"/>
      <c r="VA865"/>
      <c r="VB865"/>
      <c r="VC865"/>
      <c r="VD865"/>
      <c r="VE865"/>
      <c r="VF865"/>
      <c r="VG865"/>
      <c r="VH865"/>
      <c r="VI865"/>
      <c r="VJ865"/>
      <c r="VK865"/>
      <c r="VL865"/>
      <c r="VM865"/>
      <c r="VN865"/>
      <c r="VO865"/>
      <c r="VP865"/>
      <c r="VQ865"/>
      <c r="VR865"/>
      <c r="VS865"/>
      <c r="VT865"/>
      <c r="VU865"/>
      <c r="VV865"/>
      <c r="VW865"/>
      <c r="VX865"/>
      <c r="VY865"/>
      <c r="VZ865"/>
      <c r="WA865"/>
      <c r="WB865"/>
      <c r="WC865"/>
      <c r="WD865"/>
      <c r="WE865"/>
      <c r="WF865"/>
      <c r="WG865"/>
      <c r="WH865"/>
      <c r="WI865"/>
      <c r="WJ865"/>
      <c r="WK865"/>
      <c r="WL865"/>
      <c r="WM865"/>
      <c r="WN865"/>
      <c r="WO865"/>
      <c r="WP865"/>
      <c r="WQ865"/>
      <c r="WR865"/>
      <c r="WS865"/>
      <c r="WT865"/>
      <c r="WU865"/>
      <c r="WV865"/>
      <c r="WW865"/>
      <c r="WX865"/>
      <c r="WY865"/>
      <c r="WZ865"/>
      <c r="XA865"/>
      <c r="XB865"/>
      <c r="XC865"/>
      <c r="XD865"/>
      <c r="XE865"/>
      <c r="XF865"/>
      <c r="XG865"/>
      <c r="XH865"/>
      <c r="XI865"/>
      <c r="XJ865"/>
      <c r="XK865"/>
      <c r="XL865"/>
      <c r="XM865"/>
      <c r="XN865"/>
      <c r="XO865"/>
      <c r="XP865"/>
      <c r="XQ865"/>
      <c r="XR865"/>
      <c r="XS865"/>
      <c r="XT865"/>
      <c r="XU865"/>
      <c r="XV865"/>
      <c r="XW865"/>
      <c r="XX865"/>
      <c r="XY865"/>
      <c r="XZ865"/>
      <c r="YA865"/>
      <c r="YB865"/>
      <c r="YC865"/>
      <c r="YD865"/>
      <c r="YE865"/>
      <c r="YF865"/>
      <c r="YG865"/>
      <c r="YH865"/>
      <c r="YI865"/>
      <c r="YJ865"/>
      <c r="YK865"/>
      <c r="YL865"/>
      <c r="YM865"/>
      <c r="YN865"/>
      <c r="YO865"/>
      <c r="YP865"/>
      <c r="YQ865"/>
      <c r="YR865"/>
      <c r="YS865"/>
      <c r="YT865"/>
      <c r="YU865"/>
      <c r="YV865"/>
      <c r="YW865"/>
      <c r="YX865"/>
      <c r="YY865"/>
      <c r="YZ865"/>
      <c r="ZA865"/>
      <c r="ZB865"/>
      <c r="ZC865"/>
      <c r="ZD865"/>
      <c r="ZE865"/>
      <c r="ZF865"/>
      <c r="ZG865"/>
      <c r="ZH865"/>
      <c r="ZI865"/>
      <c r="ZJ865"/>
      <c r="ZK865"/>
      <c r="ZL865"/>
      <c r="ZM865"/>
      <c r="ZN865"/>
      <c r="ZO865"/>
      <c r="ZP865"/>
      <c r="ZQ865"/>
      <c r="ZR865"/>
      <c r="ZS865"/>
      <c r="ZT865"/>
      <c r="ZU865"/>
      <c r="ZV865"/>
      <c r="ZW865"/>
      <c r="ZX865"/>
      <c r="ZY865"/>
      <c r="ZZ865"/>
    </row>
    <row r="866" spans="12:702" x14ac:dyDescent="0.3">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c r="RZ866"/>
      <c r="SA866"/>
      <c r="SB866"/>
      <c r="SC866"/>
      <c r="SD866"/>
      <c r="SE866"/>
      <c r="SF866"/>
      <c r="SG866"/>
      <c r="SH866"/>
      <c r="SI866"/>
      <c r="SJ866"/>
      <c r="SK866"/>
      <c r="SL866"/>
      <c r="SM866"/>
      <c r="SN866"/>
      <c r="SO866"/>
      <c r="SP866"/>
      <c r="SQ866"/>
      <c r="SR866"/>
      <c r="SS866"/>
      <c r="ST866"/>
      <c r="SU866"/>
      <c r="SV866"/>
      <c r="SW866"/>
      <c r="SX866"/>
      <c r="SY866"/>
      <c r="SZ866"/>
      <c r="TA866"/>
      <c r="TB866"/>
      <c r="TC866"/>
      <c r="TD866"/>
      <c r="TE866"/>
      <c r="TF866"/>
      <c r="TG866"/>
      <c r="TH866"/>
      <c r="TI866"/>
      <c r="TJ866"/>
      <c r="TK866"/>
      <c r="TL866"/>
      <c r="TM866"/>
      <c r="TN866"/>
      <c r="TO866"/>
      <c r="TP866"/>
      <c r="TQ866"/>
      <c r="TR866"/>
      <c r="TS866"/>
      <c r="TT866"/>
      <c r="TU866"/>
      <c r="TV866"/>
      <c r="TW866"/>
      <c r="TX866"/>
      <c r="TY866"/>
      <c r="TZ866"/>
      <c r="UA866"/>
      <c r="UB866"/>
      <c r="UC866"/>
      <c r="UD866"/>
      <c r="UE866"/>
      <c r="UF866"/>
      <c r="UG866"/>
      <c r="UH866"/>
      <c r="UI866"/>
      <c r="UJ866"/>
      <c r="UK866"/>
      <c r="UL866"/>
      <c r="UM866"/>
      <c r="UN866"/>
      <c r="UO866"/>
      <c r="UP866"/>
      <c r="UQ866"/>
      <c r="UR866"/>
      <c r="US866"/>
      <c r="UT866"/>
      <c r="UU866"/>
      <c r="UV866"/>
      <c r="UW866"/>
      <c r="UX866"/>
      <c r="UY866"/>
      <c r="UZ866"/>
      <c r="VA866"/>
      <c r="VB866"/>
      <c r="VC866"/>
      <c r="VD866"/>
      <c r="VE866"/>
      <c r="VF866"/>
      <c r="VG866"/>
      <c r="VH866"/>
      <c r="VI866"/>
      <c r="VJ866"/>
      <c r="VK866"/>
      <c r="VL866"/>
      <c r="VM866"/>
      <c r="VN866"/>
      <c r="VO866"/>
      <c r="VP866"/>
      <c r="VQ866"/>
      <c r="VR866"/>
      <c r="VS866"/>
      <c r="VT866"/>
      <c r="VU866"/>
      <c r="VV866"/>
      <c r="VW866"/>
      <c r="VX866"/>
      <c r="VY866"/>
      <c r="VZ866"/>
      <c r="WA866"/>
      <c r="WB866"/>
      <c r="WC866"/>
      <c r="WD866"/>
      <c r="WE866"/>
      <c r="WF866"/>
      <c r="WG866"/>
      <c r="WH866"/>
      <c r="WI866"/>
      <c r="WJ866"/>
      <c r="WK866"/>
      <c r="WL866"/>
      <c r="WM866"/>
      <c r="WN866"/>
      <c r="WO866"/>
      <c r="WP866"/>
      <c r="WQ866"/>
      <c r="WR866"/>
      <c r="WS866"/>
      <c r="WT866"/>
      <c r="WU866"/>
      <c r="WV866"/>
      <c r="WW866"/>
      <c r="WX866"/>
      <c r="WY866"/>
      <c r="WZ866"/>
      <c r="XA866"/>
      <c r="XB866"/>
      <c r="XC866"/>
      <c r="XD866"/>
      <c r="XE866"/>
      <c r="XF866"/>
      <c r="XG866"/>
      <c r="XH866"/>
      <c r="XI866"/>
      <c r="XJ866"/>
      <c r="XK866"/>
      <c r="XL866"/>
      <c r="XM866"/>
      <c r="XN866"/>
      <c r="XO866"/>
      <c r="XP866"/>
      <c r="XQ866"/>
      <c r="XR866"/>
      <c r="XS866"/>
      <c r="XT866"/>
      <c r="XU866"/>
      <c r="XV866"/>
      <c r="XW866"/>
      <c r="XX866"/>
      <c r="XY866"/>
      <c r="XZ866"/>
      <c r="YA866"/>
      <c r="YB866"/>
      <c r="YC866"/>
      <c r="YD866"/>
      <c r="YE866"/>
      <c r="YF866"/>
      <c r="YG866"/>
      <c r="YH866"/>
      <c r="YI866"/>
      <c r="YJ866"/>
      <c r="YK866"/>
      <c r="YL866"/>
      <c r="YM866"/>
      <c r="YN866"/>
      <c r="YO866"/>
      <c r="YP866"/>
      <c r="YQ866"/>
      <c r="YR866"/>
      <c r="YS866"/>
      <c r="YT866"/>
      <c r="YU866"/>
      <c r="YV866"/>
      <c r="YW866"/>
      <c r="YX866"/>
      <c r="YY866"/>
      <c r="YZ866"/>
      <c r="ZA866"/>
      <c r="ZB866"/>
      <c r="ZC866"/>
      <c r="ZD866"/>
      <c r="ZE866"/>
      <c r="ZF866"/>
      <c r="ZG866"/>
      <c r="ZH866"/>
      <c r="ZI866"/>
      <c r="ZJ866"/>
      <c r="ZK866"/>
      <c r="ZL866"/>
      <c r="ZM866"/>
      <c r="ZN866"/>
      <c r="ZO866"/>
      <c r="ZP866"/>
      <c r="ZQ866"/>
      <c r="ZR866"/>
      <c r="ZS866"/>
      <c r="ZT866"/>
      <c r="ZU866"/>
      <c r="ZV866"/>
      <c r="ZW866"/>
      <c r="ZX866"/>
      <c r="ZY866"/>
      <c r="ZZ866"/>
    </row>
    <row r="867" spans="12:702" x14ac:dyDescent="0.3">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c r="RZ867"/>
      <c r="SA867"/>
      <c r="SB867"/>
      <c r="SC867"/>
      <c r="SD867"/>
      <c r="SE867"/>
      <c r="SF867"/>
      <c r="SG867"/>
      <c r="SH867"/>
      <c r="SI867"/>
      <c r="SJ867"/>
      <c r="SK867"/>
      <c r="SL867"/>
      <c r="SM867"/>
      <c r="SN867"/>
      <c r="SO867"/>
      <c r="SP867"/>
      <c r="SQ867"/>
      <c r="SR867"/>
      <c r="SS867"/>
      <c r="ST867"/>
      <c r="SU867"/>
      <c r="SV867"/>
      <c r="SW867"/>
      <c r="SX867"/>
      <c r="SY867"/>
      <c r="SZ867"/>
      <c r="TA867"/>
      <c r="TB867"/>
      <c r="TC867"/>
      <c r="TD867"/>
      <c r="TE867"/>
      <c r="TF867"/>
      <c r="TG867"/>
      <c r="TH867"/>
      <c r="TI867"/>
      <c r="TJ867"/>
      <c r="TK867"/>
      <c r="TL867"/>
      <c r="TM867"/>
      <c r="TN867"/>
      <c r="TO867"/>
      <c r="TP867"/>
      <c r="TQ867"/>
      <c r="TR867"/>
      <c r="TS867"/>
      <c r="TT867"/>
      <c r="TU867"/>
      <c r="TV867"/>
      <c r="TW867"/>
      <c r="TX867"/>
      <c r="TY867"/>
      <c r="TZ867"/>
      <c r="UA867"/>
      <c r="UB867"/>
      <c r="UC867"/>
      <c r="UD867"/>
      <c r="UE867"/>
      <c r="UF867"/>
      <c r="UG867"/>
      <c r="UH867"/>
      <c r="UI867"/>
      <c r="UJ867"/>
      <c r="UK867"/>
      <c r="UL867"/>
      <c r="UM867"/>
      <c r="UN867"/>
      <c r="UO867"/>
      <c r="UP867"/>
      <c r="UQ867"/>
      <c r="UR867"/>
      <c r="US867"/>
      <c r="UT867"/>
      <c r="UU867"/>
      <c r="UV867"/>
      <c r="UW867"/>
      <c r="UX867"/>
      <c r="UY867"/>
      <c r="UZ867"/>
      <c r="VA867"/>
      <c r="VB867"/>
      <c r="VC867"/>
      <c r="VD867"/>
      <c r="VE867"/>
      <c r="VF867"/>
      <c r="VG867"/>
      <c r="VH867"/>
      <c r="VI867"/>
      <c r="VJ867"/>
      <c r="VK867"/>
      <c r="VL867"/>
      <c r="VM867"/>
      <c r="VN867"/>
      <c r="VO867"/>
      <c r="VP867"/>
      <c r="VQ867"/>
      <c r="VR867"/>
      <c r="VS867"/>
      <c r="VT867"/>
      <c r="VU867"/>
      <c r="VV867"/>
      <c r="VW867"/>
      <c r="VX867"/>
      <c r="VY867"/>
      <c r="VZ867"/>
      <c r="WA867"/>
      <c r="WB867"/>
      <c r="WC867"/>
      <c r="WD867"/>
      <c r="WE867"/>
      <c r="WF867"/>
      <c r="WG867"/>
      <c r="WH867"/>
      <c r="WI867"/>
      <c r="WJ867"/>
      <c r="WK867"/>
      <c r="WL867"/>
      <c r="WM867"/>
      <c r="WN867"/>
      <c r="WO867"/>
      <c r="WP867"/>
      <c r="WQ867"/>
      <c r="WR867"/>
      <c r="WS867"/>
      <c r="WT867"/>
      <c r="WU867"/>
      <c r="WV867"/>
      <c r="WW867"/>
      <c r="WX867"/>
      <c r="WY867"/>
      <c r="WZ867"/>
      <c r="XA867"/>
      <c r="XB867"/>
      <c r="XC867"/>
      <c r="XD867"/>
      <c r="XE867"/>
      <c r="XF867"/>
      <c r="XG867"/>
      <c r="XH867"/>
      <c r="XI867"/>
      <c r="XJ867"/>
      <c r="XK867"/>
      <c r="XL867"/>
      <c r="XM867"/>
      <c r="XN867"/>
      <c r="XO867"/>
      <c r="XP867"/>
      <c r="XQ867"/>
      <c r="XR867"/>
      <c r="XS867"/>
      <c r="XT867"/>
      <c r="XU867"/>
      <c r="XV867"/>
      <c r="XW867"/>
      <c r="XX867"/>
      <c r="XY867"/>
      <c r="XZ867"/>
      <c r="YA867"/>
      <c r="YB867"/>
      <c r="YC867"/>
      <c r="YD867"/>
      <c r="YE867"/>
      <c r="YF867"/>
      <c r="YG867"/>
      <c r="YH867"/>
      <c r="YI867"/>
      <c r="YJ867"/>
      <c r="YK867"/>
      <c r="YL867"/>
      <c r="YM867"/>
      <c r="YN867"/>
      <c r="YO867"/>
      <c r="YP867"/>
      <c r="YQ867"/>
      <c r="YR867"/>
      <c r="YS867"/>
      <c r="YT867"/>
      <c r="YU867"/>
      <c r="YV867"/>
      <c r="YW867"/>
      <c r="YX867"/>
      <c r="YY867"/>
      <c r="YZ867"/>
      <c r="ZA867"/>
      <c r="ZB867"/>
      <c r="ZC867"/>
      <c r="ZD867"/>
      <c r="ZE867"/>
      <c r="ZF867"/>
      <c r="ZG867"/>
      <c r="ZH867"/>
      <c r="ZI867"/>
      <c r="ZJ867"/>
      <c r="ZK867"/>
      <c r="ZL867"/>
      <c r="ZM867"/>
      <c r="ZN867"/>
      <c r="ZO867"/>
      <c r="ZP867"/>
      <c r="ZQ867"/>
      <c r="ZR867"/>
      <c r="ZS867"/>
      <c r="ZT867"/>
      <c r="ZU867"/>
      <c r="ZV867"/>
      <c r="ZW867"/>
      <c r="ZX867"/>
      <c r="ZY867"/>
      <c r="ZZ867"/>
    </row>
    <row r="868" spans="12:702" x14ac:dyDescent="0.3">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c r="RI868"/>
      <c r="RJ868"/>
      <c r="RK868"/>
      <c r="RL868"/>
      <c r="RM868"/>
      <c r="RN868"/>
      <c r="RO868"/>
      <c r="RP868"/>
      <c r="RQ868"/>
      <c r="RR868"/>
      <c r="RS868"/>
      <c r="RT868"/>
      <c r="RU868"/>
      <c r="RV868"/>
      <c r="RW868"/>
      <c r="RX868"/>
      <c r="RY868"/>
      <c r="RZ868"/>
      <c r="SA868"/>
      <c r="SB868"/>
      <c r="SC868"/>
      <c r="SD868"/>
      <c r="SE868"/>
      <c r="SF868"/>
      <c r="SG868"/>
      <c r="SH868"/>
      <c r="SI868"/>
      <c r="SJ868"/>
      <c r="SK868"/>
      <c r="SL868"/>
      <c r="SM868"/>
      <c r="SN868"/>
      <c r="SO868"/>
      <c r="SP868"/>
      <c r="SQ868"/>
      <c r="SR868"/>
      <c r="SS868"/>
      <c r="ST868"/>
      <c r="SU868"/>
      <c r="SV868"/>
      <c r="SW868"/>
      <c r="SX868"/>
      <c r="SY868"/>
      <c r="SZ868"/>
      <c r="TA868"/>
      <c r="TB868"/>
      <c r="TC868"/>
      <c r="TD868"/>
      <c r="TE868"/>
      <c r="TF868"/>
      <c r="TG868"/>
      <c r="TH868"/>
      <c r="TI868"/>
      <c r="TJ868"/>
      <c r="TK868"/>
      <c r="TL868"/>
      <c r="TM868"/>
      <c r="TN868"/>
      <c r="TO868"/>
      <c r="TP868"/>
      <c r="TQ868"/>
      <c r="TR868"/>
      <c r="TS868"/>
      <c r="TT868"/>
      <c r="TU868"/>
      <c r="TV868"/>
      <c r="TW868"/>
      <c r="TX868"/>
      <c r="TY868"/>
      <c r="TZ868"/>
      <c r="UA868"/>
      <c r="UB868"/>
      <c r="UC868"/>
      <c r="UD868"/>
      <c r="UE868"/>
      <c r="UF868"/>
      <c r="UG868"/>
      <c r="UH868"/>
      <c r="UI868"/>
      <c r="UJ868"/>
      <c r="UK868"/>
      <c r="UL868"/>
      <c r="UM868"/>
      <c r="UN868"/>
      <c r="UO868"/>
      <c r="UP868"/>
      <c r="UQ868"/>
      <c r="UR868"/>
      <c r="US868"/>
      <c r="UT868"/>
      <c r="UU868"/>
      <c r="UV868"/>
      <c r="UW868"/>
      <c r="UX868"/>
      <c r="UY868"/>
      <c r="UZ868"/>
      <c r="VA868"/>
      <c r="VB868"/>
      <c r="VC868"/>
      <c r="VD868"/>
      <c r="VE868"/>
      <c r="VF868"/>
      <c r="VG868"/>
      <c r="VH868"/>
      <c r="VI868"/>
      <c r="VJ868"/>
      <c r="VK868"/>
      <c r="VL868"/>
      <c r="VM868"/>
      <c r="VN868"/>
      <c r="VO868"/>
      <c r="VP868"/>
      <c r="VQ868"/>
      <c r="VR868"/>
      <c r="VS868"/>
      <c r="VT868"/>
      <c r="VU868"/>
      <c r="VV868"/>
      <c r="VW868"/>
      <c r="VX868"/>
      <c r="VY868"/>
      <c r="VZ868"/>
      <c r="WA868"/>
      <c r="WB868"/>
      <c r="WC868"/>
      <c r="WD868"/>
      <c r="WE868"/>
      <c r="WF868"/>
      <c r="WG868"/>
      <c r="WH868"/>
      <c r="WI868"/>
      <c r="WJ868"/>
      <c r="WK868"/>
      <c r="WL868"/>
      <c r="WM868"/>
      <c r="WN868"/>
      <c r="WO868"/>
      <c r="WP868"/>
      <c r="WQ868"/>
      <c r="WR868"/>
      <c r="WS868"/>
      <c r="WT868"/>
      <c r="WU868"/>
      <c r="WV868"/>
      <c r="WW868"/>
      <c r="WX868"/>
      <c r="WY868"/>
      <c r="WZ868"/>
      <c r="XA868"/>
      <c r="XB868"/>
      <c r="XC868"/>
      <c r="XD868"/>
      <c r="XE868"/>
      <c r="XF868"/>
      <c r="XG868"/>
      <c r="XH868"/>
      <c r="XI868"/>
      <c r="XJ868"/>
      <c r="XK868"/>
      <c r="XL868"/>
      <c r="XM868"/>
      <c r="XN868"/>
      <c r="XO868"/>
      <c r="XP868"/>
      <c r="XQ868"/>
      <c r="XR868"/>
      <c r="XS868"/>
      <c r="XT868"/>
      <c r="XU868"/>
      <c r="XV868"/>
      <c r="XW868"/>
      <c r="XX868"/>
      <c r="XY868"/>
      <c r="XZ868"/>
      <c r="YA868"/>
      <c r="YB868"/>
      <c r="YC868"/>
      <c r="YD868"/>
      <c r="YE868"/>
      <c r="YF868"/>
      <c r="YG868"/>
      <c r="YH868"/>
      <c r="YI868"/>
      <c r="YJ868"/>
      <c r="YK868"/>
      <c r="YL868"/>
      <c r="YM868"/>
      <c r="YN868"/>
      <c r="YO868"/>
      <c r="YP868"/>
      <c r="YQ868"/>
      <c r="YR868"/>
      <c r="YS868"/>
      <c r="YT868"/>
      <c r="YU868"/>
      <c r="YV868"/>
      <c r="YW868"/>
      <c r="YX868"/>
      <c r="YY868"/>
      <c r="YZ868"/>
      <c r="ZA868"/>
      <c r="ZB868"/>
      <c r="ZC868"/>
      <c r="ZD868"/>
      <c r="ZE868"/>
      <c r="ZF868"/>
      <c r="ZG868"/>
      <c r="ZH868"/>
      <c r="ZI868"/>
      <c r="ZJ868"/>
      <c r="ZK868"/>
      <c r="ZL868"/>
      <c r="ZM868"/>
      <c r="ZN868"/>
      <c r="ZO868"/>
      <c r="ZP868"/>
      <c r="ZQ868"/>
      <c r="ZR868"/>
      <c r="ZS868"/>
      <c r="ZT868"/>
      <c r="ZU868"/>
      <c r="ZV868"/>
      <c r="ZW868"/>
      <c r="ZX868"/>
      <c r="ZY868"/>
      <c r="ZZ868"/>
    </row>
    <row r="869" spans="12:702" x14ac:dyDescent="0.3">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c r="RI869"/>
      <c r="RJ869"/>
      <c r="RK869"/>
      <c r="RL869"/>
      <c r="RM869"/>
      <c r="RN869"/>
      <c r="RO869"/>
      <c r="RP869"/>
      <c r="RQ869"/>
      <c r="RR869"/>
      <c r="RS869"/>
      <c r="RT869"/>
      <c r="RU869"/>
      <c r="RV869"/>
      <c r="RW869"/>
      <c r="RX869"/>
      <c r="RY869"/>
      <c r="RZ869"/>
      <c r="SA869"/>
      <c r="SB869"/>
      <c r="SC869"/>
      <c r="SD869"/>
      <c r="SE869"/>
      <c r="SF869"/>
      <c r="SG869"/>
      <c r="SH869"/>
      <c r="SI869"/>
      <c r="SJ869"/>
      <c r="SK869"/>
      <c r="SL869"/>
      <c r="SM869"/>
      <c r="SN869"/>
      <c r="SO869"/>
      <c r="SP869"/>
      <c r="SQ869"/>
      <c r="SR869"/>
      <c r="SS869"/>
      <c r="ST869"/>
      <c r="SU869"/>
      <c r="SV869"/>
      <c r="SW869"/>
      <c r="SX869"/>
      <c r="SY869"/>
      <c r="SZ869"/>
      <c r="TA869"/>
      <c r="TB869"/>
      <c r="TC869"/>
      <c r="TD869"/>
      <c r="TE869"/>
      <c r="TF869"/>
      <c r="TG869"/>
      <c r="TH869"/>
      <c r="TI869"/>
      <c r="TJ869"/>
      <c r="TK869"/>
      <c r="TL869"/>
      <c r="TM869"/>
      <c r="TN869"/>
      <c r="TO869"/>
      <c r="TP869"/>
      <c r="TQ869"/>
      <c r="TR869"/>
      <c r="TS869"/>
      <c r="TT869"/>
      <c r="TU869"/>
      <c r="TV869"/>
      <c r="TW869"/>
      <c r="TX869"/>
      <c r="TY869"/>
      <c r="TZ869"/>
      <c r="UA869"/>
      <c r="UB869"/>
      <c r="UC869"/>
      <c r="UD869"/>
      <c r="UE869"/>
      <c r="UF869"/>
      <c r="UG869"/>
      <c r="UH869"/>
      <c r="UI869"/>
      <c r="UJ869"/>
      <c r="UK869"/>
      <c r="UL869"/>
      <c r="UM869"/>
      <c r="UN869"/>
      <c r="UO869"/>
      <c r="UP869"/>
      <c r="UQ869"/>
      <c r="UR869"/>
      <c r="US869"/>
      <c r="UT869"/>
      <c r="UU869"/>
      <c r="UV869"/>
      <c r="UW869"/>
      <c r="UX869"/>
      <c r="UY869"/>
      <c r="UZ869"/>
      <c r="VA869"/>
      <c r="VB869"/>
      <c r="VC869"/>
      <c r="VD869"/>
      <c r="VE869"/>
      <c r="VF869"/>
      <c r="VG869"/>
      <c r="VH869"/>
      <c r="VI869"/>
      <c r="VJ869"/>
      <c r="VK869"/>
      <c r="VL869"/>
      <c r="VM869"/>
      <c r="VN869"/>
      <c r="VO869"/>
      <c r="VP869"/>
      <c r="VQ869"/>
      <c r="VR869"/>
      <c r="VS869"/>
      <c r="VT869"/>
      <c r="VU869"/>
      <c r="VV869"/>
      <c r="VW869"/>
      <c r="VX869"/>
      <c r="VY869"/>
      <c r="VZ869"/>
      <c r="WA869"/>
      <c r="WB869"/>
      <c r="WC869"/>
      <c r="WD869"/>
      <c r="WE869"/>
      <c r="WF869"/>
      <c r="WG869"/>
      <c r="WH869"/>
      <c r="WI869"/>
      <c r="WJ869"/>
      <c r="WK869"/>
      <c r="WL869"/>
      <c r="WM869"/>
      <c r="WN869"/>
      <c r="WO869"/>
      <c r="WP869"/>
      <c r="WQ869"/>
      <c r="WR869"/>
      <c r="WS869"/>
      <c r="WT869"/>
      <c r="WU869"/>
      <c r="WV869"/>
      <c r="WW869"/>
      <c r="WX869"/>
      <c r="WY869"/>
      <c r="WZ869"/>
      <c r="XA869"/>
      <c r="XB869"/>
      <c r="XC869"/>
      <c r="XD869"/>
      <c r="XE869"/>
      <c r="XF869"/>
      <c r="XG869"/>
      <c r="XH869"/>
      <c r="XI869"/>
      <c r="XJ869"/>
      <c r="XK869"/>
      <c r="XL869"/>
      <c r="XM869"/>
      <c r="XN869"/>
      <c r="XO869"/>
      <c r="XP869"/>
      <c r="XQ869"/>
      <c r="XR869"/>
      <c r="XS869"/>
      <c r="XT869"/>
      <c r="XU869"/>
      <c r="XV869"/>
      <c r="XW869"/>
      <c r="XX869"/>
      <c r="XY869"/>
      <c r="XZ869"/>
      <c r="YA869"/>
      <c r="YB869"/>
      <c r="YC869"/>
      <c r="YD869"/>
      <c r="YE869"/>
      <c r="YF869"/>
      <c r="YG869"/>
      <c r="YH869"/>
      <c r="YI869"/>
      <c r="YJ869"/>
      <c r="YK869"/>
      <c r="YL869"/>
      <c r="YM869"/>
      <c r="YN869"/>
      <c r="YO869"/>
      <c r="YP869"/>
      <c r="YQ869"/>
      <c r="YR869"/>
      <c r="YS869"/>
      <c r="YT869"/>
      <c r="YU869"/>
      <c r="YV869"/>
      <c r="YW869"/>
      <c r="YX869"/>
      <c r="YY869"/>
      <c r="YZ869"/>
      <c r="ZA869"/>
      <c r="ZB869"/>
      <c r="ZC869"/>
      <c r="ZD869"/>
      <c r="ZE869"/>
      <c r="ZF869"/>
      <c r="ZG869"/>
      <c r="ZH869"/>
      <c r="ZI869"/>
      <c r="ZJ869"/>
      <c r="ZK869"/>
      <c r="ZL869"/>
      <c r="ZM869"/>
      <c r="ZN869"/>
      <c r="ZO869"/>
      <c r="ZP869"/>
      <c r="ZQ869"/>
      <c r="ZR869"/>
      <c r="ZS869"/>
      <c r="ZT869"/>
      <c r="ZU869"/>
      <c r="ZV869"/>
      <c r="ZW869"/>
      <c r="ZX869"/>
      <c r="ZY869"/>
      <c r="ZZ869"/>
    </row>
    <row r="870" spans="12:702" x14ac:dyDescent="0.3">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c r="RI870"/>
      <c r="RJ870"/>
      <c r="RK870"/>
      <c r="RL870"/>
      <c r="RM870"/>
      <c r="RN870"/>
      <c r="RO870"/>
      <c r="RP870"/>
      <c r="RQ870"/>
      <c r="RR870"/>
      <c r="RS870"/>
      <c r="RT870"/>
      <c r="RU870"/>
      <c r="RV870"/>
      <c r="RW870"/>
      <c r="RX870"/>
      <c r="RY870"/>
      <c r="RZ870"/>
      <c r="SA870"/>
      <c r="SB870"/>
      <c r="SC870"/>
      <c r="SD870"/>
      <c r="SE870"/>
      <c r="SF870"/>
      <c r="SG870"/>
      <c r="SH870"/>
      <c r="SI870"/>
      <c r="SJ870"/>
      <c r="SK870"/>
      <c r="SL870"/>
      <c r="SM870"/>
      <c r="SN870"/>
      <c r="SO870"/>
      <c r="SP870"/>
      <c r="SQ870"/>
      <c r="SR870"/>
      <c r="SS870"/>
      <c r="ST870"/>
      <c r="SU870"/>
      <c r="SV870"/>
      <c r="SW870"/>
      <c r="SX870"/>
      <c r="SY870"/>
      <c r="SZ870"/>
      <c r="TA870"/>
      <c r="TB870"/>
      <c r="TC870"/>
      <c r="TD870"/>
      <c r="TE870"/>
      <c r="TF870"/>
      <c r="TG870"/>
      <c r="TH870"/>
      <c r="TI870"/>
      <c r="TJ870"/>
      <c r="TK870"/>
      <c r="TL870"/>
      <c r="TM870"/>
      <c r="TN870"/>
      <c r="TO870"/>
      <c r="TP870"/>
      <c r="TQ870"/>
      <c r="TR870"/>
      <c r="TS870"/>
      <c r="TT870"/>
      <c r="TU870"/>
      <c r="TV870"/>
      <c r="TW870"/>
      <c r="TX870"/>
      <c r="TY870"/>
      <c r="TZ870"/>
      <c r="UA870"/>
      <c r="UB870"/>
      <c r="UC870"/>
      <c r="UD870"/>
      <c r="UE870"/>
      <c r="UF870"/>
      <c r="UG870"/>
      <c r="UH870"/>
      <c r="UI870"/>
      <c r="UJ870"/>
      <c r="UK870"/>
      <c r="UL870"/>
      <c r="UM870"/>
      <c r="UN870"/>
      <c r="UO870"/>
      <c r="UP870"/>
      <c r="UQ870"/>
      <c r="UR870"/>
      <c r="US870"/>
      <c r="UT870"/>
      <c r="UU870"/>
      <c r="UV870"/>
      <c r="UW870"/>
      <c r="UX870"/>
      <c r="UY870"/>
      <c r="UZ870"/>
      <c r="VA870"/>
      <c r="VB870"/>
      <c r="VC870"/>
      <c r="VD870"/>
      <c r="VE870"/>
      <c r="VF870"/>
      <c r="VG870"/>
      <c r="VH870"/>
      <c r="VI870"/>
      <c r="VJ870"/>
      <c r="VK870"/>
      <c r="VL870"/>
      <c r="VM870"/>
      <c r="VN870"/>
      <c r="VO870"/>
      <c r="VP870"/>
      <c r="VQ870"/>
      <c r="VR870"/>
      <c r="VS870"/>
      <c r="VT870"/>
      <c r="VU870"/>
      <c r="VV870"/>
      <c r="VW870"/>
      <c r="VX870"/>
      <c r="VY870"/>
      <c r="VZ870"/>
      <c r="WA870"/>
      <c r="WB870"/>
      <c r="WC870"/>
      <c r="WD870"/>
      <c r="WE870"/>
      <c r="WF870"/>
      <c r="WG870"/>
      <c r="WH870"/>
      <c r="WI870"/>
      <c r="WJ870"/>
      <c r="WK870"/>
      <c r="WL870"/>
      <c r="WM870"/>
      <c r="WN870"/>
      <c r="WO870"/>
      <c r="WP870"/>
      <c r="WQ870"/>
      <c r="WR870"/>
      <c r="WS870"/>
      <c r="WT870"/>
      <c r="WU870"/>
      <c r="WV870"/>
      <c r="WW870"/>
      <c r="WX870"/>
      <c r="WY870"/>
      <c r="WZ870"/>
      <c r="XA870"/>
      <c r="XB870"/>
      <c r="XC870"/>
      <c r="XD870"/>
      <c r="XE870"/>
      <c r="XF870"/>
      <c r="XG870"/>
      <c r="XH870"/>
      <c r="XI870"/>
      <c r="XJ870"/>
      <c r="XK870"/>
      <c r="XL870"/>
      <c r="XM870"/>
      <c r="XN870"/>
      <c r="XO870"/>
      <c r="XP870"/>
      <c r="XQ870"/>
      <c r="XR870"/>
      <c r="XS870"/>
      <c r="XT870"/>
      <c r="XU870"/>
      <c r="XV870"/>
      <c r="XW870"/>
      <c r="XX870"/>
      <c r="XY870"/>
      <c r="XZ870"/>
      <c r="YA870"/>
      <c r="YB870"/>
      <c r="YC870"/>
      <c r="YD870"/>
      <c r="YE870"/>
      <c r="YF870"/>
      <c r="YG870"/>
      <c r="YH870"/>
      <c r="YI870"/>
      <c r="YJ870"/>
      <c r="YK870"/>
      <c r="YL870"/>
      <c r="YM870"/>
      <c r="YN870"/>
      <c r="YO870"/>
      <c r="YP870"/>
      <c r="YQ870"/>
      <c r="YR870"/>
      <c r="YS870"/>
      <c r="YT870"/>
      <c r="YU870"/>
      <c r="YV870"/>
      <c r="YW870"/>
      <c r="YX870"/>
      <c r="YY870"/>
      <c r="YZ870"/>
      <c r="ZA870"/>
      <c r="ZB870"/>
      <c r="ZC870"/>
      <c r="ZD870"/>
      <c r="ZE870"/>
      <c r="ZF870"/>
      <c r="ZG870"/>
      <c r="ZH870"/>
      <c r="ZI870"/>
      <c r="ZJ870"/>
      <c r="ZK870"/>
      <c r="ZL870"/>
      <c r="ZM870"/>
      <c r="ZN870"/>
      <c r="ZO870"/>
      <c r="ZP870"/>
      <c r="ZQ870"/>
      <c r="ZR870"/>
      <c r="ZS870"/>
      <c r="ZT870"/>
      <c r="ZU870"/>
      <c r="ZV870"/>
      <c r="ZW870"/>
      <c r="ZX870"/>
      <c r="ZY870"/>
      <c r="ZZ870"/>
    </row>
    <row r="871" spans="12:702" x14ac:dyDescent="0.3">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c r="RI871"/>
      <c r="RJ871"/>
      <c r="RK871"/>
      <c r="RL871"/>
      <c r="RM871"/>
      <c r="RN871"/>
      <c r="RO871"/>
      <c r="RP871"/>
      <c r="RQ871"/>
      <c r="RR871"/>
      <c r="RS871"/>
      <c r="RT871"/>
      <c r="RU871"/>
      <c r="RV871"/>
      <c r="RW871"/>
      <c r="RX871"/>
      <c r="RY871"/>
      <c r="RZ871"/>
      <c r="SA871"/>
      <c r="SB871"/>
      <c r="SC871"/>
      <c r="SD871"/>
      <c r="SE871"/>
      <c r="SF871"/>
      <c r="SG871"/>
      <c r="SH871"/>
      <c r="SI871"/>
      <c r="SJ871"/>
      <c r="SK871"/>
      <c r="SL871"/>
      <c r="SM871"/>
      <c r="SN871"/>
      <c r="SO871"/>
      <c r="SP871"/>
      <c r="SQ871"/>
      <c r="SR871"/>
      <c r="SS871"/>
      <c r="ST871"/>
      <c r="SU871"/>
      <c r="SV871"/>
      <c r="SW871"/>
      <c r="SX871"/>
      <c r="SY871"/>
      <c r="SZ871"/>
      <c r="TA871"/>
      <c r="TB871"/>
      <c r="TC871"/>
      <c r="TD871"/>
      <c r="TE871"/>
      <c r="TF871"/>
      <c r="TG871"/>
      <c r="TH871"/>
      <c r="TI871"/>
      <c r="TJ871"/>
      <c r="TK871"/>
      <c r="TL871"/>
      <c r="TM871"/>
      <c r="TN871"/>
      <c r="TO871"/>
      <c r="TP871"/>
      <c r="TQ871"/>
      <c r="TR871"/>
      <c r="TS871"/>
      <c r="TT871"/>
      <c r="TU871"/>
      <c r="TV871"/>
      <c r="TW871"/>
      <c r="TX871"/>
      <c r="TY871"/>
      <c r="TZ871"/>
      <c r="UA871"/>
      <c r="UB871"/>
      <c r="UC871"/>
      <c r="UD871"/>
      <c r="UE871"/>
      <c r="UF871"/>
      <c r="UG871"/>
      <c r="UH871"/>
      <c r="UI871"/>
      <c r="UJ871"/>
      <c r="UK871"/>
      <c r="UL871"/>
      <c r="UM871"/>
      <c r="UN871"/>
      <c r="UO871"/>
      <c r="UP871"/>
      <c r="UQ871"/>
      <c r="UR871"/>
      <c r="US871"/>
      <c r="UT871"/>
      <c r="UU871"/>
      <c r="UV871"/>
      <c r="UW871"/>
      <c r="UX871"/>
      <c r="UY871"/>
      <c r="UZ871"/>
      <c r="VA871"/>
      <c r="VB871"/>
      <c r="VC871"/>
      <c r="VD871"/>
      <c r="VE871"/>
      <c r="VF871"/>
      <c r="VG871"/>
      <c r="VH871"/>
      <c r="VI871"/>
      <c r="VJ871"/>
      <c r="VK871"/>
      <c r="VL871"/>
      <c r="VM871"/>
      <c r="VN871"/>
      <c r="VO871"/>
      <c r="VP871"/>
      <c r="VQ871"/>
      <c r="VR871"/>
      <c r="VS871"/>
      <c r="VT871"/>
      <c r="VU871"/>
      <c r="VV871"/>
      <c r="VW871"/>
      <c r="VX871"/>
      <c r="VY871"/>
      <c r="VZ871"/>
      <c r="WA871"/>
      <c r="WB871"/>
      <c r="WC871"/>
      <c r="WD871"/>
      <c r="WE871"/>
      <c r="WF871"/>
      <c r="WG871"/>
      <c r="WH871"/>
      <c r="WI871"/>
      <c r="WJ871"/>
      <c r="WK871"/>
      <c r="WL871"/>
      <c r="WM871"/>
      <c r="WN871"/>
      <c r="WO871"/>
      <c r="WP871"/>
      <c r="WQ871"/>
      <c r="WR871"/>
      <c r="WS871"/>
      <c r="WT871"/>
      <c r="WU871"/>
      <c r="WV871"/>
      <c r="WW871"/>
      <c r="WX871"/>
      <c r="WY871"/>
      <c r="WZ871"/>
      <c r="XA871"/>
      <c r="XB871"/>
      <c r="XC871"/>
      <c r="XD871"/>
      <c r="XE871"/>
      <c r="XF871"/>
      <c r="XG871"/>
      <c r="XH871"/>
      <c r="XI871"/>
      <c r="XJ871"/>
      <c r="XK871"/>
      <c r="XL871"/>
      <c r="XM871"/>
      <c r="XN871"/>
      <c r="XO871"/>
      <c r="XP871"/>
      <c r="XQ871"/>
      <c r="XR871"/>
      <c r="XS871"/>
      <c r="XT871"/>
      <c r="XU871"/>
      <c r="XV871"/>
      <c r="XW871"/>
      <c r="XX871"/>
      <c r="XY871"/>
      <c r="XZ871"/>
      <c r="YA871"/>
      <c r="YB871"/>
      <c r="YC871"/>
      <c r="YD871"/>
      <c r="YE871"/>
      <c r="YF871"/>
      <c r="YG871"/>
      <c r="YH871"/>
      <c r="YI871"/>
      <c r="YJ871"/>
      <c r="YK871"/>
      <c r="YL871"/>
      <c r="YM871"/>
      <c r="YN871"/>
      <c r="YO871"/>
      <c r="YP871"/>
      <c r="YQ871"/>
      <c r="YR871"/>
      <c r="YS871"/>
      <c r="YT871"/>
      <c r="YU871"/>
      <c r="YV871"/>
      <c r="YW871"/>
      <c r="YX871"/>
      <c r="YY871"/>
      <c r="YZ871"/>
      <c r="ZA871"/>
      <c r="ZB871"/>
      <c r="ZC871"/>
      <c r="ZD871"/>
      <c r="ZE871"/>
      <c r="ZF871"/>
      <c r="ZG871"/>
      <c r="ZH871"/>
      <c r="ZI871"/>
      <c r="ZJ871"/>
      <c r="ZK871"/>
      <c r="ZL871"/>
      <c r="ZM871"/>
      <c r="ZN871"/>
      <c r="ZO871"/>
      <c r="ZP871"/>
      <c r="ZQ871"/>
      <c r="ZR871"/>
      <c r="ZS871"/>
      <c r="ZT871"/>
      <c r="ZU871"/>
      <c r="ZV871"/>
      <c r="ZW871"/>
      <c r="ZX871"/>
      <c r="ZY871"/>
      <c r="ZZ871"/>
    </row>
    <row r="872" spans="12:702" x14ac:dyDescent="0.3">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c r="WM872"/>
      <c r="WN872"/>
      <c r="WO872"/>
      <c r="WP872"/>
      <c r="WQ872"/>
      <c r="WR872"/>
      <c r="WS872"/>
      <c r="WT872"/>
      <c r="WU872"/>
      <c r="WV872"/>
      <c r="WW872"/>
      <c r="WX872"/>
      <c r="WY872"/>
      <c r="WZ872"/>
      <c r="XA872"/>
      <c r="XB872"/>
      <c r="XC872"/>
      <c r="XD872"/>
      <c r="XE872"/>
      <c r="XF872"/>
      <c r="XG872"/>
      <c r="XH872"/>
      <c r="XI872"/>
      <c r="XJ872"/>
      <c r="XK872"/>
      <c r="XL872"/>
      <c r="XM872"/>
      <c r="XN872"/>
      <c r="XO872"/>
      <c r="XP872"/>
      <c r="XQ872"/>
      <c r="XR872"/>
      <c r="XS872"/>
      <c r="XT872"/>
      <c r="XU872"/>
      <c r="XV872"/>
      <c r="XW872"/>
      <c r="XX872"/>
      <c r="XY872"/>
      <c r="XZ872"/>
      <c r="YA872"/>
      <c r="YB872"/>
      <c r="YC872"/>
      <c r="YD872"/>
      <c r="YE872"/>
      <c r="YF872"/>
      <c r="YG872"/>
      <c r="YH872"/>
      <c r="YI872"/>
      <c r="YJ872"/>
      <c r="YK872"/>
      <c r="YL872"/>
      <c r="YM872"/>
      <c r="YN872"/>
      <c r="YO872"/>
      <c r="YP872"/>
      <c r="YQ872"/>
      <c r="YR872"/>
      <c r="YS872"/>
      <c r="YT872"/>
      <c r="YU872"/>
      <c r="YV872"/>
      <c r="YW872"/>
      <c r="YX872"/>
      <c r="YY872"/>
      <c r="YZ872"/>
      <c r="ZA872"/>
      <c r="ZB872"/>
      <c r="ZC872"/>
      <c r="ZD872"/>
      <c r="ZE872"/>
      <c r="ZF872"/>
      <c r="ZG872"/>
      <c r="ZH872"/>
      <c r="ZI872"/>
      <c r="ZJ872"/>
      <c r="ZK872"/>
      <c r="ZL872"/>
      <c r="ZM872"/>
      <c r="ZN872"/>
      <c r="ZO872"/>
      <c r="ZP872"/>
      <c r="ZQ872"/>
      <c r="ZR872"/>
      <c r="ZS872"/>
      <c r="ZT872"/>
      <c r="ZU872"/>
      <c r="ZV872"/>
      <c r="ZW872"/>
      <c r="ZX872"/>
      <c r="ZY872"/>
      <c r="ZZ872"/>
    </row>
    <row r="873" spans="12:702" x14ac:dyDescent="0.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c r="WM873"/>
      <c r="WN873"/>
      <c r="WO873"/>
      <c r="WP873"/>
      <c r="WQ873"/>
      <c r="WR873"/>
      <c r="WS873"/>
      <c r="WT873"/>
      <c r="WU873"/>
      <c r="WV873"/>
      <c r="WW873"/>
      <c r="WX873"/>
      <c r="WY873"/>
      <c r="WZ873"/>
      <c r="XA873"/>
      <c r="XB873"/>
      <c r="XC873"/>
      <c r="XD873"/>
      <c r="XE873"/>
      <c r="XF873"/>
      <c r="XG873"/>
      <c r="XH873"/>
      <c r="XI873"/>
      <c r="XJ873"/>
      <c r="XK873"/>
      <c r="XL873"/>
      <c r="XM873"/>
      <c r="XN873"/>
      <c r="XO873"/>
      <c r="XP873"/>
      <c r="XQ873"/>
      <c r="XR873"/>
      <c r="XS873"/>
      <c r="XT873"/>
      <c r="XU873"/>
      <c r="XV873"/>
      <c r="XW873"/>
      <c r="XX873"/>
      <c r="XY873"/>
      <c r="XZ873"/>
      <c r="YA873"/>
      <c r="YB873"/>
      <c r="YC873"/>
      <c r="YD873"/>
      <c r="YE873"/>
      <c r="YF873"/>
      <c r="YG873"/>
      <c r="YH873"/>
      <c r="YI873"/>
      <c r="YJ873"/>
      <c r="YK873"/>
      <c r="YL873"/>
      <c r="YM873"/>
      <c r="YN873"/>
      <c r="YO873"/>
      <c r="YP873"/>
      <c r="YQ873"/>
      <c r="YR873"/>
      <c r="YS873"/>
      <c r="YT873"/>
      <c r="YU873"/>
      <c r="YV873"/>
      <c r="YW873"/>
      <c r="YX873"/>
      <c r="YY873"/>
      <c r="YZ873"/>
      <c r="ZA873"/>
      <c r="ZB873"/>
      <c r="ZC873"/>
      <c r="ZD873"/>
      <c r="ZE873"/>
      <c r="ZF873"/>
      <c r="ZG873"/>
      <c r="ZH873"/>
      <c r="ZI873"/>
      <c r="ZJ873"/>
      <c r="ZK873"/>
      <c r="ZL873"/>
      <c r="ZM873"/>
      <c r="ZN873"/>
      <c r="ZO873"/>
      <c r="ZP873"/>
      <c r="ZQ873"/>
      <c r="ZR873"/>
      <c r="ZS873"/>
      <c r="ZT873"/>
      <c r="ZU873"/>
      <c r="ZV873"/>
      <c r="ZW873"/>
      <c r="ZX873"/>
      <c r="ZY873"/>
      <c r="ZZ873"/>
    </row>
    <row r="874" spans="12:702" x14ac:dyDescent="0.3">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c r="WM874"/>
      <c r="WN874"/>
      <c r="WO874"/>
      <c r="WP874"/>
      <c r="WQ874"/>
      <c r="WR874"/>
      <c r="WS874"/>
      <c r="WT874"/>
      <c r="WU874"/>
      <c r="WV874"/>
      <c r="WW874"/>
      <c r="WX874"/>
      <c r="WY874"/>
      <c r="WZ874"/>
      <c r="XA874"/>
      <c r="XB874"/>
      <c r="XC874"/>
      <c r="XD874"/>
      <c r="XE874"/>
      <c r="XF874"/>
      <c r="XG874"/>
      <c r="XH874"/>
      <c r="XI874"/>
      <c r="XJ874"/>
      <c r="XK874"/>
      <c r="XL874"/>
      <c r="XM874"/>
      <c r="XN874"/>
      <c r="XO874"/>
      <c r="XP874"/>
      <c r="XQ874"/>
      <c r="XR874"/>
      <c r="XS874"/>
      <c r="XT874"/>
      <c r="XU874"/>
      <c r="XV874"/>
      <c r="XW874"/>
      <c r="XX874"/>
      <c r="XY874"/>
      <c r="XZ874"/>
      <c r="YA874"/>
      <c r="YB874"/>
      <c r="YC874"/>
      <c r="YD874"/>
      <c r="YE874"/>
      <c r="YF874"/>
      <c r="YG874"/>
      <c r="YH874"/>
      <c r="YI874"/>
      <c r="YJ874"/>
      <c r="YK874"/>
      <c r="YL874"/>
      <c r="YM874"/>
      <c r="YN874"/>
      <c r="YO874"/>
      <c r="YP874"/>
      <c r="YQ874"/>
      <c r="YR874"/>
      <c r="YS874"/>
      <c r="YT874"/>
      <c r="YU874"/>
      <c r="YV874"/>
      <c r="YW874"/>
      <c r="YX874"/>
      <c r="YY874"/>
      <c r="YZ874"/>
      <c r="ZA874"/>
      <c r="ZB874"/>
      <c r="ZC874"/>
      <c r="ZD874"/>
      <c r="ZE874"/>
      <c r="ZF874"/>
      <c r="ZG874"/>
      <c r="ZH874"/>
      <c r="ZI874"/>
      <c r="ZJ874"/>
      <c r="ZK874"/>
      <c r="ZL874"/>
      <c r="ZM874"/>
      <c r="ZN874"/>
      <c r="ZO874"/>
      <c r="ZP874"/>
      <c r="ZQ874"/>
      <c r="ZR874"/>
      <c r="ZS874"/>
      <c r="ZT874"/>
      <c r="ZU874"/>
      <c r="ZV874"/>
      <c r="ZW874"/>
      <c r="ZX874"/>
      <c r="ZY874"/>
      <c r="ZZ874"/>
    </row>
    <row r="875" spans="12:702" x14ac:dyDescent="0.3">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c r="RZ875"/>
      <c r="SA875"/>
      <c r="SB875"/>
      <c r="SC875"/>
      <c r="SD875"/>
      <c r="SE875"/>
      <c r="SF875"/>
      <c r="SG875"/>
      <c r="SH875"/>
      <c r="SI875"/>
      <c r="SJ875"/>
      <c r="SK875"/>
      <c r="SL875"/>
      <c r="SM875"/>
      <c r="SN875"/>
      <c r="SO875"/>
      <c r="SP875"/>
      <c r="SQ875"/>
      <c r="SR875"/>
      <c r="SS875"/>
      <c r="ST875"/>
      <c r="SU875"/>
      <c r="SV875"/>
      <c r="SW875"/>
      <c r="SX875"/>
      <c r="SY875"/>
      <c r="SZ875"/>
      <c r="TA875"/>
      <c r="TB875"/>
      <c r="TC875"/>
      <c r="TD875"/>
      <c r="TE875"/>
      <c r="TF875"/>
      <c r="TG875"/>
      <c r="TH875"/>
      <c r="TI875"/>
      <c r="TJ875"/>
      <c r="TK875"/>
      <c r="TL875"/>
      <c r="TM875"/>
      <c r="TN875"/>
      <c r="TO875"/>
      <c r="TP875"/>
      <c r="TQ875"/>
      <c r="TR875"/>
      <c r="TS875"/>
      <c r="TT875"/>
      <c r="TU875"/>
      <c r="TV875"/>
      <c r="TW875"/>
      <c r="TX875"/>
      <c r="TY875"/>
      <c r="TZ875"/>
      <c r="UA875"/>
      <c r="UB875"/>
      <c r="UC875"/>
      <c r="UD875"/>
      <c r="UE875"/>
      <c r="UF875"/>
      <c r="UG875"/>
      <c r="UH875"/>
      <c r="UI875"/>
      <c r="UJ875"/>
      <c r="UK875"/>
      <c r="UL875"/>
      <c r="UM875"/>
      <c r="UN875"/>
      <c r="UO875"/>
      <c r="UP875"/>
      <c r="UQ875"/>
      <c r="UR875"/>
      <c r="US875"/>
      <c r="UT875"/>
      <c r="UU875"/>
      <c r="UV875"/>
      <c r="UW875"/>
      <c r="UX875"/>
      <c r="UY875"/>
      <c r="UZ875"/>
      <c r="VA875"/>
      <c r="VB875"/>
      <c r="VC875"/>
      <c r="VD875"/>
      <c r="VE875"/>
      <c r="VF875"/>
      <c r="VG875"/>
      <c r="VH875"/>
      <c r="VI875"/>
      <c r="VJ875"/>
      <c r="VK875"/>
      <c r="VL875"/>
      <c r="VM875"/>
      <c r="VN875"/>
      <c r="VO875"/>
      <c r="VP875"/>
      <c r="VQ875"/>
      <c r="VR875"/>
      <c r="VS875"/>
      <c r="VT875"/>
      <c r="VU875"/>
      <c r="VV875"/>
      <c r="VW875"/>
      <c r="VX875"/>
      <c r="VY875"/>
      <c r="VZ875"/>
      <c r="WA875"/>
      <c r="WB875"/>
      <c r="WC875"/>
      <c r="WD875"/>
      <c r="WE875"/>
      <c r="WF875"/>
      <c r="WG875"/>
      <c r="WH875"/>
      <c r="WI875"/>
      <c r="WJ875"/>
      <c r="WK875"/>
      <c r="WL875"/>
      <c r="WM875"/>
      <c r="WN875"/>
      <c r="WO875"/>
      <c r="WP875"/>
      <c r="WQ875"/>
      <c r="WR875"/>
      <c r="WS875"/>
      <c r="WT875"/>
      <c r="WU875"/>
      <c r="WV875"/>
      <c r="WW875"/>
      <c r="WX875"/>
      <c r="WY875"/>
      <c r="WZ875"/>
      <c r="XA875"/>
      <c r="XB875"/>
      <c r="XC875"/>
      <c r="XD875"/>
      <c r="XE875"/>
      <c r="XF875"/>
      <c r="XG875"/>
      <c r="XH875"/>
      <c r="XI875"/>
      <c r="XJ875"/>
      <c r="XK875"/>
      <c r="XL875"/>
      <c r="XM875"/>
      <c r="XN875"/>
      <c r="XO875"/>
      <c r="XP875"/>
      <c r="XQ875"/>
      <c r="XR875"/>
      <c r="XS875"/>
      <c r="XT875"/>
      <c r="XU875"/>
      <c r="XV875"/>
      <c r="XW875"/>
      <c r="XX875"/>
      <c r="XY875"/>
      <c r="XZ875"/>
      <c r="YA875"/>
      <c r="YB875"/>
      <c r="YC875"/>
      <c r="YD875"/>
      <c r="YE875"/>
      <c r="YF875"/>
      <c r="YG875"/>
      <c r="YH875"/>
      <c r="YI875"/>
      <c r="YJ875"/>
      <c r="YK875"/>
      <c r="YL875"/>
      <c r="YM875"/>
      <c r="YN875"/>
      <c r="YO875"/>
      <c r="YP875"/>
      <c r="YQ875"/>
      <c r="YR875"/>
      <c r="YS875"/>
      <c r="YT875"/>
      <c r="YU875"/>
      <c r="YV875"/>
      <c r="YW875"/>
      <c r="YX875"/>
      <c r="YY875"/>
      <c r="YZ875"/>
      <c r="ZA875"/>
      <c r="ZB875"/>
      <c r="ZC875"/>
      <c r="ZD875"/>
      <c r="ZE875"/>
      <c r="ZF875"/>
      <c r="ZG875"/>
      <c r="ZH875"/>
      <c r="ZI875"/>
      <c r="ZJ875"/>
      <c r="ZK875"/>
      <c r="ZL875"/>
      <c r="ZM875"/>
      <c r="ZN875"/>
      <c r="ZO875"/>
      <c r="ZP875"/>
      <c r="ZQ875"/>
      <c r="ZR875"/>
      <c r="ZS875"/>
      <c r="ZT875"/>
      <c r="ZU875"/>
      <c r="ZV875"/>
      <c r="ZW875"/>
      <c r="ZX875"/>
      <c r="ZY875"/>
      <c r="ZZ875"/>
    </row>
    <row r="876" spans="12:702" x14ac:dyDescent="0.3">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c r="RI876"/>
      <c r="RJ876"/>
      <c r="RK876"/>
      <c r="RL876"/>
      <c r="RM876"/>
      <c r="RN876"/>
      <c r="RO876"/>
      <c r="RP876"/>
      <c r="RQ876"/>
      <c r="RR876"/>
      <c r="RS876"/>
      <c r="RT876"/>
      <c r="RU876"/>
      <c r="RV876"/>
      <c r="RW876"/>
      <c r="RX876"/>
      <c r="RY876"/>
      <c r="RZ876"/>
      <c r="SA876"/>
      <c r="SB876"/>
      <c r="SC876"/>
      <c r="SD876"/>
      <c r="SE876"/>
      <c r="SF876"/>
      <c r="SG876"/>
      <c r="SH876"/>
      <c r="SI876"/>
      <c r="SJ876"/>
      <c r="SK876"/>
      <c r="SL876"/>
      <c r="SM876"/>
      <c r="SN876"/>
      <c r="SO876"/>
      <c r="SP876"/>
      <c r="SQ876"/>
      <c r="SR876"/>
      <c r="SS876"/>
      <c r="ST876"/>
      <c r="SU876"/>
      <c r="SV876"/>
      <c r="SW876"/>
      <c r="SX876"/>
      <c r="SY876"/>
      <c r="SZ876"/>
      <c r="TA876"/>
      <c r="TB876"/>
      <c r="TC876"/>
      <c r="TD876"/>
      <c r="TE876"/>
      <c r="TF876"/>
      <c r="TG876"/>
      <c r="TH876"/>
      <c r="TI876"/>
      <c r="TJ876"/>
      <c r="TK876"/>
      <c r="TL876"/>
      <c r="TM876"/>
      <c r="TN876"/>
      <c r="TO876"/>
      <c r="TP876"/>
      <c r="TQ876"/>
      <c r="TR876"/>
      <c r="TS876"/>
      <c r="TT876"/>
      <c r="TU876"/>
      <c r="TV876"/>
      <c r="TW876"/>
      <c r="TX876"/>
      <c r="TY876"/>
      <c r="TZ876"/>
      <c r="UA876"/>
      <c r="UB876"/>
      <c r="UC876"/>
      <c r="UD876"/>
      <c r="UE876"/>
      <c r="UF876"/>
      <c r="UG876"/>
      <c r="UH876"/>
      <c r="UI876"/>
      <c r="UJ876"/>
      <c r="UK876"/>
      <c r="UL876"/>
      <c r="UM876"/>
      <c r="UN876"/>
      <c r="UO876"/>
      <c r="UP876"/>
      <c r="UQ876"/>
      <c r="UR876"/>
      <c r="US876"/>
      <c r="UT876"/>
      <c r="UU876"/>
      <c r="UV876"/>
      <c r="UW876"/>
      <c r="UX876"/>
      <c r="UY876"/>
      <c r="UZ876"/>
      <c r="VA876"/>
      <c r="VB876"/>
      <c r="VC876"/>
      <c r="VD876"/>
      <c r="VE876"/>
      <c r="VF876"/>
      <c r="VG876"/>
      <c r="VH876"/>
      <c r="VI876"/>
      <c r="VJ876"/>
      <c r="VK876"/>
      <c r="VL876"/>
      <c r="VM876"/>
      <c r="VN876"/>
      <c r="VO876"/>
      <c r="VP876"/>
      <c r="VQ876"/>
      <c r="VR876"/>
      <c r="VS876"/>
      <c r="VT876"/>
      <c r="VU876"/>
      <c r="VV876"/>
      <c r="VW876"/>
      <c r="VX876"/>
      <c r="VY876"/>
      <c r="VZ876"/>
      <c r="WA876"/>
      <c r="WB876"/>
      <c r="WC876"/>
      <c r="WD876"/>
      <c r="WE876"/>
      <c r="WF876"/>
      <c r="WG876"/>
      <c r="WH876"/>
      <c r="WI876"/>
      <c r="WJ876"/>
      <c r="WK876"/>
      <c r="WL876"/>
      <c r="WM876"/>
      <c r="WN876"/>
      <c r="WO876"/>
      <c r="WP876"/>
      <c r="WQ876"/>
      <c r="WR876"/>
      <c r="WS876"/>
      <c r="WT876"/>
      <c r="WU876"/>
      <c r="WV876"/>
      <c r="WW876"/>
      <c r="WX876"/>
      <c r="WY876"/>
      <c r="WZ876"/>
      <c r="XA876"/>
      <c r="XB876"/>
      <c r="XC876"/>
      <c r="XD876"/>
      <c r="XE876"/>
      <c r="XF876"/>
      <c r="XG876"/>
      <c r="XH876"/>
      <c r="XI876"/>
      <c r="XJ876"/>
      <c r="XK876"/>
      <c r="XL876"/>
      <c r="XM876"/>
      <c r="XN876"/>
      <c r="XO876"/>
      <c r="XP876"/>
      <c r="XQ876"/>
      <c r="XR876"/>
      <c r="XS876"/>
      <c r="XT876"/>
      <c r="XU876"/>
      <c r="XV876"/>
      <c r="XW876"/>
      <c r="XX876"/>
      <c r="XY876"/>
      <c r="XZ876"/>
      <c r="YA876"/>
      <c r="YB876"/>
      <c r="YC876"/>
      <c r="YD876"/>
      <c r="YE876"/>
      <c r="YF876"/>
      <c r="YG876"/>
      <c r="YH876"/>
      <c r="YI876"/>
      <c r="YJ876"/>
      <c r="YK876"/>
      <c r="YL876"/>
      <c r="YM876"/>
      <c r="YN876"/>
      <c r="YO876"/>
      <c r="YP876"/>
      <c r="YQ876"/>
      <c r="YR876"/>
      <c r="YS876"/>
      <c r="YT876"/>
      <c r="YU876"/>
      <c r="YV876"/>
      <c r="YW876"/>
      <c r="YX876"/>
      <c r="YY876"/>
      <c r="YZ876"/>
      <c r="ZA876"/>
      <c r="ZB876"/>
      <c r="ZC876"/>
      <c r="ZD876"/>
      <c r="ZE876"/>
      <c r="ZF876"/>
      <c r="ZG876"/>
      <c r="ZH876"/>
      <c r="ZI876"/>
      <c r="ZJ876"/>
      <c r="ZK876"/>
      <c r="ZL876"/>
      <c r="ZM876"/>
      <c r="ZN876"/>
      <c r="ZO876"/>
      <c r="ZP876"/>
      <c r="ZQ876"/>
      <c r="ZR876"/>
      <c r="ZS876"/>
      <c r="ZT876"/>
      <c r="ZU876"/>
      <c r="ZV876"/>
      <c r="ZW876"/>
      <c r="ZX876"/>
      <c r="ZY876"/>
      <c r="ZZ876"/>
    </row>
    <row r="877" spans="12:702" x14ac:dyDescent="0.3">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c r="RZ877"/>
      <c r="SA877"/>
      <c r="SB877"/>
      <c r="SC877"/>
      <c r="SD877"/>
      <c r="SE877"/>
      <c r="SF877"/>
      <c r="SG877"/>
      <c r="SH877"/>
      <c r="SI877"/>
      <c r="SJ877"/>
      <c r="SK877"/>
      <c r="SL877"/>
      <c r="SM877"/>
      <c r="SN877"/>
      <c r="SO877"/>
      <c r="SP877"/>
      <c r="SQ877"/>
      <c r="SR877"/>
      <c r="SS877"/>
      <c r="ST877"/>
      <c r="SU877"/>
      <c r="SV877"/>
      <c r="SW877"/>
      <c r="SX877"/>
      <c r="SY877"/>
      <c r="SZ877"/>
      <c r="TA877"/>
      <c r="TB877"/>
      <c r="TC877"/>
      <c r="TD877"/>
      <c r="TE877"/>
      <c r="TF877"/>
      <c r="TG877"/>
      <c r="TH877"/>
      <c r="TI877"/>
      <c r="TJ877"/>
      <c r="TK877"/>
      <c r="TL877"/>
      <c r="TM877"/>
      <c r="TN877"/>
      <c r="TO877"/>
      <c r="TP877"/>
      <c r="TQ877"/>
      <c r="TR877"/>
      <c r="TS877"/>
      <c r="TT877"/>
      <c r="TU877"/>
      <c r="TV877"/>
      <c r="TW877"/>
      <c r="TX877"/>
      <c r="TY877"/>
      <c r="TZ877"/>
      <c r="UA877"/>
      <c r="UB877"/>
      <c r="UC877"/>
      <c r="UD877"/>
      <c r="UE877"/>
      <c r="UF877"/>
      <c r="UG877"/>
      <c r="UH877"/>
      <c r="UI877"/>
      <c r="UJ877"/>
      <c r="UK877"/>
      <c r="UL877"/>
      <c r="UM877"/>
      <c r="UN877"/>
      <c r="UO877"/>
      <c r="UP877"/>
      <c r="UQ877"/>
      <c r="UR877"/>
      <c r="US877"/>
      <c r="UT877"/>
      <c r="UU877"/>
      <c r="UV877"/>
      <c r="UW877"/>
      <c r="UX877"/>
      <c r="UY877"/>
      <c r="UZ877"/>
      <c r="VA877"/>
      <c r="VB877"/>
      <c r="VC877"/>
      <c r="VD877"/>
      <c r="VE877"/>
      <c r="VF877"/>
      <c r="VG877"/>
      <c r="VH877"/>
      <c r="VI877"/>
      <c r="VJ877"/>
      <c r="VK877"/>
      <c r="VL877"/>
      <c r="VM877"/>
      <c r="VN877"/>
      <c r="VO877"/>
      <c r="VP877"/>
      <c r="VQ877"/>
      <c r="VR877"/>
      <c r="VS877"/>
      <c r="VT877"/>
      <c r="VU877"/>
      <c r="VV877"/>
      <c r="VW877"/>
      <c r="VX877"/>
      <c r="VY877"/>
      <c r="VZ877"/>
      <c r="WA877"/>
      <c r="WB877"/>
      <c r="WC877"/>
      <c r="WD877"/>
      <c r="WE877"/>
      <c r="WF877"/>
      <c r="WG877"/>
      <c r="WH877"/>
      <c r="WI877"/>
      <c r="WJ877"/>
      <c r="WK877"/>
      <c r="WL877"/>
      <c r="WM877"/>
      <c r="WN877"/>
      <c r="WO877"/>
      <c r="WP877"/>
      <c r="WQ877"/>
      <c r="WR877"/>
      <c r="WS877"/>
      <c r="WT877"/>
      <c r="WU877"/>
      <c r="WV877"/>
      <c r="WW877"/>
      <c r="WX877"/>
      <c r="WY877"/>
      <c r="WZ877"/>
      <c r="XA877"/>
      <c r="XB877"/>
      <c r="XC877"/>
      <c r="XD877"/>
      <c r="XE877"/>
      <c r="XF877"/>
      <c r="XG877"/>
      <c r="XH877"/>
      <c r="XI877"/>
      <c r="XJ877"/>
      <c r="XK877"/>
      <c r="XL877"/>
      <c r="XM877"/>
      <c r="XN877"/>
      <c r="XO877"/>
      <c r="XP877"/>
      <c r="XQ877"/>
      <c r="XR877"/>
      <c r="XS877"/>
      <c r="XT877"/>
      <c r="XU877"/>
      <c r="XV877"/>
      <c r="XW877"/>
      <c r="XX877"/>
      <c r="XY877"/>
      <c r="XZ877"/>
      <c r="YA877"/>
      <c r="YB877"/>
      <c r="YC877"/>
      <c r="YD877"/>
      <c r="YE877"/>
      <c r="YF877"/>
      <c r="YG877"/>
      <c r="YH877"/>
      <c r="YI877"/>
      <c r="YJ877"/>
      <c r="YK877"/>
      <c r="YL877"/>
      <c r="YM877"/>
      <c r="YN877"/>
      <c r="YO877"/>
      <c r="YP877"/>
      <c r="YQ877"/>
      <c r="YR877"/>
      <c r="YS877"/>
      <c r="YT877"/>
      <c r="YU877"/>
      <c r="YV877"/>
      <c r="YW877"/>
      <c r="YX877"/>
      <c r="YY877"/>
      <c r="YZ877"/>
      <c r="ZA877"/>
      <c r="ZB877"/>
      <c r="ZC877"/>
      <c r="ZD877"/>
      <c r="ZE877"/>
      <c r="ZF877"/>
      <c r="ZG877"/>
      <c r="ZH877"/>
      <c r="ZI877"/>
      <c r="ZJ877"/>
      <c r="ZK877"/>
      <c r="ZL877"/>
      <c r="ZM877"/>
      <c r="ZN877"/>
      <c r="ZO877"/>
      <c r="ZP877"/>
      <c r="ZQ877"/>
      <c r="ZR877"/>
      <c r="ZS877"/>
      <c r="ZT877"/>
      <c r="ZU877"/>
      <c r="ZV877"/>
      <c r="ZW877"/>
      <c r="ZX877"/>
      <c r="ZY877"/>
      <c r="ZZ877"/>
    </row>
    <row r="878" spans="12:702" x14ac:dyDescent="0.3">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c r="RZ878"/>
      <c r="SA878"/>
      <c r="SB878"/>
      <c r="SC878"/>
      <c r="SD878"/>
      <c r="SE878"/>
      <c r="SF878"/>
      <c r="SG878"/>
      <c r="SH878"/>
      <c r="SI878"/>
      <c r="SJ878"/>
      <c r="SK878"/>
      <c r="SL878"/>
      <c r="SM878"/>
      <c r="SN878"/>
      <c r="SO878"/>
      <c r="SP878"/>
      <c r="SQ878"/>
      <c r="SR878"/>
      <c r="SS878"/>
      <c r="ST878"/>
      <c r="SU878"/>
      <c r="SV878"/>
      <c r="SW878"/>
      <c r="SX878"/>
      <c r="SY878"/>
      <c r="SZ878"/>
      <c r="TA878"/>
      <c r="TB878"/>
      <c r="TC878"/>
      <c r="TD878"/>
      <c r="TE878"/>
      <c r="TF878"/>
      <c r="TG878"/>
      <c r="TH878"/>
      <c r="TI878"/>
      <c r="TJ878"/>
      <c r="TK878"/>
      <c r="TL878"/>
      <c r="TM878"/>
      <c r="TN878"/>
      <c r="TO878"/>
      <c r="TP878"/>
      <c r="TQ878"/>
      <c r="TR878"/>
      <c r="TS878"/>
      <c r="TT878"/>
      <c r="TU878"/>
      <c r="TV878"/>
      <c r="TW878"/>
      <c r="TX878"/>
      <c r="TY878"/>
      <c r="TZ878"/>
      <c r="UA878"/>
      <c r="UB878"/>
      <c r="UC878"/>
      <c r="UD878"/>
      <c r="UE878"/>
      <c r="UF878"/>
      <c r="UG878"/>
      <c r="UH878"/>
      <c r="UI878"/>
      <c r="UJ878"/>
      <c r="UK878"/>
      <c r="UL878"/>
      <c r="UM878"/>
      <c r="UN878"/>
      <c r="UO878"/>
      <c r="UP878"/>
      <c r="UQ878"/>
      <c r="UR878"/>
      <c r="US878"/>
      <c r="UT878"/>
      <c r="UU878"/>
      <c r="UV878"/>
      <c r="UW878"/>
      <c r="UX878"/>
      <c r="UY878"/>
      <c r="UZ878"/>
      <c r="VA878"/>
      <c r="VB878"/>
      <c r="VC878"/>
      <c r="VD878"/>
      <c r="VE878"/>
      <c r="VF878"/>
      <c r="VG878"/>
      <c r="VH878"/>
      <c r="VI878"/>
      <c r="VJ878"/>
      <c r="VK878"/>
      <c r="VL878"/>
      <c r="VM878"/>
      <c r="VN878"/>
      <c r="VO878"/>
      <c r="VP878"/>
      <c r="VQ878"/>
      <c r="VR878"/>
      <c r="VS878"/>
      <c r="VT878"/>
      <c r="VU878"/>
      <c r="VV878"/>
      <c r="VW878"/>
      <c r="VX878"/>
      <c r="VY878"/>
      <c r="VZ878"/>
      <c r="WA878"/>
      <c r="WB878"/>
      <c r="WC878"/>
      <c r="WD878"/>
      <c r="WE878"/>
      <c r="WF878"/>
      <c r="WG878"/>
      <c r="WH878"/>
      <c r="WI878"/>
      <c r="WJ878"/>
      <c r="WK878"/>
      <c r="WL878"/>
      <c r="WM878"/>
      <c r="WN878"/>
      <c r="WO878"/>
      <c r="WP878"/>
      <c r="WQ878"/>
      <c r="WR878"/>
      <c r="WS878"/>
      <c r="WT878"/>
      <c r="WU878"/>
      <c r="WV878"/>
      <c r="WW878"/>
      <c r="WX878"/>
      <c r="WY878"/>
      <c r="WZ878"/>
      <c r="XA878"/>
      <c r="XB878"/>
      <c r="XC878"/>
      <c r="XD878"/>
      <c r="XE878"/>
      <c r="XF878"/>
      <c r="XG878"/>
      <c r="XH878"/>
      <c r="XI878"/>
      <c r="XJ878"/>
      <c r="XK878"/>
      <c r="XL878"/>
      <c r="XM878"/>
      <c r="XN878"/>
      <c r="XO878"/>
      <c r="XP878"/>
      <c r="XQ878"/>
      <c r="XR878"/>
      <c r="XS878"/>
      <c r="XT878"/>
      <c r="XU878"/>
      <c r="XV878"/>
      <c r="XW878"/>
      <c r="XX878"/>
      <c r="XY878"/>
      <c r="XZ878"/>
      <c r="YA878"/>
      <c r="YB878"/>
      <c r="YC878"/>
      <c r="YD878"/>
      <c r="YE878"/>
      <c r="YF878"/>
      <c r="YG878"/>
      <c r="YH878"/>
      <c r="YI878"/>
      <c r="YJ878"/>
      <c r="YK878"/>
      <c r="YL878"/>
      <c r="YM878"/>
      <c r="YN878"/>
      <c r="YO878"/>
      <c r="YP878"/>
      <c r="YQ878"/>
      <c r="YR878"/>
      <c r="YS878"/>
      <c r="YT878"/>
      <c r="YU878"/>
      <c r="YV878"/>
      <c r="YW878"/>
      <c r="YX878"/>
      <c r="YY878"/>
      <c r="YZ878"/>
      <c r="ZA878"/>
      <c r="ZB878"/>
      <c r="ZC878"/>
      <c r="ZD878"/>
      <c r="ZE878"/>
      <c r="ZF878"/>
      <c r="ZG878"/>
      <c r="ZH878"/>
      <c r="ZI878"/>
      <c r="ZJ878"/>
      <c r="ZK878"/>
      <c r="ZL878"/>
      <c r="ZM878"/>
      <c r="ZN878"/>
      <c r="ZO878"/>
      <c r="ZP878"/>
      <c r="ZQ878"/>
      <c r="ZR878"/>
      <c r="ZS878"/>
      <c r="ZT878"/>
      <c r="ZU878"/>
      <c r="ZV878"/>
      <c r="ZW878"/>
      <c r="ZX878"/>
      <c r="ZY878"/>
      <c r="ZZ878"/>
    </row>
    <row r="879" spans="12:702" x14ac:dyDescent="0.3">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c r="RZ879"/>
      <c r="SA879"/>
      <c r="SB879"/>
      <c r="SC879"/>
      <c r="SD879"/>
      <c r="SE879"/>
      <c r="SF879"/>
      <c r="SG879"/>
      <c r="SH879"/>
      <c r="SI879"/>
      <c r="SJ879"/>
      <c r="SK879"/>
      <c r="SL879"/>
      <c r="SM879"/>
      <c r="SN879"/>
      <c r="SO879"/>
      <c r="SP879"/>
      <c r="SQ879"/>
      <c r="SR879"/>
      <c r="SS879"/>
      <c r="ST879"/>
      <c r="SU879"/>
      <c r="SV879"/>
      <c r="SW879"/>
      <c r="SX879"/>
      <c r="SY879"/>
      <c r="SZ879"/>
      <c r="TA879"/>
      <c r="TB879"/>
      <c r="TC879"/>
      <c r="TD879"/>
      <c r="TE879"/>
      <c r="TF879"/>
      <c r="TG879"/>
      <c r="TH879"/>
      <c r="TI879"/>
      <c r="TJ879"/>
      <c r="TK879"/>
      <c r="TL879"/>
      <c r="TM879"/>
      <c r="TN879"/>
      <c r="TO879"/>
      <c r="TP879"/>
      <c r="TQ879"/>
      <c r="TR879"/>
      <c r="TS879"/>
      <c r="TT879"/>
      <c r="TU879"/>
      <c r="TV879"/>
      <c r="TW879"/>
      <c r="TX879"/>
      <c r="TY879"/>
      <c r="TZ879"/>
      <c r="UA879"/>
      <c r="UB879"/>
      <c r="UC879"/>
      <c r="UD879"/>
      <c r="UE879"/>
      <c r="UF879"/>
      <c r="UG879"/>
      <c r="UH879"/>
      <c r="UI879"/>
      <c r="UJ879"/>
      <c r="UK879"/>
      <c r="UL879"/>
      <c r="UM879"/>
      <c r="UN879"/>
      <c r="UO879"/>
      <c r="UP879"/>
      <c r="UQ879"/>
      <c r="UR879"/>
      <c r="US879"/>
      <c r="UT879"/>
      <c r="UU879"/>
      <c r="UV879"/>
      <c r="UW879"/>
      <c r="UX879"/>
      <c r="UY879"/>
      <c r="UZ879"/>
      <c r="VA879"/>
      <c r="VB879"/>
      <c r="VC879"/>
      <c r="VD879"/>
      <c r="VE879"/>
      <c r="VF879"/>
      <c r="VG879"/>
      <c r="VH879"/>
      <c r="VI879"/>
      <c r="VJ879"/>
      <c r="VK879"/>
      <c r="VL879"/>
      <c r="VM879"/>
      <c r="VN879"/>
      <c r="VO879"/>
      <c r="VP879"/>
      <c r="VQ879"/>
      <c r="VR879"/>
      <c r="VS879"/>
      <c r="VT879"/>
      <c r="VU879"/>
      <c r="VV879"/>
      <c r="VW879"/>
      <c r="VX879"/>
      <c r="VY879"/>
      <c r="VZ879"/>
      <c r="WA879"/>
      <c r="WB879"/>
      <c r="WC879"/>
      <c r="WD879"/>
      <c r="WE879"/>
      <c r="WF879"/>
      <c r="WG879"/>
      <c r="WH879"/>
      <c r="WI879"/>
      <c r="WJ879"/>
      <c r="WK879"/>
      <c r="WL879"/>
      <c r="WM879"/>
      <c r="WN879"/>
      <c r="WO879"/>
      <c r="WP879"/>
      <c r="WQ879"/>
      <c r="WR879"/>
      <c r="WS879"/>
      <c r="WT879"/>
      <c r="WU879"/>
      <c r="WV879"/>
      <c r="WW879"/>
      <c r="WX879"/>
      <c r="WY879"/>
      <c r="WZ879"/>
      <c r="XA879"/>
      <c r="XB879"/>
      <c r="XC879"/>
      <c r="XD879"/>
      <c r="XE879"/>
      <c r="XF879"/>
      <c r="XG879"/>
      <c r="XH879"/>
      <c r="XI879"/>
      <c r="XJ879"/>
      <c r="XK879"/>
      <c r="XL879"/>
      <c r="XM879"/>
      <c r="XN879"/>
      <c r="XO879"/>
      <c r="XP879"/>
      <c r="XQ879"/>
      <c r="XR879"/>
      <c r="XS879"/>
      <c r="XT879"/>
      <c r="XU879"/>
      <c r="XV879"/>
      <c r="XW879"/>
      <c r="XX879"/>
      <c r="XY879"/>
      <c r="XZ879"/>
      <c r="YA879"/>
      <c r="YB879"/>
      <c r="YC879"/>
      <c r="YD879"/>
      <c r="YE879"/>
      <c r="YF879"/>
      <c r="YG879"/>
      <c r="YH879"/>
      <c r="YI879"/>
      <c r="YJ879"/>
      <c r="YK879"/>
      <c r="YL879"/>
      <c r="YM879"/>
      <c r="YN879"/>
      <c r="YO879"/>
      <c r="YP879"/>
      <c r="YQ879"/>
      <c r="YR879"/>
      <c r="YS879"/>
      <c r="YT879"/>
      <c r="YU879"/>
      <c r="YV879"/>
      <c r="YW879"/>
      <c r="YX879"/>
      <c r="YY879"/>
      <c r="YZ879"/>
      <c r="ZA879"/>
      <c r="ZB879"/>
      <c r="ZC879"/>
      <c r="ZD879"/>
      <c r="ZE879"/>
      <c r="ZF879"/>
      <c r="ZG879"/>
      <c r="ZH879"/>
      <c r="ZI879"/>
      <c r="ZJ879"/>
      <c r="ZK879"/>
      <c r="ZL879"/>
      <c r="ZM879"/>
      <c r="ZN879"/>
      <c r="ZO879"/>
      <c r="ZP879"/>
      <c r="ZQ879"/>
      <c r="ZR879"/>
      <c r="ZS879"/>
      <c r="ZT879"/>
      <c r="ZU879"/>
      <c r="ZV879"/>
      <c r="ZW879"/>
      <c r="ZX879"/>
      <c r="ZY879"/>
      <c r="ZZ879"/>
    </row>
    <row r="880" spans="12:702" x14ac:dyDescent="0.3">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c r="RI880"/>
      <c r="RJ880"/>
      <c r="RK880"/>
      <c r="RL880"/>
      <c r="RM880"/>
      <c r="RN880"/>
      <c r="RO880"/>
      <c r="RP880"/>
      <c r="RQ880"/>
      <c r="RR880"/>
      <c r="RS880"/>
      <c r="RT880"/>
      <c r="RU880"/>
      <c r="RV880"/>
      <c r="RW880"/>
      <c r="RX880"/>
      <c r="RY880"/>
      <c r="RZ880"/>
      <c r="SA880"/>
      <c r="SB880"/>
      <c r="SC880"/>
      <c r="SD880"/>
      <c r="SE880"/>
      <c r="SF880"/>
      <c r="SG880"/>
      <c r="SH880"/>
      <c r="SI880"/>
      <c r="SJ880"/>
      <c r="SK880"/>
      <c r="SL880"/>
      <c r="SM880"/>
      <c r="SN880"/>
      <c r="SO880"/>
      <c r="SP880"/>
      <c r="SQ880"/>
      <c r="SR880"/>
      <c r="SS880"/>
      <c r="ST880"/>
      <c r="SU880"/>
      <c r="SV880"/>
      <c r="SW880"/>
      <c r="SX880"/>
      <c r="SY880"/>
      <c r="SZ880"/>
      <c r="TA880"/>
      <c r="TB880"/>
      <c r="TC880"/>
      <c r="TD880"/>
      <c r="TE880"/>
      <c r="TF880"/>
      <c r="TG880"/>
      <c r="TH880"/>
      <c r="TI880"/>
      <c r="TJ880"/>
      <c r="TK880"/>
      <c r="TL880"/>
      <c r="TM880"/>
      <c r="TN880"/>
      <c r="TO880"/>
      <c r="TP880"/>
      <c r="TQ880"/>
      <c r="TR880"/>
      <c r="TS880"/>
      <c r="TT880"/>
      <c r="TU880"/>
      <c r="TV880"/>
      <c r="TW880"/>
      <c r="TX880"/>
      <c r="TY880"/>
      <c r="TZ880"/>
      <c r="UA880"/>
      <c r="UB880"/>
      <c r="UC880"/>
      <c r="UD880"/>
      <c r="UE880"/>
      <c r="UF880"/>
      <c r="UG880"/>
      <c r="UH880"/>
      <c r="UI880"/>
      <c r="UJ880"/>
      <c r="UK880"/>
      <c r="UL880"/>
      <c r="UM880"/>
      <c r="UN880"/>
      <c r="UO880"/>
      <c r="UP880"/>
      <c r="UQ880"/>
      <c r="UR880"/>
      <c r="US880"/>
      <c r="UT880"/>
      <c r="UU880"/>
      <c r="UV880"/>
      <c r="UW880"/>
      <c r="UX880"/>
      <c r="UY880"/>
      <c r="UZ880"/>
      <c r="VA880"/>
      <c r="VB880"/>
      <c r="VC880"/>
      <c r="VD880"/>
      <c r="VE880"/>
      <c r="VF880"/>
      <c r="VG880"/>
      <c r="VH880"/>
      <c r="VI880"/>
      <c r="VJ880"/>
      <c r="VK880"/>
      <c r="VL880"/>
      <c r="VM880"/>
      <c r="VN880"/>
      <c r="VO880"/>
      <c r="VP880"/>
      <c r="VQ880"/>
      <c r="VR880"/>
      <c r="VS880"/>
      <c r="VT880"/>
      <c r="VU880"/>
      <c r="VV880"/>
      <c r="VW880"/>
      <c r="VX880"/>
      <c r="VY880"/>
      <c r="VZ880"/>
      <c r="WA880"/>
      <c r="WB880"/>
      <c r="WC880"/>
      <c r="WD880"/>
      <c r="WE880"/>
      <c r="WF880"/>
      <c r="WG880"/>
      <c r="WH880"/>
      <c r="WI880"/>
      <c r="WJ880"/>
      <c r="WK880"/>
      <c r="WL880"/>
      <c r="WM880"/>
      <c r="WN880"/>
      <c r="WO880"/>
      <c r="WP880"/>
      <c r="WQ880"/>
      <c r="WR880"/>
      <c r="WS880"/>
      <c r="WT880"/>
      <c r="WU880"/>
      <c r="WV880"/>
      <c r="WW880"/>
      <c r="WX880"/>
      <c r="WY880"/>
      <c r="WZ880"/>
      <c r="XA880"/>
      <c r="XB880"/>
      <c r="XC880"/>
      <c r="XD880"/>
      <c r="XE880"/>
      <c r="XF880"/>
      <c r="XG880"/>
      <c r="XH880"/>
      <c r="XI880"/>
      <c r="XJ880"/>
      <c r="XK880"/>
      <c r="XL880"/>
      <c r="XM880"/>
      <c r="XN880"/>
      <c r="XO880"/>
      <c r="XP880"/>
      <c r="XQ880"/>
      <c r="XR880"/>
      <c r="XS880"/>
      <c r="XT880"/>
      <c r="XU880"/>
      <c r="XV880"/>
      <c r="XW880"/>
      <c r="XX880"/>
      <c r="XY880"/>
      <c r="XZ880"/>
      <c r="YA880"/>
      <c r="YB880"/>
      <c r="YC880"/>
      <c r="YD880"/>
      <c r="YE880"/>
      <c r="YF880"/>
      <c r="YG880"/>
      <c r="YH880"/>
      <c r="YI880"/>
      <c r="YJ880"/>
      <c r="YK880"/>
      <c r="YL880"/>
      <c r="YM880"/>
      <c r="YN880"/>
      <c r="YO880"/>
      <c r="YP880"/>
      <c r="YQ880"/>
      <c r="YR880"/>
      <c r="YS880"/>
      <c r="YT880"/>
      <c r="YU880"/>
      <c r="YV880"/>
      <c r="YW880"/>
      <c r="YX880"/>
      <c r="YY880"/>
      <c r="YZ880"/>
      <c r="ZA880"/>
      <c r="ZB880"/>
      <c r="ZC880"/>
      <c r="ZD880"/>
      <c r="ZE880"/>
      <c r="ZF880"/>
      <c r="ZG880"/>
      <c r="ZH880"/>
      <c r="ZI880"/>
      <c r="ZJ880"/>
      <c r="ZK880"/>
      <c r="ZL880"/>
      <c r="ZM880"/>
      <c r="ZN880"/>
      <c r="ZO880"/>
      <c r="ZP880"/>
      <c r="ZQ880"/>
      <c r="ZR880"/>
      <c r="ZS880"/>
      <c r="ZT880"/>
      <c r="ZU880"/>
      <c r="ZV880"/>
      <c r="ZW880"/>
      <c r="ZX880"/>
      <c r="ZY880"/>
      <c r="ZZ880"/>
    </row>
    <row r="881" spans="12:702" x14ac:dyDescent="0.3">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c r="RI881"/>
      <c r="RJ881"/>
      <c r="RK881"/>
      <c r="RL881"/>
      <c r="RM881"/>
      <c r="RN881"/>
      <c r="RO881"/>
      <c r="RP881"/>
      <c r="RQ881"/>
      <c r="RR881"/>
      <c r="RS881"/>
      <c r="RT881"/>
      <c r="RU881"/>
      <c r="RV881"/>
      <c r="RW881"/>
      <c r="RX881"/>
      <c r="RY881"/>
      <c r="RZ881"/>
      <c r="SA881"/>
      <c r="SB881"/>
      <c r="SC881"/>
      <c r="SD881"/>
      <c r="SE881"/>
      <c r="SF881"/>
      <c r="SG881"/>
      <c r="SH881"/>
      <c r="SI881"/>
      <c r="SJ881"/>
      <c r="SK881"/>
      <c r="SL881"/>
      <c r="SM881"/>
      <c r="SN881"/>
      <c r="SO881"/>
      <c r="SP881"/>
      <c r="SQ881"/>
      <c r="SR881"/>
      <c r="SS881"/>
      <c r="ST881"/>
      <c r="SU881"/>
      <c r="SV881"/>
      <c r="SW881"/>
      <c r="SX881"/>
      <c r="SY881"/>
      <c r="SZ881"/>
      <c r="TA881"/>
      <c r="TB881"/>
      <c r="TC881"/>
      <c r="TD881"/>
      <c r="TE881"/>
      <c r="TF881"/>
      <c r="TG881"/>
      <c r="TH881"/>
      <c r="TI881"/>
      <c r="TJ881"/>
      <c r="TK881"/>
      <c r="TL881"/>
      <c r="TM881"/>
      <c r="TN881"/>
      <c r="TO881"/>
      <c r="TP881"/>
      <c r="TQ881"/>
      <c r="TR881"/>
      <c r="TS881"/>
      <c r="TT881"/>
      <c r="TU881"/>
      <c r="TV881"/>
      <c r="TW881"/>
      <c r="TX881"/>
      <c r="TY881"/>
      <c r="TZ881"/>
      <c r="UA881"/>
      <c r="UB881"/>
      <c r="UC881"/>
      <c r="UD881"/>
      <c r="UE881"/>
      <c r="UF881"/>
      <c r="UG881"/>
      <c r="UH881"/>
      <c r="UI881"/>
      <c r="UJ881"/>
      <c r="UK881"/>
      <c r="UL881"/>
      <c r="UM881"/>
      <c r="UN881"/>
      <c r="UO881"/>
      <c r="UP881"/>
      <c r="UQ881"/>
      <c r="UR881"/>
      <c r="US881"/>
      <c r="UT881"/>
      <c r="UU881"/>
      <c r="UV881"/>
      <c r="UW881"/>
      <c r="UX881"/>
      <c r="UY881"/>
      <c r="UZ881"/>
      <c r="VA881"/>
      <c r="VB881"/>
      <c r="VC881"/>
      <c r="VD881"/>
      <c r="VE881"/>
      <c r="VF881"/>
      <c r="VG881"/>
      <c r="VH881"/>
      <c r="VI881"/>
      <c r="VJ881"/>
      <c r="VK881"/>
      <c r="VL881"/>
      <c r="VM881"/>
      <c r="VN881"/>
      <c r="VO881"/>
      <c r="VP881"/>
      <c r="VQ881"/>
      <c r="VR881"/>
      <c r="VS881"/>
      <c r="VT881"/>
      <c r="VU881"/>
      <c r="VV881"/>
      <c r="VW881"/>
      <c r="VX881"/>
      <c r="VY881"/>
      <c r="VZ881"/>
      <c r="WA881"/>
      <c r="WB881"/>
      <c r="WC881"/>
      <c r="WD881"/>
      <c r="WE881"/>
      <c r="WF881"/>
      <c r="WG881"/>
      <c r="WH881"/>
      <c r="WI881"/>
      <c r="WJ881"/>
      <c r="WK881"/>
      <c r="WL881"/>
      <c r="WM881"/>
      <c r="WN881"/>
      <c r="WO881"/>
      <c r="WP881"/>
      <c r="WQ881"/>
      <c r="WR881"/>
      <c r="WS881"/>
      <c r="WT881"/>
      <c r="WU881"/>
      <c r="WV881"/>
      <c r="WW881"/>
      <c r="WX881"/>
      <c r="WY881"/>
      <c r="WZ881"/>
      <c r="XA881"/>
      <c r="XB881"/>
      <c r="XC881"/>
      <c r="XD881"/>
      <c r="XE881"/>
      <c r="XF881"/>
      <c r="XG881"/>
      <c r="XH881"/>
      <c r="XI881"/>
      <c r="XJ881"/>
      <c r="XK881"/>
      <c r="XL881"/>
      <c r="XM881"/>
      <c r="XN881"/>
      <c r="XO881"/>
      <c r="XP881"/>
      <c r="XQ881"/>
      <c r="XR881"/>
      <c r="XS881"/>
      <c r="XT881"/>
      <c r="XU881"/>
      <c r="XV881"/>
      <c r="XW881"/>
      <c r="XX881"/>
      <c r="XY881"/>
      <c r="XZ881"/>
      <c r="YA881"/>
      <c r="YB881"/>
      <c r="YC881"/>
      <c r="YD881"/>
      <c r="YE881"/>
      <c r="YF881"/>
      <c r="YG881"/>
      <c r="YH881"/>
      <c r="YI881"/>
      <c r="YJ881"/>
      <c r="YK881"/>
      <c r="YL881"/>
      <c r="YM881"/>
      <c r="YN881"/>
      <c r="YO881"/>
      <c r="YP881"/>
      <c r="YQ881"/>
      <c r="YR881"/>
      <c r="YS881"/>
      <c r="YT881"/>
      <c r="YU881"/>
      <c r="YV881"/>
      <c r="YW881"/>
      <c r="YX881"/>
      <c r="YY881"/>
      <c r="YZ881"/>
      <c r="ZA881"/>
      <c r="ZB881"/>
      <c r="ZC881"/>
      <c r="ZD881"/>
      <c r="ZE881"/>
      <c r="ZF881"/>
      <c r="ZG881"/>
      <c r="ZH881"/>
      <c r="ZI881"/>
      <c r="ZJ881"/>
      <c r="ZK881"/>
      <c r="ZL881"/>
      <c r="ZM881"/>
      <c r="ZN881"/>
      <c r="ZO881"/>
      <c r="ZP881"/>
      <c r="ZQ881"/>
      <c r="ZR881"/>
      <c r="ZS881"/>
      <c r="ZT881"/>
      <c r="ZU881"/>
      <c r="ZV881"/>
      <c r="ZW881"/>
      <c r="ZX881"/>
      <c r="ZY881"/>
      <c r="ZZ881"/>
    </row>
    <row r="882" spans="12:702" x14ac:dyDescent="0.3">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c r="RI882"/>
      <c r="RJ882"/>
      <c r="RK882"/>
      <c r="RL882"/>
      <c r="RM882"/>
      <c r="RN882"/>
      <c r="RO882"/>
      <c r="RP882"/>
      <c r="RQ882"/>
      <c r="RR882"/>
      <c r="RS882"/>
      <c r="RT882"/>
      <c r="RU882"/>
      <c r="RV882"/>
      <c r="RW882"/>
      <c r="RX882"/>
      <c r="RY882"/>
      <c r="RZ882"/>
      <c r="SA882"/>
      <c r="SB882"/>
      <c r="SC882"/>
      <c r="SD882"/>
      <c r="SE882"/>
      <c r="SF882"/>
      <c r="SG882"/>
      <c r="SH882"/>
      <c r="SI882"/>
      <c r="SJ882"/>
      <c r="SK882"/>
      <c r="SL882"/>
      <c r="SM882"/>
      <c r="SN882"/>
      <c r="SO882"/>
      <c r="SP882"/>
      <c r="SQ882"/>
      <c r="SR882"/>
      <c r="SS882"/>
      <c r="ST882"/>
      <c r="SU882"/>
      <c r="SV882"/>
      <c r="SW882"/>
      <c r="SX882"/>
      <c r="SY882"/>
      <c r="SZ882"/>
      <c r="TA882"/>
      <c r="TB882"/>
      <c r="TC882"/>
      <c r="TD882"/>
      <c r="TE882"/>
      <c r="TF882"/>
      <c r="TG882"/>
      <c r="TH882"/>
      <c r="TI882"/>
      <c r="TJ882"/>
      <c r="TK882"/>
      <c r="TL882"/>
      <c r="TM882"/>
      <c r="TN882"/>
      <c r="TO882"/>
      <c r="TP882"/>
      <c r="TQ882"/>
      <c r="TR882"/>
      <c r="TS882"/>
      <c r="TT882"/>
      <c r="TU882"/>
      <c r="TV882"/>
      <c r="TW882"/>
      <c r="TX882"/>
      <c r="TY882"/>
      <c r="TZ882"/>
      <c r="UA882"/>
      <c r="UB882"/>
      <c r="UC882"/>
      <c r="UD882"/>
      <c r="UE882"/>
      <c r="UF882"/>
      <c r="UG882"/>
      <c r="UH882"/>
      <c r="UI882"/>
      <c r="UJ882"/>
      <c r="UK882"/>
      <c r="UL882"/>
      <c r="UM882"/>
      <c r="UN882"/>
      <c r="UO882"/>
      <c r="UP882"/>
      <c r="UQ882"/>
      <c r="UR882"/>
      <c r="US882"/>
      <c r="UT882"/>
      <c r="UU882"/>
      <c r="UV882"/>
      <c r="UW882"/>
      <c r="UX882"/>
      <c r="UY882"/>
      <c r="UZ882"/>
      <c r="VA882"/>
      <c r="VB882"/>
      <c r="VC882"/>
      <c r="VD882"/>
      <c r="VE882"/>
      <c r="VF882"/>
      <c r="VG882"/>
      <c r="VH882"/>
      <c r="VI882"/>
      <c r="VJ882"/>
      <c r="VK882"/>
      <c r="VL882"/>
      <c r="VM882"/>
      <c r="VN882"/>
      <c r="VO882"/>
      <c r="VP882"/>
      <c r="VQ882"/>
      <c r="VR882"/>
      <c r="VS882"/>
      <c r="VT882"/>
      <c r="VU882"/>
      <c r="VV882"/>
      <c r="VW882"/>
      <c r="VX882"/>
      <c r="VY882"/>
      <c r="VZ882"/>
      <c r="WA882"/>
      <c r="WB882"/>
      <c r="WC882"/>
      <c r="WD882"/>
      <c r="WE882"/>
      <c r="WF882"/>
      <c r="WG882"/>
      <c r="WH882"/>
      <c r="WI882"/>
      <c r="WJ882"/>
      <c r="WK882"/>
      <c r="WL882"/>
      <c r="WM882"/>
      <c r="WN882"/>
      <c r="WO882"/>
      <c r="WP882"/>
      <c r="WQ882"/>
      <c r="WR882"/>
      <c r="WS882"/>
      <c r="WT882"/>
      <c r="WU882"/>
      <c r="WV882"/>
      <c r="WW882"/>
      <c r="WX882"/>
      <c r="WY882"/>
      <c r="WZ882"/>
      <c r="XA882"/>
      <c r="XB882"/>
      <c r="XC882"/>
      <c r="XD882"/>
      <c r="XE882"/>
      <c r="XF882"/>
      <c r="XG882"/>
      <c r="XH882"/>
      <c r="XI882"/>
      <c r="XJ882"/>
      <c r="XK882"/>
      <c r="XL882"/>
      <c r="XM882"/>
      <c r="XN882"/>
      <c r="XO882"/>
      <c r="XP882"/>
      <c r="XQ882"/>
      <c r="XR882"/>
      <c r="XS882"/>
      <c r="XT882"/>
      <c r="XU882"/>
      <c r="XV882"/>
      <c r="XW882"/>
      <c r="XX882"/>
      <c r="XY882"/>
      <c r="XZ882"/>
      <c r="YA882"/>
      <c r="YB882"/>
      <c r="YC882"/>
      <c r="YD882"/>
      <c r="YE882"/>
      <c r="YF882"/>
      <c r="YG882"/>
      <c r="YH882"/>
      <c r="YI882"/>
      <c r="YJ882"/>
      <c r="YK882"/>
      <c r="YL882"/>
      <c r="YM882"/>
      <c r="YN882"/>
      <c r="YO882"/>
      <c r="YP882"/>
      <c r="YQ882"/>
      <c r="YR882"/>
      <c r="YS882"/>
      <c r="YT882"/>
      <c r="YU882"/>
      <c r="YV882"/>
      <c r="YW882"/>
      <c r="YX882"/>
      <c r="YY882"/>
      <c r="YZ882"/>
      <c r="ZA882"/>
      <c r="ZB882"/>
      <c r="ZC882"/>
      <c r="ZD882"/>
      <c r="ZE882"/>
      <c r="ZF882"/>
      <c r="ZG882"/>
      <c r="ZH882"/>
      <c r="ZI882"/>
      <c r="ZJ882"/>
      <c r="ZK882"/>
      <c r="ZL882"/>
      <c r="ZM882"/>
      <c r="ZN882"/>
      <c r="ZO882"/>
      <c r="ZP882"/>
      <c r="ZQ882"/>
      <c r="ZR882"/>
      <c r="ZS882"/>
      <c r="ZT882"/>
      <c r="ZU882"/>
      <c r="ZV882"/>
      <c r="ZW882"/>
      <c r="ZX882"/>
      <c r="ZY882"/>
      <c r="ZZ882"/>
    </row>
    <row r="883" spans="12:702" x14ac:dyDescent="0.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c r="RI883"/>
      <c r="RJ883"/>
      <c r="RK883"/>
      <c r="RL883"/>
      <c r="RM883"/>
      <c r="RN883"/>
      <c r="RO883"/>
      <c r="RP883"/>
      <c r="RQ883"/>
      <c r="RR883"/>
      <c r="RS883"/>
      <c r="RT883"/>
      <c r="RU883"/>
      <c r="RV883"/>
      <c r="RW883"/>
      <c r="RX883"/>
      <c r="RY883"/>
      <c r="RZ883"/>
      <c r="SA883"/>
      <c r="SB883"/>
      <c r="SC883"/>
      <c r="SD883"/>
      <c r="SE883"/>
      <c r="SF883"/>
      <c r="SG883"/>
      <c r="SH883"/>
      <c r="SI883"/>
      <c r="SJ883"/>
      <c r="SK883"/>
      <c r="SL883"/>
      <c r="SM883"/>
      <c r="SN883"/>
      <c r="SO883"/>
      <c r="SP883"/>
      <c r="SQ883"/>
      <c r="SR883"/>
      <c r="SS883"/>
      <c r="ST883"/>
      <c r="SU883"/>
      <c r="SV883"/>
      <c r="SW883"/>
      <c r="SX883"/>
      <c r="SY883"/>
      <c r="SZ883"/>
      <c r="TA883"/>
      <c r="TB883"/>
      <c r="TC883"/>
      <c r="TD883"/>
      <c r="TE883"/>
      <c r="TF883"/>
      <c r="TG883"/>
      <c r="TH883"/>
      <c r="TI883"/>
      <c r="TJ883"/>
      <c r="TK883"/>
      <c r="TL883"/>
      <c r="TM883"/>
      <c r="TN883"/>
      <c r="TO883"/>
      <c r="TP883"/>
      <c r="TQ883"/>
      <c r="TR883"/>
      <c r="TS883"/>
      <c r="TT883"/>
      <c r="TU883"/>
      <c r="TV883"/>
      <c r="TW883"/>
      <c r="TX883"/>
      <c r="TY883"/>
      <c r="TZ883"/>
      <c r="UA883"/>
      <c r="UB883"/>
      <c r="UC883"/>
      <c r="UD883"/>
      <c r="UE883"/>
      <c r="UF883"/>
      <c r="UG883"/>
      <c r="UH883"/>
      <c r="UI883"/>
      <c r="UJ883"/>
      <c r="UK883"/>
      <c r="UL883"/>
      <c r="UM883"/>
      <c r="UN883"/>
      <c r="UO883"/>
      <c r="UP883"/>
      <c r="UQ883"/>
      <c r="UR883"/>
      <c r="US883"/>
      <c r="UT883"/>
      <c r="UU883"/>
      <c r="UV883"/>
      <c r="UW883"/>
      <c r="UX883"/>
      <c r="UY883"/>
      <c r="UZ883"/>
      <c r="VA883"/>
      <c r="VB883"/>
      <c r="VC883"/>
      <c r="VD883"/>
      <c r="VE883"/>
      <c r="VF883"/>
      <c r="VG883"/>
      <c r="VH883"/>
      <c r="VI883"/>
      <c r="VJ883"/>
      <c r="VK883"/>
      <c r="VL883"/>
      <c r="VM883"/>
      <c r="VN883"/>
      <c r="VO883"/>
      <c r="VP883"/>
      <c r="VQ883"/>
      <c r="VR883"/>
      <c r="VS883"/>
      <c r="VT883"/>
      <c r="VU883"/>
      <c r="VV883"/>
      <c r="VW883"/>
      <c r="VX883"/>
      <c r="VY883"/>
      <c r="VZ883"/>
      <c r="WA883"/>
      <c r="WB883"/>
      <c r="WC883"/>
      <c r="WD883"/>
      <c r="WE883"/>
      <c r="WF883"/>
      <c r="WG883"/>
      <c r="WH883"/>
      <c r="WI883"/>
      <c r="WJ883"/>
      <c r="WK883"/>
      <c r="WL883"/>
      <c r="WM883"/>
      <c r="WN883"/>
      <c r="WO883"/>
      <c r="WP883"/>
      <c r="WQ883"/>
      <c r="WR883"/>
      <c r="WS883"/>
      <c r="WT883"/>
      <c r="WU883"/>
      <c r="WV883"/>
      <c r="WW883"/>
      <c r="WX883"/>
      <c r="WY883"/>
      <c r="WZ883"/>
      <c r="XA883"/>
      <c r="XB883"/>
      <c r="XC883"/>
      <c r="XD883"/>
      <c r="XE883"/>
      <c r="XF883"/>
      <c r="XG883"/>
      <c r="XH883"/>
      <c r="XI883"/>
      <c r="XJ883"/>
      <c r="XK883"/>
      <c r="XL883"/>
      <c r="XM883"/>
      <c r="XN883"/>
      <c r="XO883"/>
      <c r="XP883"/>
      <c r="XQ883"/>
      <c r="XR883"/>
      <c r="XS883"/>
      <c r="XT883"/>
      <c r="XU883"/>
      <c r="XV883"/>
      <c r="XW883"/>
      <c r="XX883"/>
      <c r="XY883"/>
      <c r="XZ883"/>
      <c r="YA883"/>
      <c r="YB883"/>
      <c r="YC883"/>
      <c r="YD883"/>
      <c r="YE883"/>
      <c r="YF883"/>
      <c r="YG883"/>
      <c r="YH883"/>
      <c r="YI883"/>
      <c r="YJ883"/>
      <c r="YK883"/>
      <c r="YL883"/>
      <c r="YM883"/>
      <c r="YN883"/>
      <c r="YO883"/>
      <c r="YP883"/>
      <c r="YQ883"/>
      <c r="YR883"/>
      <c r="YS883"/>
      <c r="YT883"/>
      <c r="YU883"/>
      <c r="YV883"/>
      <c r="YW883"/>
      <c r="YX883"/>
      <c r="YY883"/>
      <c r="YZ883"/>
      <c r="ZA883"/>
      <c r="ZB883"/>
      <c r="ZC883"/>
      <c r="ZD883"/>
      <c r="ZE883"/>
      <c r="ZF883"/>
      <c r="ZG883"/>
      <c r="ZH883"/>
      <c r="ZI883"/>
      <c r="ZJ883"/>
      <c r="ZK883"/>
      <c r="ZL883"/>
      <c r="ZM883"/>
      <c r="ZN883"/>
      <c r="ZO883"/>
      <c r="ZP883"/>
      <c r="ZQ883"/>
      <c r="ZR883"/>
      <c r="ZS883"/>
      <c r="ZT883"/>
      <c r="ZU883"/>
      <c r="ZV883"/>
      <c r="ZW883"/>
      <c r="ZX883"/>
      <c r="ZY883"/>
      <c r="ZZ883"/>
    </row>
    <row r="884" spans="12:702" x14ac:dyDescent="0.3">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c r="RI884"/>
      <c r="RJ884"/>
      <c r="RK884"/>
      <c r="RL884"/>
      <c r="RM884"/>
      <c r="RN884"/>
      <c r="RO884"/>
      <c r="RP884"/>
      <c r="RQ884"/>
      <c r="RR884"/>
      <c r="RS884"/>
      <c r="RT884"/>
      <c r="RU884"/>
      <c r="RV884"/>
      <c r="RW884"/>
      <c r="RX884"/>
      <c r="RY884"/>
      <c r="RZ884"/>
      <c r="SA884"/>
      <c r="SB884"/>
      <c r="SC884"/>
      <c r="SD884"/>
      <c r="SE884"/>
      <c r="SF884"/>
      <c r="SG884"/>
      <c r="SH884"/>
      <c r="SI884"/>
      <c r="SJ884"/>
      <c r="SK884"/>
      <c r="SL884"/>
      <c r="SM884"/>
      <c r="SN884"/>
      <c r="SO884"/>
      <c r="SP884"/>
      <c r="SQ884"/>
      <c r="SR884"/>
      <c r="SS884"/>
      <c r="ST884"/>
      <c r="SU884"/>
      <c r="SV884"/>
      <c r="SW884"/>
      <c r="SX884"/>
      <c r="SY884"/>
      <c r="SZ884"/>
      <c r="TA884"/>
      <c r="TB884"/>
      <c r="TC884"/>
      <c r="TD884"/>
      <c r="TE884"/>
      <c r="TF884"/>
      <c r="TG884"/>
      <c r="TH884"/>
      <c r="TI884"/>
      <c r="TJ884"/>
      <c r="TK884"/>
      <c r="TL884"/>
      <c r="TM884"/>
      <c r="TN884"/>
      <c r="TO884"/>
      <c r="TP884"/>
      <c r="TQ884"/>
      <c r="TR884"/>
      <c r="TS884"/>
      <c r="TT884"/>
      <c r="TU884"/>
      <c r="TV884"/>
      <c r="TW884"/>
      <c r="TX884"/>
      <c r="TY884"/>
      <c r="TZ884"/>
      <c r="UA884"/>
      <c r="UB884"/>
      <c r="UC884"/>
      <c r="UD884"/>
      <c r="UE884"/>
      <c r="UF884"/>
      <c r="UG884"/>
      <c r="UH884"/>
      <c r="UI884"/>
      <c r="UJ884"/>
      <c r="UK884"/>
      <c r="UL884"/>
      <c r="UM884"/>
      <c r="UN884"/>
      <c r="UO884"/>
      <c r="UP884"/>
      <c r="UQ884"/>
      <c r="UR884"/>
      <c r="US884"/>
      <c r="UT884"/>
      <c r="UU884"/>
      <c r="UV884"/>
      <c r="UW884"/>
      <c r="UX884"/>
      <c r="UY884"/>
      <c r="UZ884"/>
      <c r="VA884"/>
      <c r="VB884"/>
      <c r="VC884"/>
      <c r="VD884"/>
      <c r="VE884"/>
      <c r="VF884"/>
      <c r="VG884"/>
      <c r="VH884"/>
      <c r="VI884"/>
      <c r="VJ884"/>
      <c r="VK884"/>
      <c r="VL884"/>
      <c r="VM884"/>
      <c r="VN884"/>
      <c r="VO884"/>
      <c r="VP884"/>
      <c r="VQ884"/>
      <c r="VR884"/>
      <c r="VS884"/>
      <c r="VT884"/>
      <c r="VU884"/>
      <c r="VV884"/>
      <c r="VW884"/>
      <c r="VX884"/>
      <c r="VY884"/>
      <c r="VZ884"/>
      <c r="WA884"/>
      <c r="WB884"/>
      <c r="WC884"/>
      <c r="WD884"/>
      <c r="WE884"/>
      <c r="WF884"/>
      <c r="WG884"/>
      <c r="WH884"/>
      <c r="WI884"/>
      <c r="WJ884"/>
      <c r="WK884"/>
      <c r="WL884"/>
      <c r="WM884"/>
      <c r="WN884"/>
      <c r="WO884"/>
      <c r="WP884"/>
      <c r="WQ884"/>
      <c r="WR884"/>
      <c r="WS884"/>
      <c r="WT884"/>
      <c r="WU884"/>
      <c r="WV884"/>
      <c r="WW884"/>
      <c r="WX884"/>
      <c r="WY884"/>
      <c r="WZ884"/>
      <c r="XA884"/>
      <c r="XB884"/>
      <c r="XC884"/>
      <c r="XD884"/>
      <c r="XE884"/>
      <c r="XF884"/>
      <c r="XG884"/>
      <c r="XH884"/>
      <c r="XI884"/>
      <c r="XJ884"/>
      <c r="XK884"/>
      <c r="XL884"/>
      <c r="XM884"/>
      <c r="XN884"/>
      <c r="XO884"/>
      <c r="XP884"/>
      <c r="XQ884"/>
      <c r="XR884"/>
      <c r="XS884"/>
      <c r="XT884"/>
      <c r="XU884"/>
      <c r="XV884"/>
      <c r="XW884"/>
      <c r="XX884"/>
      <c r="XY884"/>
      <c r="XZ884"/>
      <c r="YA884"/>
      <c r="YB884"/>
      <c r="YC884"/>
      <c r="YD884"/>
      <c r="YE884"/>
      <c r="YF884"/>
      <c r="YG884"/>
      <c r="YH884"/>
      <c r="YI884"/>
      <c r="YJ884"/>
      <c r="YK884"/>
      <c r="YL884"/>
      <c r="YM884"/>
      <c r="YN884"/>
      <c r="YO884"/>
      <c r="YP884"/>
      <c r="YQ884"/>
      <c r="YR884"/>
      <c r="YS884"/>
      <c r="YT884"/>
      <c r="YU884"/>
      <c r="YV884"/>
      <c r="YW884"/>
      <c r="YX884"/>
      <c r="YY884"/>
      <c r="YZ884"/>
      <c r="ZA884"/>
      <c r="ZB884"/>
      <c r="ZC884"/>
      <c r="ZD884"/>
      <c r="ZE884"/>
      <c r="ZF884"/>
      <c r="ZG884"/>
      <c r="ZH884"/>
      <c r="ZI884"/>
      <c r="ZJ884"/>
      <c r="ZK884"/>
      <c r="ZL884"/>
      <c r="ZM884"/>
      <c r="ZN884"/>
      <c r="ZO884"/>
      <c r="ZP884"/>
      <c r="ZQ884"/>
      <c r="ZR884"/>
      <c r="ZS884"/>
      <c r="ZT884"/>
      <c r="ZU884"/>
      <c r="ZV884"/>
      <c r="ZW884"/>
      <c r="ZX884"/>
      <c r="ZY884"/>
      <c r="ZZ884"/>
    </row>
    <row r="885" spans="12:702" x14ac:dyDescent="0.3">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c r="RI885"/>
      <c r="RJ885"/>
      <c r="RK885"/>
      <c r="RL885"/>
      <c r="RM885"/>
      <c r="RN885"/>
      <c r="RO885"/>
      <c r="RP885"/>
      <c r="RQ885"/>
      <c r="RR885"/>
      <c r="RS885"/>
      <c r="RT885"/>
      <c r="RU885"/>
      <c r="RV885"/>
      <c r="RW885"/>
      <c r="RX885"/>
      <c r="RY885"/>
      <c r="RZ885"/>
      <c r="SA885"/>
      <c r="SB885"/>
      <c r="SC885"/>
      <c r="SD885"/>
      <c r="SE885"/>
      <c r="SF885"/>
      <c r="SG885"/>
      <c r="SH885"/>
      <c r="SI885"/>
      <c r="SJ885"/>
      <c r="SK885"/>
      <c r="SL885"/>
      <c r="SM885"/>
      <c r="SN885"/>
      <c r="SO885"/>
      <c r="SP885"/>
      <c r="SQ885"/>
      <c r="SR885"/>
      <c r="SS885"/>
      <c r="ST885"/>
      <c r="SU885"/>
      <c r="SV885"/>
      <c r="SW885"/>
      <c r="SX885"/>
      <c r="SY885"/>
      <c r="SZ885"/>
      <c r="TA885"/>
      <c r="TB885"/>
      <c r="TC885"/>
      <c r="TD885"/>
      <c r="TE885"/>
      <c r="TF885"/>
      <c r="TG885"/>
      <c r="TH885"/>
      <c r="TI885"/>
      <c r="TJ885"/>
      <c r="TK885"/>
      <c r="TL885"/>
      <c r="TM885"/>
      <c r="TN885"/>
      <c r="TO885"/>
      <c r="TP885"/>
      <c r="TQ885"/>
      <c r="TR885"/>
      <c r="TS885"/>
      <c r="TT885"/>
      <c r="TU885"/>
      <c r="TV885"/>
      <c r="TW885"/>
      <c r="TX885"/>
      <c r="TY885"/>
      <c r="TZ885"/>
      <c r="UA885"/>
      <c r="UB885"/>
      <c r="UC885"/>
      <c r="UD885"/>
      <c r="UE885"/>
      <c r="UF885"/>
      <c r="UG885"/>
      <c r="UH885"/>
      <c r="UI885"/>
      <c r="UJ885"/>
      <c r="UK885"/>
      <c r="UL885"/>
      <c r="UM885"/>
      <c r="UN885"/>
      <c r="UO885"/>
      <c r="UP885"/>
      <c r="UQ885"/>
      <c r="UR885"/>
      <c r="US885"/>
      <c r="UT885"/>
      <c r="UU885"/>
      <c r="UV885"/>
      <c r="UW885"/>
      <c r="UX885"/>
      <c r="UY885"/>
      <c r="UZ885"/>
      <c r="VA885"/>
      <c r="VB885"/>
      <c r="VC885"/>
      <c r="VD885"/>
      <c r="VE885"/>
      <c r="VF885"/>
      <c r="VG885"/>
      <c r="VH885"/>
      <c r="VI885"/>
      <c r="VJ885"/>
      <c r="VK885"/>
      <c r="VL885"/>
      <c r="VM885"/>
      <c r="VN885"/>
      <c r="VO885"/>
      <c r="VP885"/>
      <c r="VQ885"/>
      <c r="VR885"/>
      <c r="VS885"/>
      <c r="VT885"/>
      <c r="VU885"/>
      <c r="VV885"/>
      <c r="VW885"/>
      <c r="VX885"/>
      <c r="VY885"/>
      <c r="VZ885"/>
      <c r="WA885"/>
      <c r="WB885"/>
      <c r="WC885"/>
      <c r="WD885"/>
      <c r="WE885"/>
      <c r="WF885"/>
      <c r="WG885"/>
      <c r="WH885"/>
      <c r="WI885"/>
      <c r="WJ885"/>
      <c r="WK885"/>
      <c r="WL885"/>
      <c r="WM885"/>
      <c r="WN885"/>
      <c r="WO885"/>
      <c r="WP885"/>
      <c r="WQ885"/>
      <c r="WR885"/>
      <c r="WS885"/>
      <c r="WT885"/>
      <c r="WU885"/>
      <c r="WV885"/>
      <c r="WW885"/>
      <c r="WX885"/>
      <c r="WY885"/>
      <c r="WZ885"/>
      <c r="XA885"/>
      <c r="XB885"/>
      <c r="XC885"/>
      <c r="XD885"/>
      <c r="XE885"/>
      <c r="XF885"/>
      <c r="XG885"/>
      <c r="XH885"/>
      <c r="XI885"/>
      <c r="XJ885"/>
      <c r="XK885"/>
      <c r="XL885"/>
      <c r="XM885"/>
      <c r="XN885"/>
      <c r="XO885"/>
      <c r="XP885"/>
      <c r="XQ885"/>
      <c r="XR885"/>
      <c r="XS885"/>
      <c r="XT885"/>
      <c r="XU885"/>
      <c r="XV885"/>
      <c r="XW885"/>
      <c r="XX885"/>
      <c r="XY885"/>
      <c r="XZ885"/>
      <c r="YA885"/>
      <c r="YB885"/>
      <c r="YC885"/>
      <c r="YD885"/>
      <c r="YE885"/>
      <c r="YF885"/>
      <c r="YG885"/>
      <c r="YH885"/>
      <c r="YI885"/>
      <c r="YJ885"/>
      <c r="YK885"/>
      <c r="YL885"/>
      <c r="YM885"/>
      <c r="YN885"/>
      <c r="YO885"/>
      <c r="YP885"/>
      <c r="YQ885"/>
      <c r="YR885"/>
      <c r="YS885"/>
      <c r="YT885"/>
      <c r="YU885"/>
      <c r="YV885"/>
      <c r="YW885"/>
      <c r="YX885"/>
      <c r="YY885"/>
      <c r="YZ885"/>
      <c r="ZA885"/>
      <c r="ZB885"/>
      <c r="ZC885"/>
      <c r="ZD885"/>
      <c r="ZE885"/>
      <c r="ZF885"/>
      <c r="ZG885"/>
      <c r="ZH885"/>
      <c r="ZI885"/>
      <c r="ZJ885"/>
      <c r="ZK885"/>
      <c r="ZL885"/>
      <c r="ZM885"/>
      <c r="ZN885"/>
      <c r="ZO885"/>
      <c r="ZP885"/>
      <c r="ZQ885"/>
      <c r="ZR885"/>
      <c r="ZS885"/>
      <c r="ZT885"/>
      <c r="ZU885"/>
      <c r="ZV885"/>
      <c r="ZW885"/>
      <c r="ZX885"/>
      <c r="ZY885"/>
      <c r="ZZ885"/>
    </row>
    <row r="886" spans="12:702" x14ac:dyDescent="0.3">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c r="RZ886"/>
      <c r="SA886"/>
      <c r="SB886"/>
      <c r="SC886"/>
      <c r="SD886"/>
      <c r="SE886"/>
      <c r="SF886"/>
      <c r="SG886"/>
      <c r="SH886"/>
      <c r="SI886"/>
      <c r="SJ886"/>
      <c r="SK886"/>
      <c r="SL886"/>
      <c r="SM886"/>
      <c r="SN886"/>
      <c r="SO886"/>
      <c r="SP886"/>
      <c r="SQ886"/>
      <c r="SR886"/>
      <c r="SS886"/>
      <c r="ST886"/>
      <c r="SU886"/>
      <c r="SV886"/>
      <c r="SW886"/>
      <c r="SX886"/>
      <c r="SY886"/>
      <c r="SZ886"/>
      <c r="TA886"/>
      <c r="TB886"/>
      <c r="TC886"/>
      <c r="TD886"/>
      <c r="TE886"/>
      <c r="TF886"/>
      <c r="TG886"/>
      <c r="TH886"/>
      <c r="TI886"/>
      <c r="TJ886"/>
      <c r="TK886"/>
      <c r="TL886"/>
      <c r="TM886"/>
      <c r="TN886"/>
      <c r="TO886"/>
      <c r="TP886"/>
      <c r="TQ886"/>
      <c r="TR886"/>
      <c r="TS886"/>
      <c r="TT886"/>
      <c r="TU886"/>
      <c r="TV886"/>
      <c r="TW886"/>
      <c r="TX886"/>
      <c r="TY886"/>
      <c r="TZ886"/>
      <c r="UA886"/>
      <c r="UB886"/>
      <c r="UC886"/>
      <c r="UD886"/>
      <c r="UE886"/>
      <c r="UF886"/>
      <c r="UG886"/>
      <c r="UH886"/>
      <c r="UI886"/>
      <c r="UJ886"/>
      <c r="UK886"/>
      <c r="UL886"/>
      <c r="UM886"/>
      <c r="UN886"/>
      <c r="UO886"/>
      <c r="UP886"/>
      <c r="UQ886"/>
      <c r="UR886"/>
      <c r="US886"/>
      <c r="UT886"/>
      <c r="UU886"/>
      <c r="UV886"/>
      <c r="UW886"/>
      <c r="UX886"/>
      <c r="UY886"/>
      <c r="UZ886"/>
      <c r="VA886"/>
      <c r="VB886"/>
      <c r="VC886"/>
      <c r="VD886"/>
      <c r="VE886"/>
      <c r="VF886"/>
      <c r="VG886"/>
      <c r="VH886"/>
      <c r="VI886"/>
      <c r="VJ886"/>
      <c r="VK886"/>
      <c r="VL886"/>
      <c r="VM886"/>
      <c r="VN886"/>
      <c r="VO886"/>
      <c r="VP886"/>
      <c r="VQ886"/>
      <c r="VR886"/>
      <c r="VS886"/>
      <c r="VT886"/>
      <c r="VU886"/>
      <c r="VV886"/>
      <c r="VW886"/>
      <c r="VX886"/>
      <c r="VY886"/>
      <c r="VZ886"/>
      <c r="WA886"/>
      <c r="WB886"/>
      <c r="WC886"/>
      <c r="WD886"/>
      <c r="WE886"/>
      <c r="WF886"/>
      <c r="WG886"/>
      <c r="WH886"/>
      <c r="WI886"/>
      <c r="WJ886"/>
      <c r="WK886"/>
      <c r="WL886"/>
      <c r="WM886"/>
      <c r="WN886"/>
      <c r="WO886"/>
      <c r="WP886"/>
      <c r="WQ886"/>
      <c r="WR886"/>
      <c r="WS886"/>
      <c r="WT886"/>
      <c r="WU886"/>
      <c r="WV886"/>
      <c r="WW886"/>
      <c r="WX886"/>
      <c r="WY886"/>
      <c r="WZ886"/>
      <c r="XA886"/>
      <c r="XB886"/>
      <c r="XC886"/>
      <c r="XD886"/>
      <c r="XE886"/>
      <c r="XF886"/>
      <c r="XG886"/>
      <c r="XH886"/>
      <c r="XI886"/>
      <c r="XJ886"/>
      <c r="XK886"/>
      <c r="XL886"/>
      <c r="XM886"/>
      <c r="XN886"/>
      <c r="XO886"/>
      <c r="XP886"/>
      <c r="XQ886"/>
      <c r="XR886"/>
      <c r="XS886"/>
      <c r="XT886"/>
      <c r="XU886"/>
      <c r="XV886"/>
      <c r="XW886"/>
      <c r="XX886"/>
      <c r="XY886"/>
      <c r="XZ886"/>
      <c r="YA886"/>
      <c r="YB886"/>
      <c r="YC886"/>
      <c r="YD886"/>
      <c r="YE886"/>
      <c r="YF886"/>
      <c r="YG886"/>
      <c r="YH886"/>
      <c r="YI886"/>
      <c r="YJ886"/>
      <c r="YK886"/>
      <c r="YL886"/>
      <c r="YM886"/>
      <c r="YN886"/>
      <c r="YO886"/>
      <c r="YP886"/>
      <c r="YQ886"/>
      <c r="YR886"/>
      <c r="YS886"/>
      <c r="YT886"/>
      <c r="YU886"/>
      <c r="YV886"/>
      <c r="YW886"/>
      <c r="YX886"/>
      <c r="YY886"/>
      <c r="YZ886"/>
      <c r="ZA886"/>
      <c r="ZB886"/>
      <c r="ZC886"/>
      <c r="ZD886"/>
      <c r="ZE886"/>
      <c r="ZF886"/>
      <c r="ZG886"/>
      <c r="ZH886"/>
      <c r="ZI886"/>
      <c r="ZJ886"/>
      <c r="ZK886"/>
      <c r="ZL886"/>
      <c r="ZM886"/>
      <c r="ZN886"/>
      <c r="ZO886"/>
      <c r="ZP886"/>
      <c r="ZQ886"/>
      <c r="ZR886"/>
      <c r="ZS886"/>
      <c r="ZT886"/>
      <c r="ZU886"/>
      <c r="ZV886"/>
      <c r="ZW886"/>
      <c r="ZX886"/>
      <c r="ZY886"/>
      <c r="ZZ886"/>
    </row>
    <row r="887" spans="12:702" x14ac:dyDescent="0.3">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c r="RZ887"/>
      <c r="SA887"/>
      <c r="SB887"/>
      <c r="SC887"/>
      <c r="SD887"/>
      <c r="SE887"/>
      <c r="SF887"/>
      <c r="SG887"/>
      <c r="SH887"/>
      <c r="SI887"/>
      <c r="SJ887"/>
      <c r="SK887"/>
      <c r="SL887"/>
      <c r="SM887"/>
      <c r="SN887"/>
      <c r="SO887"/>
      <c r="SP887"/>
      <c r="SQ887"/>
      <c r="SR887"/>
      <c r="SS887"/>
      <c r="ST887"/>
      <c r="SU887"/>
      <c r="SV887"/>
      <c r="SW887"/>
      <c r="SX887"/>
      <c r="SY887"/>
      <c r="SZ887"/>
      <c r="TA887"/>
      <c r="TB887"/>
      <c r="TC887"/>
      <c r="TD887"/>
      <c r="TE887"/>
      <c r="TF887"/>
      <c r="TG887"/>
      <c r="TH887"/>
      <c r="TI887"/>
      <c r="TJ887"/>
      <c r="TK887"/>
      <c r="TL887"/>
      <c r="TM887"/>
      <c r="TN887"/>
      <c r="TO887"/>
      <c r="TP887"/>
      <c r="TQ887"/>
      <c r="TR887"/>
      <c r="TS887"/>
      <c r="TT887"/>
      <c r="TU887"/>
      <c r="TV887"/>
      <c r="TW887"/>
      <c r="TX887"/>
      <c r="TY887"/>
      <c r="TZ887"/>
      <c r="UA887"/>
      <c r="UB887"/>
      <c r="UC887"/>
      <c r="UD887"/>
      <c r="UE887"/>
      <c r="UF887"/>
      <c r="UG887"/>
      <c r="UH887"/>
      <c r="UI887"/>
      <c r="UJ887"/>
      <c r="UK887"/>
      <c r="UL887"/>
      <c r="UM887"/>
      <c r="UN887"/>
      <c r="UO887"/>
      <c r="UP887"/>
      <c r="UQ887"/>
      <c r="UR887"/>
      <c r="US887"/>
      <c r="UT887"/>
      <c r="UU887"/>
      <c r="UV887"/>
      <c r="UW887"/>
      <c r="UX887"/>
      <c r="UY887"/>
      <c r="UZ887"/>
      <c r="VA887"/>
      <c r="VB887"/>
      <c r="VC887"/>
      <c r="VD887"/>
      <c r="VE887"/>
      <c r="VF887"/>
      <c r="VG887"/>
      <c r="VH887"/>
      <c r="VI887"/>
      <c r="VJ887"/>
      <c r="VK887"/>
      <c r="VL887"/>
      <c r="VM887"/>
      <c r="VN887"/>
      <c r="VO887"/>
      <c r="VP887"/>
      <c r="VQ887"/>
      <c r="VR887"/>
      <c r="VS887"/>
      <c r="VT887"/>
      <c r="VU887"/>
      <c r="VV887"/>
      <c r="VW887"/>
      <c r="VX887"/>
      <c r="VY887"/>
      <c r="VZ887"/>
      <c r="WA887"/>
      <c r="WB887"/>
      <c r="WC887"/>
      <c r="WD887"/>
      <c r="WE887"/>
      <c r="WF887"/>
      <c r="WG887"/>
      <c r="WH887"/>
      <c r="WI887"/>
      <c r="WJ887"/>
      <c r="WK887"/>
      <c r="WL887"/>
      <c r="WM887"/>
      <c r="WN887"/>
      <c r="WO887"/>
      <c r="WP887"/>
      <c r="WQ887"/>
      <c r="WR887"/>
      <c r="WS887"/>
      <c r="WT887"/>
      <c r="WU887"/>
      <c r="WV887"/>
      <c r="WW887"/>
      <c r="WX887"/>
      <c r="WY887"/>
      <c r="WZ887"/>
      <c r="XA887"/>
      <c r="XB887"/>
      <c r="XC887"/>
      <c r="XD887"/>
      <c r="XE887"/>
      <c r="XF887"/>
      <c r="XG887"/>
      <c r="XH887"/>
      <c r="XI887"/>
      <c r="XJ887"/>
      <c r="XK887"/>
      <c r="XL887"/>
      <c r="XM887"/>
      <c r="XN887"/>
      <c r="XO887"/>
      <c r="XP887"/>
      <c r="XQ887"/>
      <c r="XR887"/>
      <c r="XS887"/>
      <c r="XT887"/>
      <c r="XU887"/>
      <c r="XV887"/>
      <c r="XW887"/>
      <c r="XX887"/>
      <c r="XY887"/>
      <c r="XZ887"/>
      <c r="YA887"/>
      <c r="YB887"/>
      <c r="YC887"/>
      <c r="YD887"/>
      <c r="YE887"/>
      <c r="YF887"/>
      <c r="YG887"/>
      <c r="YH887"/>
      <c r="YI887"/>
      <c r="YJ887"/>
      <c r="YK887"/>
      <c r="YL887"/>
      <c r="YM887"/>
      <c r="YN887"/>
      <c r="YO887"/>
      <c r="YP887"/>
      <c r="YQ887"/>
      <c r="YR887"/>
      <c r="YS887"/>
      <c r="YT887"/>
      <c r="YU887"/>
      <c r="YV887"/>
      <c r="YW887"/>
      <c r="YX887"/>
      <c r="YY887"/>
      <c r="YZ887"/>
      <c r="ZA887"/>
      <c r="ZB887"/>
      <c r="ZC887"/>
      <c r="ZD887"/>
      <c r="ZE887"/>
      <c r="ZF887"/>
      <c r="ZG887"/>
      <c r="ZH887"/>
      <c r="ZI887"/>
      <c r="ZJ887"/>
      <c r="ZK887"/>
      <c r="ZL887"/>
      <c r="ZM887"/>
      <c r="ZN887"/>
      <c r="ZO887"/>
      <c r="ZP887"/>
      <c r="ZQ887"/>
      <c r="ZR887"/>
      <c r="ZS887"/>
      <c r="ZT887"/>
      <c r="ZU887"/>
      <c r="ZV887"/>
      <c r="ZW887"/>
      <c r="ZX887"/>
      <c r="ZY887"/>
      <c r="ZZ887"/>
    </row>
    <row r="888" spans="12:702" x14ac:dyDescent="0.3">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c r="RI888"/>
      <c r="RJ888"/>
      <c r="RK888"/>
      <c r="RL888"/>
      <c r="RM888"/>
      <c r="RN888"/>
      <c r="RO888"/>
      <c r="RP888"/>
      <c r="RQ888"/>
      <c r="RR888"/>
      <c r="RS888"/>
      <c r="RT888"/>
      <c r="RU888"/>
      <c r="RV888"/>
      <c r="RW888"/>
      <c r="RX888"/>
      <c r="RY888"/>
      <c r="RZ888"/>
      <c r="SA888"/>
      <c r="SB888"/>
      <c r="SC888"/>
      <c r="SD888"/>
      <c r="SE888"/>
      <c r="SF888"/>
      <c r="SG888"/>
      <c r="SH888"/>
      <c r="SI888"/>
      <c r="SJ888"/>
      <c r="SK888"/>
      <c r="SL888"/>
      <c r="SM888"/>
      <c r="SN888"/>
      <c r="SO888"/>
      <c r="SP888"/>
      <c r="SQ888"/>
      <c r="SR888"/>
      <c r="SS888"/>
      <c r="ST888"/>
      <c r="SU888"/>
      <c r="SV888"/>
      <c r="SW888"/>
      <c r="SX888"/>
      <c r="SY888"/>
      <c r="SZ888"/>
      <c r="TA888"/>
      <c r="TB888"/>
      <c r="TC888"/>
      <c r="TD888"/>
      <c r="TE888"/>
      <c r="TF888"/>
      <c r="TG888"/>
      <c r="TH888"/>
      <c r="TI888"/>
      <c r="TJ888"/>
      <c r="TK888"/>
      <c r="TL888"/>
      <c r="TM888"/>
      <c r="TN888"/>
      <c r="TO888"/>
      <c r="TP888"/>
      <c r="TQ888"/>
      <c r="TR888"/>
      <c r="TS888"/>
      <c r="TT888"/>
      <c r="TU888"/>
      <c r="TV888"/>
      <c r="TW888"/>
      <c r="TX888"/>
      <c r="TY888"/>
      <c r="TZ888"/>
      <c r="UA888"/>
      <c r="UB888"/>
      <c r="UC888"/>
      <c r="UD888"/>
      <c r="UE888"/>
      <c r="UF888"/>
      <c r="UG888"/>
      <c r="UH888"/>
      <c r="UI888"/>
      <c r="UJ888"/>
      <c r="UK888"/>
      <c r="UL888"/>
      <c r="UM888"/>
      <c r="UN888"/>
      <c r="UO888"/>
      <c r="UP888"/>
      <c r="UQ888"/>
      <c r="UR888"/>
      <c r="US888"/>
      <c r="UT888"/>
      <c r="UU888"/>
      <c r="UV888"/>
      <c r="UW888"/>
      <c r="UX888"/>
      <c r="UY888"/>
      <c r="UZ888"/>
      <c r="VA888"/>
      <c r="VB888"/>
      <c r="VC888"/>
      <c r="VD888"/>
      <c r="VE888"/>
      <c r="VF888"/>
      <c r="VG888"/>
      <c r="VH888"/>
      <c r="VI888"/>
      <c r="VJ888"/>
      <c r="VK888"/>
      <c r="VL888"/>
      <c r="VM888"/>
      <c r="VN888"/>
      <c r="VO888"/>
      <c r="VP888"/>
      <c r="VQ888"/>
      <c r="VR888"/>
      <c r="VS888"/>
      <c r="VT888"/>
      <c r="VU888"/>
      <c r="VV888"/>
      <c r="VW888"/>
      <c r="VX888"/>
      <c r="VY888"/>
      <c r="VZ888"/>
      <c r="WA888"/>
      <c r="WB888"/>
      <c r="WC888"/>
      <c r="WD888"/>
      <c r="WE888"/>
      <c r="WF888"/>
      <c r="WG888"/>
      <c r="WH888"/>
      <c r="WI888"/>
      <c r="WJ888"/>
      <c r="WK888"/>
      <c r="WL888"/>
      <c r="WM888"/>
      <c r="WN888"/>
      <c r="WO888"/>
      <c r="WP888"/>
      <c r="WQ888"/>
      <c r="WR888"/>
      <c r="WS888"/>
      <c r="WT888"/>
      <c r="WU888"/>
      <c r="WV888"/>
      <c r="WW888"/>
      <c r="WX888"/>
      <c r="WY888"/>
      <c r="WZ888"/>
      <c r="XA888"/>
      <c r="XB888"/>
      <c r="XC888"/>
      <c r="XD888"/>
      <c r="XE888"/>
      <c r="XF888"/>
      <c r="XG888"/>
      <c r="XH888"/>
      <c r="XI888"/>
      <c r="XJ888"/>
      <c r="XK888"/>
      <c r="XL888"/>
      <c r="XM888"/>
      <c r="XN888"/>
      <c r="XO888"/>
      <c r="XP888"/>
      <c r="XQ888"/>
      <c r="XR888"/>
      <c r="XS888"/>
      <c r="XT888"/>
      <c r="XU888"/>
      <c r="XV888"/>
      <c r="XW888"/>
      <c r="XX888"/>
      <c r="XY888"/>
      <c r="XZ888"/>
      <c r="YA888"/>
      <c r="YB888"/>
      <c r="YC888"/>
      <c r="YD888"/>
      <c r="YE888"/>
      <c r="YF888"/>
      <c r="YG888"/>
      <c r="YH888"/>
      <c r="YI888"/>
      <c r="YJ888"/>
      <c r="YK888"/>
      <c r="YL888"/>
      <c r="YM888"/>
      <c r="YN888"/>
      <c r="YO888"/>
      <c r="YP888"/>
      <c r="YQ888"/>
      <c r="YR888"/>
      <c r="YS888"/>
      <c r="YT888"/>
      <c r="YU888"/>
      <c r="YV888"/>
      <c r="YW888"/>
      <c r="YX888"/>
      <c r="YY888"/>
      <c r="YZ888"/>
      <c r="ZA888"/>
      <c r="ZB888"/>
      <c r="ZC888"/>
      <c r="ZD888"/>
      <c r="ZE888"/>
      <c r="ZF888"/>
      <c r="ZG888"/>
      <c r="ZH888"/>
      <c r="ZI888"/>
      <c r="ZJ888"/>
      <c r="ZK888"/>
      <c r="ZL888"/>
      <c r="ZM888"/>
      <c r="ZN888"/>
      <c r="ZO888"/>
      <c r="ZP888"/>
      <c r="ZQ888"/>
      <c r="ZR888"/>
      <c r="ZS888"/>
      <c r="ZT888"/>
      <c r="ZU888"/>
      <c r="ZV888"/>
      <c r="ZW888"/>
      <c r="ZX888"/>
      <c r="ZY888"/>
      <c r="ZZ888"/>
    </row>
    <row r="889" spans="12:702" x14ac:dyDescent="0.3">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c r="RI889"/>
      <c r="RJ889"/>
      <c r="RK889"/>
      <c r="RL889"/>
      <c r="RM889"/>
      <c r="RN889"/>
      <c r="RO889"/>
      <c r="RP889"/>
      <c r="RQ889"/>
      <c r="RR889"/>
      <c r="RS889"/>
      <c r="RT889"/>
      <c r="RU889"/>
      <c r="RV889"/>
      <c r="RW889"/>
      <c r="RX889"/>
      <c r="RY889"/>
      <c r="RZ889"/>
      <c r="SA889"/>
      <c r="SB889"/>
      <c r="SC889"/>
      <c r="SD889"/>
      <c r="SE889"/>
      <c r="SF889"/>
      <c r="SG889"/>
      <c r="SH889"/>
      <c r="SI889"/>
      <c r="SJ889"/>
      <c r="SK889"/>
      <c r="SL889"/>
      <c r="SM889"/>
      <c r="SN889"/>
      <c r="SO889"/>
      <c r="SP889"/>
      <c r="SQ889"/>
      <c r="SR889"/>
      <c r="SS889"/>
      <c r="ST889"/>
      <c r="SU889"/>
      <c r="SV889"/>
      <c r="SW889"/>
      <c r="SX889"/>
      <c r="SY889"/>
      <c r="SZ889"/>
      <c r="TA889"/>
      <c r="TB889"/>
      <c r="TC889"/>
      <c r="TD889"/>
      <c r="TE889"/>
      <c r="TF889"/>
      <c r="TG889"/>
      <c r="TH889"/>
      <c r="TI889"/>
      <c r="TJ889"/>
      <c r="TK889"/>
      <c r="TL889"/>
      <c r="TM889"/>
      <c r="TN889"/>
      <c r="TO889"/>
      <c r="TP889"/>
      <c r="TQ889"/>
      <c r="TR889"/>
      <c r="TS889"/>
      <c r="TT889"/>
      <c r="TU889"/>
      <c r="TV889"/>
      <c r="TW889"/>
      <c r="TX889"/>
      <c r="TY889"/>
      <c r="TZ889"/>
      <c r="UA889"/>
      <c r="UB889"/>
      <c r="UC889"/>
      <c r="UD889"/>
      <c r="UE889"/>
      <c r="UF889"/>
      <c r="UG889"/>
      <c r="UH889"/>
      <c r="UI889"/>
      <c r="UJ889"/>
      <c r="UK889"/>
      <c r="UL889"/>
      <c r="UM889"/>
      <c r="UN889"/>
      <c r="UO889"/>
      <c r="UP889"/>
      <c r="UQ889"/>
      <c r="UR889"/>
      <c r="US889"/>
      <c r="UT889"/>
      <c r="UU889"/>
      <c r="UV889"/>
      <c r="UW889"/>
      <c r="UX889"/>
      <c r="UY889"/>
      <c r="UZ889"/>
      <c r="VA889"/>
      <c r="VB889"/>
      <c r="VC889"/>
      <c r="VD889"/>
      <c r="VE889"/>
      <c r="VF889"/>
      <c r="VG889"/>
      <c r="VH889"/>
      <c r="VI889"/>
      <c r="VJ889"/>
      <c r="VK889"/>
      <c r="VL889"/>
      <c r="VM889"/>
      <c r="VN889"/>
      <c r="VO889"/>
      <c r="VP889"/>
      <c r="VQ889"/>
      <c r="VR889"/>
      <c r="VS889"/>
      <c r="VT889"/>
      <c r="VU889"/>
      <c r="VV889"/>
      <c r="VW889"/>
      <c r="VX889"/>
      <c r="VY889"/>
      <c r="VZ889"/>
      <c r="WA889"/>
      <c r="WB889"/>
      <c r="WC889"/>
      <c r="WD889"/>
      <c r="WE889"/>
      <c r="WF889"/>
      <c r="WG889"/>
      <c r="WH889"/>
      <c r="WI889"/>
      <c r="WJ889"/>
      <c r="WK889"/>
      <c r="WL889"/>
      <c r="WM889"/>
      <c r="WN889"/>
      <c r="WO889"/>
      <c r="WP889"/>
      <c r="WQ889"/>
      <c r="WR889"/>
      <c r="WS889"/>
      <c r="WT889"/>
      <c r="WU889"/>
      <c r="WV889"/>
      <c r="WW889"/>
      <c r="WX889"/>
      <c r="WY889"/>
      <c r="WZ889"/>
      <c r="XA889"/>
      <c r="XB889"/>
      <c r="XC889"/>
      <c r="XD889"/>
      <c r="XE889"/>
      <c r="XF889"/>
      <c r="XG889"/>
      <c r="XH889"/>
      <c r="XI889"/>
      <c r="XJ889"/>
      <c r="XK889"/>
      <c r="XL889"/>
      <c r="XM889"/>
      <c r="XN889"/>
      <c r="XO889"/>
      <c r="XP889"/>
      <c r="XQ889"/>
      <c r="XR889"/>
      <c r="XS889"/>
      <c r="XT889"/>
      <c r="XU889"/>
      <c r="XV889"/>
      <c r="XW889"/>
      <c r="XX889"/>
      <c r="XY889"/>
      <c r="XZ889"/>
      <c r="YA889"/>
      <c r="YB889"/>
      <c r="YC889"/>
      <c r="YD889"/>
      <c r="YE889"/>
      <c r="YF889"/>
      <c r="YG889"/>
      <c r="YH889"/>
      <c r="YI889"/>
      <c r="YJ889"/>
      <c r="YK889"/>
      <c r="YL889"/>
      <c r="YM889"/>
      <c r="YN889"/>
      <c r="YO889"/>
      <c r="YP889"/>
      <c r="YQ889"/>
      <c r="YR889"/>
      <c r="YS889"/>
      <c r="YT889"/>
      <c r="YU889"/>
      <c r="YV889"/>
      <c r="YW889"/>
      <c r="YX889"/>
      <c r="YY889"/>
      <c r="YZ889"/>
      <c r="ZA889"/>
      <c r="ZB889"/>
      <c r="ZC889"/>
      <c r="ZD889"/>
      <c r="ZE889"/>
      <c r="ZF889"/>
      <c r="ZG889"/>
      <c r="ZH889"/>
      <c r="ZI889"/>
      <c r="ZJ889"/>
      <c r="ZK889"/>
      <c r="ZL889"/>
      <c r="ZM889"/>
      <c r="ZN889"/>
      <c r="ZO889"/>
      <c r="ZP889"/>
      <c r="ZQ889"/>
      <c r="ZR889"/>
      <c r="ZS889"/>
      <c r="ZT889"/>
      <c r="ZU889"/>
      <c r="ZV889"/>
      <c r="ZW889"/>
      <c r="ZX889"/>
      <c r="ZY889"/>
      <c r="ZZ889"/>
    </row>
    <row r="890" spans="12:702" x14ac:dyDescent="0.3">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c r="RZ890"/>
      <c r="SA890"/>
      <c r="SB890"/>
      <c r="SC890"/>
      <c r="SD890"/>
      <c r="SE890"/>
      <c r="SF890"/>
      <c r="SG890"/>
      <c r="SH890"/>
      <c r="SI890"/>
      <c r="SJ890"/>
      <c r="SK890"/>
      <c r="SL890"/>
      <c r="SM890"/>
      <c r="SN890"/>
      <c r="SO890"/>
      <c r="SP890"/>
      <c r="SQ890"/>
      <c r="SR890"/>
      <c r="SS890"/>
      <c r="ST890"/>
      <c r="SU890"/>
      <c r="SV890"/>
      <c r="SW890"/>
      <c r="SX890"/>
      <c r="SY890"/>
      <c r="SZ890"/>
      <c r="TA890"/>
      <c r="TB890"/>
      <c r="TC890"/>
      <c r="TD890"/>
      <c r="TE890"/>
      <c r="TF890"/>
      <c r="TG890"/>
      <c r="TH890"/>
      <c r="TI890"/>
      <c r="TJ890"/>
      <c r="TK890"/>
      <c r="TL890"/>
      <c r="TM890"/>
      <c r="TN890"/>
      <c r="TO890"/>
      <c r="TP890"/>
      <c r="TQ890"/>
      <c r="TR890"/>
      <c r="TS890"/>
      <c r="TT890"/>
      <c r="TU890"/>
      <c r="TV890"/>
      <c r="TW890"/>
      <c r="TX890"/>
      <c r="TY890"/>
      <c r="TZ890"/>
      <c r="UA890"/>
      <c r="UB890"/>
      <c r="UC890"/>
      <c r="UD890"/>
      <c r="UE890"/>
      <c r="UF890"/>
      <c r="UG890"/>
      <c r="UH890"/>
      <c r="UI890"/>
      <c r="UJ890"/>
      <c r="UK890"/>
      <c r="UL890"/>
      <c r="UM890"/>
      <c r="UN890"/>
      <c r="UO890"/>
      <c r="UP890"/>
      <c r="UQ890"/>
      <c r="UR890"/>
      <c r="US890"/>
      <c r="UT890"/>
      <c r="UU890"/>
      <c r="UV890"/>
      <c r="UW890"/>
      <c r="UX890"/>
      <c r="UY890"/>
      <c r="UZ890"/>
      <c r="VA890"/>
      <c r="VB890"/>
      <c r="VC890"/>
      <c r="VD890"/>
      <c r="VE890"/>
      <c r="VF890"/>
      <c r="VG890"/>
      <c r="VH890"/>
      <c r="VI890"/>
      <c r="VJ890"/>
      <c r="VK890"/>
      <c r="VL890"/>
      <c r="VM890"/>
      <c r="VN890"/>
      <c r="VO890"/>
      <c r="VP890"/>
      <c r="VQ890"/>
      <c r="VR890"/>
      <c r="VS890"/>
      <c r="VT890"/>
      <c r="VU890"/>
      <c r="VV890"/>
      <c r="VW890"/>
      <c r="VX890"/>
      <c r="VY890"/>
      <c r="VZ890"/>
      <c r="WA890"/>
      <c r="WB890"/>
      <c r="WC890"/>
      <c r="WD890"/>
      <c r="WE890"/>
      <c r="WF890"/>
      <c r="WG890"/>
      <c r="WH890"/>
      <c r="WI890"/>
      <c r="WJ890"/>
      <c r="WK890"/>
      <c r="WL890"/>
      <c r="WM890"/>
      <c r="WN890"/>
      <c r="WO890"/>
      <c r="WP890"/>
      <c r="WQ890"/>
      <c r="WR890"/>
      <c r="WS890"/>
      <c r="WT890"/>
      <c r="WU890"/>
      <c r="WV890"/>
      <c r="WW890"/>
      <c r="WX890"/>
      <c r="WY890"/>
      <c r="WZ890"/>
      <c r="XA890"/>
      <c r="XB890"/>
      <c r="XC890"/>
      <c r="XD890"/>
      <c r="XE890"/>
      <c r="XF890"/>
      <c r="XG890"/>
      <c r="XH890"/>
      <c r="XI890"/>
      <c r="XJ890"/>
      <c r="XK890"/>
      <c r="XL890"/>
      <c r="XM890"/>
      <c r="XN890"/>
      <c r="XO890"/>
      <c r="XP890"/>
      <c r="XQ890"/>
      <c r="XR890"/>
      <c r="XS890"/>
      <c r="XT890"/>
      <c r="XU890"/>
      <c r="XV890"/>
      <c r="XW890"/>
      <c r="XX890"/>
      <c r="XY890"/>
      <c r="XZ890"/>
      <c r="YA890"/>
      <c r="YB890"/>
      <c r="YC890"/>
      <c r="YD890"/>
      <c r="YE890"/>
      <c r="YF890"/>
      <c r="YG890"/>
      <c r="YH890"/>
      <c r="YI890"/>
      <c r="YJ890"/>
      <c r="YK890"/>
      <c r="YL890"/>
      <c r="YM890"/>
      <c r="YN890"/>
      <c r="YO890"/>
      <c r="YP890"/>
      <c r="YQ890"/>
      <c r="YR890"/>
      <c r="YS890"/>
      <c r="YT890"/>
      <c r="YU890"/>
      <c r="YV890"/>
      <c r="YW890"/>
      <c r="YX890"/>
      <c r="YY890"/>
      <c r="YZ890"/>
      <c r="ZA890"/>
      <c r="ZB890"/>
      <c r="ZC890"/>
      <c r="ZD890"/>
      <c r="ZE890"/>
      <c r="ZF890"/>
      <c r="ZG890"/>
      <c r="ZH890"/>
      <c r="ZI890"/>
      <c r="ZJ890"/>
      <c r="ZK890"/>
      <c r="ZL890"/>
      <c r="ZM890"/>
      <c r="ZN890"/>
      <c r="ZO890"/>
      <c r="ZP890"/>
      <c r="ZQ890"/>
      <c r="ZR890"/>
      <c r="ZS890"/>
      <c r="ZT890"/>
      <c r="ZU890"/>
      <c r="ZV890"/>
      <c r="ZW890"/>
      <c r="ZX890"/>
      <c r="ZY890"/>
      <c r="ZZ890"/>
    </row>
    <row r="891" spans="12:702" x14ac:dyDescent="0.3">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c r="PL891"/>
      <c r="PM891"/>
      <c r="PN891"/>
      <c r="PO891"/>
      <c r="PP891"/>
      <c r="PQ891"/>
      <c r="PR891"/>
      <c r="PS891"/>
      <c r="PT891"/>
      <c r="PU891"/>
      <c r="PV891"/>
      <c r="PW891"/>
      <c r="PX891"/>
      <c r="PY891"/>
      <c r="PZ891"/>
      <c r="QA891"/>
      <c r="QB891"/>
      <c r="QC891"/>
      <c r="QD891"/>
      <c r="QE891"/>
      <c r="QF891"/>
      <c r="QG891"/>
      <c r="QH891"/>
      <c r="QI891"/>
      <c r="QJ891"/>
      <c r="QK891"/>
      <c r="QL891"/>
      <c r="QM891"/>
      <c r="QN891"/>
      <c r="QO891"/>
      <c r="QP891"/>
      <c r="QQ891"/>
      <c r="QR891"/>
      <c r="QS891"/>
      <c r="QT891"/>
      <c r="QU891"/>
      <c r="QV891"/>
      <c r="QW891"/>
      <c r="QX891"/>
      <c r="QY891"/>
      <c r="QZ891"/>
      <c r="RA891"/>
      <c r="RB891"/>
      <c r="RC891"/>
      <c r="RD891"/>
      <c r="RE891"/>
      <c r="RF891"/>
      <c r="RG891"/>
      <c r="RH891"/>
      <c r="RI891"/>
      <c r="RJ891"/>
      <c r="RK891"/>
      <c r="RL891"/>
      <c r="RM891"/>
      <c r="RN891"/>
      <c r="RO891"/>
      <c r="RP891"/>
      <c r="RQ891"/>
      <c r="RR891"/>
      <c r="RS891"/>
      <c r="RT891"/>
      <c r="RU891"/>
      <c r="RV891"/>
      <c r="RW891"/>
      <c r="RX891"/>
      <c r="RY891"/>
      <c r="RZ891"/>
      <c r="SA891"/>
      <c r="SB891"/>
      <c r="SC891"/>
      <c r="SD891"/>
      <c r="SE891"/>
      <c r="SF891"/>
      <c r="SG891"/>
      <c r="SH891"/>
      <c r="SI891"/>
      <c r="SJ891"/>
      <c r="SK891"/>
      <c r="SL891"/>
      <c r="SM891"/>
      <c r="SN891"/>
      <c r="SO891"/>
      <c r="SP891"/>
      <c r="SQ891"/>
      <c r="SR891"/>
      <c r="SS891"/>
      <c r="ST891"/>
      <c r="SU891"/>
      <c r="SV891"/>
      <c r="SW891"/>
      <c r="SX891"/>
      <c r="SY891"/>
      <c r="SZ891"/>
      <c r="TA891"/>
      <c r="TB891"/>
      <c r="TC891"/>
      <c r="TD891"/>
      <c r="TE891"/>
      <c r="TF891"/>
      <c r="TG891"/>
      <c r="TH891"/>
      <c r="TI891"/>
      <c r="TJ891"/>
      <c r="TK891"/>
      <c r="TL891"/>
      <c r="TM891"/>
      <c r="TN891"/>
      <c r="TO891"/>
      <c r="TP891"/>
      <c r="TQ891"/>
      <c r="TR891"/>
      <c r="TS891"/>
      <c r="TT891"/>
      <c r="TU891"/>
      <c r="TV891"/>
      <c r="TW891"/>
      <c r="TX891"/>
      <c r="TY891"/>
      <c r="TZ891"/>
      <c r="UA891"/>
      <c r="UB891"/>
      <c r="UC891"/>
      <c r="UD891"/>
      <c r="UE891"/>
      <c r="UF891"/>
      <c r="UG891"/>
      <c r="UH891"/>
      <c r="UI891"/>
      <c r="UJ891"/>
      <c r="UK891"/>
      <c r="UL891"/>
      <c r="UM891"/>
      <c r="UN891"/>
      <c r="UO891"/>
      <c r="UP891"/>
      <c r="UQ891"/>
      <c r="UR891"/>
      <c r="US891"/>
      <c r="UT891"/>
      <c r="UU891"/>
      <c r="UV891"/>
      <c r="UW891"/>
      <c r="UX891"/>
      <c r="UY891"/>
      <c r="UZ891"/>
      <c r="VA891"/>
      <c r="VB891"/>
      <c r="VC891"/>
      <c r="VD891"/>
      <c r="VE891"/>
      <c r="VF891"/>
      <c r="VG891"/>
      <c r="VH891"/>
      <c r="VI891"/>
      <c r="VJ891"/>
      <c r="VK891"/>
      <c r="VL891"/>
      <c r="VM891"/>
      <c r="VN891"/>
      <c r="VO891"/>
      <c r="VP891"/>
      <c r="VQ891"/>
      <c r="VR891"/>
      <c r="VS891"/>
      <c r="VT891"/>
      <c r="VU891"/>
      <c r="VV891"/>
      <c r="VW891"/>
      <c r="VX891"/>
      <c r="VY891"/>
      <c r="VZ891"/>
      <c r="WA891"/>
      <c r="WB891"/>
      <c r="WC891"/>
      <c r="WD891"/>
      <c r="WE891"/>
      <c r="WF891"/>
      <c r="WG891"/>
      <c r="WH891"/>
      <c r="WI891"/>
      <c r="WJ891"/>
      <c r="WK891"/>
      <c r="WL891"/>
      <c r="WM891"/>
      <c r="WN891"/>
      <c r="WO891"/>
      <c r="WP891"/>
      <c r="WQ891"/>
      <c r="WR891"/>
      <c r="WS891"/>
      <c r="WT891"/>
      <c r="WU891"/>
      <c r="WV891"/>
      <c r="WW891"/>
      <c r="WX891"/>
      <c r="WY891"/>
      <c r="WZ891"/>
      <c r="XA891"/>
      <c r="XB891"/>
      <c r="XC891"/>
      <c r="XD891"/>
      <c r="XE891"/>
      <c r="XF891"/>
      <c r="XG891"/>
      <c r="XH891"/>
      <c r="XI891"/>
      <c r="XJ891"/>
      <c r="XK891"/>
      <c r="XL891"/>
      <c r="XM891"/>
      <c r="XN891"/>
      <c r="XO891"/>
      <c r="XP891"/>
      <c r="XQ891"/>
      <c r="XR891"/>
      <c r="XS891"/>
      <c r="XT891"/>
      <c r="XU891"/>
      <c r="XV891"/>
      <c r="XW891"/>
      <c r="XX891"/>
      <c r="XY891"/>
      <c r="XZ891"/>
      <c r="YA891"/>
      <c r="YB891"/>
      <c r="YC891"/>
      <c r="YD891"/>
      <c r="YE891"/>
      <c r="YF891"/>
      <c r="YG891"/>
      <c r="YH891"/>
      <c r="YI891"/>
      <c r="YJ891"/>
      <c r="YK891"/>
      <c r="YL891"/>
      <c r="YM891"/>
      <c r="YN891"/>
      <c r="YO891"/>
      <c r="YP891"/>
      <c r="YQ891"/>
      <c r="YR891"/>
      <c r="YS891"/>
      <c r="YT891"/>
      <c r="YU891"/>
      <c r="YV891"/>
      <c r="YW891"/>
      <c r="YX891"/>
      <c r="YY891"/>
      <c r="YZ891"/>
      <c r="ZA891"/>
      <c r="ZB891"/>
      <c r="ZC891"/>
      <c r="ZD891"/>
      <c r="ZE891"/>
      <c r="ZF891"/>
      <c r="ZG891"/>
      <c r="ZH891"/>
      <c r="ZI891"/>
      <c r="ZJ891"/>
      <c r="ZK891"/>
      <c r="ZL891"/>
      <c r="ZM891"/>
      <c r="ZN891"/>
      <c r="ZO891"/>
      <c r="ZP891"/>
      <c r="ZQ891"/>
      <c r="ZR891"/>
      <c r="ZS891"/>
      <c r="ZT891"/>
      <c r="ZU891"/>
      <c r="ZV891"/>
      <c r="ZW891"/>
      <c r="ZX891"/>
      <c r="ZY891"/>
      <c r="ZZ891"/>
    </row>
    <row r="892" spans="12:702" x14ac:dyDescent="0.3">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c r="RI892"/>
      <c r="RJ892"/>
      <c r="RK892"/>
      <c r="RL892"/>
      <c r="RM892"/>
      <c r="RN892"/>
      <c r="RO892"/>
      <c r="RP892"/>
      <c r="RQ892"/>
      <c r="RR892"/>
      <c r="RS892"/>
      <c r="RT892"/>
      <c r="RU892"/>
      <c r="RV892"/>
      <c r="RW892"/>
      <c r="RX892"/>
      <c r="RY892"/>
      <c r="RZ892"/>
      <c r="SA892"/>
      <c r="SB892"/>
      <c r="SC892"/>
      <c r="SD892"/>
      <c r="SE892"/>
      <c r="SF892"/>
      <c r="SG892"/>
      <c r="SH892"/>
      <c r="SI892"/>
      <c r="SJ892"/>
      <c r="SK892"/>
      <c r="SL892"/>
      <c r="SM892"/>
      <c r="SN892"/>
      <c r="SO892"/>
      <c r="SP892"/>
      <c r="SQ892"/>
      <c r="SR892"/>
      <c r="SS892"/>
      <c r="ST892"/>
      <c r="SU892"/>
      <c r="SV892"/>
      <c r="SW892"/>
      <c r="SX892"/>
      <c r="SY892"/>
      <c r="SZ892"/>
      <c r="TA892"/>
      <c r="TB892"/>
      <c r="TC892"/>
      <c r="TD892"/>
      <c r="TE892"/>
      <c r="TF892"/>
      <c r="TG892"/>
      <c r="TH892"/>
      <c r="TI892"/>
      <c r="TJ892"/>
      <c r="TK892"/>
      <c r="TL892"/>
      <c r="TM892"/>
      <c r="TN892"/>
      <c r="TO892"/>
      <c r="TP892"/>
      <c r="TQ892"/>
      <c r="TR892"/>
      <c r="TS892"/>
      <c r="TT892"/>
      <c r="TU892"/>
      <c r="TV892"/>
      <c r="TW892"/>
      <c r="TX892"/>
      <c r="TY892"/>
      <c r="TZ892"/>
      <c r="UA892"/>
      <c r="UB892"/>
      <c r="UC892"/>
      <c r="UD892"/>
      <c r="UE892"/>
      <c r="UF892"/>
      <c r="UG892"/>
      <c r="UH892"/>
      <c r="UI892"/>
      <c r="UJ892"/>
      <c r="UK892"/>
      <c r="UL892"/>
      <c r="UM892"/>
      <c r="UN892"/>
      <c r="UO892"/>
      <c r="UP892"/>
      <c r="UQ892"/>
      <c r="UR892"/>
      <c r="US892"/>
      <c r="UT892"/>
      <c r="UU892"/>
      <c r="UV892"/>
      <c r="UW892"/>
      <c r="UX892"/>
      <c r="UY892"/>
      <c r="UZ892"/>
      <c r="VA892"/>
      <c r="VB892"/>
      <c r="VC892"/>
      <c r="VD892"/>
      <c r="VE892"/>
      <c r="VF892"/>
      <c r="VG892"/>
      <c r="VH892"/>
      <c r="VI892"/>
      <c r="VJ892"/>
      <c r="VK892"/>
      <c r="VL892"/>
      <c r="VM892"/>
      <c r="VN892"/>
      <c r="VO892"/>
      <c r="VP892"/>
      <c r="VQ892"/>
      <c r="VR892"/>
      <c r="VS892"/>
      <c r="VT892"/>
      <c r="VU892"/>
      <c r="VV892"/>
      <c r="VW892"/>
      <c r="VX892"/>
      <c r="VY892"/>
      <c r="VZ892"/>
      <c r="WA892"/>
      <c r="WB892"/>
      <c r="WC892"/>
      <c r="WD892"/>
      <c r="WE892"/>
      <c r="WF892"/>
      <c r="WG892"/>
      <c r="WH892"/>
      <c r="WI892"/>
      <c r="WJ892"/>
      <c r="WK892"/>
      <c r="WL892"/>
      <c r="WM892"/>
      <c r="WN892"/>
      <c r="WO892"/>
      <c r="WP892"/>
      <c r="WQ892"/>
      <c r="WR892"/>
      <c r="WS892"/>
      <c r="WT892"/>
      <c r="WU892"/>
      <c r="WV892"/>
      <c r="WW892"/>
      <c r="WX892"/>
      <c r="WY892"/>
      <c r="WZ892"/>
      <c r="XA892"/>
      <c r="XB892"/>
      <c r="XC892"/>
      <c r="XD892"/>
      <c r="XE892"/>
      <c r="XF892"/>
      <c r="XG892"/>
      <c r="XH892"/>
      <c r="XI892"/>
      <c r="XJ892"/>
      <c r="XK892"/>
      <c r="XL892"/>
      <c r="XM892"/>
      <c r="XN892"/>
      <c r="XO892"/>
      <c r="XP892"/>
      <c r="XQ892"/>
      <c r="XR892"/>
      <c r="XS892"/>
      <c r="XT892"/>
      <c r="XU892"/>
      <c r="XV892"/>
      <c r="XW892"/>
      <c r="XX892"/>
      <c r="XY892"/>
      <c r="XZ892"/>
      <c r="YA892"/>
      <c r="YB892"/>
      <c r="YC892"/>
      <c r="YD892"/>
      <c r="YE892"/>
      <c r="YF892"/>
      <c r="YG892"/>
      <c r="YH892"/>
      <c r="YI892"/>
      <c r="YJ892"/>
      <c r="YK892"/>
      <c r="YL892"/>
      <c r="YM892"/>
      <c r="YN892"/>
      <c r="YO892"/>
      <c r="YP892"/>
      <c r="YQ892"/>
      <c r="YR892"/>
      <c r="YS892"/>
      <c r="YT892"/>
      <c r="YU892"/>
      <c r="YV892"/>
      <c r="YW892"/>
      <c r="YX892"/>
      <c r="YY892"/>
      <c r="YZ892"/>
      <c r="ZA892"/>
      <c r="ZB892"/>
      <c r="ZC892"/>
      <c r="ZD892"/>
      <c r="ZE892"/>
      <c r="ZF892"/>
      <c r="ZG892"/>
      <c r="ZH892"/>
      <c r="ZI892"/>
      <c r="ZJ892"/>
      <c r="ZK892"/>
      <c r="ZL892"/>
      <c r="ZM892"/>
      <c r="ZN892"/>
      <c r="ZO892"/>
      <c r="ZP892"/>
      <c r="ZQ892"/>
      <c r="ZR892"/>
      <c r="ZS892"/>
      <c r="ZT892"/>
      <c r="ZU892"/>
      <c r="ZV892"/>
      <c r="ZW892"/>
      <c r="ZX892"/>
      <c r="ZY892"/>
      <c r="ZZ892"/>
    </row>
    <row r="893" spans="12:702" x14ac:dyDescent="0.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c r="PL893"/>
      <c r="PM893"/>
      <c r="PN893"/>
      <c r="PO893"/>
      <c r="PP893"/>
      <c r="PQ893"/>
      <c r="PR893"/>
      <c r="PS893"/>
      <c r="PT893"/>
      <c r="PU893"/>
      <c r="PV893"/>
      <c r="PW893"/>
      <c r="PX893"/>
      <c r="PY893"/>
      <c r="PZ893"/>
      <c r="QA893"/>
      <c r="QB893"/>
      <c r="QC893"/>
      <c r="QD893"/>
      <c r="QE893"/>
      <c r="QF893"/>
      <c r="QG893"/>
      <c r="QH893"/>
      <c r="QI893"/>
      <c r="QJ893"/>
      <c r="QK893"/>
      <c r="QL893"/>
      <c r="QM893"/>
      <c r="QN893"/>
      <c r="QO893"/>
      <c r="QP893"/>
      <c r="QQ893"/>
      <c r="QR893"/>
      <c r="QS893"/>
      <c r="QT893"/>
      <c r="QU893"/>
      <c r="QV893"/>
      <c r="QW893"/>
      <c r="QX893"/>
      <c r="QY893"/>
      <c r="QZ893"/>
      <c r="RA893"/>
      <c r="RB893"/>
      <c r="RC893"/>
      <c r="RD893"/>
      <c r="RE893"/>
      <c r="RF893"/>
      <c r="RG893"/>
      <c r="RH893"/>
      <c r="RI893"/>
      <c r="RJ893"/>
      <c r="RK893"/>
      <c r="RL893"/>
      <c r="RM893"/>
      <c r="RN893"/>
      <c r="RO893"/>
      <c r="RP893"/>
      <c r="RQ893"/>
      <c r="RR893"/>
      <c r="RS893"/>
      <c r="RT893"/>
      <c r="RU893"/>
      <c r="RV893"/>
      <c r="RW893"/>
      <c r="RX893"/>
      <c r="RY893"/>
      <c r="RZ893"/>
      <c r="SA893"/>
      <c r="SB893"/>
      <c r="SC893"/>
      <c r="SD893"/>
      <c r="SE893"/>
      <c r="SF893"/>
      <c r="SG893"/>
      <c r="SH893"/>
      <c r="SI893"/>
      <c r="SJ893"/>
      <c r="SK893"/>
      <c r="SL893"/>
      <c r="SM893"/>
      <c r="SN893"/>
      <c r="SO893"/>
      <c r="SP893"/>
      <c r="SQ893"/>
      <c r="SR893"/>
      <c r="SS893"/>
      <c r="ST893"/>
      <c r="SU893"/>
      <c r="SV893"/>
      <c r="SW893"/>
      <c r="SX893"/>
      <c r="SY893"/>
      <c r="SZ893"/>
      <c r="TA893"/>
      <c r="TB893"/>
      <c r="TC893"/>
      <c r="TD893"/>
      <c r="TE893"/>
      <c r="TF893"/>
      <c r="TG893"/>
      <c r="TH893"/>
      <c r="TI893"/>
      <c r="TJ893"/>
      <c r="TK893"/>
      <c r="TL893"/>
      <c r="TM893"/>
      <c r="TN893"/>
      <c r="TO893"/>
      <c r="TP893"/>
      <c r="TQ893"/>
      <c r="TR893"/>
      <c r="TS893"/>
      <c r="TT893"/>
      <c r="TU893"/>
      <c r="TV893"/>
      <c r="TW893"/>
      <c r="TX893"/>
      <c r="TY893"/>
      <c r="TZ893"/>
      <c r="UA893"/>
      <c r="UB893"/>
      <c r="UC893"/>
      <c r="UD893"/>
      <c r="UE893"/>
      <c r="UF893"/>
      <c r="UG893"/>
      <c r="UH893"/>
      <c r="UI893"/>
      <c r="UJ893"/>
      <c r="UK893"/>
      <c r="UL893"/>
      <c r="UM893"/>
      <c r="UN893"/>
      <c r="UO893"/>
      <c r="UP893"/>
      <c r="UQ893"/>
      <c r="UR893"/>
      <c r="US893"/>
      <c r="UT893"/>
      <c r="UU893"/>
      <c r="UV893"/>
      <c r="UW893"/>
      <c r="UX893"/>
      <c r="UY893"/>
      <c r="UZ893"/>
      <c r="VA893"/>
      <c r="VB893"/>
      <c r="VC893"/>
      <c r="VD893"/>
      <c r="VE893"/>
      <c r="VF893"/>
      <c r="VG893"/>
      <c r="VH893"/>
      <c r="VI893"/>
      <c r="VJ893"/>
      <c r="VK893"/>
      <c r="VL893"/>
      <c r="VM893"/>
      <c r="VN893"/>
      <c r="VO893"/>
      <c r="VP893"/>
      <c r="VQ893"/>
      <c r="VR893"/>
      <c r="VS893"/>
      <c r="VT893"/>
      <c r="VU893"/>
      <c r="VV893"/>
      <c r="VW893"/>
      <c r="VX893"/>
      <c r="VY893"/>
      <c r="VZ893"/>
      <c r="WA893"/>
      <c r="WB893"/>
      <c r="WC893"/>
      <c r="WD893"/>
      <c r="WE893"/>
      <c r="WF893"/>
      <c r="WG893"/>
      <c r="WH893"/>
      <c r="WI893"/>
      <c r="WJ893"/>
      <c r="WK893"/>
      <c r="WL893"/>
      <c r="WM893"/>
      <c r="WN893"/>
      <c r="WO893"/>
      <c r="WP893"/>
      <c r="WQ893"/>
      <c r="WR893"/>
      <c r="WS893"/>
      <c r="WT893"/>
      <c r="WU893"/>
      <c r="WV893"/>
      <c r="WW893"/>
      <c r="WX893"/>
      <c r="WY893"/>
      <c r="WZ893"/>
      <c r="XA893"/>
      <c r="XB893"/>
      <c r="XC893"/>
      <c r="XD893"/>
      <c r="XE893"/>
      <c r="XF893"/>
      <c r="XG893"/>
      <c r="XH893"/>
      <c r="XI893"/>
      <c r="XJ893"/>
      <c r="XK893"/>
      <c r="XL893"/>
      <c r="XM893"/>
      <c r="XN893"/>
      <c r="XO893"/>
      <c r="XP893"/>
      <c r="XQ893"/>
      <c r="XR893"/>
      <c r="XS893"/>
      <c r="XT893"/>
      <c r="XU893"/>
      <c r="XV893"/>
      <c r="XW893"/>
      <c r="XX893"/>
      <c r="XY893"/>
      <c r="XZ893"/>
      <c r="YA893"/>
      <c r="YB893"/>
      <c r="YC893"/>
      <c r="YD893"/>
      <c r="YE893"/>
      <c r="YF893"/>
      <c r="YG893"/>
      <c r="YH893"/>
      <c r="YI893"/>
      <c r="YJ893"/>
      <c r="YK893"/>
      <c r="YL893"/>
      <c r="YM893"/>
      <c r="YN893"/>
      <c r="YO893"/>
      <c r="YP893"/>
      <c r="YQ893"/>
      <c r="YR893"/>
      <c r="YS893"/>
      <c r="YT893"/>
      <c r="YU893"/>
      <c r="YV893"/>
      <c r="YW893"/>
      <c r="YX893"/>
      <c r="YY893"/>
      <c r="YZ893"/>
      <c r="ZA893"/>
      <c r="ZB893"/>
      <c r="ZC893"/>
      <c r="ZD893"/>
      <c r="ZE893"/>
      <c r="ZF893"/>
      <c r="ZG893"/>
      <c r="ZH893"/>
      <c r="ZI893"/>
      <c r="ZJ893"/>
      <c r="ZK893"/>
      <c r="ZL893"/>
      <c r="ZM893"/>
      <c r="ZN893"/>
      <c r="ZO893"/>
      <c r="ZP893"/>
      <c r="ZQ893"/>
      <c r="ZR893"/>
      <c r="ZS893"/>
      <c r="ZT893"/>
      <c r="ZU893"/>
      <c r="ZV893"/>
      <c r="ZW893"/>
      <c r="ZX893"/>
      <c r="ZY893"/>
      <c r="ZZ893"/>
    </row>
    <row r="894" spans="12:702" x14ac:dyDescent="0.3">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c r="RI894"/>
      <c r="RJ894"/>
      <c r="RK894"/>
      <c r="RL894"/>
      <c r="RM894"/>
      <c r="RN894"/>
      <c r="RO894"/>
      <c r="RP894"/>
      <c r="RQ894"/>
      <c r="RR894"/>
      <c r="RS894"/>
      <c r="RT894"/>
      <c r="RU894"/>
      <c r="RV894"/>
      <c r="RW894"/>
      <c r="RX894"/>
      <c r="RY894"/>
      <c r="RZ894"/>
      <c r="SA894"/>
      <c r="SB894"/>
      <c r="SC894"/>
      <c r="SD894"/>
      <c r="SE894"/>
      <c r="SF894"/>
      <c r="SG894"/>
      <c r="SH894"/>
      <c r="SI894"/>
      <c r="SJ894"/>
      <c r="SK894"/>
      <c r="SL894"/>
      <c r="SM894"/>
      <c r="SN894"/>
      <c r="SO894"/>
      <c r="SP894"/>
      <c r="SQ894"/>
      <c r="SR894"/>
      <c r="SS894"/>
      <c r="ST894"/>
      <c r="SU894"/>
      <c r="SV894"/>
      <c r="SW894"/>
      <c r="SX894"/>
      <c r="SY894"/>
      <c r="SZ894"/>
      <c r="TA894"/>
      <c r="TB894"/>
      <c r="TC894"/>
      <c r="TD894"/>
      <c r="TE894"/>
      <c r="TF894"/>
      <c r="TG894"/>
      <c r="TH894"/>
      <c r="TI894"/>
      <c r="TJ894"/>
      <c r="TK894"/>
      <c r="TL894"/>
      <c r="TM894"/>
      <c r="TN894"/>
      <c r="TO894"/>
      <c r="TP894"/>
      <c r="TQ894"/>
      <c r="TR894"/>
      <c r="TS894"/>
      <c r="TT894"/>
      <c r="TU894"/>
      <c r="TV894"/>
      <c r="TW894"/>
      <c r="TX894"/>
      <c r="TY894"/>
      <c r="TZ894"/>
      <c r="UA894"/>
      <c r="UB894"/>
      <c r="UC894"/>
      <c r="UD894"/>
      <c r="UE894"/>
      <c r="UF894"/>
      <c r="UG894"/>
      <c r="UH894"/>
      <c r="UI894"/>
      <c r="UJ894"/>
      <c r="UK894"/>
      <c r="UL894"/>
      <c r="UM894"/>
      <c r="UN894"/>
      <c r="UO894"/>
      <c r="UP894"/>
      <c r="UQ894"/>
      <c r="UR894"/>
      <c r="US894"/>
      <c r="UT894"/>
      <c r="UU894"/>
      <c r="UV894"/>
      <c r="UW894"/>
      <c r="UX894"/>
      <c r="UY894"/>
      <c r="UZ894"/>
      <c r="VA894"/>
      <c r="VB894"/>
      <c r="VC894"/>
      <c r="VD894"/>
      <c r="VE894"/>
      <c r="VF894"/>
      <c r="VG894"/>
      <c r="VH894"/>
      <c r="VI894"/>
      <c r="VJ894"/>
      <c r="VK894"/>
      <c r="VL894"/>
      <c r="VM894"/>
      <c r="VN894"/>
      <c r="VO894"/>
      <c r="VP894"/>
      <c r="VQ894"/>
      <c r="VR894"/>
      <c r="VS894"/>
      <c r="VT894"/>
      <c r="VU894"/>
      <c r="VV894"/>
      <c r="VW894"/>
      <c r="VX894"/>
      <c r="VY894"/>
      <c r="VZ894"/>
      <c r="WA894"/>
      <c r="WB894"/>
      <c r="WC894"/>
      <c r="WD894"/>
      <c r="WE894"/>
      <c r="WF894"/>
      <c r="WG894"/>
      <c r="WH894"/>
      <c r="WI894"/>
      <c r="WJ894"/>
      <c r="WK894"/>
      <c r="WL894"/>
      <c r="WM894"/>
      <c r="WN894"/>
      <c r="WO894"/>
      <c r="WP894"/>
      <c r="WQ894"/>
      <c r="WR894"/>
      <c r="WS894"/>
      <c r="WT894"/>
      <c r="WU894"/>
      <c r="WV894"/>
      <c r="WW894"/>
      <c r="WX894"/>
      <c r="WY894"/>
      <c r="WZ894"/>
      <c r="XA894"/>
      <c r="XB894"/>
      <c r="XC894"/>
      <c r="XD894"/>
      <c r="XE894"/>
      <c r="XF894"/>
      <c r="XG894"/>
      <c r="XH894"/>
      <c r="XI894"/>
      <c r="XJ894"/>
      <c r="XK894"/>
      <c r="XL894"/>
      <c r="XM894"/>
      <c r="XN894"/>
      <c r="XO894"/>
      <c r="XP894"/>
      <c r="XQ894"/>
      <c r="XR894"/>
      <c r="XS894"/>
      <c r="XT894"/>
      <c r="XU894"/>
      <c r="XV894"/>
      <c r="XW894"/>
      <c r="XX894"/>
      <c r="XY894"/>
      <c r="XZ894"/>
      <c r="YA894"/>
      <c r="YB894"/>
      <c r="YC894"/>
      <c r="YD894"/>
      <c r="YE894"/>
      <c r="YF894"/>
      <c r="YG894"/>
      <c r="YH894"/>
      <c r="YI894"/>
      <c r="YJ894"/>
      <c r="YK894"/>
      <c r="YL894"/>
      <c r="YM894"/>
      <c r="YN894"/>
      <c r="YO894"/>
      <c r="YP894"/>
      <c r="YQ894"/>
      <c r="YR894"/>
      <c r="YS894"/>
      <c r="YT894"/>
      <c r="YU894"/>
      <c r="YV894"/>
      <c r="YW894"/>
      <c r="YX894"/>
      <c r="YY894"/>
      <c r="YZ894"/>
      <c r="ZA894"/>
      <c r="ZB894"/>
      <c r="ZC894"/>
      <c r="ZD894"/>
      <c r="ZE894"/>
      <c r="ZF894"/>
      <c r="ZG894"/>
      <c r="ZH894"/>
      <c r="ZI894"/>
      <c r="ZJ894"/>
      <c r="ZK894"/>
      <c r="ZL894"/>
      <c r="ZM894"/>
      <c r="ZN894"/>
      <c r="ZO894"/>
      <c r="ZP894"/>
      <c r="ZQ894"/>
      <c r="ZR894"/>
      <c r="ZS894"/>
      <c r="ZT894"/>
      <c r="ZU894"/>
      <c r="ZV894"/>
      <c r="ZW894"/>
      <c r="ZX894"/>
      <c r="ZY894"/>
      <c r="ZZ894"/>
    </row>
    <row r="895" spans="12:702" x14ac:dyDescent="0.3">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c r="RI895"/>
      <c r="RJ895"/>
      <c r="RK895"/>
      <c r="RL895"/>
      <c r="RM895"/>
      <c r="RN895"/>
      <c r="RO895"/>
      <c r="RP895"/>
      <c r="RQ895"/>
      <c r="RR895"/>
      <c r="RS895"/>
      <c r="RT895"/>
      <c r="RU895"/>
      <c r="RV895"/>
      <c r="RW895"/>
      <c r="RX895"/>
      <c r="RY895"/>
      <c r="RZ895"/>
      <c r="SA895"/>
      <c r="SB895"/>
      <c r="SC895"/>
      <c r="SD895"/>
      <c r="SE895"/>
      <c r="SF895"/>
      <c r="SG895"/>
      <c r="SH895"/>
      <c r="SI895"/>
      <c r="SJ895"/>
      <c r="SK895"/>
      <c r="SL895"/>
      <c r="SM895"/>
      <c r="SN895"/>
      <c r="SO895"/>
      <c r="SP895"/>
      <c r="SQ895"/>
      <c r="SR895"/>
      <c r="SS895"/>
      <c r="ST895"/>
      <c r="SU895"/>
      <c r="SV895"/>
      <c r="SW895"/>
      <c r="SX895"/>
      <c r="SY895"/>
      <c r="SZ895"/>
      <c r="TA895"/>
      <c r="TB895"/>
      <c r="TC895"/>
      <c r="TD895"/>
      <c r="TE895"/>
      <c r="TF895"/>
      <c r="TG895"/>
      <c r="TH895"/>
      <c r="TI895"/>
      <c r="TJ895"/>
      <c r="TK895"/>
      <c r="TL895"/>
      <c r="TM895"/>
      <c r="TN895"/>
      <c r="TO895"/>
      <c r="TP895"/>
      <c r="TQ895"/>
      <c r="TR895"/>
      <c r="TS895"/>
      <c r="TT895"/>
      <c r="TU895"/>
      <c r="TV895"/>
      <c r="TW895"/>
      <c r="TX895"/>
      <c r="TY895"/>
      <c r="TZ895"/>
      <c r="UA895"/>
      <c r="UB895"/>
      <c r="UC895"/>
      <c r="UD895"/>
      <c r="UE895"/>
      <c r="UF895"/>
      <c r="UG895"/>
      <c r="UH895"/>
      <c r="UI895"/>
      <c r="UJ895"/>
      <c r="UK895"/>
      <c r="UL895"/>
      <c r="UM895"/>
      <c r="UN895"/>
      <c r="UO895"/>
      <c r="UP895"/>
      <c r="UQ895"/>
      <c r="UR895"/>
      <c r="US895"/>
      <c r="UT895"/>
      <c r="UU895"/>
      <c r="UV895"/>
      <c r="UW895"/>
      <c r="UX895"/>
      <c r="UY895"/>
      <c r="UZ895"/>
      <c r="VA895"/>
      <c r="VB895"/>
      <c r="VC895"/>
      <c r="VD895"/>
      <c r="VE895"/>
      <c r="VF895"/>
      <c r="VG895"/>
      <c r="VH895"/>
      <c r="VI895"/>
      <c r="VJ895"/>
      <c r="VK895"/>
      <c r="VL895"/>
      <c r="VM895"/>
      <c r="VN895"/>
      <c r="VO895"/>
      <c r="VP895"/>
      <c r="VQ895"/>
      <c r="VR895"/>
      <c r="VS895"/>
      <c r="VT895"/>
      <c r="VU895"/>
      <c r="VV895"/>
      <c r="VW895"/>
      <c r="VX895"/>
      <c r="VY895"/>
      <c r="VZ895"/>
      <c r="WA895"/>
      <c r="WB895"/>
      <c r="WC895"/>
      <c r="WD895"/>
      <c r="WE895"/>
      <c r="WF895"/>
      <c r="WG895"/>
      <c r="WH895"/>
      <c r="WI895"/>
      <c r="WJ895"/>
      <c r="WK895"/>
      <c r="WL895"/>
      <c r="WM895"/>
      <c r="WN895"/>
      <c r="WO895"/>
      <c r="WP895"/>
      <c r="WQ895"/>
      <c r="WR895"/>
      <c r="WS895"/>
      <c r="WT895"/>
      <c r="WU895"/>
      <c r="WV895"/>
      <c r="WW895"/>
      <c r="WX895"/>
      <c r="WY895"/>
      <c r="WZ895"/>
      <c r="XA895"/>
      <c r="XB895"/>
      <c r="XC895"/>
      <c r="XD895"/>
      <c r="XE895"/>
      <c r="XF895"/>
      <c r="XG895"/>
      <c r="XH895"/>
      <c r="XI895"/>
      <c r="XJ895"/>
      <c r="XK895"/>
      <c r="XL895"/>
      <c r="XM895"/>
      <c r="XN895"/>
      <c r="XO895"/>
      <c r="XP895"/>
      <c r="XQ895"/>
      <c r="XR895"/>
      <c r="XS895"/>
      <c r="XT895"/>
      <c r="XU895"/>
      <c r="XV895"/>
      <c r="XW895"/>
      <c r="XX895"/>
      <c r="XY895"/>
      <c r="XZ895"/>
      <c r="YA895"/>
      <c r="YB895"/>
      <c r="YC895"/>
      <c r="YD895"/>
      <c r="YE895"/>
      <c r="YF895"/>
      <c r="YG895"/>
      <c r="YH895"/>
      <c r="YI895"/>
      <c r="YJ895"/>
      <c r="YK895"/>
      <c r="YL895"/>
      <c r="YM895"/>
      <c r="YN895"/>
      <c r="YO895"/>
      <c r="YP895"/>
      <c r="YQ895"/>
      <c r="YR895"/>
      <c r="YS895"/>
      <c r="YT895"/>
      <c r="YU895"/>
      <c r="YV895"/>
      <c r="YW895"/>
      <c r="YX895"/>
      <c r="YY895"/>
      <c r="YZ895"/>
      <c r="ZA895"/>
      <c r="ZB895"/>
      <c r="ZC895"/>
      <c r="ZD895"/>
      <c r="ZE895"/>
      <c r="ZF895"/>
      <c r="ZG895"/>
      <c r="ZH895"/>
      <c r="ZI895"/>
      <c r="ZJ895"/>
      <c r="ZK895"/>
      <c r="ZL895"/>
      <c r="ZM895"/>
      <c r="ZN895"/>
      <c r="ZO895"/>
      <c r="ZP895"/>
      <c r="ZQ895"/>
      <c r="ZR895"/>
      <c r="ZS895"/>
      <c r="ZT895"/>
      <c r="ZU895"/>
      <c r="ZV895"/>
      <c r="ZW895"/>
      <c r="ZX895"/>
      <c r="ZY895"/>
      <c r="ZZ895"/>
    </row>
    <row r="896" spans="12:702" x14ac:dyDescent="0.3">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c r="RZ896"/>
      <c r="SA896"/>
      <c r="SB896"/>
      <c r="SC896"/>
      <c r="SD896"/>
      <c r="SE896"/>
      <c r="SF896"/>
      <c r="SG896"/>
      <c r="SH896"/>
      <c r="SI896"/>
      <c r="SJ896"/>
      <c r="SK896"/>
      <c r="SL896"/>
      <c r="SM896"/>
      <c r="SN896"/>
      <c r="SO896"/>
      <c r="SP896"/>
      <c r="SQ896"/>
      <c r="SR896"/>
      <c r="SS896"/>
      <c r="ST896"/>
      <c r="SU896"/>
      <c r="SV896"/>
      <c r="SW896"/>
      <c r="SX896"/>
      <c r="SY896"/>
      <c r="SZ896"/>
      <c r="TA896"/>
      <c r="TB896"/>
      <c r="TC896"/>
      <c r="TD896"/>
      <c r="TE896"/>
      <c r="TF896"/>
      <c r="TG896"/>
      <c r="TH896"/>
      <c r="TI896"/>
      <c r="TJ896"/>
      <c r="TK896"/>
      <c r="TL896"/>
      <c r="TM896"/>
      <c r="TN896"/>
      <c r="TO896"/>
      <c r="TP896"/>
      <c r="TQ896"/>
      <c r="TR896"/>
      <c r="TS896"/>
      <c r="TT896"/>
      <c r="TU896"/>
      <c r="TV896"/>
      <c r="TW896"/>
      <c r="TX896"/>
      <c r="TY896"/>
      <c r="TZ896"/>
      <c r="UA896"/>
      <c r="UB896"/>
      <c r="UC896"/>
      <c r="UD896"/>
      <c r="UE896"/>
      <c r="UF896"/>
      <c r="UG896"/>
      <c r="UH896"/>
      <c r="UI896"/>
      <c r="UJ896"/>
      <c r="UK896"/>
      <c r="UL896"/>
      <c r="UM896"/>
      <c r="UN896"/>
      <c r="UO896"/>
      <c r="UP896"/>
      <c r="UQ896"/>
      <c r="UR896"/>
      <c r="US896"/>
      <c r="UT896"/>
      <c r="UU896"/>
      <c r="UV896"/>
      <c r="UW896"/>
      <c r="UX896"/>
      <c r="UY896"/>
      <c r="UZ896"/>
      <c r="VA896"/>
      <c r="VB896"/>
      <c r="VC896"/>
      <c r="VD896"/>
      <c r="VE896"/>
      <c r="VF896"/>
      <c r="VG896"/>
      <c r="VH896"/>
      <c r="VI896"/>
      <c r="VJ896"/>
      <c r="VK896"/>
      <c r="VL896"/>
      <c r="VM896"/>
      <c r="VN896"/>
      <c r="VO896"/>
      <c r="VP896"/>
      <c r="VQ896"/>
      <c r="VR896"/>
      <c r="VS896"/>
      <c r="VT896"/>
      <c r="VU896"/>
      <c r="VV896"/>
      <c r="VW896"/>
      <c r="VX896"/>
      <c r="VY896"/>
      <c r="VZ896"/>
      <c r="WA896"/>
      <c r="WB896"/>
      <c r="WC896"/>
      <c r="WD896"/>
      <c r="WE896"/>
      <c r="WF896"/>
      <c r="WG896"/>
      <c r="WH896"/>
      <c r="WI896"/>
      <c r="WJ896"/>
      <c r="WK896"/>
      <c r="WL896"/>
      <c r="WM896"/>
      <c r="WN896"/>
      <c r="WO896"/>
      <c r="WP896"/>
      <c r="WQ896"/>
      <c r="WR896"/>
      <c r="WS896"/>
      <c r="WT896"/>
      <c r="WU896"/>
      <c r="WV896"/>
      <c r="WW896"/>
      <c r="WX896"/>
      <c r="WY896"/>
      <c r="WZ896"/>
      <c r="XA896"/>
      <c r="XB896"/>
      <c r="XC896"/>
      <c r="XD896"/>
      <c r="XE896"/>
      <c r="XF896"/>
      <c r="XG896"/>
      <c r="XH896"/>
      <c r="XI896"/>
      <c r="XJ896"/>
      <c r="XK896"/>
      <c r="XL896"/>
      <c r="XM896"/>
      <c r="XN896"/>
      <c r="XO896"/>
      <c r="XP896"/>
      <c r="XQ896"/>
      <c r="XR896"/>
      <c r="XS896"/>
      <c r="XT896"/>
      <c r="XU896"/>
      <c r="XV896"/>
      <c r="XW896"/>
      <c r="XX896"/>
      <c r="XY896"/>
      <c r="XZ896"/>
      <c r="YA896"/>
      <c r="YB896"/>
      <c r="YC896"/>
      <c r="YD896"/>
      <c r="YE896"/>
      <c r="YF896"/>
      <c r="YG896"/>
      <c r="YH896"/>
      <c r="YI896"/>
      <c r="YJ896"/>
      <c r="YK896"/>
      <c r="YL896"/>
      <c r="YM896"/>
      <c r="YN896"/>
      <c r="YO896"/>
      <c r="YP896"/>
      <c r="YQ896"/>
      <c r="YR896"/>
      <c r="YS896"/>
      <c r="YT896"/>
      <c r="YU896"/>
      <c r="YV896"/>
      <c r="YW896"/>
      <c r="YX896"/>
      <c r="YY896"/>
      <c r="YZ896"/>
      <c r="ZA896"/>
      <c r="ZB896"/>
      <c r="ZC896"/>
      <c r="ZD896"/>
      <c r="ZE896"/>
      <c r="ZF896"/>
      <c r="ZG896"/>
      <c r="ZH896"/>
      <c r="ZI896"/>
      <c r="ZJ896"/>
      <c r="ZK896"/>
      <c r="ZL896"/>
      <c r="ZM896"/>
      <c r="ZN896"/>
      <c r="ZO896"/>
      <c r="ZP896"/>
      <c r="ZQ896"/>
      <c r="ZR896"/>
      <c r="ZS896"/>
      <c r="ZT896"/>
      <c r="ZU896"/>
      <c r="ZV896"/>
      <c r="ZW896"/>
      <c r="ZX896"/>
      <c r="ZY896"/>
      <c r="ZZ896"/>
    </row>
    <row r="897" spans="12:702" x14ac:dyDescent="0.3">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c r="RI897"/>
      <c r="RJ897"/>
      <c r="RK897"/>
      <c r="RL897"/>
      <c r="RM897"/>
      <c r="RN897"/>
      <c r="RO897"/>
      <c r="RP897"/>
      <c r="RQ897"/>
      <c r="RR897"/>
      <c r="RS897"/>
      <c r="RT897"/>
      <c r="RU897"/>
      <c r="RV897"/>
      <c r="RW897"/>
      <c r="RX897"/>
      <c r="RY897"/>
      <c r="RZ897"/>
      <c r="SA897"/>
      <c r="SB897"/>
      <c r="SC897"/>
      <c r="SD897"/>
      <c r="SE897"/>
      <c r="SF897"/>
      <c r="SG897"/>
      <c r="SH897"/>
      <c r="SI897"/>
      <c r="SJ897"/>
      <c r="SK897"/>
      <c r="SL897"/>
      <c r="SM897"/>
      <c r="SN897"/>
      <c r="SO897"/>
      <c r="SP897"/>
      <c r="SQ897"/>
      <c r="SR897"/>
      <c r="SS897"/>
      <c r="ST897"/>
      <c r="SU897"/>
      <c r="SV897"/>
      <c r="SW897"/>
      <c r="SX897"/>
      <c r="SY897"/>
      <c r="SZ897"/>
      <c r="TA897"/>
      <c r="TB897"/>
      <c r="TC897"/>
      <c r="TD897"/>
      <c r="TE897"/>
      <c r="TF897"/>
      <c r="TG897"/>
      <c r="TH897"/>
      <c r="TI897"/>
      <c r="TJ897"/>
      <c r="TK897"/>
      <c r="TL897"/>
      <c r="TM897"/>
      <c r="TN897"/>
      <c r="TO897"/>
      <c r="TP897"/>
      <c r="TQ897"/>
      <c r="TR897"/>
      <c r="TS897"/>
      <c r="TT897"/>
      <c r="TU897"/>
      <c r="TV897"/>
      <c r="TW897"/>
      <c r="TX897"/>
      <c r="TY897"/>
      <c r="TZ897"/>
      <c r="UA897"/>
      <c r="UB897"/>
      <c r="UC897"/>
      <c r="UD897"/>
      <c r="UE897"/>
      <c r="UF897"/>
      <c r="UG897"/>
      <c r="UH897"/>
      <c r="UI897"/>
      <c r="UJ897"/>
      <c r="UK897"/>
      <c r="UL897"/>
      <c r="UM897"/>
      <c r="UN897"/>
      <c r="UO897"/>
      <c r="UP897"/>
      <c r="UQ897"/>
      <c r="UR897"/>
      <c r="US897"/>
      <c r="UT897"/>
      <c r="UU897"/>
      <c r="UV897"/>
      <c r="UW897"/>
      <c r="UX897"/>
      <c r="UY897"/>
      <c r="UZ897"/>
      <c r="VA897"/>
      <c r="VB897"/>
      <c r="VC897"/>
      <c r="VD897"/>
      <c r="VE897"/>
      <c r="VF897"/>
      <c r="VG897"/>
      <c r="VH897"/>
      <c r="VI897"/>
      <c r="VJ897"/>
      <c r="VK897"/>
      <c r="VL897"/>
      <c r="VM897"/>
      <c r="VN897"/>
      <c r="VO897"/>
      <c r="VP897"/>
      <c r="VQ897"/>
      <c r="VR897"/>
      <c r="VS897"/>
      <c r="VT897"/>
      <c r="VU897"/>
      <c r="VV897"/>
      <c r="VW897"/>
      <c r="VX897"/>
      <c r="VY897"/>
      <c r="VZ897"/>
      <c r="WA897"/>
      <c r="WB897"/>
      <c r="WC897"/>
      <c r="WD897"/>
      <c r="WE897"/>
      <c r="WF897"/>
      <c r="WG897"/>
      <c r="WH897"/>
      <c r="WI897"/>
      <c r="WJ897"/>
      <c r="WK897"/>
      <c r="WL897"/>
      <c r="WM897"/>
      <c r="WN897"/>
      <c r="WO897"/>
      <c r="WP897"/>
      <c r="WQ897"/>
      <c r="WR897"/>
      <c r="WS897"/>
      <c r="WT897"/>
      <c r="WU897"/>
      <c r="WV897"/>
      <c r="WW897"/>
      <c r="WX897"/>
      <c r="WY897"/>
      <c r="WZ897"/>
      <c r="XA897"/>
      <c r="XB897"/>
      <c r="XC897"/>
      <c r="XD897"/>
      <c r="XE897"/>
      <c r="XF897"/>
      <c r="XG897"/>
      <c r="XH897"/>
      <c r="XI897"/>
      <c r="XJ897"/>
      <c r="XK897"/>
      <c r="XL897"/>
      <c r="XM897"/>
      <c r="XN897"/>
      <c r="XO897"/>
      <c r="XP897"/>
      <c r="XQ897"/>
      <c r="XR897"/>
      <c r="XS897"/>
      <c r="XT897"/>
      <c r="XU897"/>
      <c r="XV897"/>
      <c r="XW897"/>
      <c r="XX897"/>
      <c r="XY897"/>
      <c r="XZ897"/>
      <c r="YA897"/>
      <c r="YB897"/>
      <c r="YC897"/>
      <c r="YD897"/>
      <c r="YE897"/>
      <c r="YF897"/>
      <c r="YG897"/>
      <c r="YH897"/>
      <c r="YI897"/>
      <c r="YJ897"/>
      <c r="YK897"/>
      <c r="YL897"/>
      <c r="YM897"/>
      <c r="YN897"/>
      <c r="YO897"/>
      <c r="YP897"/>
      <c r="YQ897"/>
      <c r="YR897"/>
      <c r="YS897"/>
      <c r="YT897"/>
      <c r="YU897"/>
      <c r="YV897"/>
      <c r="YW897"/>
      <c r="YX897"/>
      <c r="YY897"/>
      <c r="YZ897"/>
      <c r="ZA897"/>
      <c r="ZB897"/>
      <c r="ZC897"/>
      <c r="ZD897"/>
      <c r="ZE897"/>
      <c r="ZF897"/>
      <c r="ZG897"/>
      <c r="ZH897"/>
      <c r="ZI897"/>
      <c r="ZJ897"/>
      <c r="ZK897"/>
      <c r="ZL897"/>
      <c r="ZM897"/>
      <c r="ZN897"/>
      <c r="ZO897"/>
      <c r="ZP897"/>
      <c r="ZQ897"/>
      <c r="ZR897"/>
      <c r="ZS897"/>
      <c r="ZT897"/>
      <c r="ZU897"/>
      <c r="ZV897"/>
      <c r="ZW897"/>
      <c r="ZX897"/>
      <c r="ZY897"/>
      <c r="ZZ897"/>
    </row>
    <row r="898" spans="12:702" x14ac:dyDescent="0.3">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c r="RI898"/>
      <c r="RJ898"/>
      <c r="RK898"/>
      <c r="RL898"/>
      <c r="RM898"/>
      <c r="RN898"/>
      <c r="RO898"/>
      <c r="RP898"/>
      <c r="RQ898"/>
      <c r="RR898"/>
      <c r="RS898"/>
      <c r="RT898"/>
      <c r="RU898"/>
      <c r="RV898"/>
      <c r="RW898"/>
      <c r="RX898"/>
      <c r="RY898"/>
      <c r="RZ898"/>
      <c r="SA898"/>
      <c r="SB898"/>
      <c r="SC898"/>
      <c r="SD898"/>
      <c r="SE898"/>
      <c r="SF898"/>
      <c r="SG898"/>
      <c r="SH898"/>
      <c r="SI898"/>
      <c r="SJ898"/>
      <c r="SK898"/>
      <c r="SL898"/>
      <c r="SM898"/>
      <c r="SN898"/>
      <c r="SO898"/>
      <c r="SP898"/>
      <c r="SQ898"/>
      <c r="SR898"/>
      <c r="SS898"/>
      <c r="ST898"/>
      <c r="SU898"/>
      <c r="SV898"/>
      <c r="SW898"/>
      <c r="SX898"/>
      <c r="SY898"/>
      <c r="SZ898"/>
      <c r="TA898"/>
      <c r="TB898"/>
      <c r="TC898"/>
      <c r="TD898"/>
      <c r="TE898"/>
      <c r="TF898"/>
      <c r="TG898"/>
      <c r="TH898"/>
      <c r="TI898"/>
      <c r="TJ898"/>
      <c r="TK898"/>
      <c r="TL898"/>
      <c r="TM898"/>
      <c r="TN898"/>
      <c r="TO898"/>
      <c r="TP898"/>
      <c r="TQ898"/>
      <c r="TR898"/>
      <c r="TS898"/>
      <c r="TT898"/>
      <c r="TU898"/>
      <c r="TV898"/>
      <c r="TW898"/>
      <c r="TX898"/>
      <c r="TY898"/>
      <c r="TZ898"/>
      <c r="UA898"/>
      <c r="UB898"/>
      <c r="UC898"/>
      <c r="UD898"/>
      <c r="UE898"/>
      <c r="UF898"/>
      <c r="UG898"/>
      <c r="UH898"/>
      <c r="UI898"/>
      <c r="UJ898"/>
      <c r="UK898"/>
      <c r="UL898"/>
      <c r="UM898"/>
      <c r="UN898"/>
      <c r="UO898"/>
      <c r="UP898"/>
      <c r="UQ898"/>
      <c r="UR898"/>
      <c r="US898"/>
      <c r="UT898"/>
      <c r="UU898"/>
      <c r="UV898"/>
      <c r="UW898"/>
      <c r="UX898"/>
      <c r="UY898"/>
      <c r="UZ898"/>
      <c r="VA898"/>
      <c r="VB898"/>
      <c r="VC898"/>
      <c r="VD898"/>
      <c r="VE898"/>
      <c r="VF898"/>
      <c r="VG898"/>
      <c r="VH898"/>
      <c r="VI898"/>
      <c r="VJ898"/>
      <c r="VK898"/>
      <c r="VL898"/>
      <c r="VM898"/>
      <c r="VN898"/>
      <c r="VO898"/>
      <c r="VP898"/>
      <c r="VQ898"/>
      <c r="VR898"/>
      <c r="VS898"/>
      <c r="VT898"/>
      <c r="VU898"/>
      <c r="VV898"/>
      <c r="VW898"/>
      <c r="VX898"/>
      <c r="VY898"/>
      <c r="VZ898"/>
      <c r="WA898"/>
      <c r="WB898"/>
      <c r="WC898"/>
      <c r="WD898"/>
      <c r="WE898"/>
      <c r="WF898"/>
      <c r="WG898"/>
      <c r="WH898"/>
      <c r="WI898"/>
      <c r="WJ898"/>
      <c r="WK898"/>
      <c r="WL898"/>
      <c r="WM898"/>
      <c r="WN898"/>
      <c r="WO898"/>
      <c r="WP898"/>
      <c r="WQ898"/>
      <c r="WR898"/>
      <c r="WS898"/>
      <c r="WT898"/>
      <c r="WU898"/>
      <c r="WV898"/>
      <c r="WW898"/>
      <c r="WX898"/>
      <c r="WY898"/>
      <c r="WZ898"/>
      <c r="XA898"/>
      <c r="XB898"/>
      <c r="XC898"/>
      <c r="XD898"/>
      <c r="XE898"/>
      <c r="XF898"/>
      <c r="XG898"/>
      <c r="XH898"/>
      <c r="XI898"/>
      <c r="XJ898"/>
      <c r="XK898"/>
      <c r="XL898"/>
      <c r="XM898"/>
      <c r="XN898"/>
      <c r="XO898"/>
      <c r="XP898"/>
      <c r="XQ898"/>
      <c r="XR898"/>
      <c r="XS898"/>
      <c r="XT898"/>
      <c r="XU898"/>
      <c r="XV898"/>
      <c r="XW898"/>
      <c r="XX898"/>
      <c r="XY898"/>
      <c r="XZ898"/>
      <c r="YA898"/>
      <c r="YB898"/>
      <c r="YC898"/>
      <c r="YD898"/>
      <c r="YE898"/>
      <c r="YF898"/>
      <c r="YG898"/>
      <c r="YH898"/>
      <c r="YI898"/>
      <c r="YJ898"/>
      <c r="YK898"/>
      <c r="YL898"/>
      <c r="YM898"/>
      <c r="YN898"/>
      <c r="YO898"/>
      <c r="YP898"/>
      <c r="YQ898"/>
      <c r="YR898"/>
      <c r="YS898"/>
      <c r="YT898"/>
      <c r="YU898"/>
      <c r="YV898"/>
      <c r="YW898"/>
      <c r="YX898"/>
      <c r="YY898"/>
      <c r="YZ898"/>
      <c r="ZA898"/>
      <c r="ZB898"/>
      <c r="ZC898"/>
      <c r="ZD898"/>
      <c r="ZE898"/>
      <c r="ZF898"/>
      <c r="ZG898"/>
      <c r="ZH898"/>
      <c r="ZI898"/>
      <c r="ZJ898"/>
      <c r="ZK898"/>
      <c r="ZL898"/>
      <c r="ZM898"/>
      <c r="ZN898"/>
      <c r="ZO898"/>
      <c r="ZP898"/>
      <c r="ZQ898"/>
      <c r="ZR898"/>
      <c r="ZS898"/>
      <c r="ZT898"/>
      <c r="ZU898"/>
      <c r="ZV898"/>
      <c r="ZW898"/>
      <c r="ZX898"/>
      <c r="ZY898"/>
      <c r="ZZ898"/>
    </row>
    <row r="899" spans="12:702" x14ac:dyDescent="0.3">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c r="SP899"/>
      <c r="SQ899"/>
      <c r="SR899"/>
      <c r="SS899"/>
      <c r="ST899"/>
      <c r="SU899"/>
      <c r="SV899"/>
      <c r="SW899"/>
      <c r="SX899"/>
      <c r="SY899"/>
      <c r="SZ899"/>
      <c r="TA899"/>
      <c r="TB899"/>
      <c r="TC899"/>
      <c r="TD899"/>
      <c r="TE899"/>
      <c r="TF899"/>
      <c r="TG899"/>
      <c r="TH899"/>
      <c r="TI899"/>
      <c r="TJ899"/>
      <c r="TK899"/>
      <c r="TL899"/>
      <c r="TM899"/>
      <c r="TN899"/>
      <c r="TO899"/>
      <c r="TP899"/>
      <c r="TQ899"/>
      <c r="TR899"/>
      <c r="TS899"/>
      <c r="TT899"/>
      <c r="TU899"/>
      <c r="TV899"/>
      <c r="TW899"/>
      <c r="TX899"/>
      <c r="TY899"/>
      <c r="TZ899"/>
      <c r="UA899"/>
      <c r="UB899"/>
      <c r="UC899"/>
      <c r="UD899"/>
      <c r="UE899"/>
      <c r="UF899"/>
      <c r="UG899"/>
      <c r="UH899"/>
      <c r="UI899"/>
      <c r="UJ899"/>
      <c r="UK899"/>
      <c r="UL899"/>
      <c r="UM899"/>
      <c r="UN899"/>
      <c r="UO899"/>
      <c r="UP899"/>
      <c r="UQ899"/>
      <c r="UR899"/>
      <c r="US899"/>
      <c r="UT899"/>
      <c r="UU899"/>
      <c r="UV899"/>
      <c r="UW899"/>
      <c r="UX899"/>
      <c r="UY899"/>
      <c r="UZ899"/>
      <c r="VA899"/>
      <c r="VB899"/>
      <c r="VC899"/>
      <c r="VD899"/>
      <c r="VE899"/>
      <c r="VF899"/>
      <c r="VG899"/>
      <c r="VH899"/>
      <c r="VI899"/>
      <c r="VJ899"/>
      <c r="VK899"/>
      <c r="VL899"/>
      <c r="VM899"/>
      <c r="VN899"/>
      <c r="VO899"/>
      <c r="VP899"/>
      <c r="VQ899"/>
      <c r="VR899"/>
      <c r="VS899"/>
      <c r="VT899"/>
      <c r="VU899"/>
      <c r="VV899"/>
      <c r="VW899"/>
      <c r="VX899"/>
      <c r="VY899"/>
      <c r="VZ899"/>
      <c r="WA899"/>
      <c r="WB899"/>
      <c r="WC899"/>
      <c r="WD899"/>
      <c r="WE899"/>
      <c r="WF899"/>
      <c r="WG899"/>
      <c r="WH899"/>
      <c r="WI899"/>
      <c r="WJ899"/>
      <c r="WK899"/>
      <c r="WL899"/>
      <c r="WM899"/>
      <c r="WN899"/>
      <c r="WO899"/>
      <c r="WP899"/>
      <c r="WQ899"/>
      <c r="WR899"/>
      <c r="WS899"/>
      <c r="WT899"/>
      <c r="WU899"/>
      <c r="WV899"/>
      <c r="WW899"/>
      <c r="WX899"/>
      <c r="WY899"/>
      <c r="WZ899"/>
      <c r="XA899"/>
      <c r="XB899"/>
      <c r="XC899"/>
      <c r="XD899"/>
      <c r="XE899"/>
      <c r="XF899"/>
      <c r="XG899"/>
      <c r="XH899"/>
      <c r="XI899"/>
      <c r="XJ899"/>
      <c r="XK899"/>
      <c r="XL899"/>
      <c r="XM899"/>
      <c r="XN899"/>
      <c r="XO899"/>
      <c r="XP899"/>
      <c r="XQ899"/>
      <c r="XR899"/>
      <c r="XS899"/>
      <c r="XT899"/>
      <c r="XU899"/>
      <c r="XV899"/>
      <c r="XW899"/>
      <c r="XX899"/>
      <c r="XY899"/>
      <c r="XZ899"/>
      <c r="YA899"/>
      <c r="YB899"/>
      <c r="YC899"/>
      <c r="YD899"/>
      <c r="YE899"/>
      <c r="YF899"/>
      <c r="YG899"/>
      <c r="YH899"/>
      <c r="YI899"/>
      <c r="YJ899"/>
      <c r="YK899"/>
      <c r="YL899"/>
      <c r="YM899"/>
      <c r="YN899"/>
      <c r="YO899"/>
      <c r="YP899"/>
      <c r="YQ899"/>
      <c r="YR899"/>
      <c r="YS899"/>
      <c r="YT899"/>
      <c r="YU899"/>
      <c r="YV899"/>
      <c r="YW899"/>
      <c r="YX899"/>
      <c r="YY899"/>
      <c r="YZ899"/>
      <c r="ZA899"/>
      <c r="ZB899"/>
      <c r="ZC899"/>
      <c r="ZD899"/>
      <c r="ZE899"/>
      <c r="ZF899"/>
      <c r="ZG899"/>
      <c r="ZH899"/>
      <c r="ZI899"/>
      <c r="ZJ899"/>
      <c r="ZK899"/>
      <c r="ZL899"/>
      <c r="ZM899"/>
      <c r="ZN899"/>
      <c r="ZO899"/>
      <c r="ZP899"/>
      <c r="ZQ899"/>
      <c r="ZR899"/>
      <c r="ZS899"/>
      <c r="ZT899"/>
      <c r="ZU899"/>
      <c r="ZV899"/>
      <c r="ZW899"/>
      <c r="ZX899"/>
      <c r="ZY899"/>
      <c r="ZZ899"/>
    </row>
    <row r="900" spans="12:702" x14ac:dyDescent="0.3">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c r="RZ900"/>
      <c r="SA900"/>
      <c r="SB900"/>
      <c r="SC900"/>
      <c r="SD900"/>
      <c r="SE900"/>
      <c r="SF900"/>
      <c r="SG900"/>
      <c r="SH900"/>
      <c r="SI900"/>
      <c r="SJ900"/>
      <c r="SK900"/>
      <c r="SL900"/>
      <c r="SM900"/>
      <c r="SN900"/>
      <c r="SO900"/>
      <c r="SP900"/>
      <c r="SQ900"/>
      <c r="SR900"/>
      <c r="SS900"/>
      <c r="ST900"/>
      <c r="SU900"/>
      <c r="SV900"/>
      <c r="SW900"/>
      <c r="SX900"/>
      <c r="SY900"/>
      <c r="SZ900"/>
      <c r="TA900"/>
      <c r="TB900"/>
      <c r="TC900"/>
      <c r="TD900"/>
      <c r="TE900"/>
      <c r="TF900"/>
      <c r="TG900"/>
      <c r="TH900"/>
      <c r="TI900"/>
      <c r="TJ900"/>
      <c r="TK900"/>
      <c r="TL900"/>
      <c r="TM900"/>
      <c r="TN900"/>
      <c r="TO900"/>
      <c r="TP900"/>
      <c r="TQ900"/>
      <c r="TR900"/>
      <c r="TS900"/>
      <c r="TT900"/>
      <c r="TU900"/>
      <c r="TV900"/>
      <c r="TW900"/>
      <c r="TX900"/>
      <c r="TY900"/>
      <c r="TZ900"/>
      <c r="UA900"/>
      <c r="UB900"/>
      <c r="UC900"/>
      <c r="UD900"/>
      <c r="UE900"/>
      <c r="UF900"/>
      <c r="UG900"/>
      <c r="UH900"/>
      <c r="UI900"/>
      <c r="UJ900"/>
      <c r="UK900"/>
      <c r="UL900"/>
      <c r="UM900"/>
      <c r="UN900"/>
      <c r="UO900"/>
      <c r="UP900"/>
      <c r="UQ900"/>
      <c r="UR900"/>
      <c r="US900"/>
      <c r="UT900"/>
      <c r="UU900"/>
      <c r="UV900"/>
      <c r="UW900"/>
      <c r="UX900"/>
      <c r="UY900"/>
      <c r="UZ900"/>
      <c r="VA900"/>
      <c r="VB900"/>
      <c r="VC900"/>
      <c r="VD900"/>
      <c r="VE900"/>
      <c r="VF900"/>
      <c r="VG900"/>
      <c r="VH900"/>
      <c r="VI900"/>
      <c r="VJ900"/>
      <c r="VK900"/>
      <c r="VL900"/>
      <c r="VM900"/>
      <c r="VN900"/>
      <c r="VO900"/>
      <c r="VP900"/>
      <c r="VQ900"/>
      <c r="VR900"/>
      <c r="VS900"/>
      <c r="VT900"/>
      <c r="VU900"/>
      <c r="VV900"/>
      <c r="VW900"/>
      <c r="VX900"/>
      <c r="VY900"/>
      <c r="VZ900"/>
      <c r="WA900"/>
      <c r="WB900"/>
      <c r="WC900"/>
      <c r="WD900"/>
      <c r="WE900"/>
      <c r="WF900"/>
      <c r="WG900"/>
      <c r="WH900"/>
      <c r="WI900"/>
      <c r="WJ900"/>
      <c r="WK900"/>
      <c r="WL900"/>
      <c r="WM900"/>
      <c r="WN900"/>
      <c r="WO900"/>
      <c r="WP900"/>
      <c r="WQ900"/>
      <c r="WR900"/>
      <c r="WS900"/>
      <c r="WT900"/>
      <c r="WU900"/>
      <c r="WV900"/>
      <c r="WW900"/>
      <c r="WX900"/>
      <c r="WY900"/>
      <c r="WZ900"/>
      <c r="XA900"/>
      <c r="XB900"/>
      <c r="XC900"/>
      <c r="XD900"/>
      <c r="XE900"/>
      <c r="XF900"/>
      <c r="XG900"/>
      <c r="XH900"/>
      <c r="XI900"/>
      <c r="XJ900"/>
      <c r="XK900"/>
      <c r="XL900"/>
      <c r="XM900"/>
      <c r="XN900"/>
      <c r="XO900"/>
      <c r="XP900"/>
      <c r="XQ900"/>
      <c r="XR900"/>
      <c r="XS900"/>
      <c r="XT900"/>
      <c r="XU900"/>
      <c r="XV900"/>
      <c r="XW900"/>
      <c r="XX900"/>
      <c r="XY900"/>
      <c r="XZ900"/>
      <c r="YA900"/>
      <c r="YB900"/>
      <c r="YC900"/>
      <c r="YD900"/>
      <c r="YE900"/>
      <c r="YF900"/>
      <c r="YG900"/>
      <c r="YH900"/>
      <c r="YI900"/>
      <c r="YJ900"/>
      <c r="YK900"/>
      <c r="YL900"/>
      <c r="YM900"/>
      <c r="YN900"/>
      <c r="YO900"/>
      <c r="YP900"/>
      <c r="YQ900"/>
      <c r="YR900"/>
      <c r="YS900"/>
      <c r="YT900"/>
      <c r="YU900"/>
      <c r="YV900"/>
      <c r="YW900"/>
      <c r="YX900"/>
      <c r="YY900"/>
      <c r="YZ900"/>
      <c r="ZA900"/>
      <c r="ZB900"/>
      <c r="ZC900"/>
      <c r="ZD900"/>
      <c r="ZE900"/>
      <c r="ZF900"/>
      <c r="ZG900"/>
      <c r="ZH900"/>
      <c r="ZI900"/>
      <c r="ZJ900"/>
      <c r="ZK900"/>
      <c r="ZL900"/>
      <c r="ZM900"/>
      <c r="ZN900"/>
      <c r="ZO900"/>
      <c r="ZP900"/>
      <c r="ZQ900"/>
      <c r="ZR900"/>
      <c r="ZS900"/>
      <c r="ZT900"/>
      <c r="ZU900"/>
      <c r="ZV900"/>
      <c r="ZW900"/>
      <c r="ZX900"/>
      <c r="ZY900"/>
      <c r="ZZ900"/>
    </row>
    <row r="901" spans="12:702" x14ac:dyDescent="0.3">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c r="RI901"/>
      <c r="RJ901"/>
      <c r="RK901"/>
      <c r="RL901"/>
      <c r="RM901"/>
      <c r="RN901"/>
      <c r="RO901"/>
      <c r="RP901"/>
      <c r="RQ901"/>
      <c r="RR901"/>
      <c r="RS901"/>
      <c r="RT901"/>
      <c r="RU901"/>
      <c r="RV901"/>
      <c r="RW901"/>
      <c r="RX901"/>
      <c r="RY901"/>
      <c r="RZ901"/>
      <c r="SA901"/>
      <c r="SB901"/>
      <c r="SC901"/>
      <c r="SD901"/>
      <c r="SE901"/>
      <c r="SF901"/>
      <c r="SG901"/>
      <c r="SH901"/>
      <c r="SI901"/>
      <c r="SJ901"/>
      <c r="SK901"/>
      <c r="SL901"/>
      <c r="SM901"/>
      <c r="SN901"/>
      <c r="SO901"/>
      <c r="SP901"/>
      <c r="SQ901"/>
      <c r="SR901"/>
      <c r="SS901"/>
      <c r="ST901"/>
      <c r="SU901"/>
      <c r="SV901"/>
      <c r="SW901"/>
      <c r="SX901"/>
      <c r="SY901"/>
      <c r="SZ901"/>
      <c r="TA901"/>
      <c r="TB901"/>
      <c r="TC901"/>
      <c r="TD901"/>
      <c r="TE901"/>
      <c r="TF901"/>
      <c r="TG901"/>
      <c r="TH901"/>
      <c r="TI901"/>
      <c r="TJ901"/>
      <c r="TK901"/>
      <c r="TL901"/>
      <c r="TM901"/>
      <c r="TN901"/>
      <c r="TO901"/>
      <c r="TP901"/>
      <c r="TQ901"/>
      <c r="TR901"/>
      <c r="TS901"/>
      <c r="TT901"/>
      <c r="TU901"/>
      <c r="TV901"/>
      <c r="TW901"/>
      <c r="TX901"/>
      <c r="TY901"/>
      <c r="TZ901"/>
      <c r="UA901"/>
      <c r="UB901"/>
      <c r="UC901"/>
      <c r="UD901"/>
      <c r="UE901"/>
      <c r="UF901"/>
      <c r="UG901"/>
      <c r="UH901"/>
      <c r="UI901"/>
      <c r="UJ901"/>
      <c r="UK901"/>
      <c r="UL901"/>
      <c r="UM901"/>
      <c r="UN901"/>
      <c r="UO901"/>
      <c r="UP901"/>
      <c r="UQ901"/>
      <c r="UR901"/>
      <c r="US901"/>
      <c r="UT901"/>
      <c r="UU901"/>
      <c r="UV901"/>
      <c r="UW901"/>
      <c r="UX901"/>
      <c r="UY901"/>
      <c r="UZ901"/>
      <c r="VA901"/>
      <c r="VB901"/>
      <c r="VC901"/>
      <c r="VD901"/>
      <c r="VE901"/>
      <c r="VF901"/>
      <c r="VG901"/>
      <c r="VH901"/>
      <c r="VI901"/>
      <c r="VJ901"/>
      <c r="VK901"/>
      <c r="VL901"/>
      <c r="VM901"/>
      <c r="VN901"/>
      <c r="VO901"/>
      <c r="VP901"/>
      <c r="VQ901"/>
      <c r="VR901"/>
      <c r="VS901"/>
      <c r="VT901"/>
      <c r="VU901"/>
      <c r="VV901"/>
      <c r="VW901"/>
      <c r="VX901"/>
      <c r="VY901"/>
      <c r="VZ901"/>
      <c r="WA901"/>
      <c r="WB901"/>
      <c r="WC901"/>
      <c r="WD901"/>
      <c r="WE901"/>
      <c r="WF901"/>
      <c r="WG901"/>
      <c r="WH901"/>
      <c r="WI901"/>
      <c r="WJ901"/>
      <c r="WK901"/>
      <c r="WL901"/>
      <c r="WM901"/>
      <c r="WN901"/>
      <c r="WO901"/>
      <c r="WP901"/>
      <c r="WQ901"/>
      <c r="WR901"/>
      <c r="WS901"/>
      <c r="WT901"/>
      <c r="WU901"/>
      <c r="WV901"/>
      <c r="WW901"/>
      <c r="WX901"/>
      <c r="WY901"/>
      <c r="WZ901"/>
      <c r="XA901"/>
      <c r="XB901"/>
      <c r="XC901"/>
      <c r="XD901"/>
      <c r="XE901"/>
      <c r="XF901"/>
      <c r="XG901"/>
      <c r="XH901"/>
      <c r="XI901"/>
      <c r="XJ901"/>
      <c r="XK901"/>
      <c r="XL901"/>
      <c r="XM901"/>
      <c r="XN901"/>
      <c r="XO901"/>
      <c r="XP901"/>
      <c r="XQ901"/>
      <c r="XR901"/>
      <c r="XS901"/>
      <c r="XT901"/>
      <c r="XU901"/>
      <c r="XV901"/>
      <c r="XW901"/>
      <c r="XX901"/>
      <c r="XY901"/>
      <c r="XZ901"/>
      <c r="YA901"/>
      <c r="YB901"/>
      <c r="YC901"/>
      <c r="YD901"/>
      <c r="YE901"/>
      <c r="YF901"/>
      <c r="YG901"/>
      <c r="YH901"/>
      <c r="YI901"/>
      <c r="YJ901"/>
      <c r="YK901"/>
      <c r="YL901"/>
      <c r="YM901"/>
      <c r="YN901"/>
      <c r="YO901"/>
      <c r="YP901"/>
      <c r="YQ901"/>
      <c r="YR901"/>
      <c r="YS901"/>
      <c r="YT901"/>
      <c r="YU901"/>
      <c r="YV901"/>
      <c r="YW901"/>
      <c r="YX901"/>
      <c r="YY901"/>
      <c r="YZ901"/>
      <c r="ZA901"/>
      <c r="ZB901"/>
      <c r="ZC901"/>
      <c r="ZD901"/>
      <c r="ZE901"/>
      <c r="ZF901"/>
      <c r="ZG901"/>
      <c r="ZH901"/>
      <c r="ZI901"/>
      <c r="ZJ901"/>
      <c r="ZK901"/>
      <c r="ZL901"/>
      <c r="ZM901"/>
      <c r="ZN901"/>
      <c r="ZO901"/>
      <c r="ZP901"/>
      <c r="ZQ901"/>
      <c r="ZR901"/>
      <c r="ZS901"/>
      <c r="ZT901"/>
      <c r="ZU901"/>
      <c r="ZV901"/>
      <c r="ZW901"/>
      <c r="ZX901"/>
      <c r="ZY901"/>
      <c r="ZZ901"/>
    </row>
    <row r="902" spans="12:702" x14ac:dyDescent="0.3">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c r="RI902"/>
      <c r="RJ902"/>
      <c r="RK902"/>
      <c r="RL902"/>
      <c r="RM902"/>
      <c r="RN902"/>
      <c r="RO902"/>
      <c r="RP902"/>
      <c r="RQ902"/>
      <c r="RR902"/>
      <c r="RS902"/>
      <c r="RT902"/>
      <c r="RU902"/>
      <c r="RV902"/>
      <c r="RW902"/>
      <c r="RX902"/>
      <c r="RY902"/>
      <c r="RZ902"/>
      <c r="SA902"/>
      <c r="SB902"/>
      <c r="SC902"/>
      <c r="SD902"/>
      <c r="SE902"/>
      <c r="SF902"/>
      <c r="SG902"/>
      <c r="SH902"/>
      <c r="SI902"/>
      <c r="SJ902"/>
      <c r="SK902"/>
      <c r="SL902"/>
      <c r="SM902"/>
      <c r="SN902"/>
      <c r="SO902"/>
      <c r="SP902"/>
      <c r="SQ902"/>
      <c r="SR902"/>
      <c r="SS902"/>
      <c r="ST902"/>
      <c r="SU902"/>
      <c r="SV902"/>
      <c r="SW902"/>
      <c r="SX902"/>
      <c r="SY902"/>
      <c r="SZ902"/>
      <c r="TA902"/>
      <c r="TB902"/>
      <c r="TC902"/>
      <c r="TD902"/>
      <c r="TE902"/>
      <c r="TF902"/>
      <c r="TG902"/>
      <c r="TH902"/>
      <c r="TI902"/>
      <c r="TJ902"/>
      <c r="TK902"/>
      <c r="TL902"/>
      <c r="TM902"/>
      <c r="TN902"/>
      <c r="TO902"/>
      <c r="TP902"/>
      <c r="TQ902"/>
      <c r="TR902"/>
      <c r="TS902"/>
      <c r="TT902"/>
      <c r="TU902"/>
      <c r="TV902"/>
      <c r="TW902"/>
      <c r="TX902"/>
      <c r="TY902"/>
      <c r="TZ902"/>
      <c r="UA902"/>
      <c r="UB902"/>
      <c r="UC902"/>
      <c r="UD902"/>
      <c r="UE902"/>
      <c r="UF902"/>
      <c r="UG902"/>
      <c r="UH902"/>
      <c r="UI902"/>
      <c r="UJ902"/>
      <c r="UK902"/>
      <c r="UL902"/>
      <c r="UM902"/>
      <c r="UN902"/>
      <c r="UO902"/>
      <c r="UP902"/>
      <c r="UQ902"/>
      <c r="UR902"/>
      <c r="US902"/>
      <c r="UT902"/>
      <c r="UU902"/>
      <c r="UV902"/>
      <c r="UW902"/>
      <c r="UX902"/>
      <c r="UY902"/>
      <c r="UZ902"/>
      <c r="VA902"/>
      <c r="VB902"/>
      <c r="VC902"/>
      <c r="VD902"/>
      <c r="VE902"/>
      <c r="VF902"/>
      <c r="VG902"/>
      <c r="VH902"/>
      <c r="VI902"/>
      <c r="VJ902"/>
      <c r="VK902"/>
      <c r="VL902"/>
      <c r="VM902"/>
      <c r="VN902"/>
      <c r="VO902"/>
      <c r="VP902"/>
      <c r="VQ902"/>
      <c r="VR902"/>
      <c r="VS902"/>
      <c r="VT902"/>
      <c r="VU902"/>
      <c r="VV902"/>
      <c r="VW902"/>
      <c r="VX902"/>
      <c r="VY902"/>
      <c r="VZ902"/>
      <c r="WA902"/>
      <c r="WB902"/>
      <c r="WC902"/>
      <c r="WD902"/>
      <c r="WE902"/>
      <c r="WF902"/>
      <c r="WG902"/>
      <c r="WH902"/>
      <c r="WI902"/>
      <c r="WJ902"/>
      <c r="WK902"/>
      <c r="WL902"/>
      <c r="WM902"/>
      <c r="WN902"/>
      <c r="WO902"/>
      <c r="WP902"/>
      <c r="WQ902"/>
      <c r="WR902"/>
      <c r="WS902"/>
      <c r="WT902"/>
      <c r="WU902"/>
      <c r="WV902"/>
      <c r="WW902"/>
      <c r="WX902"/>
      <c r="WY902"/>
      <c r="WZ902"/>
      <c r="XA902"/>
      <c r="XB902"/>
      <c r="XC902"/>
      <c r="XD902"/>
      <c r="XE902"/>
      <c r="XF902"/>
      <c r="XG902"/>
      <c r="XH902"/>
      <c r="XI902"/>
      <c r="XJ902"/>
      <c r="XK902"/>
      <c r="XL902"/>
      <c r="XM902"/>
      <c r="XN902"/>
      <c r="XO902"/>
      <c r="XP902"/>
      <c r="XQ902"/>
      <c r="XR902"/>
      <c r="XS902"/>
      <c r="XT902"/>
      <c r="XU902"/>
      <c r="XV902"/>
      <c r="XW902"/>
      <c r="XX902"/>
      <c r="XY902"/>
      <c r="XZ902"/>
      <c r="YA902"/>
      <c r="YB902"/>
      <c r="YC902"/>
      <c r="YD902"/>
      <c r="YE902"/>
      <c r="YF902"/>
      <c r="YG902"/>
      <c r="YH902"/>
      <c r="YI902"/>
      <c r="YJ902"/>
      <c r="YK902"/>
      <c r="YL902"/>
      <c r="YM902"/>
      <c r="YN902"/>
      <c r="YO902"/>
      <c r="YP902"/>
      <c r="YQ902"/>
      <c r="YR902"/>
      <c r="YS902"/>
      <c r="YT902"/>
      <c r="YU902"/>
      <c r="YV902"/>
      <c r="YW902"/>
      <c r="YX902"/>
      <c r="YY902"/>
      <c r="YZ902"/>
      <c r="ZA902"/>
      <c r="ZB902"/>
      <c r="ZC902"/>
      <c r="ZD902"/>
      <c r="ZE902"/>
      <c r="ZF902"/>
      <c r="ZG902"/>
      <c r="ZH902"/>
      <c r="ZI902"/>
      <c r="ZJ902"/>
      <c r="ZK902"/>
      <c r="ZL902"/>
      <c r="ZM902"/>
      <c r="ZN902"/>
      <c r="ZO902"/>
      <c r="ZP902"/>
      <c r="ZQ902"/>
      <c r="ZR902"/>
      <c r="ZS902"/>
      <c r="ZT902"/>
      <c r="ZU902"/>
      <c r="ZV902"/>
      <c r="ZW902"/>
      <c r="ZX902"/>
      <c r="ZY902"/>
      <c r="ZZ902"/>
    </row>
    <row r="903" spans="12:702" x14ac:dyDescent="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c r="WM903"/>
      <c r="WN903"/>
      <c r="WO903"/>
      <c r="WP903"/>
      <c r="WQ903"/>
      <c r="WR903"/>
      <c r="WS903"/>
      <c r="WT903"/>
      <c r="WU903"/>
      <c r="WV903"/>
      <c r="WW903"/>
      <c r="WX903"/>
      <c r="WY903"/>
      <c r="WZ903"/>
      <c r="XA903"/>
      <c r="XB903"/>
      <c r="XC903"/>
      <c r="XD903"/>
      <c r="XE903"/>
      <c r="XF903"/>
      <c r="XG903"/>
      <c r="XH903"/>
      <c r="XI903"/>
      <c r="XJ903"/>
      <c r="XK903"/>
      <c r="XL903"/>
      <c r="XM903"/>
      <c r="XN903"/>
      <c r="XO903"/>
      <c r="XP903"/>
      <c r="XQ903"/>
      <c r="XR903"/>
      <c r="XS903"/>
      <c r="XT903"/>
      <c r="XU903"/>
      <c r="XV903"/>
      <c r="XW903"/>
      <c r="XX903"/>
      <c r="XY903"/>
      <c r="XZ903"/>
      <c r="YA903"/>
      <c r="YB903"/>
      <c r="YC903"/>
      <c r="YD903"/>
      <c r="YE903"/>
      <c r="YF903"/>
      <c r="YG903"/>
      <c r="YH903"/>
      <c r="YI903"/>
      <c r="YJ903"/>
      <c r="YK903"/>
      <c r="YL903"/>
      <c r="YM903"/>
      <c r="YN903"/>
      <c r="YO903"/>
      <c r="YP903"/>
      <c r="YQ903"/>
      <c r="YR903"/>
      <c r="YS903"/>
      <c r="YT903"/>
      <c r="YU903"/>
      <c r="YV903"/>
      <c r="YW903"/>
      <c r="YX903"/>
      <c r="YY903"/>
      <c r="YZ903"/>
      <c r="ZA903"/>
      <c r="ZB903"/>
      <c r="ZC903"/>
      <c r="ZD903"/>
      <c r="ZE903"/>
      <c r="ZF903"/>
      <c r="ZG903"/>
      <c r="ZH903"/>
      <c r="ZI903"/>
      <c r="ZJ903"/>
      <c r="ZK903"/>
      <c r="ZL903"/>
      <c r="ZM903"/>
      <c r="ZN903"/>
      <c r="ZO903"/>
      <c r="ZP903"/>
      <c r="ZQ903"/>
      <c r="ZR903"/>
      <c r="ZS903"/>
      <c r="ZT903"/>
      <c r="ZU903"/>
      <c r="ZV903"/>
      <c r="ZW903"/>
      <c r="ZX903"/>
      <c r="ZY903"/>
      <c r="ZZ903"/>
    </row>
    <row r="904" spans="12:702" x14ac:dyDescent="0.3">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c r="WM904"/>
      <c r="WN904"/>
      <c r="WO904"/>
      <c r="WP904"/>
      <c r="WQ904"/>
      <c r="WR904"/>
      <c r="WS904"/>
      <c r="WT904"/>
      <c r="WU904"/>
      <c r="WV904"/>
      <c r="WW904"/>
      <c r="WX904"/>
      <c r="WY904"/>
      <c r="WZ904"/>
      <c r="XA904"/>
      <c r="XB904"/>
      <c r="XC904"/>
      <c r="XD904"/>
      <c r="XE904"/>
      <c r="XF904"/>
      <c r="XG904"/>
      <c r="XH904"/>
      <c r="XI904"/>
      <c r="XJ904"/>
      <c r="XK904"/>
      <c r="XL904"/>
      <c r="XM904"/>
      <c r="XN904"/>
      <c r="XO904"/>
      <c r="XP904"/>
      <c r="XQ904"/>
      <c r="XR904"/>
      <c r="XS904"/>
      <c r="XT904"/>
      <c r="XU904"/>
      <c r="XV904"/>
      <c r="XW904"/>
      <c r="XX904"/>
      <c r="XY904"/>
      <c r="XZ904"/>
      <c r="YA904"/>
      <c r="YB904"/>
      <c r="YC904"/>
      <c r="YD904"/>
      <c r="YE904"/>
      <c r="YF904"/>
      <c r="YG904"/>
      <c r="YH904"/>
      <c r="YI904"/>
      <c r="YJ904"/>
      <c r="YK904"/>
      <c r="YL904"/>
      <c r="YM904"/>
      <c r="YN904"/>
      <c r="YO904"/>
      <c r="YP904"/>
      <c r="YQ904"/>
      <c r="YR904"/>
      <c r="YS904"/>
      <c r="YT904"/>
      <c r="YU904"/>
      <c r="YV904"/>
      <c r="YW904"/>
      <c r="YX904"/>
      <c r="YY904"/>
      <c r="YZ904"/>
      <c r="ZA904"/>
      <c r="ZB904"/>
      <c r="ZC904"/>
      <c r="ZD904"/>
      <c r="ZE904"/>
      <c r="ZF904"/>
      <c r="ZG904"/>
      <c r="ZH904"/>
      <c r="ZI904"/>
      <c r="ZJ904"/>
      <c r="ZK904"/>
      <c r="ZL904"/>
      <c r="ZM904"/>
      <c r="ZN904"/>
      <c r="ZO904"/>
      <c r="ZP904"/>
      <c r="ZQ904"/>
      <c r="ZR904"/>
      <c r="ZS904"/>
      <c r="ZT904"/>
      <c r="ZU904"/>
      <c r="ZV904"/>
      <c r="ZW904"/>
      <c r="ZX904"/>
      <c r="ZY904"/>
      <c r="ZZ904"/>
    </row>
    <row r="905" spans="12:702" x14ac:dyDescent="0.3">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c r="WM905"/>
      <c r="WN905"/>
      <c r="WO905"/>
      <c r="WP905"/>
      <c r="WQ905"/>
      <c r="WR905"/>
      <c r="WS905"/>
      <c r="WT905"/>
      <c r="WU905"/>
      <c r="WV905"/>
      <c r="WW905"/>
      <c r="WX905"/>
      <c r="WY905"/>
      <c r="WZ905"/>
      <c r="XA905"/>
      <c r="XB905"/>
      <c r="XC905"/>
      <c r="XD905"/>
      <c r="XE905"/>
      <c r="XF905"/>
      <c r="XG905"/>
      <c r="XH905"/>
      <c r="XI905"/>
      <c r="XJ905"/>
      <c r="XK905"/>
      <c r="XL905"/>
      <c r="XM905"/>
      <c r="XN905"/>
      <c r="XO905"/>
      <c r="XP905"/>
      <c r="XQ905"/>
      <c r="XR905"/>
      <c r="XS905"/>
      <c r="XT905"/>
      <c r="XU905"/>
      <c r="XV905"/>
      <c r="XW905"/>
      <c r="XX905"/>
      <c r="XY905"/>
      <c r="XZ905"/>
      <c r="YA905"/>
      <c r="YB905"/>
      <c r="YC905"/>
      <c r="YD905"/>
      <c r="YE905"/>
      <c r="YF905"/>
      <c r="YG905"/>
      <c r="YH905"/>
      <c r="YI905"/>
      <c r="YJ905"/>
      <c r="YK905"/>
      <c r="YL905"/>
      <c r="YM905"/>
      <c r="YN905"/>
      <c r="YO905"/>
      <c r="YP905"/>
      <c r="YQ905"/>
      <c r="YR905"/>
      <c r="YS905"/>
      <c r="YT905"/>
      <c r="YU905"/>
      <c r="YV905"/>
      <c r="YW905"/>
      <c r="YX905"/>
      <c r="YY905"/>
      <c r="YZ905"/>
      <c r="ZA905"/>
      <c r="ZB905"/>
      <c r="ZC905"/>
      <c r="ZD905"/>
      <c r="ZE905"/>
      <c r="ZF905"/>
      <c r="ZG905"/>
      <c r="ZH905"/>
      <c r="ZI905"/>
      <c r="ZJ905"/>
      <c r="ZK905"/>
      <c r="ZL905"/>
      <c r="ZM905"/>
      <c r="ZN905"/>
      <c r="ZO905"/>
      <c r="ZP905"/>
      <c r="ZQ905"/>
      <c r="ZR905"/>
      <c r="ZS905"/>
      <c r="ZT905"/>
      <c r="ZU905"/>
      <c r="ZV905"/>
      <c r="ZW905"/>
      <c r="ZX905"/>
      <c r="ZY905"/>
      <c r="ZZ905"/>
    </row>
    <row r="906" spans="12:702" x14ac:dyDescent="0.3">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c r="PL906"/>
      <c r="PM906"/>
      <c r="PN906"/>
      <c r="PO906"/>
      <c r="PP906"/>
      <c r="PQ906"/>
      <c r="PR906"/>
      <c r="PS906"/>
      <c r="PT906"/>
      <c r="PU906"/>
      <c r="PV906"/>
      <c r="PW906"/>
      <c r="PX906"/>
      <c r="PY906"/>
      <c r="PZ906"/>
      <c r="QA906"/>
      <c r="QB906"/>
      <c r="QC906"/>
      <c r="QD906"/>
      <c r="QE906"/>
      <c r="QF906"/>
      <c r="QG906"/>
      <c r="QH906"/>
      <c r="QI906"/>
      <c r="QJ906"/>
      <c r="QK906"/>
      <c r="QL906"/>
      <c r="QM906"/>
      <c r="QN906"/>
      <c r="QO906"/>
      <c r="QP906"/>
      <c r="QQ906"/>
      <c r="QR906"/>
      <c r="QS906"/>
      <c r="QT906"/>
      <c r="QU906"/>
      <c r="QV906"/>
      <c r="QW906"/>
      <c r="QX906"/>
      <c r="QY906"/>
      <c r="QZ906"/>
      <c r="RA906"/>
      <c r="RB906"/>
      <c r="RC906"/>
      <c r="RD906"/>
      <c r="RE906"/>
      <c r="RF906"/>
      <c r="RG906"/>
      <c r="RH906"/>
      <c r="RI906"/>
      <c r="RJ906"/>
      <c r="RK906"/>
      <c r="RL906"/>
      <c r="RM906"/>
      <c r="RN906"/>
      <c r="RO906"/>
      <c r="RP906"/>
      <c r="RQ906"/>
      <c r="RR906"/>
      <c r="RS906"/>
      <c r="RT906"/>
      <c r="RU906"/>
      <c r="RV906"/>
      <c r="RW906"/>
      <c r="RX906"/>
      <c r="RY906"/>
      <c r="RZ906"/>
      <c r="SA906"/>
      <c r="SB906"/>
      <c r="SC906"/>
      <c r="SD906"/>
      <c r="SE906"/>
      <c r="SF906"/>
      <c r="SG906"/>
      <c r="SH906"/>
      <c r="SI906"/>
      <c r="SJ906"/>
      <c r="SK906"/>
      <c r="SL906"/>
      <c r="SM906"/>
      <c r="SN906"/>
      <c r="SO906"/>
      <c r="SP906"/>
      <c r="SQ906"/>
      <c r="SR906"/>
      <c r="SS906"/>
      <c r="ST906"/>
      <c r="SU906"/>
      <c r="SV906"/>
      <c r="SW906"/>
      <c r="SX906"/>
      <c r="SY906"/>
      <c r="SZ906"/>
      <c r="TA906"/>
      <c r="TB906"/>
      <c r="TC906"/>
      <c r="TD906"/>
      <c r="TE906"/>
      <c r="TF906"/>
      <c r="TG906"/>
      <c r="TH906"/>
      <c r="TI906"/>
      <c r="TJ906"/>
      <c r="TK906"/>
      <c r="TL906"/>
      <c r="TM906"/>
      <c r="TN906"/>
      <c r="TO906"/>
      <c r="TP906"/>
      <c r="TQ906"/>
      <c r="TR906"/>
      <c r="TS906"/>
      <c r="TT906"/>
      <c r="TU906"/>
      <c r="TV906"/>
      <c r="TW906"/>
      <c r="TX906"/>
      <c r="TY906"/>
      <c r="TZ906"/>
      <c r="UA906"/>
      <c r="UB906"/>
      <c r="UC906"/>
      <c r="UD906"/>
      <c r="UE906"/>
      <c r="UF906"/>
      <c r="UG906"/>
      <c r="UH906"/>
      <c r="UI906"/>
      <c r="UJ906"/>
      <c r="UK906"/>
      <c r="UL906"/>
      <c r="UM906"/>
      <c r="UN906"/>
      <c r="UO906"/>
      <c r="UP906"/>
      <c r="UQ906"/>
      <c r="UR906"/>
      <c r="US906"/>
      <c r="UT906"/>
      <c r="UU906"/>
      <c r="UV906"/>
      <c r="UW906"/>
      <c r="UX906"/>
      <c r="UY906"/>
      <c r="UZ906"/>
      <c r="VA906"/>
      <c r="VB906"/>
      <c r="VC906"/>
      <c r="VD906"/>
      <c r="VE906"/>
      <c r="VF906"/>
      <c r="VG906"/>
      <c r="VH906"/>
      <c r="VI906"/>
      <c r="VJ906"/>
      <c r="VK906"/>
      <c r="VL906"/>
      <c r="VM906"/>
      <c r="VN906"/>
      <c r="VO906"/>
      <c r="VP906"/>
      <c r="VQ906"/>
      <c r="VR906"/>
      <c r="VS906"/>
      <c r="VT906"/>
      <c r="VU906"/>
      <c r="VV906"/>
      <c r="VW906"/>
      <c r="VX906"/>
      <c r="VY906"/>
      <c r="VZ906"/>
      <c r="WA906"/>
      <c r="WB906"/>
      <c r="WC906"/>
      <c r="WD906"/>
      <c r="WE906"/>
      <c r="WF906"/>
      <c r="WG906"/>
      <c r="WH906"/>
      <c r="WI906"/>
      <c r="WJ906"/>
      <c r="WK906"/>
      <c r="WL906"/>
      <c r="WM906"/>
      <c r="WN906"/>
      <c r="WO906"/>
      <c r="WP906"/>
      <c r="WQ906"/>
      <c r="WR906"/>
      <c r="WS906"/>
      <c r="WT906"/>
      <c r="WU906"/>
      <c r="WV906"/>
      <c r="WW906"/>
      <c r="WX906"/>
      <c r="WY906"/>
      <c r="WZ906"/>
      <c r="XA906"/>
      <c r="XB906"/>
      <c r="XC906"/>
      <c r="XD906"/>
      <c r="XE906"/>
      <c r="XF906"/>
      <c r="XG906"/>
      <c r="XH906"/>
      <c r="XI906"/>
      <c r="XJ906"/>
      <c r="XK906"/>
      <c r="XL906"/>
      <c r="XM906"/>
      <c r="XN906"/>
      <c r="XO906"/>
      <c r="XP906"/>
      <c r="XQ906"/>
      <c r="XR906"/>
      <c r="XS906"/>
      <c r="XT906"/>
      <c r="XU906"/>
      <c r="XV906"/>
      <c r="XW906"/>
      <c r="XX906"/>
      <c r="XY906"/>
      <c r="XZ906"/>
      <c r="YA906"/>
      <c r="YB906"/>
      <c r="YC906"/>
      <c r="YD906"/>
      <c r="YE906"/>
      <c r="YF906"/>
      <c r="YG906"/>
      <c r="YH906"/>
      <c r="YI906"/>
      <c r="YJ906"/>
      <c r="YK906"/>
      <c r="YL906"/>
      <c r="YM906"/>
      <c r="YN906"/>
      <c r="YO906"/>
      <c r="YP906"/>
      <c r="YQ906"/>
      <c r="YR906"/>
      <c r="YS906"/>
      <c r="YT906"/>
      <c r="YU906"/>
      <c r="YV906"/>
      <c r="YW906"/>
      <c r="YX906"/>
      <c r="YY906"/>
      <c r="YZ906"/>
      <c r="ZA906"/>
      <c r="ZB906"/>
      <c r="ZC906"/>
      <c r="ZD906"/>
      <c r="ZE906"/>
      <c r="ZF906"/>
      <c r="ZG906"/>
      <c r="ZH906"/>
      <c r="ZI906"/>
      <c r="ZJ906"/>
      <c r="ZK906"/>
      <c r="ZL906"/>
      <c r="ZM906"/>
      <c r="ZN906"/>
      <c r="ZO906"/>
      <c r="ZP906"/>
      <c r="ZQ906"/>
      <c r="ZR906"/>
      <c r="ZS906"/>
      <c r="ZT906"/>
      <c r="ZU906"/>
      <c r="ZV906"/>
      <c r="ZW906"/>
      <c r="ZX906"/>
      <c r="ZY906"/>
      <c r="ZZ906"/>
    </row>
    <row r="907" spans="12:702" x14ac:dyDescent="0.3">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c r="PL907"/>
      <c r="PM907"/>
      <c r="PN907"/>
      <c r="PO907"/>
      <c r="PP907"/>
      <c r="PQ907"/>
      <c r="PR907"/>
      <c r="PS907"/>
      <c r="PT907"/>
      <c r="PU907"/>
      <c r="PV907"/>
      <c r="PW907"/>
      <c r="PX907"/>
      <c r="PY907"/>
      <c r="PZ907"/>
      <c r="QA907"/>
      <c r="QB907"/>
      <c r="QC907"/>
      <c r="QD907"/>
      <c r="QE907"/>
      <c r="QF907"/>
      <c r="QG907"/>
      <c r="QH907"/>
      <c r="QI907"/>
      <c r="QJ907"/>
      <c r="QK907"/>
      <c r="QL907"/>
      <c r="QM907"/>
      <c r="QN907"/>
      <c r="QO907"/>
      <c r="QP907"/>
      <c r="QQ907"/>
      <c r="QR907"/>
      <c r="QS907"/>
      <c r="QT907"/>
      <c r="QU907"/>
      <c r="QV907"/>
      <c r="QW907"/>
      <c r="QX907"/>
      <c r="QY907"/>
      <c r="QZ907"/>
      <c r="RA907"/>
      <c r="RB907"/>
      <c r="RC907"/>
      <c r="RD907"/>
      <c r="RE907"/>
      <c r="RF907"/>
      <c r="RG907"/>
      <c r="RH907"/>
      <c r="RI907"/>
      <c r="RJ907"/>
      <c r="RK907"/>
      <c r="RL907"/>
      <c r="RM907"/>
      <c r="RN907"/>
      <c r="RO907"/>
      <c r="RP907"/>
      <c r="RQ907"/>
      <c r="RR907"/>
      <c r="RS907"/>
      <c r="RT907"/>
      <c r="RU907"/>
      <c r="RV907"/>
      <c r="RW907"/>
      <c r="RX907"/>
      <c r="RY907"/>
      <c r="RZ907"/>
      <c r="SA907"/>
      <c r="SB907"/>
      <c r="SC907"/>
      <c r="SD907"/>
      <c r="SE907"/>
      <c r="SF907"/>
      <c r="SG907"/>
      <c r="SH907"/>
      <c r="SI907"/>
      <c r="SJ907"/>
      <c r="SK907"/>
      <c r="SL907"/>
      <c r="SM907"/>
      <c r="SN907"/>
      <c r="SO907"/>
      <c r="SP907"/>
      <c r="SQ907"/>
      <c r="SR907"/>
      <c r="SS907"/>
      <c r="ST907"/>
      <c r="SU907"/>
      <c r="SV907"/>
      <c r="SW907"/>
      <c r="SX907"/>
      <c r="SY907"/>
      <c r="SZ907"/>
      <c r="TA907"/>
      <c r="TB907"/>
      <c r="TC907"/>
      <c r="TD907"/>
      <c r="TE907"/>
      <c r="TF907"/>
      <c r="TG907"/>
      <c r="TH907"/>
      <c r="TI907"/>
      <c r="TJ907"/>
      <c r="TK907"/>
      <c r="TL907"/>
      <c r="TM907"/>
      <c r="TN907"/>
      <c r="TO907"/>
      <c r="TP907"/>
      <c r="TQ907"/>
      <c r="TR907"/>
      <c r="TS907"/>
      <c r="TT907"/>
      <c r="TU907"/>
      <c r="TV907"/>
      <c r="TW907"/>
      <c r="TX907"/>
      <c r="TY907"/>
      <c r="TZ907"/>
      <c r="UA907"/>
      <c r="UB907"/>
      <c r="UC907"/>
      <c r="UD907"/>
      <c r="UE907"/>
      <c r="UF907"/>
      <c r="UG907"/>
      <c r="UH907"/>
      <c r="UI907"/>
      <c r="UJ907"/>
      <c r="UK907"/>
      <c r="UL907"/>
      <c r="UM907"/>
      <c r="UN907"/>
      <c r="UO907"/>
      <c r="UP907"/>
      <c r="UQ907"/>
      <c r="UR907"/>
      <c r="US907"/>
      <c r="UT907"/>
      <c r="UU907"/>
      <c r="UV907"/>
      <c r="UW907"/>
      <c r="UX907"/>
      <c r="UY907"/>
      <c r="UZ907"/>
      <c r="VA907"/>
      <c r="VB907"/>
      <c r="VC907"/>
      <c r="VD907"/>
      <c r="VE907"/>
      <c r="VF907"/>
      <c r="VG907"/>
      <c r="VH907"/>
      <c r="VI907"/>
      <c r="VJ907"/>
      <c r="VK907"/>
      <c r="VL907"/>
      <c r="VM907"/>
      <c r="VN907"/>
      <c r="VO907"/>
      <c r="VP907"/>
      <c r="VQ907"/>
      <c r="VR907"/>
      <c r="VS907"/>
      <c r="VT907"/>
      <c r="VU907"/>
      <c r="VV907"/>
      <c r="VW907"/>
      <c r="VX907"/>
      <c r="VY907"/>
      <c r="VZ907"/>
      <c r="WA907"/>
      <c r="WB907"/>
      <c r="WC907"/>
      <c r="WD907"/>
      <c r="WE907"/>
      <c r="WF907"/>
      <c r="WG907"/>
      <c r="WH907"/>
      <c r="WI907"/>
      <c r="WJ907"/>
      <c r="WK907"/>
      <c r="WL907"/>
      <c r="WM907"/>
      <c r="WN907"/>
      <c r="WO907"/>
      <c r="WP907"/>
      <c r="WQ907"/>
      <c r="WR907"/>
      <c r="WS907"/>
      <c r="WT907"/>
      <c r="WU907"/>
      <c r="WV907"/>
      <c r="WW907"/>
      <c r="WX907"/>
      <c r="WY907"/>
      <c r="WZ907"/>
      <c r="XA907"/>
      <c r="XB907"/>
      <c r="XC907"/>
      <c r="XD907"/>
      <c r="XE907"/>
      <c r="XF907"/>
      <c r="XG907"/>
      <c r="XH907"/>
      <c r="XI907"/>
      <c r="XJ907"/>
      <c r="XK907"/>
      <c r="XL907"/>
      <c r="XM907"/>
      <c r="XN907"/>
      <c r="XO907"/>
      <c r="XP907"/>
      <c r="XQ907"/>
      <c r="XR907"/>
      <c r="XS907"/>
      <c r="XT907"/>
      <c r="XU907"/>
      <c r="XV907"/>
      <c r="XW907"/>
      <c r="XX907"/>
      <c r="XY907"/>
      <c r="XZ907"/>
      <c r="YA907"/>
      <c r="YB907"/>
      <c r="YC907"/>
      <c r="YD907"/>
      <c r="YE907"/>
      <c r="YF907"/>
      <c r="YG907"/>
      <c r="YH907"/>
      <c r="YI907"/>
      <c r="YJ907"/>
      <c r="YK907"/>
      <c r="YL907"/>
      <c r="YM907"/>
      <c r="YN907"/>
      <c r="YO907"/>
      <c r="YP907"/>
      <c r="YQ907"/>
      <c r="YR907"/>
      <c r="YS907"/>
      <c r="YT907"/>
      <c r="YU907"/>
      <c r="YV907"/>
      <c r="YW907"/>
      <c r="YX907"/>
      <c r="YY907"/>
      <c r="YZ907"/>
      <c r="ZA907"/>
      <c r="ZB907"/>
      <c r="ZC907"/>
      <c r="ZD907"/>
      <c r="ZE907"/>
      <c r="ZF907"/>
      <c r="ZG907"/>
      <c r="ZH907"/>
      <c r="ZI907"/>
      <c r="ZJ907"/>
      <c r="ZK907"/>
      <c r="ZL907"/>
      <c r="ZM907"/>
      <c r="ZN907"/>
      <c r="ZO907"/>
      <c r="ZP907"/>
      <c r="ZQ907"/>
      <c r="ZR907"/>
      <c r="ZS907"/>
      <c r="ZT907"/>
      <c r="ZU907"/>
      <c r="ZV907"/>
      <c r="ZW907"/>
      <c r="ZX907"/>
      <c r="ZY907"/>
      <c r="ZZ907"/>
    </row>
    <row r="908" spans="12:702" x14ac:dyDescent="0.3">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c r="RI908"/>
      <c r="RJ908"/>
      <c r="RK908"/>
      <c r="RL908"/>
      <c r="RM908"/>
      <c r="RN908"/>
      <c r="RO908"/>
      <c r="RP908"/>
      <c r="RQ908"/>
      <c r="RR908"/>
      <c r="RS908"/>
      <c r="RT908"/>
      <c r="RU908"/>
      <c r="RV908"/>
      <c r="RW908"/>
      <c r="RX908"/>
      <c r="RY908"/>
      <c r="RZ908"/>
      <c r="SA908"/>
      <c r="SB908"/>
      <c r="SC908"/>
      <c r="SD908"/>
      <c r="SE908"/>
      <c r="SF908"/>
      <c r="SG908"/>
      <c r="SH908"/>
      <c r="SI908"/>
      <c r="SJ908"/>
      <c r="SK908"/>
      <c r="SL908"/>
      <c r="SM908"/>
      <c r="SN908"/>
      <c r="SO908"/>
      <c r="SP908"/>
      <c r="SQ908"/>
      <c r="SR908"/>
      <c r="SS908"/>
      <c r="ST908"/>
      <c r="SU908"/>
      <c r="SV908"/>
      <c r="SW908"/>
      <c r="SX908"/>
      <c r="SY908"/>
      <c r="SZ908"/>
      <c r="TA908"/>
      <c r="TB908"/>
      <c r="TC908"/>
      <c r="TD908"/>
      <c r="TE908"/>
      <c r="TF908"/>
      <c r="TG908"/>
      <c r="TH908"/>
      <c r="TI908"/>
      <c r="TJ908"/>
      <c r="TK908"/>
      <c r="TL908"/>
      <c r="TM908"/>
      <c r="TN908"/>
      <c r="TO908"/>
      <c r="TP908"/>
      <c r="TQ908"/>
      <c r="TR908"/>
      <c r="TS908"/>
      <c r="TT908"/>
      <c r="TU908"/>
      <c r="TV908"/>
      <c r="TW908"/>
      <c r="TX908"/>
      <c r="TY908"/>
      <c r="TZ908"/>
      <c r="UA908"/>
      <c r="UB908"/>
      <c r="UC908"/>
      <c r="UD908"/>
      <c r="UE908"/>
      <c r="UF908"/>
      <c r="UG908"/>
      <c r="UH908"/>
      <c r="UI908"/>
      <c r="UJ908"/>
      <c r="UK908"/>
      <c r="UL908"/>
      <c r="UM908"/>
      <c r="UN908"/>
      <c r="UO908"/>
      <c r="UP908"/>
      <c r="UQ908"/>
      <c r="UR908"/>
      <c r="US908"/>
      <c r="UT908"/>
      <c r="UU908"/>
      <c r="UV908"/>
      <c r="UW908"/>
      <c r="UX908"/>
      <c r="UY908"/>
      <c r="UZ908"/>
      <c r="VA908"/>
      <c r="VB908"/>
      <c r="VC908"/>
      <c r="VD908"/>
      <c r="VE908"/>
      <c r="VF908"/>
      <c r="VG908"/>
      <c r="VH908"/>
      <c r="VI908"/>
      <c r="VJ908"/>
      <c r="VK908"/>
      <c r="VL908"/>
      <c r="VM908"/>
      <c r="VN908"/>
      <c r="VO908"/>
      <c r="VP908"/>
      <c r="VQ908"/>
      <c r="VR908"/>
      <c r="VS908"/>
      <c r="VT908"/>
      <c r="VU908"/>
      <c r="VV908"/>
      <c r="VW908"/>
      <c r="VX908"/>
      <c r="VY908"/>
      <c r="VZ908"/>
      <c r="WA908"/>
      <c r="WB908"/>
      <c r="WC908"/>
      <c r="WD908"/>
      <c r="WE908"/>
      <c r="WF908"/>
      <c r="WG908"/>
      <c r="WH908"/>
      <c r="WI908"/>
      <c r="WJ908"/>
      <c r="WK908"/>
      <c r="WL908"/>
      <c r="WM908"/>
      <c r="WN908"/>
      <c r="WO908"/>
      <c r="WP908"/>
      <c r="WQ908"/>
      <c r="WR908"/>
      <c r="WS908"/>
      <c r="WT908"/>
      <c r="WU908"/>
      <c r="WV908"/>
      <c r="WW908"/>
      <c r="WX908"/>
      <c r="WY908"/>
      <c r="WZ908"/>
      <c r="XA908"/>
      <c r="XB908"/>
      <c r="XC908"/>
      <c r="XD908"/>
      <c r="XE908"/>
      <c r="XF908"/>
      <c r="XG908"/>
      <c r="XH908"/>
      <c r="XI908"/>
      <c r="XJ908"/>
      <c r="XK908"/>
      <c r="XL908"/>
      <c r="XM908"/>
      <c r="XN908"/>
      <c r="XO908"/>
      <c r="XP908"/>
      <c r="XQ908"/>
      <c r="XR908"/>
      <c r="XS908"/>
      <c r="XT908"/>
      <c r="XU908"/>
      <c r="XV908"/>
      <c r="XW908"/>
      <c r="XX908"/>
      <c r="XY908"/>
      <c r="XZ908"/>
      <c r="YA908"/>
      <c r="YB908"/>
      <c r="YC908"/>
      <c r="YD908"/>
      <c r="YE908"/>
      <c r="YF908"/>
      <c r="YG908"/>
      <c r="YH908"/>
      <c r="YI908"/>
      <c r="YJ908"/>
      <c r="YK908"/>
      <c r="YL908"/>
      <c r="YM908"/>
      <c r="YN908"/>
      <c r="YO908"/>
      <c r="YP908"/>
      <c r="YQ908"/>
      <c r="YR908"/>
      <c r="YS908"/>
      <c r="YT908"/>
      <c r="YU908"/>
      <c r="YV908"/>
      <c r="YW908"/>
      <c r="YX908"/>
      <c r="YY908"/>
      <c r="YZ908"/>
      <c r="ZA908"/>
      <c r="ZB908"/>
      <c r="ZC908"/>
      <c r="ZD908"/>
      <c r="ZE908"/>
      <c r="ZF908"/>
      <c r="ZG908"/>
      <c r="ZH908"/>
      <c r="ZI908"/>
      <c r="ZJ908"/>
      <c r="ZK908"/>
      <c r="ZL908"/>
      <c r="ZM908"/>
      <c r="ZN908"/>
      <c r="ZO908"/>
      <c r="ZP908"/>
      <c r="ZQ908"/>
      <c r="ZR908"/>
      <c r="ZS908"/>
      <c r="ZT908"/>
      <c r="ZU908"/>
      <c r="ZV908"/>
      <c r="ZW908"/>
      <c r="ZX908"/>
      <c r="ZY908"/>
      <c r="ZZ908"/>
    </row>
    <row r="909" spans="12:702" x14ac:dyDescent="0.3">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c r="RI909"/>
      <c r="RJ909"/>
      <c r="RK909"/>
      <c r="RL909"/>
      <c r="RM909"/>
      <c r="RN909"/>
      <c r="RO909"/>
      <c r="RP909"/>
      <c r="RQ909"/>
      <c r="RR909"/>
      <c r="RS909"/>
      <c r="RT909"/>
      <c r="RU909"/>
      <c r="RV909"/>
      <c r="RW909"/>
      <c r="RX909"/>
      <c r="RY909"/>
      <c r="RZ909"/>
      <c r="SA909"/>
      <c r="SB909"/>
      <c r="SC909"/>
      <c r="SD909"/>
      <c r="SE909"/>
      <c r="SF909"/>
      <c r="SG909"/>
      <c r="SH909"/>
      <c r="SI909"/>
      <c r="SJ909"/>
      <c r="SK909"/>
      <c r="SL909"/>
      <c r="SM909"/>
      <c r="SN909"/>
      <c r="SO909"/>
      <c r="SP909"/>
      <c r="SQ909"/>
      <c r="SR909"/>
      <c r="SS909"/>
      <c r="ST909"/>
      <c r="SU909"/>
      <c r="SV909"/>
      <c r="SW909"/>
      <c r="SX909"/>
      <c r="SY909"/>
      <c r="SZ909"/>
      <c r="TA909"/>
      <c r="TB909"/>
      <c r="TC909"/>
      <c r="TD909"/>
      <c r="TE909"/>
      <c r="TF909"/>
      <c r="TG909"/>
      <c r="TH909"/>
      <c r="TI909"/>
      <c r="TJ909"/>
      <c r="TK909"/>
      <c r="TL909"/>
      <c r="TM909"/>
      <c r="TN909"/>
      <c r="TO909"/>
      <c r="TP909"/>
      <c r="TQ909"/>
      <c r="TR909"/>
      <c r="TS909"/>
      <c r="TT909"/>
      <c r="TU909"/>
      <c r="TV909"/>
      <c r="TW909"/>
      <c r="TX909"/>
      <c r="TY909"/>
      <c r="TZ909"/>
      <c r="UA909"/>
      <c r="UB909"/>
      <c r="UC909"/>
      <c r="UD909"/>
      <c r="UE909"/>
      <c r="UF909"/>
      <c r="UG909"/>
      <c r="UH909"/>
      <c r="UI909"/>
      <c r="UJ909"/>
      <c r="UK909"/>
      <c r="UL909"/>
      <c r="UM909"/>
      <c r="UN909"/>
      <c r="UO909"/>
      <c r="UP909"/>
      <c r="UQ909"/>
      <c r="UR909"/>
      <c r="US909"/>
      <c r="UT909"/>
      <c r="UU909"/>
      <c r="UV909"/>
      <c r="UW909"/>
      <c r="UX909"/>
      <c r="UY909"/>
      <c r="UZ909"/>
      <c r="VA909"/>
      <c r="VB909"/>
      <c r="VC909"/>
      <c r="VD909"/>
      <c r="VE909"/>
      <c r="VF909"/>
      <c r="VG909"/>
      <c r="VH909"/>
      <c r="VI909"/>
      <c r="VJ909"/>
      <c r="VK909"/>
      <c r="VL909"/>
      <c r="VM909"/>
      <c r="VN909"/>
      <c r="VO909"/>
      <c r="VP909"/>
      <c r="VQ909"/>
      <c r="VR909"/>
      <c r="VS909"/>
      <c r="VT909"/>
      <c r="VU909"/>
      <c r="VV909"/>
      <c r="VW909"/>
      <c r="VX909"/>
      <c r="VY909"/>
      <c r="VZ909"/>
      <c r="WA909"/>
      <c r="WB909"/>
      <c r="WC909"/>
      <c r="WD909"/>
      <c r="WE909"/>
      <c r="WF909"/>
      <c r="WG909"/>
      <c r="WH909"/>
      <c r="WI909"/>
      <c r="WJ909"/>
      <c r="WK909"/>
      <c r="WL909"/>
      <c r="WM909"/>
      <c r="WN909"/>
      <c r="WO909"/>
      <c r="WP909"/>
      <c r="WQ909"/>
      <c r="WR909"/>
      <c r="WS909"/>
      <c r="WT909"/>
      <c r="WU909"/>
      <c r="WV909"/>
      <c r="WW909"/>
      <c r="WX909"/>
      <c r="WY909"/>
      <c r="WZ909"/>
      <c r="XA909"/>
      <c r="XB909"/>
      <c r="XC909"/>
      <c r="XD909"/>
      <c r="XE909"/>
      <c r="XF909"/>
      <c r="XG909"/>
      <c r="XH909"/>
      <c r="XI909"/>
      <c r="XJ909"/>
      <c r="XK909"/>
      <c r="XL909"/>
      <c r="XM909"/>
      <c r="XN909"/>
      <c r="XO909"/>
      <c r="XP909"/>
      <c r="XQ909"/>
      <c r="XR909"/>
      <c r="XS909"/>
      <c r="XT909"/>
      <c r="XU909"/>
      <c r="XV909"/>
      <c r="XW909"/>
      <c r="XX909"/>
      <c r="XY909"/>
      <c r="XZ909"/>
      <c r="YA909"/>
      <c r="YB909"/>
      <c r="YC909"/>
      <c r="YD909"/>
      <c r="YE909"/>
      <c r="YF909"/>
      <c r="YG909"/>
      <c r="YH909"/>
      <c r="YI909"/>
      <c r="YJ909"/>
      <c r="YK909"/>
      <c r="YL909"/>
      <c r="YM909"/>
      <c r="YN909"/>
      <c r="YO909"/>
      <c r="YP909"/>
      <c r="YQ909"/>
      <c r="YR909"/>
      <c r="YS909"/>
      <c r="YT909"/>
      <c r="YU909"/>
      <c r="YV909"/>
      <c r="YW909"/>
      <c r="YX909"/>
      <c r="YY909"/>
      <c r="YZ909"/>
      <c r="ZA909"/>
      <c r="ZB909"/>
      <c r="ZC909"/>
      <c r="ZD909"/>
      <c r="ZE909"/>
      <c r="ZF909"/>
      <c r="ZG909"/>
      <c r="ZH909"/>
      <c r="ZI909"/>
      <c r="ZJ909"/>
      <c r="ZK909"/>
      <c r="ZL909"/>
      <c r="ZM909"/>
      <c r="ZN909"/>
      <c r="ZO909"/>
      <c r="ZP909"/>
      <c r="ZQ909"/>
      <c r="ZR909"/>
      <c r="ZS909"/>
      <c r="ZT909"/>
      <c r="ZU909"/>
      <c r="ZV909"/>
      <c r="ZW909"/>
      <c r="ZX909"/>
      <c r="ZY909"/>
      <c r="ZZ909"/>
    </row>
    <row r="910" spans="12:702" x14ac:dyDescent="0.3">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c r="RI910"/>
      <c r="RJ910"/>
      <c r="RK910"/>
      <c r="RL910"/>
      <c r="RM910"/>
      <c r="RN910"/>
      <c r="RO910"/>
      <c r="RP910"/>
      <c r="RQ910"/>
      <c r="RR910"/>
      <c r="RS910"/>
      <c r="RT910"/>
      <c r="RU910"/>
      <c r="RV910"/>
      <c r="RW910"/>
      <c r="RX910"/>
      <c r="RY910"/>
      <c r="RZ910"/>
      <c r="SA910"/>
      <c r="SB910"/>
      <c r="SC910"/>
      <c r="SD910"/>
      <c r="SE910"/>
      <c r="SF910"/>
      <c r="SG910"/>
      <c r="SH910"/>
      <c r="SI910"/>
      <c r="SJ910"/>
      <c r="SK910"/>
      <c r="SL910"/>
      <c r="SM910"/>
      <c r="SN910"/>
      <c r="SO910"/>
      <c r="SP910"/>
      <c r="SQ910"/>
      <c r="SR910"/>
      <c r="SS910"/>
      <c r="ST910"/>
      <c r="SU910"/>
      <c r="SV910"/>
      <c r="SW910"/>
      <c r="SX910"/>
      <c r="SY910"/>
      <c r="SZ910"/>
      <c r="TA910"/>
      <c r="TB910"/>
      <c r="TC910"/>
      <c r="TD910"/>
      <c r="TE910"/>
      <c r="TF910"/>
      <c r="TG910"/>
      <c r="TH910"/>
      <c r="TI910"/>
      <c r="TJ910"/>
      <c r="TK910"/>
      <c r="TL910"/>
      <c r="TM910"/>
      <c r="TN910"/>
      <c r="TO910"/>
      <c r="TP910"/>
      <c r="TQ910"/>
      <c r="TR910"/>
      <c r="TS910"/>
      <c r="TT910"/>
      <c r="TU910"/>
      <c r="TV910"/>
      <c r="TW910"/>
      <c r="TX910"/>
      <c r="TY910"/>
      <c r="TZ910"/>
      <c r="UA910"/>
      <c r="UB910"/>
      <c r="UC910"/>
      <c r="UD910"/>
      <c r="UE910"/>
      <c r="UF910"/>
      <c r="UG910"/>
      <c r="UH910"/>
      <c r="UI910"/>
      <c r="UJ910"/>
      <c r="UK910"/>
      <c r="UL910"/>
      <c r="UM910"/>
      <c r="UN910"/>
      <c r="UO910"/>
      <c r="UP910"/>
      <c r="UQ910"/>
      <c r="UR910"/>
      <c r="US910"/>
      <c r="UT910"/>
      <c r="UU910"/>
      <c r="UV910"/>
      <c r="UW910"/>
      <c r="UX910"/>
      <c r="UY910"/>
      <c r="UZ910"/>
      <c r="VA910"/>
      <c r="VB910"/>
      <c r="VC910"/>
      <c r="VD910"/>
      <c r="VE910"/>
      <c r="VF910"/>
      <c r="VG910"/>
      <c r="VH910"/>
      <c r="VI910"/>
      <c r="VJ910"/>
      <c r="VK910"/>
      <c r="VL910"/>
      <c r="VM910"/>
      <c r="VN910"/>
      <c r="VO910"/>
      <c r="VP910"/>
      <c r="VQ910"/>
      <c r="VR910"/>
      <c r="VS910"/>
      <c r="VT910"/>
      <c r="VU910"/>
      <c r="VV910"/>
      <c r="VW910"/>
      <c r="VX910"/>
      <c r="VY910"/>
      <c r="VZ910"/>
      <c r="WA910"/>
      <c r="WB910"/>
      <c r="WC910"/>
      <c r="WD910"/>
      <c r="WE910"/>
      <c r="WF910"/>
      <c r="WG910"/>
      <c r="WH910"/>
      <c r="WI910"/>
      <c r="WJ910"/>
      <c r="WK910"/>
      <c r="WL910"/>
      <c r="WM910"/>
      <c r="WN910"/>
      <c r="WO910"/>
      <c r="WP910"/>
      <c r="WQ910"/>
      <c r="WR910"/>
      <c r="WS910"/>
      <c r="WT910"/>
      <c r="WU910"/>
      <c r="WV910"/>
      <c r="WW910"/>
      <c r="WX910"/>
      <c r="WY910"/>
      <c r="WZ910"/>
      <c r="XA910"/>
      <c r="XB910"/>
      <c r="XC910"/>
      <c r="XD910"/>
      <c r="XE910"/>
      <c r="XF910"/>
      <c r="XG910"/>
      <c r="XH910"/>
      <c r="XI910"/>
      <c r="XJ910"/>
      <c r="XK910"/>
      <c r="XL910"/>
      <c r="XM910"/>
      <c r="XN910"/>
      <c r="XO910"/>
      <c r="XP910"/>
      <c r="XQ910"/>
      <c r="XR910"/>
      <c r="XS910"/>
      <c r="XT910"/>
      <c r="XU910"/>
      <c r="XV910"/>
      <c r="XW910"/>
      <c r="XX910"/>
      <c r="XY910"/>
      <c r="XZ910"/>
      <c r="YA910"/>
      <c r="YB910"/>
      <c r="YC910"/>
      <c r="YD910"/>
      <c r="YE910"/>
      <c r="YF910"/>
      <c r="YG910"/>
      <c r="YH910"/>
      <c r="YI910"/>
      <c r="YJ910"/>
      <c r="YK910"/>
      <c r="YL910"/>
      <c r="YM910"/>
      <c r="YN910"/>
      <c r="YO910"/>
      <c r="YP910"/>
      <c r="YQ910"/>
      <c r="YR910"/>
      <c r="YS910"/>
      <c r="YT910"/>
      <c r="YU910"/>
      <c r="YV910"/>
      <c r="YW910"/>
      <c r="YX910"/>
      <c r="YY910"/>
      <c r="YZ910"/>
      <c r="ZA910"/>
      <c r="ZB910"/>
      <c r="ZC910"/>
      <c r="ZD910"/>
      <c r="ZE910"/>
      <c r="ZF910"/>
      <c r="ZG910"/>
      <c r="ZH910"/>
      <c r="ZI910"/>
      <c r="ZJ910"/>
      <c r="ZK910"/>
      <c r="ZL910"/>
      <c r="ZM910"/>
      <c r="ZN910"/>
      <c r="ZO910"/>
      <c r="ZP910"/>
      <c r="ZQ910"/>
      <c r="ZR910"/>
      <c r="ZS910"/>
      <c r="ZT910"/>
      <c r="ZU910"/>
      <c r="ZV910"/>
      <c r="ZW910"/>
      <c r="ZX910"/>
      <c r="ZY910"/>
      <c r="ZZ910"/>
    </row>
    <row r="911" spans="12:702" x14ac:dyDescent="0.3">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c r="RZ911"/>
      <c r="SA911"/>
      <c r="SB911"/>
      <c r="SC911"/>
      <c r="SD911"/>
      <c r="SE911"/>
      <c r="SF911"/>
      <c r="SG911"/>
      <c r="SH911"/>
      <c r="SI911"/>
      <c r="SJ911"/>
      <c r="SK911"/>
      <c r="SL911"/>
      <c r="SM911"/>
      <c r="SN911"/>
      <c r="SO911"/>
      <c r="SP911"/>
      <c r="SQ911"/>
      <c r="SR911"/>
      <c r="SS911"/>
      <c r="ST911"/>
      <c r="SU911"/>
      <c r="SV911"/>
      <c r="SW911"/>
      <c r="SX911"/>
      <c r="SY911"/>
      <c r="SZ911"/>
      <c r="TA911"/>
      <c r="TB911"/>
      <c r="TC911"/>
      <c r="TD911"/>
      <c r="TE911"/>
      <c r="TF911"/>
      <c r="TG911"/>
      <c r="TH911"/>
      <c r="TI911"/>
      <c r="TJ911"/>
      <c r="TK911"/>
      <c r="TL911"/>
      <c r="TM911"/>
      <c r="TN911"/>
      <c r="TO911"/>
      <c r="TP911"/>
      <c r="TQ911"/>
      <c r="TR911"/>
      <c r="TS911"/>
      <c r="TT911"/>
      <c r="TU911"/>
      <c r="TV911"/>
      <c r="TW911"/>
      <c r="TX911"/>
      <c r="TY911"/>
      <c r="TZ911"/>
      <c r="UA911"/>
      <c r="UB911"/>
      <c r="UC911"/>
      <c r="UD911"/>
      <c r="UE911"/>
      <c r="UF911"/>
      <c r="UG911"/>
      <c r="UH911"/>
      <c r="UI911"/>
      <c r="UJ911"/>
      <c r="UK911"/>
      <c r="UL911"/>
      <c r="UM911"/>
      <c r="UN911"/>
      <c r="UO911"/>
      <c r="UP911"/>
      <c r="UQ911"/>
      <c r="UR911"/>
      <c r="US911"/>
      <c r="UT911"/>
      <c r="UU911"/>
      <c r="UV911"/>
      <c r="UW911"/>
      <c r="UX911"/>
      <c r="UY911"/>
      <c r="UZ911"/>
      <c r="VA911"/>
      <c r="VB911"/>
      <c r="VC911"/>
      <c r="VD911"/>
      <c r="VE911"/>
      <c r="VF911"/>
      <c r="VG911"/>
      <c r="VH911"/>
      <c r="VI911"/>
      <c r="VJ911"/>
      <c r="VK911"/>
      <c r="VL911"/>
      <c r="VM911"/>
      <c r="VN911"/>
      <c r="VO911"/>
      <c r="VP911"/>
      <c r="VQ911"/>
      <c r="VR911"/>
      <c r="VS911"/>
      <c r="VT911"/>
      <c r="VU911"/>
      <c r="VV911"/>
      <c r="VW911"/>
      <c r="VX911"/>
      <c r="VY911"/>
      <c r="VZ911"/>
      <c r="WA911"/>
      <c r="WB911"/>
      <c r="WC911"/>
      <c r="WD911"/>
      <c r="WE911"/>
      <c r="WF911"/>
      <c r="WG911"/>
      <c r="WH911"/>
      <c r="WI911"/>
      <c r="WJ911"/>
      <c r="WK911"/>
      <c r="WL911"/>
      <c r="WM911"/>
      <c r="WN911"/>
      <c r="WO911"/>
      <c r="WP911"/>
      <c r="WQ911"/>
      <c r="WR911"/>
      <c r="WS911"/>
      <c r="WT911"/>
      <c r="WU911"/>
      <c r="WV911"/>
      <c r="WW911"/>
      <c r="WX911"/>
      <c r="WY911"/>
      <c r="WZ911"/>
      <c r="XA911"/>
      <c r="XB911"/>
      <c r="XC911"/>
      <c r="XD911"/>
      <c r="XE911"/>
      <c r="XF911"/>
      <c r="XG911"/>
      <c r="XH911"/>
      <c r="XI911"/>
      <c r="XJ911"/>
      <c r="XK911"/>
      <c r="XL911"/>
      <c r="XM911"/>
      <c r="XN911"/>
      <c r="XO911"/>
      <c r="XP911"/>
      <c r="XQ911"/>
      <c r="XR911"/>
      <c r="XS911"/>
      <c r="XT911"/>
      <c r="XU911"/>
      <c r="XV911"/>
      <c r="XW911"/>
      <c r="XX911"/>
      <c r="XY911"/>
      <c r="XZ911"/>
      <c r="YA911"/>
      <c r="YB911"/>
      <c r="YC911"/>
      <c r="YD911"/>
      <c r="YE911"/>
      <c r="YF911"/>
      <c r="YG911"/>
      <c r="YH911"/>
      <c r="YI911"/>
      <c r="YJ911"/>
      <c r="YK911"/>
      <c r="YL911"/>
      <c r="YM911"/>
      <c r="YN911"/>
      <c r="YO911"/>
      <c r="YP911"/>
      <c r="YQ911"/>
      <c r="YR911"/>
      <c r="YS911"/>
      <c r="YT911"/>
      <c r="YU911"/>
      <c r="YV911"/>
      <c r="YW911"/>
      <c r="YX911"/>
      <c r="YY911"/>
      <c r="YZ911"/>
      <c r="ZA911"/>
      <c r="ZB911"/>
      <c r="ZC911"/>
      <c r="ZD911"/>
      <c r="ZE911"/>
      <c r="ZF911"/>
      <c r="ZG911"/>
      <c r="ZH911"/>
      <c r="ZI911"/>
      <c r="ZJ911"/>
      <c r="ZK911"/>
      <c r="ZL911"/>
      <c r="ZM911"/>
      <c r="ZN911"/>
      <c r="ZO911"/>
      <c r="ZP911"/>
      <c r="ZQ911"/>
      <c r="ZR911"/>
      <c r="ZS911"/>
      <c r="ZT911"/>
      <c r="ZU911"/>
      <c r="ZV911"/>
      <c r="ZW911"/>
      <c r="ZX911"/>
      <c r="ZY911"/>
      <c r="ZZ911"/>
    </row>
    <row r="912" spans="12:702" x14ac:dyDescent="0.3">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c r="RI912"/>
      <c r="RJ912"/>
      <c r="RK912"/>
      <c r="RL912"/>
      <c r="RM912"/>
      <c r="RN912"/>
      <c r="RO912"/>
      <c r="RP912"/>
      <c r="RQ912"/>
      <c r="RR912"/>
      <c r="RS912"/>
      <c r="RT912"/>
      <c r="RU912"/>
      <c r="RV912"/>
      <c r="RW912"/>
      <c r="RX912"/>
      <c r="RY912"/>
      <c r="RZ912"/>
      <c r="SA912"/>
      <c r="SB912"/>
      <c r="SC912"/>
      <c r="SD912"/>
      <c r="SE912"/>
      <c r="SF912"/>
      <c r="SG912"/>
      <c r="SH912"/>
      <c r="SI912"/>
      <c r="SJ912"/>
      <c r="SK912"/>
      <c r="SL912"/>
      <c r="SM912"/>
      <c r="SN912"/>
      <c r="SO912"/>
      <c r="SP912"/>
      <c r="SQ912"/>
      <c r="SR912"/>
      <c r="SS912"/>
      <c r="ST912"/>
      <c r="SU912"/>
      <c r="SV912"/>
      <c r="SW912"/>
      <c r="SX912"/>
      <c r="SY912"/>
      <c r="SZ912"/>
      <c r="TA912"/>
      <c r="TB912"/>
      <c r="TC912"/>
      <c r="TD912"/>
      <c r="TE912"/>
      <c r="TF912"/>
      <c r="TG912"/>
      <c r="TH912"/>
      <c r="TI912"/>
      <c r="TJ912"/>
      <c r="TK912"/>
      <c r="TL912"/>
      <c r="TM912"/>
      <c r="TN912"/>
      <c r="TO912"/>
      <c r="TP912"/>
      <c r="TQ912"/>
      <c r="TR912"/>
      <c r="TS912"/>
      <c r="TT912"/>
      <c r="TU912"/>
      <c r="TV912"/>
      <c r="TW912"/>
      <c r="TX912"/>
      <c r="TY912"/>
      <c r="TZ912"/>
      <c r="UA912"/>
      <c r="UB912"/>
      <c r="UC912"/>
      <c r="UD912"/>
      <c r="UE912"/>
      <c r="UF912"/>
      <c r="UG912"/>
      <c r="UH912"/>
      <c r="UI912"/>
      <c r="UJ912"/>
      <c r="UK912"/>
      <c r="UL912"/>
      <c r="UM912"/>
      <c r="UN912"/>
      <c r="UO912"/>
      <c r="UP912"/>
      <c r="UQ912"/>
      <c r="UR912"/>
      <c r="US912"/>
      <c r="UT912"/>
      <c r="UU912"/>
      <c r="UV912"/>
      <c r="UW912"/>
      <c r="UX912"/>
      <c r="UY912"/>
      <c r="UZ912"/>
      <c r="VA912"/>
      <c r="VB912"/>
      <c r="VC912"/>
      <c r="VD912"/>
      <c r="VE912"/>
      <c r="VF912"/>
      <c r="VG912"/>
      <c r="VH912"/>
      <c r="VI912"/>
      <c r="VJ912"/>
      <c r="VK912"/>
      <c r="VL912"/>
      <c r="VM912"/>
      <c r="VN912"/>
      <c r="VO912"/>
      <c r="VP912"/>
      <c r="VQ912"/>
      <c r="VR912"/>
      <c r="VS912"/>
      <c r="VT912"/>
      <c r="VU912"/>
      <c r="VV912"/>
      <c r="VW912"/>
      <c r="VX912"/>
      <c r="VY912"/>
      <c r="VZ912"/>
      <c r="WA912"/>
      <c r="WB912"/>
      <c r="WC912"/>
      <c r="WD912"/>
      <c r="WE912"/>
      <c r="WF912"/>
      <c r="WG912"/>
      <c r="WH912"/>
      <c r="WI912"/>
      <c r="WJ912"/>
      <c r="WK912"/>
      <c r="WL912"/>
      <c r="WM912"/>
      <c r="WN912"/>
      <c r="WO912"/>
      <c r="WP912"/>
      <c r="WQ912"/>
      <c r="WR912"/>
      <c r="WS912"/>
      <c r="WT912"/>
      <c r="WU912"/>
      <c r="WV912"/>
      <c r="WW912"/>
      <c r="WX912"/>
      <c r="WY912"/>
      <c r="WZ912"/>
      <c r="XA912"/>
      <c r="XB912"/>
      <c r="XC912"/>
      <c r="XD912"/>
      <c r="XE912"/>
      <c r="XF912"/>
      <c r="XG912"/>
      <c r="XH912"/>
      <c r="XI912"/>
      <c r="XJ912"/>
      <c r="XK912"/>
      <c r="XL912"/>
      <c r="XM912"/>
      <c r="XN912"/>
      <c r="XO912"/>
      <c r="XP912"/>
      <c r="XQ912"/>
      <c r="XR912"/>
      <c r="XS912"/>
      <c r="XT912"/>
      <c r="XU912"/>
      <c r="XV912"/>
      <c r="XW912"/>
      <c r="XX912"/>
      <c r="XY912"/>
      <c r="XZ912"/>
      <c r="YA912"/>
      <c r="YB912"/>
      <c r="YC912"/>
      <c r="YD912"/>
      <c r="YE912"/>
      <c r="YF912"/>
      <c r="YG912"/>
      <c r="YH912"/>
      <c r="YI912"/>
      <c r="YJ912"/>
      <c r="YK912"/>
      <c r="YL912"/>
      <c r="YM912"/>
      <c r="YN912"/>
      <c r="YO912"/>
      <c r="YP912"/>
      <c r="YQ912"/>
      <c r="YR912"/>
      <c r="YS912"/>
      <c r="YT912"/>
      <c r="YU912"/>
      <c r="YV912"/>
      <c r="YW912"/>
      <c r="YX912"/>
      <c r="YY912"/>
      <c r="YZ912"/>
      <c r="ZA912"/>
      <c r="ZB912"/>
      <c r="ZC912"/>
      <c r="ZD912"/>
      <c r="ZE912"/>
      <c r="ZF912"/>
      <c r="ZG912"/>
      <c r="ZH912"/>
      <c r="ZI912"/>
      <c r="ZJ912"/>
      <c r="ZK912"/>
      <c r="ZL912"/>
      <c r="ZM912"/>
      <c r="ZN912"/>
      <c r="ZO912"/>
      <c r="ZP912"/>
      <c r="ZQ912"/>
      <c r="ZR912"/>
      <c r="ZS912"/>
      <c r="ZT912"/>
      <c r="ZU912"/>
      <c r="ZV912"/>
      <c r="ZW912"/>
      <c r="ZX912"/>
      <c r="ZY912"/>
      <c r="ZZ912"/>
    </row>
    <row r="913" spans="12:702" x14ac:dyDescent="0.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c r="ZY913"/>
      <c r="ZZ913"/>
    </row>
    <row r="914" spans="12:702" x14ac:dyDescent="0.3">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c r="ZY914"/>
      <c r="ZZ914"/>
    </row>
    <row r="915" spans="12:702" x14ac:dyDescent="0.3">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c r="ZY915"/>
      <c r="ZZ915"/>
    </row>
    <row r="916" spans="12:702" x14ac:dyDescent="0.3">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c r="ZY916"/>
      <c r="ZZ916"/>
    </row>
    <row r="917" spans="12:702" x14ac:dyDescent="0.3">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c r="ZY917"/>
      <c r="ZZ917"/>
    </row>
    <row r="918" spans="12:702" x14ac:dyDescent="0.3">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c r="ZY918"/>
      <c r="ZZ918"/>
    </row>
    <row r="919" spans="12:702" x14ac:dyDescent="0.3">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c r="ZY919"/>
      <c r="ZZ919"/>
    </row>
    <row r="920" spans="12:702" x14ac:dyDescent="0.3">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c r="ZY920"/>
      <c r="ZZ920"/>
    </row>
    <row r="921" spans="12:702" x14ac:dyDescent="0.3">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c r="ZY921"/>
      <c r="ZZ921"/>
    </row>
    <row r="922" spans="12:702" x14ac:dyDescent="0.3">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c r="ZY922"/>
      <c r="ZZ922"/>
    </row>
    <row r="923" spans="12:702" x14ac:dyDescent="0.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c r="ZY923"/>
      <c r="ZZ923"/>
    </row>
    <row r="924" spans="12:702" x14ac:dyDescent="0.3">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c r="ZY924"/>
      <c r="ZZ924"/>
    </row>
    <row r="925" spans="12:702" x14ac:dyDescent="0.3">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c r="ZY925"/>
      <c r="ZZ925"/>
    </row>
    <row r="926" spans="12:702" x14ac:dyDescent="0.3">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c r="ZY926"/>
      <c r="ZZ926"/>
    </row>
    <row r="927" spans="12:702" x14ac:dyDescent="0.3">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c r="ZY927"/>
      <c r="ZZ927"/>
    </row>
    <row r="928" spans="12:702" x14ac:dyDescent="0.3">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c r="ZY928"/>
      <c r="ZZ928"/>
    </row>
    <row r="929" spans="12:702" x14ac:dyDescent="0.3">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c r="RI929"/>
      <c r="RJ929"/>
      <c r="RK929"/>
      <c r="RL929"/>
      <c r="RM929"/>
      <c r="RN929"/>
      <c r="RO929"/>
      <c r="RP929"/>
      <c r="RQ929"/>
      <c r="RR929"/>
      <c r="RS929"/>
      <c r="RT929"/>
      <c r="RU929"/>
      <c r="RV929"/>
      <c r="RW929"/>
      <c r="RX929"/>
      <c r="RY929"/>
      <c r="RZ929"/>
      <c r="SA929"/>
      <c r="SB929"/>
      <c r="SC929"/>
      <c r="SD929"/>
      <c r="SE929"/>
      <c r="SF929"/>
      <c r="SG929"/>
      <c r="SH929"/>
      <c r="SI929"/>
      <c r="SJ929"/>
      <c r="SK929"/>
      <c r="SL929"/>
      <c r="SM929"/>
      <c r="SN929"/>
      <c r="SO929"/>
      <c r="SP929"/>
      <c r="SQ929"/>
      <c r="SR929"/>
      <c r="SS929"/>
      <c r="ST929"/>
      <c r="SU929"/>
      <c r="SV929"/>
      <c r="SW929"/>
      <c r="SX929"/>
      <c r="SY929"/>
      <c r="SZ929"/>
      <c r="TA929"/>
      <c r="TB929"/>
      <c r="TC929"/>
      <c r="TD929"/>
      <c r="TE929"/>
      <c r="TF929"/>
      <c r="TG929"/>
      <c r="TH929"/>
      <c r="TI929"/>
      <c r="TJ929"/>
      <c r="TK929"/>
      <c r="TL929"/>
      <c r="TM929"/>
      <c r="TN929"/>
      <c r="TO929"/>
      <c r="TP929"/>
      <c r="TQ929"/>
      <c r="TR929"/>
      <c r="TS929"/>
      <c r="TT929"/>
      <c r="TU929"/>
      <c r="TV929"/>
      <c r="TW929"/>
      <c r="TX929"/>
      <c r="TY929"/>
      <c r="TZ929"/>
      <c r="UA929"/>
      <c r="UB929"/>
      <c r="UC929"/>
      <c r="UD929"/>
      <c r="UE929"/>
      <c r="UF929"/>
      <c r="UG929"/>
      <c r="UH929"/>
      <c r="UI929"/>
      <c r="UJ929"/>
      <c r="UK929"/>
      <c r="UL929"/>
      <c r="UM929"/>
      <c r="UN929"/>
      <c r="UO929"/>
      <c r="UP929"/>
      <c r="UQ929"/>
      <c r="UR929"/>
      <c r="US929"/>
      <c r="UT929"/>
      <c r="UU929"/>
      <c r="UV929"/>
      <c r="UW929"/>
      <c r="UX929"/>
      <c r="UY929"/>
      <c r="UZ929"/>
      <c r="VA929"/>
      <c r="VB929"/>
      <c r="VC929"/>
      <c r="VD929"/>
      <c r="VE929"/>
      <c r="VF929"/>
      <c r="VG929"/>
      <c r="VH929"/>
      <c r="VI929"/>
      <c r="VJ929"/>
      <c r="VK929"/>
      <c r="VL929"/>
      <c r="VM929"/>
      <c r="VN929"/>
      <c r="VO929"/>
      <c r="VP929"/>
      <c r="VQ929"/>
      <c r="VR929"/>
      <c r="VS929"/>
      <c r="VT929"/>
      <c r="VU929"/>
      <c r="VV929"/>
      <c r="VW929"/>
      <c r="VX929"/>
      <c r="VY929"/>
      <c r="VZ929"/>
      <c r="WA929"/>
      <c r="WB929"/>
      <c r="WC929"/>
      <c r="WD929"/>
      <c r="WE929"/>
      <c r="WF929"/>
      <c r="WG929"/>
      <c r="WH929"/>
      <c r="WI929"/>
      <c r="WJ929"/>
      <c r="WK929"/>
      <c r="WL929"/>
      <c r="WM929"/>
      <c r="WN929"/>
      <c r="WO929"/>
      <c r="WP929"/>
      <c r="WQ929"/>
      <c r="WR929"/>
      <c r="WS929"/>
      <c r="WT929"/>
      <c r="WU929"/>
      <c r="WV929"/>
      <c r="WW929"/>
      <c r="WX929"/>
      <c r="WY929"/>
      <c r="WZ929"/>
      <c r="XA929"/>
      <c r="XB929"/>
      <c r="XC929"/>
      <c r="XD929"/>
      <c r="XE929"/>
      <c r="XF929"/>
      <c r="XG929"/>
      <c r="XH929"/>
      <c r="XI929"/>
      <c r="XJ929"/>
      <c r="XK929"/>
      <c r="XL929"/>
      <c r="XM929"/>
      <c r="XN929"/>
      <c r="XO929"/>
      <c r="XP929"/>
      <c r="XQ929"/>
      <c r="XR929"/>
      <c r="XS929"/>
      <c r="XT929"/>
      <c r="XU929"/>
      <c r="XV929"/>
      <c r="XW929"/>
      <c r="XX929"/>
      <c r="XY929"/>
      <c r="XZ929"/>
      <c r="YA929"/>
      <c r="YB929"/>
      <c r="YC929"/>
      <c r="YD929"/>
      <c r="YE929"/>
      <c r="YF929"/>
      <c r="YG929"/>
      <c r="YH929"/>
      <c r="YI929"/>
      <c r="YJ929"/>
      <c r="YK929"/>
      <c r="YL929"/>
      <c r="YM929"/>
      <c r="YN929"/>
      <c r="YO929"/>
      <c r="YP929"/>
      <c r="YQ929"/>
      <c r="YR929"/>
      <c r="YS929"/>
      <c r="YT929"/>
      <c r="YU929"/>
      <c r="YV929"/>
      <c r="YW929"/>
      <c r="YX929"/>
      <c r="YY929"/>
      <c r="YZ929"/>
      <c r="ZA929"/>
      <c r="ZB929"/>
      <c r="ZC929"/>
      <c r="ZD929"/>
      <c r="ZE929"/>
      <c r="ZF929"/>
      <c r="ZG929"/>
      <c r="ZH929"/>
      <c r="ZI929"/>
      <c r="ZJ929"/>
      <c r="ZK929"/>
      <c r="ZL929"/>
      <c r="ZM929"/>
      <c r="ZN929"/>
      <c r="ZO929"/>
      <c r="ZP929"/>
      <c r="ZQ929"/>
      <c r="ZR929"/>
      <c r="ZS929"/>
      <c r="ZT929"/>
      <c r="ZU929"/>
      <c r="ZV929"/>
      <c r="ZW929"/>
      <c r="ZX929"/>
      <c r="ZY929"/>
      <c r="ZZ929"/>
    </row>
    <row r="930" spans="12:702" x14ac:dyDescent="0.3">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c r="PL930"/>
      <c r="PM930"/>
      <c r="PN930"/>
      <c r="PO930"/>
      <c r="PP930"/>
      <c r="PQ930"/>
      <c r="PR930"/>
      <c r="PS930"/>
      <c r="PT930"/>
      <c r="PU930"/>
      <c r="PV930"/>
      <c r="PW930"/>
      <c r="PX930"/>
      <c r="PY930"/>
      <c r="PZ930"/>
      <c r="QA930"/>
      <c r="QB930"/>
      <c r="QC930"/>
      <c r="QD930"/>
      <c r="QE930"/>
      <c r="QF930"/>
      <c r="QG930"/>
      <c r="QH930"/>
      <c r="QI930"/>
      <c r="QJ930"/>
      <c r="QK930"/>
      <c r="QL930"/>
      <c r="QM930"/>
      <c r="QN930"/>
      <c r="QO930"/>
      <c r="QP930"/>
      <c r="QQ930"/>
      <c r="QR930"/>
      <c r="QS930"/>
      <c r="QT930"/>
      <c r="QU930"/>
      <c r="QV930"/>
      <c r="QW930"/>
      <c r="QX930"/>
      <c r="QY930"/>
      <c r="QZ930"/>
      <c r="RA930"/>
      <c r="RB930"/>
      <c r="RC930"/>
      <c r="RD930"/>
      <c r="RE930"/>
      <c r="RF930"/>
      <c r="RG930"/>
      <c r="RH930"/>
      <c r="RI930"/>
      <c r="RJ930"/>
      <c r="RK930"/>
      <c r="RL930"/>
      <c r="RM930"/>
      <c r="RN930"/>
      <c r="RO930"/>
      <c r="RP930"/>
      <c r="RQ930"/>
      <c r="RR930"/>
      <c r="RS930"/>
      <c r="RT930"/>
      <c r="RU930"/>
      <c r="RV930"/>
      <c r="RW930"/>
      <c r="RX930"/>
      <c r="RY930"/>
      <c r="RZ930"/>
      <c r="SA930"/>
      <c r="SB930"/>
      <c r="SC930"/>
      <c r="SD930"/>
      <c r="SE930"/>
      <c r="SF930"/>
      <c r="SG930"/>
      <c r="SH930"/>
      <c r="SI930"/>
      <c r="SJ930"/>
      <c r="SK930"/>
      <c r="SL930"/>
      <c r="SM930"/>
      <c r="SN930"/>
      <c r="SO930"/>
      <c r="SP930"/>
      <c r="SQ930"/>
      <c r="SR930"/>
      <c r="SS930"/>
      <c r="ST930"/>
      <c r="SU930"/>
      <c r="SV930"/>
      <c r="SW930"/>
      <c r="SX930"/>
      <c r="SY930"/>
      <c r="SZ930"/>
      <c r="TA930"/>
      <c r="TB930"/>
      <c r="TC930"/>
      <c r="TD930"/>
      <c r="TE930"/>
      <c r="TF930"/>
      <c r="TG930"/>
      <c r="TH930"/>
      <c r="TI930"/>
      <c r="TJ930"/>
      <c r="TK930"/>
      <c r="TL930"/>
      <c r="TM930"/>
      <c r="TN930"/>
      <c r="TO930"/>
      <c r="TP930"/>
      <c r="TQ930"/>
      <c r="TR930"/>
      <c r="TS930"/>
      <c r="TT930"/>
      <c r="TU930"/>
      <c r="TV930"/>
      <c r="TW930"/>
      <c r="TX930"/>
      <c r="TY930"/>
      <c r="TZ930"/>
      <c r="UA930"/>
      <c r="UB930"/>
      <c r="UC930"/>
      <c r="UD930"/>
      <c r="UE930"/>
      <c r="UF930"/>
      <c r="UG930"/>
      <c r="UH930"/>
      <c r="UI930"/>
      <c r="UJ930"/>
      <c r="UK930"/>
      <c r="UL930"/>
      <c r="UM930"/>
      <c r="UN930"/>
      <c r="UO930"/>
      <c r="UP930"/>
      <c r="UQ930"/>
      <c r="UR930"/>
      <c r="US930"/>
      <c r="UT930"/>
      <c r="UU930"/>
      <c r="UV930"/>
      <c r="UW930"/>
      <c r="UX930"/>
      <c r="UY930"/>
      <c r="UZ930"/>
      <c r="VA930"/>
      <c r="VB930"/>
      <c r="VC930"/>
      <c r="VD930"/>
      <c r="VE930"/>
      <c r="VF930"/>
      <c r="VG930"/>
      <c r="VH930"/>
      <c r="VI930"/>
      <c r="VJ930"/>
      <c r="VK930"/>
      <c r="VL930"/>
      <c r="VM930"/>
      <c r="VN930"/>
      <c r="VO930"/>
      <c r="VP930"/>
      <c r="VQ930"/>
      <c r="VR930"/>
      <c r="VS930"/>
      <c r="VT930"/>
      <c r="VU930"/>
      <c r="VV930"/>
      <c r="VW930"/>
      <c r="VX930"/>
      <c r="VY930"/>
      <c r="VZ930"/>
      <c r="WA930"/>
      <c r="WB930"/>
      <c r="WC930"/>
      <c r="WD930"/>
      <c r="WE930"/>
      <c r="WF930"/>
      <c r="WG930"/>
      <c r="WH930"/>
      <c r="WI930"/>
      <c r="WJ930"/>
      <c r="WK930"/>
      <c r="WL930"/>
      <c r="WM930"/>
      <c r="WN930"/>
      <c r="WO930"/>
      <c r="WP930"/>
      <c r="WQ930"/>
      <c r="WR930"/>
      <c r="WS930"/>
      <c r="WT930"/>
      <c r="WU930"/>
      <c r="WV930"/>
      <c r="WW930"/>
      <c r="WX930"/>
      <c r="WY930"/>
      <c r="WZ930"/>
      <c r="XA930"/>
      <c r="XB930"/>
      <c r="XC930"/>
      <c r="XD930"/>
      <c r="XE930"/>
      <c r="XF930"/>
      <c r="XG930"/>
      <c r="XH930"/>
      <c r="XI930"/>
      <c r="XJ930"/>
      <c r="XK930"/>
      <c r="XL930"/>
      <c r="XM930"/>
      <c r="XN930"/>
      <c r="XO930"/>
      <c r="XP930"/>
      <c r="XQ930"/>
      <c r="XR930"/>
      <c r="XS930"/>
      <c r="XT930"/>
      <c r="XU930"/>
      <c r="XV930"/>
      <c r="XW930"/>
      <c r="XX930"/>
      <c r="XY930"/>
      <c r="XZ930"/>
      <c r="YA930"/>
      <c r="YB930"/>
      <c r="YC930"/>
      <c r="YD930"/>
      <c r="YE930"/>
      <c r="YF930"/>
      <c r="YG930"/>
      <c r="YH930"/>
      <c r="YI930"/>
      <c r="YJ930"/>
      <c r="YK930"/>
      <c r="YL930"/>
      <c r="YM930"/>
      <c r="YN930"/>
      <c r="YO930"/>
      <c r="YP930"/>
      <c r="YQ930"/>
      <c r="YR930"/>
      <c r="YS930"/>
      <c r="YT930"/>
      <c r="YU930"/>
      <c r="YV930"/>
      <c r="YW930"/>
      <c r="YX930"/>
      <c r="YY930"/>
      <c r="YZ930"/>
      <c r="ZA930"/>
      <c r="ZB930"/>
      <c r="ZC930"/>
      <c r="ZD930"/>
      <c r="ZE930"/>
      <c r="ZF930"/>
      <c r="ZG930"/>
      <c r="ZH930"/>
      <c r="ZI930"/>
      <c r="ZJ930"/>
      <c r="ZK930"/>
      <c r="ZL930"/>
      <c r="ZM930"/>
      <c r="ZN930"/>
      <c r="ZO930"/>
      <c r="ZP930"/>
      <c r="ZQ930"/>
      <c r="ZR930"/>
      <c r="ZS930"/>
      <c r="ZT930"/>
      <c r="ZU930"/>
      <c r="ZV930"/>
      <c r="ZW930"/>
      <c r="ZX930"/>
      <c r="ZY930"/>
      <c r="ZZ930"/>
    </row>
    <row r="931" spans="12:702" x14ac:dyDescent="0.3">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c r="PL931"/>
      <c r="PM931"/>
      <c r="PN931"/>
      <c r="PO931"/>
      <c r="PP931"/>
      <c r="PQ931"/>
      <c r="PR931"/>
      <c r="PS931"/>
      <c r="PT931"/>
      <c r="PU931"/>
      <c r="PV931"/>
      <c r="PW931"/>
      <c r="PX931"/>
      <c r="PY931"/>
      <c r="PZ931"/>
      <c r="QA931"/>
      <c r="QB931"/>
      <c r="QC931"/>
      <c r="QD931"/>
      <c r="QE931"/>
      <c r="QF931"/>
      <c r="QG931"/>
      <c r="QH931"/>
      <c r="QI931"/>
      <c r="QJ931"/>
      <c r="QK931"/>
      <c r="QL931"/>
      <c r="QM931"/>
      <c r="QN931"/>
      <c r="QO931"/>
      <c r="QP931"/>
      <c r="QQ931"/>
      <c r="QR931"/>
      <c r="QS931"/>
      <c r="QT931"/>
      <c r="QU931"/>
      <c r="QV931"/>
      <c r="QW931"/>
      <c r="QX931"/>
      <c r="QY931"/>
      <c r="QZ931"/>
      <c r="RA931"/>
      <c r="RB931"/>
      <c r="RC931"/>
      <c r="RD931"/>
      <c r="RE931"/>
      <c r="RF931"/>
      <c r="RG931"/>
      <c r="RH931"/>
      <c r="RI931"/>
      <c r="RJ931"/>
      <c r="RK931"/>
      <c r="RL931"/>
      <c r="RM931"/>
      <c r="RN931"/>
      <c r="RO931"/>
      <c r="RP931"/>
      <c r="RQ931"/>
      <c r="RR931"/>
      <c r="RS931"/>
      <c r="RT931"/>
      <c r="RU931"/>
      <c r="RV931"/>
      <c r="RW931"/>
      <c r="RX931"/>
      <c r="RY931"/>
      <c r="RZ931"/>
      <c r="SA931"/>
      <c r="SB931"/>
      <c r="SC931"/>
      <c r="SD931"/>
      <c r="SE931"/>
      <c r="SF931"/>
      <c r="SG931"/>
      <c r="SH931"/>
      <c r="SI931"/>
      <c r="SJ931"/>
      <c r="SK931"/>
      <c r="SL931"/>
      <c r="SM931"/>
      <c r="SN931"/>
      <c r="SO931"/>
      <c r="SP931"/>
      <c r="SQ931"/>
      <c r="SR931"/>
      <c r="SS931"/>
      <c r="ST931"/>
      <c r="SU931"/>
      <c r="SV931"/>
      <c r="SW931"/>
      <c r="SX931"/>
      <c r="SY931"/>
      <c r="SZ931"/>
      <c r="TA931"/>
      <c r="TB931"/>
      <c r="TC931"/>
      <c r="TD931"/>
      <c r="TE931"/>
      <c r="TF931"/>
      <c r="TG931"/>
      <c r="TH931"/>
      <c r="TI931"/>
      <c r="TJ931"/>
      <c r="TK931"/>
      <c r="TL931"/>
      <c r="TM931"/>
      <c r="TN931"/>
      <c r="TO931"/>
      <c r="TP931"/>
      <c r="TQ931"/>
      <c r="TR931"/>
      <c r="TS931"/>
      <c r="TT931"/>
      <c r="TU931"/>
      <c r="TV931"/>
      <c r="TW931"/>
      <c r="TX931"/>
      <c r="TY931"/>
      <c r="TZ931"/>
      <c r="UA931"/>
      <c r="UB931"/>
      <c r="UC931"/>
      <c r="UD931"/>
      <c r="UE931"/>
      <c r="UF931"/>
      <c r="UG931"/>
      <c r="UH931"/>
      <c r="UI931"/>
      <c r="UJ931"/>
      <c r="UK931"/>
      <c r="UL931"/>
      <c r="UM931"/>
      <c r="UN931"/>
      <c r="UO931"/>
      <c r="UP931"/>
      <c r="UQ931"/>
      <c r="UR931"/>
      <c r="US931"/>
      <c r="UT931"/>
      <c r="UU931"/>
      <c r="UV931"/>
      <c r="UW931"/>
      <c r="UX931"/>
      <c r="UY931"/>
      <c r="UZ931"/>
      <c r="VA931"/>
      <c r="VB931"/>
      <c r="VC931"/>
      <c r="VD931"/>
      <c r="VE931"/>
      <c r="VF931"/>
      <c r="VG931"/>
      <c r="VH931"/>
      <c r="VI931"/>
      <c r="VJ931"/>
      <c r="VK931"/>
      <c r="VL931"/>
      <c r="VM931"/>
      <c r="VN931"/>
      <c r="VO931"/>
      <c r="VP931"/>
      <c r="VQ931"/>
      <c r="VR931"/>
      <c r="VS931"/>
      <c r="VT931"/>
      <c r="VU931"/>
      <c r="VV931"/>
      <c r="VW931"/>
      <c r="VX931"/>
      <c r="VY931"/>
      <c r="VZ931"/>
      <c r="WA931"/>
      <c r="WB931"/>
      <c r="WC931"/>
      <c r="WD931"/>
      <c r="WE931"/>
      <c r="WF931"/>
      <c r="WG931"/>
      <c r="WH931"/>
      <c r="WI931"/>
      <c r="WJ931"/>
      <c r="WK931"/>
      <c r="WL931"/>
      <c r="WM931"/>
      <c r="WN931"/>
      <c r="WO931"/>
      <c r="WP931"/>
      <c r="WQ931"/>
      <c r="WR931"/>
      <c r="WS931"/>
      <c r="WT931"/>
      <c r="WU931"/>
      <c r="WV931"/>
      <c r="WW931"/>
      <c r="WX931"/>
      <c r="WY931"/>
      <c r="WZ931"/>
      <c r="XA931"/>
      <c r="XB931"/>
      <c r="XC931"/>
      <c r="XD931"/>
      <c r="XE931"/>
      <c r="XF931"/>
      <c r="XG931"/>
      <c r="XH931"/>
      <c r="XI931"/>
      <c r="XJ931"/>
      <c r="XK931"/>
      <c r="XL931"/>
      <c r="XM931"/>
      <c r="XN931"/>
      <c r="XO931"/>
      <c r="XP931"/>
      <c r="XQ931"/>
      <c r="XR931"/>
      <c r="XS931"/>
      <c r="XT931"/>
      <c r="XU931"/>
      <c r="XV931"/>
      <c r="XW931"/>
      <c r="XX931"/>
      <c r="XY931"/>
      <c r="XZ931"/>
      <c r="YA931"/>
      <c r="YB931"/>
      <c r="YC931"/>
      <c r="YD931"/>
      <c r="YE931"/>
      <c r="YF931"/>
      <c r="YG931"/>
      <c r="YH931"/>
      <c r="YI931"/>
      <c r="YJ931"/>
      <c r="YK931"/>
      <c r="YL931"/>
      <c r="YM931"/>
      <c r="YN931"/>
      <c r="YO931"/>
      <c r="YP931"/>
      <c r="YQ931"/>
      <c r="YR931"/>
      <c r="YS931"/>
      <c r="YT931"/>
      <c r="YU931"/>
      <c r="YV931"/>
      <c r="YW931"/>
      <c r="YX931"/>
      <c r="YY931"/>
      <c r="YZ931"/>
      <c r="ZA931"/>
      <c r="ZB931"/>
      <c r="ZC931"/>
      <c r="ZD931"/>
      <c r="ZE931"/>
      <c r="ZF931"/>
      <c r="ZG931"/>
      <c r="ZH931"/>
      <c r="ZI931"/>
      <c r="ZJ931"/>
      <c r="ZK931"/>
      <c r="ZL931"/>
      <c r="ZM931"/>
      <c r="ZN931"/>
      <c r="ZO931"/>
      <c r="ZP931"/>
      <c r="ZQ931"/>
      <c r="ZR931"/>
      <c r="ZS931"/>
      <c r="ZT931"/>
      <c r="ZU931"/>
      <c r="ZV931"/>
      <c r="ZW931"/>
      <c r="ZX931"/>
      <c r="ZY931"/>
      <c r="ZZ931"/>
    </row>
    <row r="932" spans="12:702" x14ac:dyDescent="0.3">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c r="PL932"/>
      <c r="PM932"/>
      <c r="PN932"/>
      <c r="PO932"/>
      <c r="PP932"/>
      <c r="PQ932"/>
      <c r="PR932"/>
      <c r="PS932"/>
      <c r="PT932"/>
      <c r="PU932"/>
      <c r="PV932"/>
      <c r="PW932"/>
      <c r="PX932"/>
      <c r="PY932"/>
      <c r="PZ932"/>
      <c r="QA932"/>
      <c r="QB932"/>
      <c r="QC932"/>
      <c r="QD932"/>
      <c r="QE932"/>
      <c r="QF932"/>
      <c r="QG932"/>
      <c r="QH932"/>
      <c r="QI932"/>
      <c r="QJ932"/>
      <c r="QK932"/>
      <c r="QL932"/>
      <c r="QM932"/>
      <c r="QN932"/>
      <c r="QO932"/>
      <c r="QP932"/>
      <c r="QQ932"/>
      <c r="QR932"/>
      <c r="QS932"/>
      <c r="QT932"/>
      <c r="QU932"/>
      <c r="QV932"/>
      <c r="QW932"/>
      <c r="QX932"/>
      <c r="QY932"/>
      <c r="QZ932"/>
      <c r="RA932"/>
      <c r="RB932"/>
      <c r="RC932"/>
      <c r="RD932"/>
      <c r="RE932"/>
      <c r="RF932"/>
      <c r="RG932"/>
      <c r="RH932"/>
      <c r="RI932"/>
      <c r="RJ932"/>
      <c r="RK932"/>
      <c r="RL932"/>
      <c r="RM932"/>
      <c r="RN932"/>
      <c r="RO932"/>
      <c r="RP932"/>
      <c r="RQ932"/>
      <c r="RR932"/>
      <c r="RS932"/>
      <c r="RT932"/>
      <c r="RU932"/>
      <c r="RV932"/>
      <c r="RW932"/>
      <c r="RX932"/>
      <c r="RY932"/>
      <c r="RZ932"/>
      <c r="SA932"/>
      <c r="SB932"/>
      <c r="SC932"/>
      <c r="SD932"/>
      <c r="SE932"/>
      <c r="SF932"/>
      <c r="SG932"/>
      <c r="SH932"/>
      <c r="SI932"/>
      <c r="SJ932"/>
      <c r="SK932"/>
      <c r="SL932"/>
      <c r="SM932"/>
      <c r="SN932"/>
      <c r="SO932"/>
      <c r="SP932"/>
      <c r="SQ932"/>
      <c r="SR932"/>
      <c r="SS932"/>
      <c r="ST932"/>
      <c r="SU932"/>
      <c r="SV932"/>
      <c r="SW932"/>
      <c r="SX932"/>
      <c r="SY932"/>
      <c r="SZ932"/>
      <c r="TA932"/>
      <c r="TB932"/>
      <c r="TC932"/>
      <c r="TD932"/>
      <c r="TE932"/>
      <c r="TF932"/>
      <c r="TG932"/>
      <c r="TH932"/>
      <c r="TI932"/>
      <c r="TJ932"/>
      <c r="TK932"/>
      <c r="TL932"/>
      <c r="TM932"/>
      <c r="TN932"/>
      <c r="TO932"/>
      <c r="TP932"/>
      <c r="TQ932"/>
      <c r="TR932"/>
      <c r="TS932"/>
      <c r="TT932"/>
      <c r="TU932"/>
      <c r="TV932"/>
      <c r="TW932"/>
      <c r="TX932"/>
      <c r="TY932"/>
      <c r="TZ932"/>
      <c r="UA932"/>
      <c r="UB932"/>
      <c r="UC932"/>
      <c r="UD932"/>
      <c r="UE932"/>
      <c r="UF932"/>
      <c r="UG932"/>
      <c r="UH932"/>
      <c r="UI932"/>
      <c r="UJ932"/>
      <c r="UK932"/>
      <c r="UL932"/>
      <c r="UM932"/>
      <c r="UN932"/>
      <c r="UO932"/>
      <c r="UP932"/>
      <c r="UQ932"/>
      <c r="UR932"/>
      <c r="US932"/>
      <c r="UT932"/>
      <c r="UU932"/>
      <c r="UV932"/>
      <c r="UW932"/>
      <c r="UX932"/>
      <c r="UY932"/>
      <c r="UZ932"/>
      <c r="VA932"/>
      <c r="VB932"/>
      <c r="VC932"/>
      <c r="VD932"/>
      <c r="VE932"/>
      <c r="VF932"/>
      <c r="VG932"/>
      <c r="VH932"/>
      <c r="VI932"/>
      <c r="VJ932"/>
      <c r="VK932"/>
      <c r="VL932"/>
      <c r="VM932"/>
      <c r="VN932"/>
      <c r="VO932"/>
      <c r="VP932"/>
      <c r="VQ932"/>
      <c r="VR932"/>
      <c r="VS932"/>
      <c r="VT932"/>
      <c r="VU932"/>
      <c r="VV932"/>
      <c r="VW932"/>
      <c r="VX932"/>
      <c r="VY932"/>
      <c r="VZ932"/>
      <c r="WA932"/>
      <c r="WB932"/>
      <c r="WC932"/>
      <c r="WD932"/>
      <c r="WE932"/>
      <c r="WF932"/>
      <c r="WG932"/>
      <c r="WH932"/>
      <c r="WI932"/>
      <c r="WJ932"/>
      <c r="WK932"/>
      <c r="WL932"/>
      <c r="WM932"/>
      <c r="WN932"/>
      <c r="WO932"/>
      <c r="WP932"/>
      <c r="WQ932"/>
      <c r="WR932"/>
      <c r="WS932"/>
      <c r="WT932"/>
      <c r="WU932"/>
      <c r="WV932"/>
      <c r="WW932"/>
      <c r="WX932"/>
      <c r="WY932"/>
      <c r="WZ932"/>
      <c r="XA932"/>
      <c r="XB932"/>
      <c r="XC932"/>
      <c r="XD932"/>
      <c r="XE932"/>
      <c r="XF932"/>
      <c r="XG932"/>
      <c r="XH932"/>
      <c r="XI932"/>
      <c r="XJ932"/>
      <c r="XK932"/>
      <c r="XL932"/>
      <c r="XM932"/>
      <c r="XN932"/>
      <c r="XO932"/>
      <c r="XP932"/>
      <c r="XQ932"/>
      <c r="XR932"/>
      <c r="XS932"/>
      <c r="XT932"/>
      <c r="XU932"/>
      <c r="XV932"/>
      <c r="XW932"/>
      <c r="XX932"/>
      <c r="XY932"/>
      <c r="XZ932"/>
      <c r="YA932"/>
      <c r="YB932"/>
      <c r="YC932"/>
      <c r="YD932"/>
      <c r="YE932"/>
      <c r="YF932"/>
      <c r="YG932"/>
      <c r="YH932"/>
      <c r="YI932"/>
      <c r="YJ932"/>
      <c r="YK932"/>
      <c r="YL932"/>
      <c r="YM932"/>
      <c r="YN932"/>
      <c r="YO932"/>
      <c r="YP932"/>
      <c r="YQ932"/>
      <c r="YR932"/>
      <c r="YS932"/>
      <c r="YT932"/>
      <c r="YU932"/>
      <c r="YV932"/>
      <c r="YW932"/>
      <c r="YX932"/>
      <c r="YY932"/>
      <c r="YZ932"/>
      <c r="ZA932"/>
      <c r="ZB932"/>
      <c r="ZC932"/>
      <c r="ZD932"/>
      <c r="ZE932"/>
      <c r="ZF932"/>
      <c r="ZG932"/>
      <c r="ZH932"/>
      <c r="ZI932"/>
      <c r="ZJ932"/>
      <c r="ZK932"/>
      <c r="ZL932"/>
      <c r="ZM932"/>
      <c r="ZN932"/>
      <c r="ZO932"/>
      <c r="ZP932"/>
      <c r="ZQ932"/>
      <c r="ZR932"/>
      <c r="ZS932"/>
      <c r="ZT932"/>
      <c r="ZU932"/>
      <c r="ZV932"/>
      <c r="ZW932"/>
      <c r="ZX932"/>
      <c r="ZY932"/>
      <c r="ZZ932"/>
    </row>
    <row r="933" spans="12:702" x14ac:dyDescent="0.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c r="PL933"/>
      <c r="PM933"/>
      <c r="PN933"/>
      <c r="PO933"/>
      <c r="PP933"/>
      <c r="PQ933"/>
      <c r="PR933"/>
      <c r="PS933"/>
      <c r="PT933"/>
      <c r="PU933"/>
      <c r="PV933"/>
      <c r="PW933"/>
      <c r="PX933"/>
      <c r="PY933"/>
      <c r="PZ933"/>
      <c r="QA933"/>
      <c r="QB933"/>
      <c r="QC933"/>
      <c r="QD933"/>
      <c r="QE933"/>
      <c r="QF933"/>
      <c r="QG933"/>
      <c r="QH933"/>
      <c r="QI933"/>
      <c r="QJ933"/>
      <c r="QK933"/>
      <c r="QL933"/>
      <c r="QM933"/>
      <c r="QN933"/>
      <c r="QO933"/>
      <c r="QP933"/>
      <c r="QQ933"/>
      <c r="QR933"/>
      <c r="QS933"/>
      <c r="QT933"/>
      <c r="QU933"/>
      <c r="QV933"/>
      <c r="QW933"/>
      <c r="QX933"/>
      <c r="QY933"/>
      <c r="QZ933"/>
      <c r="RA933"/>
      <c r="RB933"/>
      <c r="RC933"/>
      <c r="RD933"/>
      <c r="RE933"/>
      <c r="RF933"/>
      <c r="RG933"/>
      <c r="RH933"/>
      <c r="RI933"/>
      <c r="RJ933"/>
      <c r="RK933"/>
      <c r="RL933"/>
      <c r="RM933"/>
      <c r="RN933"/>
      <c r="RO933"/>
      <c r="RP933"/>
      <c r="RQ933"/>
      <c r="RR933"/>
      <c r="RS933"/>
      <c r="RT933"/>
      <c r="RU933"/>
      <c r="RV933"/>
      <c r="RW933"/>
      <c r="RX933"/>
      <c r="RY933"/>
      <c r="RZ933"/>
      <c r="SA933"/>
      <c r="SB933"/>
      <c r="SC933"/>
      <c r="SD933"/>
      <c r="SE933"/>
      <c r="SF933"/>
      <c r="SG933"/>
      <c r="SH933"/>
      <c r="SI933"/>
      <c r="SJ933"/>
      <c r="SK933"/>
      <c r="SL933"/>
      <c r="SM933"/>
      <c r="SN933"/>
      <c r="SO933"/>
      <c r="SP933"/>
      <c r="SQ933"/>
      <c r="SR933"/>
      <c r="SS933"/>
      <c r="ST933"/>
      <c r="SU933"/>
      <c r="SV933"/>
      <c r="SW933"/>
      <c r="SX933"/>
      <c r="SY933"/>
      <c r="SZ933"/>
      <c r="TA933"/>
      <c r="TB933"/>
      <c r="TC933"/>
      <c r="TD933"/>
      <c r="TE933"/>
      <c r="TF933"/>
      <c r="TG933"/>
      <c r="TH933"/>
      <c r="TI933"/>
      <c r="TJ933"/>
      <c r="TK933"/>
      <c r="TL933"/>
      <c r="TM933"/>
      <c r="TN933"/>
      <c r="TO933"/>
      <c r="TP933"/>
      <c r="TQ933"/>
      <c r="TR933"/>
      <c r="TS933"/>
      <c r="TT933"/>
      <c r="TU933"/>
      <c r="TV933"/>
      <c r="TW933"/>
      <c r="TX933"/>
      <c r="TY933"/>
      <c r="TZ933"/>
      <c r="UA933"/>
      <c r="UB933"/>
      <c r="UC933"/>
      <c r="UD933"/>
      <c r="UE933"/>
      <c r="UF933"/>
      <c r="UG933"/>
      <c r="UH933"/>
      <c r="UI933"/>
      <c r="UJ933"/>
      <c r="UK933"/>
      <c r="UL933"/>
      <c r="UM933"/>
      <c r="UN933"/>
      <c r="UO933"/>
      <c r="UP933"/>
      <c r="UQ933"/>
      <c r="UR933"/>
      <c r="US933"/>
      <c r="UT933"/>
      <c r="UU933"/>
      <c r="UV933"/>
      <c r="UW933"/>
      <c r="UX933"/>
      <c r="UY933"/>
      <c r="UZ933"/>
      <c r="VA933"/>
      <c r="VB933"/>
      <c r="VC933"/>
      <c r="VD933"/>
      <c r="VE933"/>
      <c r="VF933"/>
      <c r="VG933"/>
      <c r="VH933"/>
      <c r="VI933"/>
      <c r="VJ933"/>
      <c r="VK933"/>
      <c r="VL933"/>
      <c r="VM933"/>
      <c r="VN933"/>
      <c r="VO933"/>
      <c r="VP933"/>
      <c r="VQ933"/>
      <c r="VR933"/>
      <c r="VS933"/>
      <c r="VT933"/>
      <c r="VU933"/>
      <c r="VV933"/>
      <c r="VW933"/>
      <c r="VX933"/>
      <c r="VY933"/>
      <c r="VZ933"/>
      <c r="WA933"/>
      <c r="WB933"/>
      <c r="WC933"/>
      <c r="WD933"/>
      <c r="WE933"/>
      <c r="WF933"/>
      <c r="WG933"/>
      <c r="WH933"/>
      <c r="WI933"/>
      <c r="WJ933"/>
      <c r="WK933"/>
      <c r="WL933"/>
      <c r="WM933"/>
      <c r="WN933"/>
      <c r="WO933"/>
      <c r="WP933"/>
      <c r="WQ933"/>
      <c r="WR933"/>
      <c r="WS933"/>
      <c r="WT933"/>
      <c r="WU933"/>
      <c r="WV933"/>
      <c r="WW933"/>
      <c r="WX933"/>
      <c r="WY933"/>
      <c r="WZ933"/>
      <c r="XA933"/>
      <c r="XB933"/>
      <c r="XC933"/>
      <c r="XD933"/>
      <c r="XE933"/>
      <c r="XF933"/>
      <c r="XG933"/>
      <c r="XH933"/>
      <c r="XI933"/>
      <c r="XJ933"/>
      <c r="XK933"/>
      <c r="XL933"/>
      <c r="XM933"/>
      <c r="XN933"/>
      <c r="XO933"/>
      <c r="XP933"/>
      <c r="XQ933"/>
      <c r="XR933"/>
      <c r="XS933"/>
      <c r="XT933"/>
      <c r="XU933"/>
      <c r="XV933"/>
      <c r="XW933"/>
      <c r="XX933"/>
      <c r="XY933"/>
      <c r="XZ933"/>
      <c r="YA933"/>
      <c r="YB933"/>
      <c r="YC933"/>
      <c r="YD933"/>
      <c r="YE933"/>
      <c r="YF933"/>
      <c r="YG933"/>
      <c r="YH933"/>
      <c r="YI933"/>
      <c r="YJ933"/>
      <c r="YK933"/>
      <c r="YL933"/>
      <c r="YM933"/>
      <c r="YN933"/>
      <c r="YO933"/>
      <c r="YP933"/>
      <c r="YQ933"/>
      <c r="YR933"/>
      <c r="YS933"/>
      <c r="YT933"/>
      <c r="YU933"/>
      <c r="YV933"/>
      <c r="YW933"/>
      <c r="YX933"/>
      <c r="YY933"/>
      <c r="YZ933"/>
      <c r="ZA933"/>
      <c r="ZB933"/>
      <c r="ZC933"/>
      <c r="ZD933"/>
      <c r="ZE933"/>
      <c r="ZF933"/>
      <c r="ZG933"/>
      <c r="ZH933"/>
      <c r="ZI933"/>
      <c r="ZJ933"/>
      <c r="ZK933"/>
      <c r="ZL933"/>
      <c r="ZM933"/>
      <c r="ZN933"/>
      <c r="ZO933"/>
      <c r="ZP933"/>
      <c r="ZQ933"/>
      <c r="ZR933"/>
      <c r="ZS933"/>
      <c r="ZT933"/>
      <c r="ZU933"/>
      <c r="ZV933"/>
      <c r="ZW933"/>
      <c r="ZX933"/>
      <c r="ZY933"/>
      <c r="ZZ933"/>
    </row>
    <row r="934" spans="12:702" x14ac:dyDescent="0.3">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c r="PL934"/>
      <c r="PM934"/>
      <c r="PN934"/>
      <c r="PO934"/>
      <c r="PP934"/>
      <c r="PQ934"/>
      <c r="PR934"/>
      <c r="PS934"/>
      <c r="PT934"/>
      <c r="PU934"/>
      <c r="PV934"/>
      <c r="PW934"/>
      <c r="PX934"/>
      <c r="PY934"/>
      <c r="PZ934"/>
      <c r="QA934"/>
      <c r="QB934"/>
      <c r="QC934"/>
      <c r="QD934"/>
      <c r="QE934"/>
      <c r="QF934"/>
      <c r="QG934"/>
      <c r="QH934"/>
      <c r="QI934"/>
      <c r="QJ934"/>
      <c r="QK934"/>
      <c r="QL934"/>
      <c r="QM934"/>
      <c r="QN934"/>
      <c r="QO934"/>
      <c r="QP934"/>
      <c r="QQ934"/>
      <c r="QR934"/>
      <c r="QS934"/>
      <c r="QT934"/>
      <c r="QU934"/>
      <c r="QV934"/>
      <c r="QW934"/>
      <c r="QX934"/>
      <c r="QY934"/>
      <c r="QZ934"/>
      <c r="RA934"/>
      <c r="RB934"/>
      <c r="RC934"/>
      <c r="RD934"/>
      <c r="RE934"/>
      <c r="RF934"/>
      <c r="RG934"/>
      <c r="RH934"/>
      <c r="RI934"/>
      <c r="RJ934"/>
      <c r="RK934"/>
      <c r="RL934"/>
      <c r="RM934"/>
      <c r="RN934"/>
      <c r="RO934"/>
      <c r="RP934"/>
      <c r="RQ934"/>
      <c r="RR934"/>
      <c r="RS934"/>
      <c r="RT934"/>
      <c r="RU934"/>
      <c r="RV934"/>
      <c r="RW934"/>
      <c r="RX934"/>
      <c r="RY934"/>
      <c r="RZ934"/>
      <c r="SA934"/>
      <c r="SB934"/>
      <c r="SC934"/>
      <c r="SD934"/>
      <c r="SE934"/>
      <c r="SF934"/>
      <c r="SG934"/>
      <c r="SH934"/>
      <c r="SI934"/>
      <c r="SJ934"/>
      <c r="SK934"/>
      <c r="SL934"/>
      <c r="SM934"/>
      <c r="SN934"/>
      <c r="SO934"/>
      <c r="SP934"/>
      <c r="SQ934"/>
      <c r="SR934"/>
      <c r="SS934"/>
      <c r="ST934"/>
      <c r="SU934"/>
      <c r="SV934"/>
      <c r="SW934"/>
      <c r="SX934"/>
      <c r="SY934"/>
      <c r="SZ934"/>
      <c r="TA934"/>
      <c r="TB934"/>
      <c r="TC934"/>
      <c r="TD934"/>
      <c r="TE934"/>
      <c r="TF934"/>
      <c r="TG934"/>
      <c r="TH934"/>
      <c r="TI934"/>
      <c r="TJ934"/>
      <c r="TK934"/>
      <c r="TL934"/>
      <c r="TM934"/>
      <c r="TN934"/>
      <c r="TO934"/>
      <c r="TP934"/>
      <c r="TQ934"/>
      <c r="TR934"/>
      <c r="TS934"/>
      <c r="TT934"/>
      <c r="TU934"/>
      <c r="TV934"/>
      <c r="TW934"/>
      <c r="TX934"/>
      <c r="TY934"/>
      <c r="TZ934"/>
      <c r="UA934"/>
      <c r="UB934"/>
      <c r="UC934"/>
      <c r="UD934"/>
      <c r="UE934"/>
      <c r="UF934"/>
      <c r="UG934"/>
      <c r="UH934"/>
      <c r="UI934"/>
      <c r="UJ934"/>
      <c r="UK934"/>
      <c r="UL934"/>
      <c r="UM934"/>
      <c r="UN934"/>
      <c r="UO934"/>
      <c r="UP934"/>
      <c r="UQ934"/>
      <c r="UR934"/>
      <c r="US934"/>
      <c r="UT934"/>
      <c r="UU934"/>
      <c r="UV934"/>
      <c r="UW934"/>
      <c r="UX934"/>
      <c r="UY934"/>
      <c r="UZ934"/>
      <c r="VA934"/>
      <c r="VB934"/>
      <c r="VC934"/>
      <c r="VD934"/>
      <c r="VE934"/>
      <c r="VF934"/>
      <c r="VG934"/>
      <c r="VH934"/>
      <c r="VI934"/>
      <c r="VJ934"/>
      <c r="VK934"/>
      <c r="VL934"/>
      <c r="VM934"/>
      <c r="VN934"/>
      <c r="VO934"/>
      <c r="VP934"/>
      <c r="VQ934"/>
      <c r="VR934"/>
      <c r="VS934"/>
      <c r="VT934"/>
      <c r="VU934"/>
      <c r="VV934"/>
      <c r="VW934"/>
      <c r="VX934"/>
      <c r="VY934"/>
      <c r="VZ934"/>
      <c r="WA934"/>
      <c r="WB934"/>
      <c r="WC934"/>
      <c r="WD934"/>
      <c r="WE934"/>
      <c r="WF934"/>
      <c r="WG934"/>
      <c r="WH934"/>
      <c r="WI934"/>
      <c r="WJ934"/>
      <c r="WK934"/>
      <c r="WL934"/>
      <c r="WM934"/>
      <c r="WN934"/>
      <c r="WO934"/>
      <c r="WP934"/>
      <c r="WQ934"/>
      <c r="WR934"/>
      <c r="WS934"/>
      <c r="WT934"/>
      <c r="WU934"/>
      <c r="WV934"/>
      <c r="WW934"/>
      <c r="WX934"/>
      <c r="WY934"/>
      <c r="WZ934"/>
      <c r="XA934"/>
      <c r="XB934"/>
      <c r="XC934"/>
      <c r="XD934"/>
      <c r="XE934"/>
      <c r="XF934"/>
      <c r="XG934"/>
      <c r="XH934"/>
      <c r="XI934"/>
      <c r="XJ934"/>
      <c r="XK934"/>
      <c r="XL934"/>
      <c r="XM934"/>
      <c r="XN934"/>
      <c r="XO934"/>
      <c r="XP934"/>
      <c r="XQ934"/>
      <c r="XR934"/>
      <c r="XS934"/>
      <c r="XT934"/>
      <c r="XU934"/>
      <c r="XV934"/>
      <c r="XW934"/>
      <c r="XX934"/>
      <c r="XY934"/>
      <c r="XZ934"/>
      <c r="YA934"/>
      <c r="YB934"/>
      <c r="YC934"/>
      <c r="YD934"/>
      <c r="YE934"/>
      <c r="YF934"/>
      <c r="YG934"/>
      <c r="YH934"/>
      <c r="YI934"/>
      <c r="YJ934"/>
      <c r="YK934"/>
      <c r="YL934"/>
      <c r="YM934"/>
      <c r="YN934"/>
      <c r="YO934"/>
      <c r="YP934"/>
      <c r="YQ934"/>
      <c r="YR934"/>
      <c r="YS934"/>
      <c r="YT934"/>
      <c r="YU934"/>
      <c r="YV934"/>
      <c r="YW934"/>
      <c r="YX934"/>
      <c r="YY934"/>
      <c r="YZ934"/>
      <c r="ZA934"/>
      <c r="ZB934"/>
      <c r="ZC934"/>
      <c r="ZD934"/>
      <c r="ZE934"/>
      <c r="ZF934"/>
      <c r="ZG934"/>
      <c r="ZH934"/>
      <c r="ZI934"/>
      <c r="ZJ934"/>
      <c r="ZK934"/>
      <c r="ZL934"/>
      <c r="ZM934"/>
      <c r="ZN934"/>
      <c r="ZO934"/>
      <c r="ZP934"/>
      <c r="ZQ934"/>
      <c r="ZR934"/>
      <c r="ZS934"/>
      <c r="ZT934"/>
      <c r="ZU934"/>
      <c r="ZV934"/>
      <c r="ZW934"/>
      <c r="ZX934"/>
      <c r="ZY934"/>
      <c r="ZZ934"/>
    </row>
    <row r="935" spans="12:702" x14ac:dyDescent="0.3">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c r="PL935"/>
      <c r="PM935"/>
      <c r="PN935"/>
      <c r="PO935"/>
      <c r="PP935"/>
      <c r="PQ935"/>
      <c r="PR935"/>
      <c r="PS935"/>
      <c r="PT935"/>
      <c r="PU935"/>
      <c r="PV935"/>
      <c r="PW935"/>
      <c r="PX935"/>
      <c r="PY935"/>
      <c r="PZ935"/>
      <c r="QA935"/>
      <c r="QB935"/>
      <c r="QC935"/>
      <c r="QD935"/>
      <c r="QE935"/>
      <c r="QF935"/>
      <c r="QG935"/>
      <c r="QH935"/>
      <c r="QI935"/>
      <c r="QJ935"/>
      <c r="QK935"/>
      <c r="QL935"/>
      <c r="QM935"/>
      <c r="QN935"/>
      <c r="QO935"/>
      <c r="QP935"/>
      <c r="QQ935"/>
      <c r="QR935"/>
      <c r="QS935"/>
      <c r="QT935"/>
      <c r="QU935"/>
      <c r="QV935"/>
      <c r="QW935"/>
      <c r="QX935"/>
      <c r="QY935"/>
      <c r="QZ935"/>
      <c r="RA935"/>
      <c r="RB935"/>
      <c r="RC935"/>
      <c r="RD935"/>
      <c r="RE935"/>
      <c r="RF935"/>
      <c r="RG935"/>
      <c r="RH935"/>
      <c r="RI935"/>
      <c r="RJ935"/>
      <c r="RK935"/>
      <c r="RL935"/>
      <c r="RM935"/>
      <c r="RN935"/>
      <c r="RO935"/>
      <c r="RP935"/>
      <c r="RQ935"/>
      <c r="RR935"/>
      <c r="RS935"/>
      <c r="RT935"/>
      <c r="RU935"/>
      <c r="RV935"/>
      <c r="RW935"/>
      <c r="RX935"/>
      <c r="RY935"/>
      <c r="RZ935"/>
      <c r="SA935"/>
      <c r="SB935"/>
      <c r="SC935"/>
      <c r="SD935"/>
      <c r="SE935"/>
      <c r="SF935"/>
      <c r="SG935"/>
      <c r="SH935"/>
      <c r="SI935"/>
      <c r="SJ935"/>
      <c r="SK935"/>
      <c r="SL935"/>
      <c r="SM935"/>
      <c r="SN935"/>
      <c r="SO935"/>
      <c r="SP935"/>
      <c r="SQ935"/>
      <c r="SR935"/>
      <c r="SS935"/>
      <c r="ST935"/>
      <c r="SU935"/>
      <c r="SV935"/>
      <c r="SW935"/>
      <c r="SX935"/>
      <c r="SY935"/>
      <c r="SZ935"/>
      <c r="TA935"/>
      <c r="TB935"/>
      <c r="TC935"/>
      <c r="TD935"/>
      <c r="TE935"/>
      <c r="TF935"/>
      <c r="TG935"/>
      <c r="TH935"/>
      <c r="TI935"/>
      <c r="TJ935"/>
      <c r="TK935"/>
      <c r="TL935"/>
      <c r="TM935"/>
      <c r="TN935"/>
      <c r="TO935"/>
      <c r="TP935"/>
      <c r="TQ935"/>
      <c r="TR935"/>
      <c r="TS935"/>
      <c r="TT935"/>
      <c r="TU935"/>
      <c r="TV935"/>
      <c r="TW935"/>
      <c r="TX935"/>
      <c r="TY935"/>
      <c r="TZ935"/>
      <c r="UA935"/>
      <c r="UB935"/>
      <c r="UC935"/>
      <c r="UD935"/>
      <c r="UE935"/>
      <c r="UF935"/>
      <c r="UG935"/>
      <c r="UH935"/>
      <c r="UI935"/>
      <c r="UJ935"/>
      <c r="UK935"/>
      <c r="UL935"/>
      <c r="UM935"/>
      <c r="UN935"/>
      <c r="UO935"/>
      <c r="UP935"/>
      <c r="UQ935"/>
      <c r="UR935"/>
      <c r="US935"/>
      <c r="UT935"/>
      <c r="UU935"/>
      <c r="UV935"/>
      <c r="UW935"/>
      <c r="UX935"/>
      <c r="UY935"/>
      <c r="UZ935"/>
      <c r="VA935"/>
      <c r="VB935"/>
      <c r="VC935"/>
      <c r="VD935"/>
      <c r="VE935"/>
      <c r="VF935"/>
      <c r="VG935"/>
      <c r="VH935"/>
      <c r="VI935"/>
      <c r="VJ935"/>
      <c r="VK935"/>
      <c r="VL935"/>
      <c r="VM935"/>
      <c r="VN935"/>
      <c r="VO935"/>
      <c r="VP935"/>
      <c r="VQ935"/>
      <c r="VR935"/>
      <c r="VS935"/>
      <c r="VT935"/>
      <c r="VU935"/>
      <c r="VV935"/>
      <c r="VW935"/>
      <c r="VX935"/>
      <c r="VY935"/>
      <c r="VZ935"/>
      <c r="WA935"/>
      <c r="WB935"/>
      <c r="WC935"/>
      <c r="WD935"/>
      <c r="WE935"/>
      <c r="WF935"/>
      <c r="WG935"/>
      <c r="WH935"/>
      <c r="WI935"/>
      <c r="WJ935"/>
      <c r="WK935"/>
      <c r="WL935"/>
      <c r="WM935"/>
      <c r="WN935"/>
      <c r="WO935"/>
      <c r="WP935"/>
      <c r="WQ935"/>
      <c r="WR935"/>
      <c r="WS935"/>
      <c r="WT935"/>
      <c r="WU935"/>
      <c r="WV935"/>
      <c r="WW935"/>
      <c r="WX935"/>
      <c r="WY935"/>
      <c r="WZ935"/>
      <c r="XA935"/>
      <c r="XB935"/>
      <c r="XC935"/>
      <c r="XD935"/>
      <c r="XE935"/>
      <c r="XF935"/>
      <c r="XG935"/>
      <c r="XH935"/>
      <c r="XI935"/>
      <c r="XJ935"/>
      <c r="XK935"/>
      <c r="XL935"/>
      <c r="XM935"/>
      <c r="XN935"/>
      <c r="XO935"/>
      <c r="XP935"/>
      <c r="XQ935"/>
      <c r="XR935"/>
      <c r="XS935"/>
      <c r="XT935"/>
      <c r="XU935"/>
      <c r="XV935"/>
      <c r="XW935"/>
      <c r="XX935"/>
      <c r="XY935"/>
      <c r="XZ935"/>
      <c r="YA935"/>
      <c r="YB935"/>
      <c r="YC935"/>
      <c r="YD935"/>
      <c r="YE935"/>
      <c r="YF935"/>
      <c r="YG935"/>
      <c r="YH935"/>
      <c r="YI935"/>
      <c r="YJ935"/>
      <c r="YK935"/>
      <c r="YL935"/>
      <c r="YM935"/>
      <c r="YN935"/>
      <c r="YO935"/>
      <c r="YP935"/>
      <c r="YQ935"/>
      <c r="YR935"/>
      <c r="YS935"/>
      <c r="YT935"/>
      <c r="YU935"/>
      <c r="YV935"/>
      <c r="YW935"/>
      <c r="YX935"/>
      <c r="YY935"/>
      <c r="YZ935"/>
      <c r="ZA935"/>
      <c r="ZB935"/>
      <c r="ZC935"/>
      <c r="ZD935"/>
      <c r="ZE935"/>
      <c r="ZF935"/>
      <c r="ZG935"/>
      <c r="ZH935"/>
      <c r="ZI935"/>
      <c r="ZJ935"/>
      <c r="ZK935"/>
      <c r="ZL935"/>
      <c r="ZM935"/>
      <c r="ZN935"/>
      <c r="ZO935"/>
      <c r="ZP935"/>
      <c r="ZQ935"/>
      <c r="ZR935"/>
      <c r="ZS935"/>
      <c r="ZT935"/>
      <c r="ZU935"/>
      <c r="ZV935"/>
      <c r="ZW935"/>
      <c r="ZX935"/>
      <c r="ZY935"/>
      <c r="ZZ935"/>
    </row>
    <row r="936" spans="12:702" x14ac:dyDescent="0.3">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c r="PL936"/>
      <c r="PM936"/>
      <c r="PN936"/>
      <c r="PO936"/>
      <c r="PP936"/>
      <c r="PQ936"/>
      <c r="PR936"/>
      <c r="PS936"/>
      <c r="PT936"/>
      <c r="PU936"/>
      <c r="PV936"/>
      <c r="PW936"/>
      <c r="PX936"/>
      <c r="PY936"/>
      <c r="PZ936"/>
      <c r="QA936"/>
      <c r="QB936"/>
      <c r="QC936"/>
      <c r="QD936"/>
      <c r="QE936"/>
      <c r="QF936"/>
      <c r="QG936"/>
      <c r="QH936"/>
      <c r="QI936"/>
      <c r="QJ936"/>
      <c r="QK936"/>
      <c r="QL936"/>
      <c r="QM936"/>
      <c r="QN936"/>
      <c r="QO936"/>
      <c r="QP936"/>
      <c r="QQ936"/>
      <c r="QR936"/>
      <c r="QS936"/>
      <c r="QT936"/>
      <c r="QU936"/>
      <c r="QV936"/>
      <c r="QW936"/>
      <c r="QX936"/>
      <c r="QY936"/>
      <c r="QZ936"/>
      <c r="RA936"/>
      <c r="RB936"/>
      <c r="RC936"/>
      <c r="RD936"/>
      <c r="RE936"/>
      <c r="RF936"/>
      <c r="RG936"/>
      <c r="RH936"/>
      <c r="RI936"/>
      <c r="RJ936"/>
      <c r="RK936"/>
      <c r="RL936"/>
      <c r="RM936"/>
      <c r="RN936"/>
      <c r="RO936"/>
      <c r="RP936"/>
      <c r="RQ936"/>
      <c r="RR936"/>
      <c r="RS936"/>
      <c r="RT936"/>
      <c r="RU936"/>
      <c r="RV936"/>
      <c r="RW936"/>
      <c r="RX936"/>
      <c r="RY936"/>
      <c r="RZ936"/>
      <c r="SA936"/>
      <c r="SB936"/>
      <c r="SC936"/>
      <c r="SD936"/>
      <c r="SE936"/>
      <c r="SF936"/>
      <c r="SG936"/>
      <c r="SH936"/>
      <c r="SI936"/>
      <c r="SJ936"/>
      <c r="SK936"/>
      <c r="SL936"/>
      <c r="SM936"/>
      <c r="SN936"/>
      <c r="SO936"/>
      <c r="SP936"/>
      <c r="SQ936"/>
      <c r="SR936"/>
      <c r="SS936"/>
      <c r="ST936"/>
      <c r="SU936"/>
      <c r="SV936"/>
      <c r="SW936"/>
      <c r="SX936"/>
      <c r="SY936"/>
      <c r="SZ936"/>
      <c r="TA936"/>
      <c r="TB936"/>
      <c r="TC936"/>
      <c r="TD936"/>
      <c r="TE936"/>
      <c r="TF936"/>
      <c r="TG936"/>
      <c r="TH936"/>
      <c r="TI936"/>
      <c r="TJ936"/>
      <c r="TK936"/>
      <c r="TL936"/>
      <c r="TM936"/>
      <c r="TN936"/>
      <c r="TO936"/>
      <c r="TP936"/>
      <c r="TQ936"/>
      <c r="TR936"/>
      <c r="TS936"/>
      <c r="TT936"/>
      <c r="TU936"/>
      <c r="TV936"/>
      <c r="TW936"/>
      <c r="TX936"/>
      <c r="TY936"/>
      <c r="TZ936"/>
      <c r="UA936"/>
      <c r="UB936"/>
      <c r="UC936"/>
      <c r="UD936"/>
      <c r="UE936"/>
      <c r="UF936"/>
      <c r="UG936"/>
      <c r="UH936"/>
      <c r="UI936"/>
      <c r="UJ936"/>
      <c r="UK936"/>
      <c r="UL936"/>
      <c r="UM936"/>
      <c r="UN936"/>
      <c r="UO936"/>
      <c r="UP936"/>
      <c r="UQ936"/>
      <c r="UR936"/>
      <c r="US936"/>
      <c r="UT936"/>
      <c r="UU936"/>
      <c r="UV936"/>
      <c r="UW936"/>
      <c r="UX936"/>
      <c r="UY936"/>
      <c r="UZ936"/>
      <c r="VA936"/>
      <c r="VB936"/>
      <c r="VC936"/>
      <c r="VD936"/>
      <c r="VE936"/>
      <c r="VF936"/>
      <c r="VG936"/>
      <c r="VH936"/>
      <c r="VI936"/>
      <c r="VJ936"/>
      <c r="VK936"/>
      <c r="VL936"/>
      <c r="VM936"/>
      <c r="VN936"/>
      <c r="VO936"/>
      <c r="VP936"/>
      <c r="VQ936"/>
      <c r="VR936"/>
      <c r="VS936"/>
      <c r="VT936"/>
      <c r="VU936"/>
      <c r="VV936"/>
      <c r="VW936"/>
      <c r="VX936"/>
      <c r="VY936"/>
      <c r="VZ936"/>
      <c r="WA936"/>
      <c r="WB936"/>
      <c r="WC936"/>
      <c r="WD936"/>
      <c r="WE936"/>
      <c r="WF936"/>
      <c r="WG936"/>
      <c r="WH936"/>
      <c r="WI936"/>
      <c r="WJ936"/>
      <c r="WK936"/>
      <c r="WL936"/>
      <c r="WM936"/>
      <c r="WN936"/>
      <c r="WO936"/>
      <c r="WP936"/>
      <c r="WQ936"/>
      <c r="WR936"/>
      <c r="WS936"/>
      <c r="WT936"/>
      <c r="WU936"/>
      <c r="WV936"/>
      <c r="WW936"/>
      <c r="WX936"/>
      <c r="WY936"/>
      <c r="WZ936"/>
      <c r="XA936"/>
      <c r="XB936"/>
      <c r="XC936"/>
      <c r="XD936"/>
      <c r="XE936"/>
      <c r="XF936"/>
      <c r="XG936"/>
      <c r="XH936"/>
      <c r="XI936"/>
      <c r="XJ936"/>
      <c r="XK936"/>
      <c r="XL936"/>
      <c r="XM936"/>
      <c r="XN936"/>
      <c r="XO936"/>
      <c r="XP936"/>
      <c r="XQ936"/>
      <c r="XR936"/>
      <c r="XS936"/>
      <c r="XT936"/>
      <c r="XU936"/>
      <c r="XV936"/>
      <c r="XW936"/>
      <c r="XX936"/>
      <c r="XY936"/>
      <c r="XZ936"/>
      <c r="YA936"/>
      <c r="YB936"/>
      <c r="YC936"/>
      <c r="YD936"/>
      <c r="YE936"/>
      <c r="YF936"/>
      <c r="YG936"/>
      <c r="YH936"/>
      <c r="YI936"/>
      <c r="YJ936"/>
      <c r="YK936"/>
      <c r="YL936"/>
      <c r="YM936"/>
      <c r="YN936"/>
      <c r="YO936"/>
      <c r="YP936"/>
      <c r="YQ936"/>
      <c r="YR936"/>
      <c r="YS936"/>
      <c r="YT936"/>
      <c r="YU936"/>
      <c r="YV936"/>
      <c r="YW936"/>
      <c r="YX936"/>
      <c r="YY936"/>
      <c r="YZ936"/>
      <c r="ZA936"/>
      <c r="ZB936"/>
      <c r="ZC936"/>
      <c r="ZD936"/>
      <c r="ZE936"/>
      <c r="ZF936"/>
      <c r="ZG936"/>
      <c r="ZH936"/>
      <c r="ZI936"/>
      <c r="ZJ936"/>
      <c r="ZK936"/>
      <c r="ZL936"/>
      <c r="ZM936"/>
      <c r="ZN936"/>
      <c r="ZO936"/>
      <c r="ZP936"/>
      <c r="ZQ936"/>
      <c r="ZR936"/>
      <c r="ZS936"/>
      <c r="ZT936"/>
      <c r="ZU936"/>
      <c r="ZV936"/>
      <c r="ZW936"/>
      <c r="ZX936"/>
      <c r="ZY936"/>
      <c r="ZZ936"/>
    </row>
    <row r="937" spans="12:702" x14ac:dyDescent="0.3">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c r="PL937"/>
      <c r="PM937"/>
      <c r="PN937"/>
      <c r="PO937"/>
      <c r="PP937"/>
      <c r="PQ937"/>
      <c r="PR937"/>
      <c r="PS937"/>
      <c r="PT937"/>
      <c r="PU937"/>
      <c r="PV937"/>
      <c r="PW937"/>
      <c r="PX937"/>
      <c r="PY937"/>
      <c r="PZ937"/>
      <c r="QA937"/>
      <c r="QB937"/>
      <c r="QC937"/>
      <c r="QD937"/>
      <c r="QE937"/>
      <c r="QF937"/>
      <c r="QG937"/>
      <c r="QH937"/>
      <c r="QI937"/>
      <c r="QJ937"/>
      <c r="QK937"/>
      <c r="QL937"/>
      <c r="QM937"/>
      <c r="QN937"/>
      <c r="QO937"/>
      <c r="QP937"/>
      <c r="QQ937"/>
      <c r="QR937"/>
      <c r="QS937"/>
      <c r="QT937"/>
      <c r="QU937"/>
      <c r="QV937"/>
      <c r="QW937"/>
      <c r="QX937"/>
      <c r="QY937"/>
      <c r="QZ937"/>
      <c r="RA937"/>
      <c r="RB937"/>
      <c r="RC937"/>
      <c r="RD937"/>
      <c r="RE937"/>
      <c r="RF937"/>
      <c r="RG937"/>
      <c r="RH937"/>
      <c r="RI937"/>
      <c r="RJ937"/>
      <c r="RK937"/>
      <c r="RL937"/>
      <c r="RM937"/>
      <c r="RN937"/>
      <c r="RO937"/>
      <c r="RP937"/>
      <c r="RQ937"/>
      <c r="RR937"/>
      <c r="RS937"/>
      <c r="RT937"/>
      <c r="RU937"/>
      <c r="RV937"/>
      <c r="RW937"/>
      <c r="RX937"/>
      <c r="RY937"/>
      <c r="RZ937"/>
      <c r="SA937"/>
      <c r="SB937"/>
      <c r="SC937"/>
      <c r="SD937"/>
      <c r="SE937"/>
      <c r="SF937"/>
      <c r="SG937"/>
      <c r="SH937"/>
      <c r="SI937"/>
      <c r="SJ937"/>
      <c r="SK937"/>
      <c r="SL937"/>
      <c r="SM937"/>
      <c r="SN937"/>
      <c r="SO937"/>
      <c r="SP937"/>
      <c r="SQ937"/>
      <c r="SR937"/>
      <c r="SS937"/>
      <c r="ST937"/>
      <c r="SU937"/>
      <c r="SV937"/>
      <c r="SW937"/>
      <c r="SX937"/>
      <c r="SY937"/>
      <c r="SZ937"/>
      <c r="TA937"/>
      <c r="TB937"/>
      <c r="TC937"/>
      <c r="TD937"/>
      <c r="TE937"/>
      <c r="TF937"/>
      <c r="TG937"/>
      <c r="TH937"/>
      <c r="TI937"/>
      <c r="TJ937"/>
      <c r="TK937"/>
      <c r="TL937"/>
      <c r="TM937"/>
      <c r="TN937"/>
      <c r="TO937"/>
      <c r="TP937"/>
      <c r="TQ937"/>
      <c r="TR937"/>
      <c r="TS937"/>
      <c r="TT937"/>
      <c r="TU937"/>
      <c r="TV937"/>
      <c r="TW937"/>
      <c r="TX937"/>
      <c r="TY937"/>
      <c r="TZ937"/>
      <c r="UA937"/>
      <c r="UB937"/>
      <c r="UC937"/>
      <c r="UD937"/>
      <c r="UE937"/>
      <c r="UF937"/>
      <c r="UG937"/>
      <c r="UH937"/>
      <c r="UI937"/>
      <c r="UJ937"/>
      <c r="UK937"/>
      <c r="UL937"/>
      <c r="UM937"/>
      <c r="UN937"/>
      <c r="UO937"/>
      <c r="UP937"/>
      <c r="UQ937"/>
      <c r="UR937"/>
      <c r="US937"/>
      <c r="UT937"/>
      <c r="UU937"/>
      <c r="UV937"/>
      <c r="UW937"/>
      <c r="UX937"/>
      <c r="UY937"/>
      <c r="UZ937"/>
      <c r="VA937"/>
      <c r="VB937"/>
      <c r="VC937"/>
      <c r="VD937"/>
      <c r="VE937"/>
      <c r="VF937"/>
      <c r="VG937"/>
      <c r="VH937"/>
      <c r="VI937"/>
      <c r="VJ937"/>
      <c r="VK937"/>
      <c r="VL937"/>
      <c r="VM937"/>
      <c r="VN937"/>
      <c r="VO937"/>
      <c r="VP937"/>
      <c r="VQ937"/>
      <c r="VR937"/>
      <c r="VS937"/>
      <c r="VT937"/>
      <c r="VU937"/>
      <c r="VV937"/>
      <c r="VW937"/>
      <c r="VX937"/>
      <c r="VY937"/>
      <c r="VZ937"/>
      <c r="WA937"/>
      <c r="WB937"/>
      <c r="WC937"/>
      <c r="WD937"/>
      <c r="WE937"/>
      <c r="WF937"/>
      <c r="WG937"/>
      <c r="WH937"/>
      <c r="WI937"/>
      <c r="WJ937"/>
      <c r="WK937"/>
      <c r="WL937"/>
      <c r="WM937"/>
      <c r="WN937"/>
      <c r="WO937"/>
      <c r="WP937"/>
      <c r="WQ937"/>
      <c r="WR937"/>
      <c r="WS937"/>
      <c r="WT937"/>
      <c r="WU937"/>
      <c r="WV937"/>
      <c r="WW937"/>
      <c r="WX937"/>
      <c r="WY937"/>
      <c r="WZ937"/>
      <c r="XA937"/>
      <c r="XB937"/>
      <c r="XC937"/>
      <c r="XD937"/>
      <c r="XE937"/>
      <c r="XF937"/>
      <c r="XG937"/>
      <c r="XH937"/>
      <c r="XI937"/>
      <c r="XJ937"/>
      <c r="XK937"/>
      <c r="XL937"/>
      <c r="XM937"/>
      <c r="XN937"/>
      <c r="XO937"/>
      <c r="XP937"/>
      <c r="XQ937"/>
      <c r="XR937"/>
      <c r="XS937"/>
      <c r="XT937"/>
      <c r="XU937"/>
      <c r="XV937"/>
      <c r="XW937"/>
      <c r="XX937"/>
      <c r="XY937"/>
      <c r="XZ937"/>
      <c r="YA937"/>
      <c r="YB937"/>
      <c r="YC937"/>
      <c r="YD937"/>
      <c r="YE937"/>
      <c r="YF937"/>
      <c r="YG937"/>
      <c r="YH937"/>
      <c r="YI937"/>
      <c r="YJ937"/>
      <c r="YK937"/>
      <c r="YL937"/>
      <c r="YM937"/>
      <c r="YN937"/>
      <c r="YO937"/>
      <c r="YP937"/>
      <c r="YQ937"/>
      <c r="YR937"/>
      <c r="YS937"/>
      <c r="YT937"/>
      <c r="YU937"/>
      <c r="YV937"/>
      <c r="YW937"/>
      <c r="YX937"/>
      <c r="YY937"/>
      <c r="YZ937"/>
      <c r="ZA937"/>
      <c r="ZB937"/>
      <c r="ZC937"/>
      <c r="ZD937"/>
      <c r="ZE937"/>
      <c r="ZF937"/>
      <c r="ZG937"/>
      <c r="ZH937"/>
      <c r="ZI937"/>
      <c r="ZJ937"/>
      <c r="ZK937"/>
      <c r="ZL937"/>
      <c r="ZM937"/>
      <c r="ZN937"/>
      <c r="ZO937"/>
      <c r="ZP937"/>
      <c r="ZQ937"/>
      <c r="ZR937"/>
      <c r="ZS937"/>
      <c r="ZT937"/>
      <c r="ZU937"/>
      <c r="ZV937"/>
      <c r="ZW937"/>
      <c r="ZX937"/>
      <c r="ZY937"/>
      <c r="ZZ937"/>
    </row>
    <row r="938" spans="12:702" x14ac:dyDescent="0.3">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c r="ME938"/>
      <c r="MF938"/>
      <c r="MG938"/>
      <c r="MH938"/>
      <c r="MI938"/>
      <c r="MJ938"/>
      <c r="MK938"/>
      <c r="ML938"/>
      <c r="MM938"/>
      <c r="MN938"/>
      <c r="MO938"/>
      <c r="MP938"/>
      <c r="MQ938"/>
      <c r="MR938"/>
      <c r="MS938"/>
      <c r="MT938"/>
      <c r="MU938"/>
      <c r="MV938"/>
      <c r="MW938"/>
      <c r="MX938"/>
      <c r="MY938"/>
      <c r="MZ938"/>
      <c r="NA938"/>
      <c r="NB938"/>
      <c r="NC938"/>
      <c r="ND938"/>
      <c r="NE938"/>
      <c r="NF938"/>
      <c r="NG938"/>
      <c r="NH938"/>
      <c r="NI938"/>
      <c r="NJ938"/>
      <c r="NK938"/>
      <c r="NL938"/>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c r="PL938"/>
      <c r="PM938"/>
      <c r="PN938"/>
      <c r="PO938"/>
      <c r="PP938"/>
      <c r="PQ938"/>
      <c r="PR938"/>
      <c r="PS938"/>
      <c r="PT938"/>
      <c r="PU938"/>
      <c r="PV938"/>
      <c r="PW938"/>
      <c r="PX938"/>
      <c r="PY938"/>
      <c r="PZ938"/>
      <c r="QA938"/>
      <c r="QB938"/>
      <c r="QC938"/>
      <c r="QD938"/>
      <c r="QE938"/>
      <c r="QF938"/>
      <c r="QG938"/>
      <c r="QH938"/>
      <c r="QI938"/>
      <c r="QJ938"/>
      <c r="QK938"/>
      <c r="QL938"/>
      <c r="QM938"/>
      <c r="QN938"/>
      <c r="QO938"/>
      <c r="QP938"/>
      <c r="QQ938"/>
      <c r="QR938"/>
      <c r="QS938"/>
      <c r="QT938"/>
      <c r="QU938"/>
      <c r="QV938"/>
      <c r="QW938"/>
      <c r="QX938"/>
      <c r="QY938"/>
      <c r="QZ938"/>
      <c r="RA938"/>
      <c r="RB938"/>
      <c r="RC938"/>
      <c r="RD938"/>
      <c r="RE938"/>
      <c r="RF938"/>
      <c r="RG938"/>
      <c r="RH938"/>
      <c r="RI938"/>
      <c r="RJ938"/>
      <c r="RK938"/>
      <c r="RL938"/>
      <c r="RM938"/>
      <c r="RN938"/>
      <c r="RO938"/>
      <c r="RP938"/>
      <c r="RQ938"/>
      <c r="RR938"/>
      <c r="RS938"/>
      <c r="RT938"/>
      <c r="RU938"/>
      <c r="RV938"/>
      <c r="RW938"/>
      <c r="RX938"/>
      <c r="RY938"/>
      <c r="RZ938"/>
      <c r="SA938"/>
      <c r="SB938"/>
      <c r="SC938"/>
      <c r="SD938"/>
      <c r="SE938"/>
      <c r="SF938"/>
      <c r="SG938"/>
      <c r="SH938"/>
      <c r="SI938"/>
      <c r="SJ938"/>
      <c r="SK938"/>
      <c r="SL938"/>
      <c r="SM938"/>
      <c r="SN938"/>
      <c r="SO938"/>
      <c r="SP938"/>
      <c r="SQ938"/>
      <c r="SR938"/>
      <c r="SS938"/>
      <c r="ST938"/>
      <c r="SU938"/>
      <c r="SV938"/>
      <c r="SW938"/>
      <c r="SX938"/>
      <c r="SY938"/>
      <c r="SZ938"/>
      <c r="TA938"/>
      <c r="TB938"/>
      <c r="TC938"/>
      <c r="TD938"/>
      <c r="TE938"/>
      <c r="TF938"/>
      <c r="TG938"/>
      <c r="TH938"/>
      <c r="TI938"/>
      <c r="TJ938"/>
      <c r="TK938"/>
      <c r="TL938"/>
      <c r="TM938"/>
      <c r="TN938"/>
      <c r="TO938"/>
      <c r="TP938"/>
      <c r="TQ938"/>
      <c r="TR938"/>
      <c r="TS938"/>
      <c r="TT938"/>
      <c r="TU938"/>
      <c r="TV938"/>
      <c r="TW938"/>
      <c r="TX938"/>
      <c r="TY938"/>
      <c r="TZ938"/>
      <c r="UA938"/>
      <c r="UB938"/>
      <c r="UC938"/>
      <c r="UD938"/>
      <c r="UE938"/>
      <c r="UF938"/>
      <c r="UG938"/>
      <c r="UH938"/>
      <c r="UI938"/>
      <c r="UJ938"/>
      <c r="UK938"/>
      <c r="UL938"/>
      <c r="UM938"/>
      <c r="UN938"/>
      <c r="UO938"/>
      <c r="UP938"/>
      <c r="UQ938"/>
      <c r="UR938"/>
      <c r="US938"/>
      <c r="UT938"/>
      <c r="UU938"/>
      <c r="UV938"/>
      <c r="UW938"/>
      <c r="UX938"/>
      <c r="UY938"/>
      <c r="UZ938"/>
      <c r="VA938"/>
      <c r="VB938"/>
      <c r="VC938"/>
      <c r="VD938"/>
      <c r="VE938"/>
      <c r="VF938"/>
      <c r="VG938"/>
      <c r="VH938"/>
      <c r="VI938"/>
      <c r="VJ938"/>
      <c r="VK938"/>
      <c r="VL938"/>
      <c r="VM938"/>
      <c r="VN938"/>
      <c r="VO938"/>
      <c r="VP938"/>
      <c r="VQ938"/>
      <c r="VR938"/>
      <c r="VS938"/>
      <c r="VT938"/>
      <c r="VU938"/>
      <c r="VV938"/>
      <c r="VW938"/>
      <c r="VX938"/>
      <c r="VY938"/>
      <c r="VZ938"/>
      <c r="WA938"/>
      <c r="WB938"/>
      <c r="WC938"/>
      <c r="WD938"/>
      <c r="WE938"/>
      <c r="WF938"/>
      <c r="WG938"/>
      <c r="WH938"/>
      <c r="WI938"/>
      <c r="WJ938"/>
      <c r="WK938"/>
      <c r="WL938"/>
      <c r="WM938"/>
      <c r="WN938"/>
      <c r="WO938"/>
      <c r="WP938"/>
      <c r="WQ938"/>
      <c r="WR938"/>
      <c r="WS938"/>
      <c r="WT938"/>
      <c r="WU938"/>
      <c r="WV938"/>
      <c r="WW938"/>
      <c r="WX938"/>
      <c r="WY938"/>
      <c r="WZ938"/>
      <c r="XA938"/>
      <c r="XB938"/>
      <c r="XC938"/>
      <c r="XD938"/>
      <c r="XE938"/>
      <c r="XF938"/>
      <c r="XG938"/>
      <c r="XH938"/>
      <c r="XI938"/>
      <c r="XJ938"/>
      <c r="XK938"/>
      <c r="XL938"/>
      <c r="XM938"/>
      <c r="XN938"/>
      <c r="XO938"/>
      <c r="XP938"/>
      <c r="XQ938"/>
      <c r="XR938"/>
      <c r="XS938"/>
      <c r="XT938"/>
      <c r="XU938"/>
      <c r="XV938"/>
      <c r="XW938"/>
      <c r="XX938"/>
      <c r="XY938"/>
      <c r="XZ938"/>
      <c r="YA938"/>
      <c r="YB938"/>
      <c r="YC938"/>
      <c r="YD938"/>
      <c r="YE938"/>
      <c r="YF938"/>
      <c r="YG938"/>
      <c r="YH938"/>
      <c r="YI938"/>
      <c r="YJ938"/>
      <c r="YK938"/>
      <c r="YL938"/>
      <c r="YM938"/>
      <c r="YN938"/>
      <c r="YO938"/>
      <c r="YP938"/>
      <c r="YQ938"/>
      <c r="YR938"/>
      <c r="YS938"/>
      <c r="YT938"/>
      <c r="YU938"/>
      <c r="YV938"/>
      <c r="YW938"/>
      <c r="YX938"/>
      <c r="YY938"/>
      <c r="YZ938"/>
      <c r="ZA938"/>
      <c r="ZB938"/>
      <c r="ZC938"/>
      <c r="ZD938"/>
      <c r="ZE938"/>
      <c r="ZF938"/>
      <c r="ZG938"/>
      <c r="ZH938"/>
      <c r="ZI938"/>
      <c r="ZJ938"/>
      <c r="ZK938"/>
      <c r="ZL938"/>
      <c r="ZM938"/>
      <c r="ZN938"/>
      <c r="ZO938"/>
      <c r="ZP938"/>
      <c r="ZQ938"/>
      <c r="ZR938"/>
      <c r="ZS938"/>
      <c r="ZT938"/>
      <c r="ZU938"/>
      <c r="ZV938"/>
      <c r="ZW938"/>
      <c r="ZX938"/>
      <c r="ZY938"/>
      <c r="ZZ938"/>
    </row>
    <row r="939" spans="12:702" x14ac:dyDescent="0.3">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c r="ME939"/>
      <c r="MF939"/>
      <c r="MG939"/>
      <c r="MH939"/>
      <c r="MI939"/>
      <c r="MJ939"/>
      <c r="MK939"/>
      <c r="ML939"/>
      <c r="MM939"/>
      <c r="MN939"/>
      <c r="MO939"/>
      <c r="MP939"/>
      <c r="MQ939"/>
      <c r="MR939"/>
      <c r="MS939"/>
      <c r="MT939"/>
      <c r="MU939"/>
      <c r="MV939"/>
      <c r="MW939"/>
      <c r="MX939"/>
      <c r="MY939"/>
      <c r="MZ939"/>
      <c r="NA939"/>
      <c r="NB939"/>
      <c r="NC939"/>
      <c r="ND939"/>
      <c r="NE939"/>
      <c r="NF939"/>
      <c r="NG939"/>
      <c r="NH939"/>
      <c r="NI939"/>
      <c r="NJ939"/>
      <c r="NK939"/>
      <c r="NL939"/>
      <c r="NM939"/>
      <c r="NN939"/>
      <c r="NO939"/>
      <c r="NP939"/>
      <c r="NQ939"/>
      <c r="NR939"/>
      <c r="NS939"/>
      <c r="NT939"/>
      <c r="NU939"/>
      <c r="NV939"/>
      <c r="NW939"/>
      <c r="NX939"/>
      <c r="NY939"/>
      <c r="NZ939"/>
      <c r="OA939"/>
      <c r="OB939"/>
      <c r="OC939"/>
      <c r="OD939"/>
      <c r="OE939"/>
      <c r="OF939"/>
      <c r="OG939"/>
      <c r="OH939"/>
      <c r="OI939"/>
      <c r="OJ939"/>
      <c r="OK939"/>
      <c r="OL939"/>
      <c r="OM939"/>
      <c r="ON939"/>
      <c r="OO939"/>
      <c r="OP939"/>
      <c r="OQ939"/>
      <c r="OR939"/>
      <c r="OS939"/>
      <c r="OT939"/>
      <c r="OU939"/>
      <c r="OV939"/>
      <c r="OW939"/>
      <c r="OX939"/>
      <c r="OY939"/>
      <c r="OZ939"/>
      <c r="PA939"/>
      <c r="PB939"/>
      <c r="PC939"/>
      <c r="PD939"/>
      <c r="PE939"/>
      <c r="PF939"/>
      <c r="PG939"/>
      <c r="PH939"/>
      <c r="PI939"/>
      <c r="PJ939"/>
      <c r="PK939"/>
      <c r="PL939"/>
      <c r="PM939"/>
      <c r="PN939"/>
      <c r="PO939"/>
      <c r="PP939"/>
      <c r="PQ939"/>
      <c r="PR939"/>
      <c r="PS939"/>
      <c r="PT939"/>
      <c r="PU939"/>
      <c r="PV939"/>
      <c r="PW939"/>
      <c r="PX939"/>
      <c r="PY939"/>
      <c r="PZ939"/>
      <c r="QA939"/>
      <c r="QB939"/>
      <c r="QC939"/>
      <c r="QD939"/>
      <c r="QE939"/>
      <c r="QF939"/>
      <c r="QG939"/>
      <c r="QH939"/>
      <c r="QI939"/>
      <c r="QJ939"/>
      <c r="QK939"/>
      <c r="QL939"/>
      <c r="QM939"/>
      <c r="QN939"/>
      <c r="QO939"/>
      <c r="QP939"/>
      <c r="QQ939"/>
      <c r="QR939"/>
      <c r="QS939"/>
      <c r="QT939"/>
      <c r="QU939"/>
      <c r="QV939"/>
      <c r="QW939"/>
      <c r="QX939"/>
      <c r="QY939"/>
      <c r="QZ939"/>
      <c r="RA939"/>
      <c r="RB939"/>
      <c r="RC939"/>
      <c r="RD939"/>
      <c r="RE939"/>
      <c r="RF939"/>
      <c r="RG939"/>
      <c r="RH939"/>
      <c r="RI939"/>
      <c r="RJ939"/>
      <c r="RK939"/>
      <c r="RL939"/>
      <c r="RM939"/>
      <c r="RN939"/>
      <c r="RO939"/>
      <c r="RP939"/>
      <c r="RQ939"/>
      <c r="RR939"/>
      <c r="RS939"/>
      <c r="RT939"/>
      <c r="RU939"/>
      <c r="RV939"/>
      <c r="RW939"/>
      <c r="RX939"/>
      <c r="RY939"/>
      <c r="RZ939"/>
      <c r="SA939"/>
      <c r="SB939"/>
      <c r="SC939"/>
      <c r="SD939"/>
      <c r="SE939"/>
      <c r="SF939"/>
      <c r="SG939"/>
      <c r="SH939"/>
      <c r="SI939"/>
      <c r="SJ939"/>
      <c r="SK939"/>
      <c r="SL939"/>
      <c r="SM939"/>
      <c r="SN939"/>
      <c r="SO939"/>
      <c r="SP939"/>
      <c r="SQ939"/>
      <c r="SR939"/>
      <c r="SS939"/>
      <c r="ST939"/>
      <c r="SU939"/>
      <c r="SV939"/>
      <c r="SW939"/>
      <c r="SX939"/>
      <c r="SY939"/>
      <c r="SZ939"/>
      <c r="TA939"/>
      <c r="TB939"/>
      <c r="TC939"/>
      <c r="TD939"/>
      <c r="TE939"/>
      <c r="TF939"/>
      <c r="TG939"/>
      <c r="TH939"/>
      <c r="TI939"/>
      <c r="TJ939"/>
      <c r="TK939"/>
      <c r="TL939"/>
      <c r="TM939"/>
      <c r="TN939"/>
      <c r="TO939"/>
      <c r="TP939"/>
      <c r="TQ939"/>
      <c r="TR939"/>
      <c r="TS939"/>
      <c r="TT939"/>
      <c r="TU939"/>
      <c r="TV939"/>
      <c r="TW939"/>
      <c r="TX939"/>
      <c r="TY939"/>
      <c r="TZ939"/>
      <c r="UA939"/>
      <c r="UB939"/>
      <c r="UC939"/>
      <c r="UD939"/>
      <c r="UE939"/>
      <c r="UF939"/>
      <c r="UG939"/>
      <c r="UH939"/>
      <c r="UI939"/>
      <c r="UJ939"/>
      <c r="UK939"/>
      <c r="UL939"/>
      <c r="UM939"/>
      <c r="UN939"/>
      <c r="UO939"/>
      <c r="UP939"/>
      <c r="UQ939"/>
      <c r="UR939"/>
      <c r="US939"/>
      <c r="UT939"/>
      <c r="UU939"/>
      <c r="UV939"/>
      <c r="UW939"/>
      <c r="UX939"/>
      <c r="UY939"/>
      <c r="UZ939"/>
      <c r="VA939"/>
      <c r="VB939"/>
      <c r="VC939"/>
      <c r="VD939"/>
      <c r="VE939"/>
      <c r="VF939"/>
      <c r="VG939"/>
      <c r="VH939"/>
      <c r="VI939"/>
      <c r="VJ939"/>
      <c r="VK939"/>
      <c r="VL939"/>
      <c r="VM939"/>
      <c r="VN939"/>
      <c r="VO939"/>
      <c r="VP939"/>
      <c r="VQ939"/>
      <c r="VR939"/>
      <c r="VS939"/>
      <c r="VT939"/>
      <c r="VU939"/>
      <c r="VV939"/>
      <c r="VW939"/>
      <c r="VX939"/>
      <c r="VY939"/>
      <c r="VZ939"/>
      <c r="WA939"/>
      <c r="WB939"/>
      <c r="WC939"/>
      <c r="WD939"/>
      <c r="WE939"/>
      <c r="WF939"/>
      <c r="WG939"/>
      <c r="WH939"/>
      <c r="WI939"/>
      <c r="WJ939"/>
      <c r="WK939"/>
      <c r="WL939"/>
      <c r="WM939"/>
      <c r="WN939"/>
      <c r="WO939"/>
      <c r="WP939"/>
      <c r="WQ939"/>
      <c r="WR939"/>
      <c r="WS939"/>
      <c r="WT939"/>
      <c r="WU939"/>
      <c r="WV939"/>
      <c r="WW939"/>
      <c r="WX939"/>
      <c r="WY939"/>
      <c r="WZ939"/>
      <c r="XA939"/>
      <c r="XB939"/>
      <c r="XC939"/>
      <c r="XD939"/>
      <c r="XE939"/>
      <c r="XF939"/>
      <c r="XG939"/>
      <c r="XH939"/>
      <c r="XI939"/>
      <c r="XJ939"/>
      <c r="XK939"/>
      <c r="XL939"/>
      <c r="XM939"/>
      <c r="XN939"/>
      <c r="XO939"/>
      <c r="XP939"/>
      <c r="XQ939"/>
      <c r="XR939"/>
      <c r="XS939"/>
      <c r="XT939"/>
      <c r="XU939"/>
      <c r="XV939"/>
      <c r="XW939"/>
      <c r="XX939"/>
      <c r="XY939"/>
      <c r="XZ939"/>
      <c r="YA939"/>
      <c r="YB939"/>
      <c r="YC939"/>
      <c r="YD939"/>
      <c r="YE939"/>
      <c r="YF939"/>
      <c r="YG939"/>
      <c r="YH939"/>
      <c r="YI939"/>
      <c r="YJ939"/>
      <c r="YK939"/>
      <c r="YL939"/>
      <c r="YM939"/>
      <c r="YN939"/>
      <c r="YO939"/>
      <c r="YP939"/>
      <c r="YQ939"/>
      <c r="YR939"/>
      <c r="YS939"/>
      <c r="YT939"/>
      <c r="YU939"/>
      <c r="YV939"/>
      <c r="YW939"/>
      <c r="YX939"/>
      <c r="YY939"/>
      <c r="YZ939"/>
      <c r="ZA939"/>
      <c r="ZB939"/>
      <c r="ZC939"/>
      <c r="ZD939"/>
      <c r="ZE939"/>
      <c r="ZF939"/>
      <c r="ZG939"/>
      <c r="ZH939"/>
      <c r="ZI939"/>
      <c r="ZJ939"/>
      <c r="ZK939"/>
      <c r="ZL939"/>
      <c r="ZM939"/>
      <c r="ZN939"/>
      <c r="ZO939"/>
      <c r="ZP939"/>
      <c r="ZQ939"/>
      <c r="ZR939"/>
      <c r="ZS939"/>
      <c r="ZT939"/>
      <c r="ZU939"/>
      <c r="ZV939"/>
      <c r="ZW939"/>
      <c r="ZX939"/>
      <c r="ZY939"/>
      <c r="ZZ939"/>
    </row>
    <row r="940" spans="12:702" x14ac:dyDescent="0.3">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c r="PL940"/>
      <c r="PM940"/>
      <c r="PN940"/>
      <c r="PO940"/>
      <c r="PP940"/>
      <c r="PQ940"/>
      <c r="PR940"/>
      <c r="PS940"/>
      <c r="PT940"/>
      <c r="PU940"/>
      <c r="PV940"/>
      <c r="PW940"/>
      <c r="PX940"/>
      <c r="PY940"/>
      <c r="PZ940"/>
      <c r="QA940"/>
      <c r="QB940"/>
      <c r="QC940"/>
      <c r="QD940"/>
      <c r="QE940"/>
      <c r="QF940"/>
      <c r="QG940"/>
      <c r="QH940"/>
      <c r="QI940"/>
      <c r="QJ940"/>
      <c r="QK940"/>
      <c r="QL940"/>
      <c r="QM940"/>
      <c r="QN940"/>
      <c r="QO940"/>
      <c r="QP940"/>
      <c r="QQ940"/>
      <c r="QR940"/>
      <c r="QS940"/>
      <c r="QT940"/>
      <c r="QU940"/>
      <c r="QV940"/>
      <c r="QW940"/>
      <c r="QX940"/>
      <c r="QY940"/>
      <c r="QZ940"/>
      <c r="RA940"/>
      <c r="RB940"/>
      <c r="RC940"/>
      <c r="RD940"/>
      <c r="RE940"/>
      <c r="RF940"/>
      <c r="RG940"/>
      <c r="RH940"/>
      <c r="RI940"/>
      <c r="RJ940"/>
      <c r="RK940"/>
      <c r="RL940"/>
      <c r="RM940"/>
      <c r="RN940"/>
      <c r="RO940"/>
      <c r="RP940"/>
      <c r="RQ940"/>
      <c r="RR940"/>
      <c r="RS940"/>
      <c r="RT940"/>
      <c r="RU940"/>
      <c r="RV940"/>
      <c r="RW940"/>
      <c r="RX940"/>
      <c r="RY940"/>
      <c r="RZ940"/>
      <c r="SA940"/>
      <c r="SB940"/>
      <c r="SC940"/>
      <c r="SD940"/>
      <c r="SE940"/>
      <c r="SF940"/>
      <c r="SG940"/>
      <c r="SH940"/>
      <c r="SI940"/>
      <c r="SJ940"/>
      <c r="SK940"/>
      <c r="SL940"/>
      <c r="SM940"/>
      <c r="SN940"/>
      <c r="SO940"/>
      <c r="SP940"/>
      <c r="SQ940"/>
      <c r="SR940"/>
      <c r="SS940"/>
      <c r="ST940"/>
      <c r="SU940"/>
      <c r="SV940"/>
      <c r="SW940"/>
      <c r="SX940"/>
      <c r="SY940"/>
      <c r="SZ940"/>
      <c r="TA940"/>
      <c r="TB940"/>
      <c r="TC940"/>
      <c r="TD940"/>
      <c r="TE940"/>
      <c r="TF940"/>
      <c r="TG940"/>
      <c r="TH940"/>
      <c r="TI940"/>
      <c r="TJ940"/>
      <c r="TK940"/>
      <c r="TL940"/>
      <c r="TM940"/>
      <c r="TN940"/>
      <c r="TO940"/>
      <c r="TP940"/>
      <c r="TQ940"/>
      <c r="TR940"/>
      <c r="TS940"/>
      <c r="TT940"/>
      <c r="TU940"/>
      <c r="TV940"/>
      <c r="TW940"/>
      <c r="TX940"/>
      <c r="TY940"/>
      <c r="TZ940"/>
      <c r="UA940"/>
      <c r="UB940"/>
      <c r="UC940"/>
      <c r="UD940"/>
      <c r="UE940"/>
      <c r="UF940"/>
      <c r="UG940"/>
      <c r="UH940"/>
      <c r="UI940"/>
      <c r="UJ940"/>
      <c r="UK940"/>
      <c r="UL940"/>
      <c r="UM940"/>
      <c r="UN940"/>
      <c r="UO940"/>
      <c r="UP940"/>
      <c r="UQ940"/>
      <c r="UR940"/>
      <c r="US940"/>
      <c r="UT940"/>
      <c r="UU940"/>
      <c r="UV940"/>
      <c r="UW940"/>
      <c r="UX940"/>
      <c r="UY940"/>
      <c r="UZ940"/>
      <c r="VA940"/>
      <c r="VB940"/>
      <c r="VC940"/>
      <c r="VD940"/>
      <c r="VE940"/>
      <c r="VF940"/>
      <c r="VG940"/>
      <c r="VH940"/>
      <c r="VI940"/>
      <c r="VJ940"/>
      <c r="VK940"/>
      <c r="VL940"/>
      <c r="VM940"/>
      <c r="VN940"/>
      <c r="VO940"/>
      <c r="VP940"/>
      <c r="VQ940"/>
      <c r="VR940"/>
      <c r="VS940"/>
      <c r="VT940"/>
      <c r="VU940"/>
      <c r="VV940"/>
      <c r="VW940"/>
      <c r="VX940"/>
      <c r="VY940"/>
      <c r="VZ940"/>
      <c r="WA940"/>
      <c r="WB940"/>
      <c r="WC940"/>
      <c r="WD940"/>
      <c r="WE940"/>
      <c r="WF940"/>
      <c r="WG940"/>
      <c r="WH940"/>
      <c r="WI940"/>
      <c r="WJ940"/>
      <c r="WK940"/>
      <c r="WL940"/>
      <c r="WM940"/>
      <c r="WN940"/>
      <c r="WO940"/>
      <c r="WP940"/>
      <c r="WQ940"/>
      <c r="WR940"/>
      <c r="WS940"/>
      <c r="WT940"/>
      <c r="WU940"/>
      <c r="WV940"/>
      <c r="WW940"/>
      <c r="WX940"/>
      <c r="WY940"/>
      <c r="WZ940"/>
      <c r="XA940"/>
      <c r="XB940"/>
      <c r="XC940"/>
      <c r="XD940"/>
      <c r="XE940"/>
      <c r="XF940"/>
      <c r="XG940"/>
      <c r="XH940"/>
      <c r="XI940"/>
      <c r="XJ940"/>
      <c r="XK940"/>
      <c r="XL940"/>
      <c r="XM940"/>
      <c r="XN940"/>
      <c r="XO940"/>
      <c r="XP940"/>
      <c r="XQ940"/>
      <c r="XR940"/>
      <c r="XS940"/>
      <c r="XT940"/>
      <c r="XU940"/>
      <c r="XV940"/>
      <c r="XW940"/>
      <c r="XX940"/>
      <c r="XY940"/>
      <c r="XZ940"/>
      <c r="YA940"/>
      <c r="YB940"/>
      <c r="YC940"/>
      <c r="YD940"/>
      <c r="YE940"/>
      <c r="YF940"/>
      <c r="YG940"/>
      <c r="YH940"/>
      <c r="YI940"/>
      <c r="YJ940"/>
      <c r="YK940"/>
      <c r="YL940"/>
      <c r="YM940"/>
      <c r="YN940"/>
      <c r="YO940"/>
      <c r="YP940"/>
      <c r="YQ940"/>
      <c r="YR940"/>
      <c r="YS940"/>
      <c r="YT940"/>
      <c r="YU940"/>
      <c r="YV940"/>
      <c r="YW940"/>
      <c r="YX940"/>
      <c r="YY940"/>
      <c r="YZ940"/>
      <c r="ZA940"/>
      <c r="ZB940"/>
      <c r="ZC940"/>
      <c r="ZD940"/>
      <c r="ZE940"/>
      <c r="ZF940"/>
      <c r="ZG940"/>
      <c r="ZH940"/>
      <c r="ZI940"/>
      <c r="ZJ940"/>
      <c r="ZK940"/>
      <c r="ZL940"/>
      <c r="ZM940"/>
      <c r="ZN940"/>
      <c r="ZO940"/>
      <c r="ZP940"/>
      <c r="ZQ940"/>
      <c r="ZR940"/>
      <c r="ZS940"/>
      <c r="ZT940"/>
      <c r="ZU940"/>
      <c r="ZV940"/>
      <c r="ZW940"/>
      <c r="ZX940"/>
      <c r="ZY940"/>
      <c r="ZZ940"/>
    </row>
    <row r="941" spans="12:702" x14ac:dyDescent="0.3">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c r="ME941"/>
      <c r="MF941"/>
      <c r="MG941"/>
      <c r="MH941"/>
      <c r="MI941"/>
      <c r="MJ941"/>
      <c r="MK941"/>
      <c r="ML941"/>
      <c r="MM941"/>
      <c r="MN941"/>
      <c r="MO941"/>
      <c r="MP941"/>
      <c r="MQ941"/>
      <c r="MR941"/>
      <c r="MS941"/>
      <c r="MT941"/>
      <c r="MU941"/>
      <c r="MV941"/>
      <c r="MW941"/>
      <c r="MX941"/>
      <c r="MY941"/>
      <c r="MZ941"/>
      <c r="NA941"/>
      <c r="NB941"/>
      <c r="NC941"/>
      <c r="ND941"/>
      <c r="NE941"/>
      <c r="NF941"/>
      <c r="NG941"/>
      <c r="NH941"/>
      <c r="NI941"/>
      <c r="NJ941"/>
      <c r="NK941"/>
      <c r="NL941"/>
      <c r="NM941"/>
      <c r="NN941"/>
      <c r="NO941"/>
      <c r="NP941"/>
      <c r="NQ941"/>
      <c r="NR941"/>
      <c r="NS941"/>
      <c r="NT941"/>
      <c r="NU941"/>
      <c r="NV941"/>
      <c r="NW941"/>
      <c r="NX941"/>
      <c r="NY941"/>
      <c r="NZ941"/>
      <c r="OA941"/>
      <c r="OB941"/>
      <c r="OC941"/>
      <c r="OD941"/>
      <c r="OE941"/>
      <c r="OF941"/>
      <c r="OG941"/>
      <c r="OH941"/>
      <c r="OI941"/>
      <c r="OJ941"/>
      <c r="OK941"/>
      <c r="OL941"/>
      <c r="OM941"/>
      <c r="ON941"/>
      <c r="OO941"/>
      <c r="OP941"/>
      <c r="OQ941"/>
      <c r="OR941"/>
      <c r="OS941"/>
      <c r="OT941"/>
      <c r="OU941"/>
      <c r="OV941"/>
      <c r="OW941"/>
      <c r="OX941"/>
      <c r="OY941"/>
      <c r="OZ941"/>
      <c r="PA941"/>
      <c r="PB941"/>
      <c r="PC941"/>
      <c r="PD941"/>
      <c r="PE941"/>
      <c r="PF941"/>
      <c r="PG941"/>
      <c r="PH941"/>
      <c r="PI941"/>
      <c r="PJ941"/>
      <c r="PK941"/>
      <c r="PL941"/>
      <c r="PM941"/>
      <c r="PN941"/>
      <c r="PO941"/>
      <c r="PP941"/>
      <c r="PQ941"/>
      <c r="PR941"/>
      <c r="PS941"/>
      <c r="PT941"/>
      <c r="PU941"/>
      <c r="PV941"/>
      <c r="PW941"/>
      <c r="PX941"/>
      <c r="PY941"/>
      <c r="PZ941"/>
      <c r="QA941"/>
      <c r="QB941"/>
      <c r="QC941"/>
      <c r="QD941"/>
      <c r="QE941"/>
      <c r="QF941"/>
      <c r="QG941"/>
      <c r="QH941"/>
      <c r="QI941"/>
      <c r="QJ941"/>
      <c r="QK941"/>
      <c r="QL941"/>
      <c r="QM941"/>
      <c r="QN941"/>
      <c r="QO941"/>
      <c r="QP941"/>
      <c r="QQ941"/>
      <c r="QR941"/>
      <c r="QS941"/>
      <c r="QT941"/>
      <c r="QU941"/>
      <c r="QV941"/>
      <c r="QW941"/>
      <c r="QX941"/>
      <c r="QY941"/>
      <c r="QZ941"/>
      <c r="RA941"/>
      <c r="RB941"/>
      <c r="RC941"/>
      <c r="RD941"/>
      <c r="RE941"/>
      <c r="RF941"/>
      <c r="RG941"/>
      <c r="RH941"/>
      <c r="RI941"/>
      <c r="RJ941"/>
      <c r="RK941"/>
      <c r="RL941"/>
      <c r="RM941"/>
      <c r="RN941"/>
      <c r="RO941"/>
      <c r="RP941"/>
      <c r="RQ941"/>
      <c r="RR941"/>
      <c r="RS941"/>
      <c r="RT941"/>
      <c r="RU941"/>
      <c r="RV941"/>
      <c r="RW941"/>
      <c r="RX941"/>
      <c r="RY941"/>
      <c r="RZ941"/>
      <c r="SA941"/>
      <c r="SB941"/>
      <c r="SC941"/>
      <c r="SD941"/>
      <c r="SE941"/>
      <c r="SF941"/>
      <c r="SG941"/>
      <c r="SH941"/>
      <c r="SI941"/>
      <c r="SJ941"/>
      <c r="SK941"/>
      <c r="SL941"/>
      <c r="SM941"/>
      <c r="SN941"/>
      <c r="SO941"/>
      <c r="SP941"/>
      <c r="SQ941"/>
      <c r="SR941"/>
      <c r="SS941"/>
      <c r="ST941"/>
      <c r="SU941"/>
      <c r="SV941"/>
      <c r="SW941"/>
      <c r="SX941"/>
      <c r="SY941"/>
      <c r="SZ941"/>
      <c r="TA941"/>
      <c r="TB941"/>
      <c r="TC941"/>
      <c r="TD941"/>
      <c r="TE941"/>
      <c r="TF941"/>
      <c r="TG941"/>
      <c r="TH941"/>
      <c r="TI941"/>
      <c r="TJ941"/>
      <c r="TK941"/>
      <c r="TL941"/>
      <c r="TM941"/>
      <c r="TN941"/>
      <c r="TO941"/>
      <c r="TP941"/>
      <c r="TQ941"/>
      <c r="TR941"/>
      <c r="TS941"/>
      <c r="TT941"/>
      <c r="TU941"/>
      <c r="TV941"/>
      <c r="TW941"/>
      <c r="TX941"/>
      <c r="TY941"/>
      <c r="TZ941"/>
      <c r="UA941"/>
      <c r="UB941"/>
      <c r="UC941"/>
      <c r="UD941"/>
      <c r="UE941"/>
      <c r="UF941"/>
      <c r="UG941"/>
      <c r="UH941"/>
      <c r="UI941"/>
      <c r="UJ941"/>
      <c r="UK941"/>
      <c r="UL941"/>
      <c r="UM941"/>
      <c r="UN941"/>
      <c r="UO941"/>
      <c r="UP941"/>
      <c r="UQ941"/>
      <c r="UR941"/>
      <c r="US941"/>
      <c r="UT941"/>
      <c r="UU941"/>
      <c r="UV941"/>
      <c r="UW941"/>
      <c r="UX941"/>
      <c r="UY941"/>
      <c r="UZ941"/>
      <c r="VA941"/>
      <c r="VB941"/>
      <c r="VC941"/>
      <c r="VD941"/>
      <c r="VE941"/>
      <c r="VF941"/>
      <c r="VG941"/>
      <c r="VH941"/>
      <c r="VI941"/>
      <c r="VJ941"/>
      <c r="VK941"/>
      <c r="VL941"/>
      <c r="VM941"/>
      <c r="VN941"/>
      <c r="VO941"/>
      <c r="VP941"/>
      <c r="VQ941"/>
      <c r="VR941"/>
      <c r="VS941"/>
      <c r="VT941"/>
      <c r="VU941"/>
      <c r="VV941"/>
      <c r="VW941"/>
      <c r="VX941"/>
      <c r="VY941"/>
      <c r="VZ941"/>
      <c r="WA941"/>
      <c r="WB941"/>
      <c r="WC941"/>
      <c r="WD941"/>
      <c r="WE941"/>
      <c r="WF941"/>
      <c r="WG941"/>
      <c r="WH941"/>
      <c r="WI941"/>
      <c r="WJ941"/>
      <c r="WK941"/>
      <c r="WL941"/>
      <c r="WM941"/>
      <c r="WN941"/>
      <c r="WO941"/>
      <c r="WP941"/>
      <c r="WQ941"/>
      <c r="WR941"/>
      <c r="WS941"/>
      <c r="WT941"/>
      <c r="WU941"/>
      <c r="WV941"/>
      <c r="WW941"/>
      <c r="WX941"/>
      <c r="WY941"/>
      <c r="WZ941"/>
      <c r="XA941"/>
      <c r="XB941"/>
      <c r="XC941"/>
      <c r="XD941"/>
      <c r="XE941"/>
      <c r="XF941"/>
      <c r="XG941"/>
      <c r="XH941"/>
      <c r="XI941"/>
      <c r="XJ941"/>
      <c r="XK941"/>
      <c r="XL941"/>
      <c r="XM941"/>
      <c r="XN941"/>
      <c r="XO941"/>
      <c r="XP941"/>
      <c r="XQ941"/>
      <c r="XR941"/>
      <c r="XS941"/>
      <c r="XT941"/>
      <c r="XU941"/>
      <c r="XV941"/>
      <c r="XW941"/>
      <c r="XX941"/>
      <c r="XY941"/>
      <c r="XZ941"/>
      <c r="YA941"/>
      <c r="YB941"/>
      <c r="YC941"/>
      <c r="YD941"/>
      <c r="YE941"/>
      <c r="YF941"/>
      <c r="YG941"/>
      <c r="YH941"/>
      <c r="YI941"/>
      <c r="YJ941"/>
      <c r="YK941"/>
      <c r="YL941"/>
      <c r="YM941"/>
      <c r="YN941"/>
      <c r="YO941"/>
      <c r="YP941"/>
      <c r="YQ941"/>
      <c r="YR941"/>
      <c r="YS941"/>
      <c r="YT941"/>
      <c r="YU941"/>
      <c r="YV941"/>
      <c r="YW941"/>
      <c r="YX941"/>
      <c r="YY941"/>
      <c r="YZ941"/>
      <c r="ZA941"/>
      <c r="ZB941"/>
      <c r="ZC941"/>
      <c r="ZD941"/>
      <c r="ZE941"/>
      <c r="ZF941"/>
      <c r="ZG941"/>
      <c r="ZH941"/>
      <c r="ZI941"/>
      <c r="ZJ941"/>
      <c r="ZK941"/>
      <c r="ZL941"/>
      <c r="ZM941"/>
      <c r="ZN941"/>
      <c r="ZO941"/>
      <c r="ZP941"/>
      <c r="ZQ941"/>
      <c r="ZR941"/>
      <c r="ZS941"/>
      <c r="ZT941"/>
      <c r="ZU941"/>
      <c r="ZV941"/>
      <c r="ZW941"/>
      <c r="ZX941"/>
      <c r="ZY941"/>
      <c r="ZZ941"/>
    </row>
    <row r="942" spans="12:702" x14ac:dyDescent="0.3">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c r="ME942"/>
      <c r="MF942"/>
      <c r="MG942"/>
      <c r="MH942"/>
      <c r="MI942"/>
      <c r="MJ942"/>
      <c r="MK942"/>
      <c r="ML942"/>
      <c r="MM942"/>
      <c r="MN942"/>
      <c r="MO942"/>
      <c r="MP942"/>
      <c r="MQ942"/>
      <c r="MR942"/>
      <c r="MS942"/>
      <c r="MT942"/>
      <c r="MU942"/>
      <c r="MV942"/>
      <c r="MW942"/>
      <c r="MX942"/>
      <c r="MY942"/>
      <c r="MZ942"/>
      <c r="NA942"/>
      <c r="NB942"/>
      <c r="NC942"/>
      <c r="ND942"/>
      <c r="NE942"/>
      <c r="NF942"/>
      <c r="NG942"/>
      <c r="NH942"/>
      <c r="NI942"/>
      <c r="NJ942"/>
      <c r="NK942"/>
      <c r="NL942"/>
      <c r="NM942"/>
      <c r="NN942"/>
      <c r="NO942"/>
      <c r="NP942"/>
      <c r="NQ942"/>
      <c r="NR942"/>
      <c r="NS942"/>
      <c r="NT942"/>
      <c r="NU942"/>
      <c r="NV942"/>
      <c r="NW942"/>
      <c r="NX942"/>
      <c r="NY942"/>
      <c r="NZ942"/>
      <c r="OA942"/>
      <c r="OB942"/>
      <c r="OC942"/>
      <c r="OD942"/>
      <c r="OE942"/>
      <c r="OF942"/>
      <c r="OG942"/>
      <c r="OH942"/>
      <c r="OI942"/>
      <c r="OJ942"/>
      <c r="OK942"/>
      <c r="OL942"/>
      <c r="OM942"/>
      <c r="ON942"/>
      <c r="OO942"/>
      <c r="OP942"/>
      <c r="OQ942"/>
      <c r="OR942"/>
      <c r="OS942"/>
      <c r="OT942"/>
      <c r="OU942"/>
      <c r="OV942"/>
      <c r="OW942"/>
      <c r="OX942"/>
      <c r="OY942"/>
      <c r="OZ942"/>
      <c r="PA942"/>
      <c r="PB942"/>
      <c r="PC942"/>
      <c r="PD942"/>
      <c r="PE942"/>
      <c r="PF942"/>
      <c r="PG942"/>
      <c r="PH942"/>
      <c r="PI942"/>
      <c r="PJ942"/>
      <c r="PK942"/>
      <c r="PL942"/>
      <c r="PM942"/>
      <c r="PN942"/>
      <c r="PO942"/>
      <c r="PP942"/>
      <c r="PQ942"/>
      <c r="PR942"/>
      <c r="PS942"/>
      <c r="PT942"/>
      <c r="PU942"/>
      <c r="PV942"/>
      <c r="PW942"/>
      <c r="PX942"/>
      <c r="PY942"/>
      <c r="PZ942"/>
      <c r="QA942"/>
      <c r="QB942"/>
      <c r="QC942"/>
      <c r="QD942"/>
      <c r="QE942"/>
      <c r="QF942"/>
      <c r="QG942"/>
      <c r="QH942"/>
      <c r="QI942"/>
      <c r="QJ942"/>
      <c r="QK942"/>
      <c r="QL942"/>
      <c r="QM942"/>
      <c r="QN942"/>
      <c r="QO942"/>
      <c r="QP942"/>
      <c r="QQ942"/>
      <c r="QR942"/>
      <c r="QS942"/>
      <c r="QT942"/>
      <c r="QU942"/>
      <c r="QV942"/>
      <c r="QW942"/>
      <c r="QX942"/>
      <c r="QY942"/>
      <c r="QZ942"/>
      <c r="RA942"/>
      <c r="RB942"/>
      <c r="RC942"/>
      <c r="RD942"/>
      <c r="RE942"/>
      <c r="RF942"/>
      <c r="RG942"/>
      <c r="RH942"/>
      <c r="RI942"/>
      <c r="RJ942"/>
      <c r="RK942"/>
      <c r="RL942"/>
      <c r="RM942"/>
      <c r="RN942"/>
      <c r="RO942"/>
      <c r="RP942"/>
      <c r="RQ942"/>
      <c r="RR942"/>
      <c r="RS942"/>
      <c r="RT942"/>
      <c r="RU942"/>
      <c r="RV942"/>
      <c r="RW942"/>
      <c r="RX942"/>
      <c r="RY942"/>
      <c r="RZ942"/>
      <c r="SA942"/>
      <c r="SB942"/>
      <c r="SC942"/>
      <c r="SD942"/>
      <c r="SE942"/>
      <c r="SF942"/>
      <c r="SG942"/>
      <c r="SH942"/>
      <c r="SI942"/>
      <c r="SJ942"/>
      <c r="SK942"/>
      <c r="SL942"/>
      <c r="SM942"/>
      <c r="SN942"/>
      <c r="SO942"/>
      <c r="SP942"/>
      <c r="SQ942"/>
      <c r="SR942"/>
      <c r="SS942"/>
      <c r="ST942"/>
      <c r="SU942"/>
      <c r="SV942"/>
      <c r="SW942"/>
      <c r="SX942"/>
      <c r="SY942"/>
      <c r="SZ942"/>
      <c r="TA942"/>
      <c r="TB942"/>
      <c r="TC942"/>
      <c r="TD942"/>
      <c r="TE942"/>
      <c r="TF942"/>
      <c r="TG942"/>
      <c r="TH942"/>
      <c r="TI942"/>
      <c r="TJ942"/>
      <c r="TK942"/>
      <c r="TL942"/>
      <c r="TM942"/>
      <c r="TN942"/>
      <c r="TO942"/>
      <c r="TP942"/>
      <c r="TQ942"/>
      <c r="TR942"/>
      <c r="TS942"/>
      <c r="TT942"/>
      <c r="TU942"/>
      <c r="TV942"/>
      <c r="TW942"/>
      <c r="TX942"/>
      <c r="TY942"/>
      <c r="TZ942"/>
      <c r="UA942"/>
      <c r="UB942"/>
      <c r="UC942"/>
      <c r="UD942"/>
      <c r="UE942"/>
      <c r="UF942"/>
      <c r="UG942"/>
      <c r="UH942"/>
      <c r="UI942"/>
      <c r="UJ942"/>
      <c r="UK942"/>
      <c r="UL942"/>
      <c r="UM942"/>
      <c r="UN942"/>
      <c r="UO942"/>
      <c r="UP942"/>
      <c r="UQ942"/>
      <c r="UR942"/>
      <c r="US942"/>
      <c r="UT942"/>
      <c r="UU942"/>
      <c r="UV942"/>
      <c r="UW942"/>
      <c r="UX942"/>
      <c r="UY942"/>
      <c r="UZ942"/>
      <c r="VA942"/>
      <c r="VB942"/>
      <c r="VC942"/>
      <c r="VD942"/>
      <c r="VE942"/>
      <c r="VF942"/>
      <c r="VG942"/>
      <c r="VH942"/>
      <c r="VI942"/>
      <c r="VJ942"/>
      <c r="VK942"/>
      <c r="VL942"/>
      <c r="VM942"/>
      <c r="VN942"/>
      <c r="VO942"/>
      <c r="VP942"/>
      <c r="VQ942"/>
      <c r="VR942"/>
      <c r="VS942"/>
      <c r="VT942"/>
      <c r="VU942"/>
      <c r="VV942"/>
      <c r="VW942"/>
      <c r="VX942"/>
      <c r="VY942"/>
      <c r="VZ942"/>
      <c r="WA942"/>
      <c r="WB942"/>
      <c r="WC942"/>
      <c r="WD942"/>
      <c r="WE942"/>
      <c r="WF942"/>
      <c r="WG942"/>
      <c r="WH942"/>
      <c r="WI942"/>
      <c r="WJ942"/>
      <c r="WK942"/>
      <c r="WL942"/>
      <c r="WM942"/>
      <c r="WN942"/>
      <c r="WO942"/>
      <c r="WP942"/>
      <c r="WQ942"/>
      <c r="WR942"/>
      <c r="WS942"/>
      <c r="WT942"/>
      <c r="WU942"/>
      <c r="WV942"/>
      <c r="WW942"/>
      <c r="WX942"/>
      <c r="WY942"/>
      <c r="WZ942"/>
      <c r="XA942"/>
      <c r="XB942"/>
      <c r="XC942"/>
      <c r="XD942"/>
      <c r="XE942"/>
      <c r="XF942"/>
      <c r="XG942"/>
      <c r="XH942"/>
      <c r="XI942"/>
      <c r="XJ942"/>
      <c r="XK942"/>
      <c r="XL942"/>
      <c r="XM942"/>
      <c r="XN942"/>
      <c r="XO942"/>
      <c r="XP942"/>
      <c r="XQ942"/>
      <c r="XR942"/>
      <c r="XS942"/>
      <c r="XT942"/>
      <c r="XU942"/>
      <c r="XV942"/>
      <c r="XW942"/>
      <c r="XX942"/>
      <c r="XY942"/>
      <c r="XZ942"/>
      <c r="YA942"/>
      <c r="YB942"/>
      <c r="YC942"/>
      <c r="YD942"/>
      <c r="YE942"/>
      <c r="YF942"/>
      <c r="YG942"/>
      <c r="YH942"/>
      <c r="YI942"/>
      <c r="YJ942"/>
      <c r="YK942"/>
      <c r="YL942"/>
      <c r="YM942"/>
      <c r="YN942"/>
      <c r="YO942"/>
      <c r="YP942"/>
      <c r="YQ942"/>
      <c r="YR942"/>
      <c r="YS942"/>
      <c r="YT942"/>
      <c r="YU942"/>
      <c r="YV942"/>
      <c r="YW942"/>
      <c r="YX942"/>
      <c r="YY942"/>
      <c r="YZ942"/>
      <c r="ZA942"/>
      <c r="ZB942"/>
      <c r="ZC942"/>
      <c r="ZD942"/>
      <c r="ZE942"/>
      <c r="ZF942"/>
      <c r="ZG942"/>
      <c r="ZH942"/>
      <c r="ZI942"/>
      <c r="ZJ942"/>
      <c r="ZK942"/>
      <c r="ZL942"/>
      <c r="ZM942"/>
      <c r="ZN942"/>
      <c r="ZO942"/>
      <c r="ZP942"/>
      <c r="ZQ942"/>
      <c r="ZR942"/>
      <c r="ZS942"/>
      <c r="ZT942"/>
      <c r="ZU942"/>
      <c r="ZV942"/>
      <c r="ZW942"/>
      <c r="ZX942"/>
      <c r="ZY942"/>
      <c r="ZZ942"/>
    </row>
    <row r="943" spans="12:702" x14ac:dyDescent="0.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c r="ME943"/>
      <c r="MF943"/>
      <c r="MG943"/>
      <c r="MH943"/>
      <c r="MI943"/>
      <c r="MJ943"/>
      <c r="MK943"/>
      <c r="ML943"/>
      <c r="MM943"/>
      <c r="MN943"/>
      <c r="MO943"/>
      <c r="MP943"/>
      <c r="MQ943"/>
      <c r="MR943"/>
      <c r="MS943"/>
      <c r="MT943"/>
      <c r="MU943"/>
      <c r="MV943"/>
      <c r="MW943"/>
      <c r="MX943"/>
      <c r="MY943"/>
      <c r="MZ943"/>
      <c r="NA943"/>
      <c r="NB943"/>
      <c r="NC943"/>
      <c r="ND943"/>
      <c r="NE943"/>
      <c r="NF943"/>
      <c r="NG943"/>
      <c r="NH943"/>
      <c r="NI943"/>
      <c r="NJ943"/>
      <c r="NK943"/>
      <c r="NL943"/>
      <c r="NM943"/>
      <c r="NN943"/>
      <c r="NO943"/>
      <c r="NP943"/>
      <c r="NQ943"/>
      <c r="NR943"/>
      <c r="NS943"/>
      <c r="NT943"/>
      <c r="NU943"/>
      <c r="NV943"/>
      <c r="NW943"/>
      <c r="NX943"/>
      <c r="NY943"/>
      <c r="NZ943"/>
      <c r="OA943"/>
      <c r="OB943"/>
      <c r="OC943"/>
      <c r="OD943"/>
      <c r="OE943"/>
      <c r="OF943"/>
      <c r="OG943"/>
      <c r="OH943"/>
      <c r="OI943"/>
      <c r="OJ943"/>
      <c r="OK943"/>
      <c r="OL943"/>
      <c r="OM943"/>
      <c r="ON943"/>
      <c r="OO943"/>
      <c r="OP943"/>
      <c r="OQ943"/>
      <c r="OR943"/>
      <c r="OS943"/>
      <c r="OT943"/>
      <c r="OU943"/>
      <c r="OV943"/>
      <c r="OW943"/>
      <c r="OX943"/>
      <c r="OY943"/>
      <c r="OZ943"/>
      <c r="PA943"/>
      <c r="PB943"/>
      <c r="PC943"/>
      <c r="PD943"/>
      <c r="PE943"/>
      <c r="PF943"/>
      <c r="PG943"/>
      <c r="PH943"/>
      <c r="PI943"/>
      <c r="PJ943"/>
      <c r="PK943"/>
      <c r="PL943"/>
      <c r="PM943"/>
      <c r="PN943"/>
      <c r="PO943"/>
      <c r="PP943"/>
      <c r="PQ943"/>
      <c r="PR943"/>
      <c r="PS943"/>
      <c r="PT943"/>
      <c r="PU943"/>
      <c r="PV943"/>
      <c r="PW943"/>
      <c r="PX943"/>
      <c r="PY943"/>
      <c r="PZ943"/>
      <c r="QA943"/>
      <c r="QB943"/>
      <c r="QC943"/>
      <c r="QD943"/>
      <c r="QE943"/>
      <c r="QF943"/>
      <c r="QG943"/>
      <c r="QH943"/>
      <c r="QI943"/>
      <c r="QJ943"/>
      <c r="QK943"/>
      <c r="QL943"/>
      <c r="QM943"/>
      <c r="QN943"/>
      <c r="QO943"/>
      <c r="QP943"/>
      <c r="QQ943"/>
      <c r="QR943"/>
      <c r="QS943"/>
      <c r="QT943"/>
      <c r="QU943"/>
      <c r="QV943"/>
      <c r="QW943"/>
      <c r="QX943"/>
      <c r="QY943"/>
      <c r="QZ943"/>
      <c r="RA943"/>
      <c r="RB943"/>
      <c r="RC943"/>
      <c r="RD943"/>
      <c r="RE943"/>
      <c r="RF943"/>
      <c r="RG943"/>
      <c r="RH943"/>
      <c r="RI943"/>
      <c r="RJ943"/>
      <c r="RK943"/>
      <c r="RL943"/>
      <c r="RM943"/>
      <c r="RN943"/>
      <c r="RO943"/>
      <c r="RP943"/>
      <c r="RQ943"/>
      <c r="RR943"/>
      <c r="RS943"/>
      <c r="RT943"/>
      <c r="RU943"/>
      <c r="RV943"/>
      <c r="RW943"/>
      <c r="RX943"/>
      <c r="RY943"/>
      <c r="RZ943"/>
      <c r="SA943"/>
      <c r="SB943"/>
      <c r="SC943"/>
      <c r="SD943"/>
      <c r="SE943"/>
      <c r="SF943"/>
      <c r="SG943"/>
      <c r="SH943"/>
      <c r="SI943"/>
      <c r="SJ943"/>
      <c r="SK943"/>
      <c r="SL943"/>
      <c r="SM943"/>
      <c r="SN943"/>
      <c r="SO943"/>
      <c r="SP943"/>
      <c r="SQ943"/>
      <c r="SR943"/>
      <c r="SS943"/>
      <c r="ST943"/>
      <c r="SU943"/>
      <c r="SV943"/>
      <c r="SW943"/>
      <c r="SX943"/>
      <c r="SY943"/>
      <c r="SZ943"/>
      <c r="TA943"/>
      <c r="TB943"/>
      <c r="TC943"/>
      <c r="TD943"/>
      <c r="TE943"/>
      <c r="TF943"/>
      <c r="TG943"/>
      <c r="TH943"/>
      <c r="TI943"/>
      <c r="TJ943"/>
      <c r="TK943"/>
      <c r="TL943"/>
      <c r="TM943"/>
      <c r="TN943"/>
      <c r="TO943"/>
      <c r="TP943"/>
      <c r="TQ943"/>
      <c r="TR943"/>
      <c r="TS943"/>
      <c r="TT943"/>
      <c r="TU943"/>
      <c r="TV943"/>
      <c r="TW943"/>
      <c r="TX943"/>
      <c r="TY943"/>
      <c r="TZ943"/>
      <c r="UA943"/>
      <c r="UB943"/>
      <c r="UC943"/>
      <c r="UD943"/>
      <c r="UE943"/>
      <c r="UF943"/>
      <c r="UG943"/>
      <c r="UH943"/>
      <c r="UI943"/>
      <c r="UJ943"/>
      <c r="UK943"/>
      <c r="UL943"/>
      <c r="UM943"/>
      <c r="UN943"/>
      <c r="UO943"/>
      <c r="UP943"/>
      <c r="UQ943"/>
      <c r="UR943"/>
      <c r="US943"/>
      <c r="UT943"/>
      <c r="UU943"/>
      <c r="UV943"/>
      <c r="UW943"/>
      <c r="UX943"/>
      <c r="UY943"/>
      <c r="UZ943"/>
      <c r="VA943"/>
      <c r="VB943"/>
      <c r="VC943"/>
      <c r="VD943"/>
      <c r="VE943"/>
      <c r="VF943"/>
      <c r="VG943"/>
      <c r="VH943"/>
      <c r="VI943"/>
      <c r="VJ943"/>
      <c r="VK943"/>
      <c r="VL943"/>
      <c r="VM943"/>
      <c r="VN943"/>
      <c r="VO943"/>
      <c r="VP943"/>
      <c r="VQ943"/>
      <c r="VR943"/>
      <c r="VS943"/>
      <c r="VT943"/>
      <c r="VU943"/>
      <c r="VV943"/>
      <c r="VW943"/>
      <c r="VX943"/>
      <c r="VY943"/>
      <c r="VZ943"/>
      <c r="WA943"/>
      <c r="WB943"/>
      <c r="WC943"/>
      <c r="WD943"/>
      <c r="WE943"/>
      <c r="WF943"/>
      <c r="WG943"/>
      <c r="WH943"/>
      <c r="WI943"/>
      <c r="WJ943"/>
      <c r="WK943"/>
      <c r="WL943"/>
      <c r="WM943"/>
      <c r="WN943"/>
      <c r="WO943"/>
      <c r="WP943"/>
      <c r="WQ943"/>
      <c r="WR943"/>
      <c r="WS943"/>
      <c r="WT943"/>
      <c r="WU943"/>
      <c r="WV943"/>
      <c r="WW943"/>
      <c r="WX943"/>
      <c r="WY943"/>
      <c r="WZ943"/>
      <c r="XA943"/>
      <c r="XB943"/>
      <c r="XC943"/>
      <c r="XD943"/>
      <c r="XE943"/>
      <c r="XF943"/>
      <c r="XG943"/>
      <c r="XH943"/>
      <c r="XI943"/>
      <c r="XJ943"/>
      <c r="XK943"/>
      <c r="XL943"/>
      <c r="XM943"/>
      <c r="XN943"/>
      <c r="XO943"/>
      <c r="XP943"/>
      <c r="XQ943"/>
      <c r="XR943"/>
      <c r="XS943"/>
      <c r="XT943"/>
      <c r="XU943"/>
      <c r="XV943"/>
      <c r="XW943"/>
      <c r="XX943"/>
      <c r="XY943"/>
      <c r="XZ943"/>
      <c r="YA943"/>
      <c r="YB943"/>
      <c r="YC943"/>
      <c r="YD943"/>
      <c r="YE943"/>
      <c r="YF943"/>
      <c r="YG943"/>
      <c r="YH943"/>
      <c r="YI943"/>
      <c r="YJ943"/>
      <c r="YK943"/>
      <c r="YL943"/>
      <c r="YM943"/>
      <c r="YN943"/>
      <c r="YO943"/>
      <c r="YP943"/>
      <c r="YQ943"/>
      <c r="YR943"/>
      <c r="YS943"/>
      <c r="YT943"/>
      <c r="YU943"/>
      <c r="YV943"/>
      <c r="YW943"/>
      <c r="YX943"/>
      <c r="YY943"/>
      <c r="YZ943"/>
      <c r="ZA943"/>
      <c r="ZB943"/>
      <c r="ZC943"/>
      <c r="ZD943"/>
      <c r="ZE943"/>
      <c r="ZF943"/>
      <c r="ZG943"/>
      <c r="ZH943"/>
      <c r="ZI943"/>
      <c r="ZJ943"/>
      <c r="ZK943"/>
      <c r="ZL943"/>
      <c r="ZM943"/>
      <c r="ZN943"/>
      <c r="ZO943"/>
      <c r="ZP943"/>
      <c r="ZQ943"/>
      <c r="ZR943"/>
      <c r="ZS943"/>
      <c r="ZT943"/>
      <c r="ZU943"/>
      <c r="ZV943"/>
      <c r="ZW943"/>
      <c r="ZX943"/>
      <c r="ZY943"/>
      <c r="ZZ943"/>
    </row>
    <row r="944" spans="12:702" x14ac:dyDescent="0.3">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c r="ME944"/>
      <c r="MF944"/>
      <c r="MG944"/>
      <c r="MH944"/>
      <c r="MI944"/>
      <c r="MJ944"/>
      <c r="MK944"/>
      <c r="ML944"/>
      <c r="MM944"/>
      <c r="MN944"/>
      <c r="MO944"/>
      <c r="MP944"/>
      <c r="MQ944"/>
      <c r="MR944"/>
      <c r="MS944"/>
      <c r="MT944"/>
      <c r="MU944"/>
      <c r="MV944"/>
      <c r="MW944"/>
      <c r="MX944"/>
      <c r="MY944"/>
      <c r="MZ944"/>
      <c r="NA944"/>
      <c r="NB944"/>
      <c r="NC944"/>
      <c r="ND944"/>
      <c r="NE944"/>
      <c r="NF944"/>
      <c r="NG944"/>
      <c r="NH944"/>
      <c r="NI944"/>
      <c r="NJ944"/>
      <c r="NK944"/>
      <c r="NL944"/>
      <c r="NM944"/>
      <c r="NN944"/>
      <c r="NO944"/>
      <c r="NP944"/>
      <c r="NQ944"/>
      <c r="NR944"/>
      <c r="NS944"/>
      <c r="NT944"/>
      <c r="NU944"/>
      <c r="NV944"/>
      <c r="NW944"/>
      <c r="NX944"/>
      <c r="NY944"/>
      <c r="NZ944"/>
      <c r="OA944"/>
      <c r="OB944"/>
      <c r="OC944"/>
      <c r="OD944"/>
      <c r="OE944"/>
      <c r="OF944"/>
      <c r="OG944"/>
      <c r="OH944"/>
      <c r="OI944"/>
      <c r="OJ944"/>
      <c r="OK944"/>
      <c r="OL944"/>
      <c r="OM944"/>
      <c r="ON944"/>
      <c r="OO944"/>
      <c r="OP944"/>
      <c r="OQ944"/>
      <c r="OR944"/>
      <c r="OS944"/>
      <c r="OT944"/>
      <c r="OU944"/>
      <c r="OV944"/>
      <c r="OW944"/>
      <c r="OX944"/>
      <c r="OY944"/>
      <c r="OZ944"/>
      <c r="PA944"/>
      <c r="PB944"/>
      <c r="PC944"/>
      <c r="PD944"/>
      <c r="PE944"/>
      <c r="PF944"/>
      <c r="PG944"/>
      <c r="PH944"/>
      <c r="PI944"/>
      <c r="PJ944"/>
      <c r="PK944"/>
      <c r="PL944"/>
      <c r="PM944"/>
      <c r="PN944"/>
      <c r="PO944"/>
      <c r="PP944"/>
      <c r="PQ944"/>
      <c r="PR944"/>
      <c r="PS944"/>
      <c r="PT944"/>
      <c r="PU944"/>
      <c r="PV944"/>
      <c r="PW944"/>
      <c r="PX944"/>
      <c r="PY944"/>
      <c r="PZ944"/>
      <c r="QA944"/>
      <c r="QB944"/>
      <c r="QC944"/>
      <c r="QD944"/>
      <c r="QE944"/>
      <c r="QF944"/>
      <c r="QG944"/>
      <c r="QH944"/>
      <c r="QI944"/>
      <c r="QJ944"/>
      <c r="QK944"/>
      <c r="QL944"/>
      <c r="QM944"/>
      <c r="QN944"/>
      <c r="QO944"/>
      <c r="QP944"/>
      <c r="QQ944"/>
      <c r="QR944"/>
      <c r="QS944"/>
      <c r="QT944"/>
      <c r="QU944"/>
      <c r="QV944"/>
      <c r="QW944"/>
      <c r="QX944"/>
      <c r="QY944"/>
      <c r="QZ944"/>
      <c r="RA944"/>
      <c r="RB944"/>
      <c r="RC944"/>
      <c r="RD944"/>
      <c r="RE944"/>
      <c r="RF944"/>
      <c r="RG944"/>
      <c r="RH944"/>
      <c r="RI944"/>
      <c r="RJ944"/>
      <c r="RK944"/>
      <c r="RL944"/>
      <c r="RM944"/>
      <c r="RN944"/>
      <c r="RO944"/>
      <c r="RP944"/>
      <c r="RQ944"/>
      <c r="RR944"/>
      <c r="RS944"/>
      <c r="RT944"/>
      <c r="RU944"/>
      <c r="RV944"/>
      <c r="RW944"/>
      <c r="RX944"/>
      <c r="RY944"/>
      <c r="RZ944"/>
      <c r="SA944"/>
      <c r="SB944"/>
      <c r="SC944"/>
      <c r="SD944"/>
      <c r="SE944"/>
      <c r="SF944"/>
      <c r="SG944"/>
      <c r="SH944"/>
      <c r="SI944"/>
      <c r="SJ944"/>
      <c r="SK944"/>
      <c r="SL944"/>
      <c r="SM944"/>
      <c r="SN944"/>
      <c r="SO944"/>
      <c r="SP944"/>
      <c r="SQ944"/>
      <c r="SR944"/>
      <c r="SS944"/>
      <c r="ST944"/>
      <c r="SU944"/>
      <c r="SV944"/>
      <c r="SW944"/>
      <c r="SX944"/>
      <c r="SY944"/>
      <c r="SZ944"/>
      <c r="TA944"/>
      <c r="TB944"/>
      <c r="TC944"/>
      <c r="TD944"/>
      <c r="TE944"/>
      <c r="TF944"/>
      <c r="TG944"/>
      <c r="TH944"/>
      <c r="TI944"/>
      <c r="TJ944"/>
      <c r="TK944"/>
      <c r="TL944"/>
      <c r="TM944"/>
      <c r="TN944"/>
      <c r="TO944"/>
      <c r="TP944"/>
      <c r="TQ944"/>
      <c r="TR944"/>
      <c r="TS944"/>
      <c r="TT944"/>
      <c r="TU944"/>
      <c r="TV944"/>
      <c r="TW944"/>
      <c r="TX944"/>
      <c r="TY944"/>
      <c r="TZ944"/>
      <c r="UA944"/>
      <c r="UB944"/>
      <c r="UC944"/>
      <c r="UD944"/>
      <c r="UE944"/>
      <c r="UF944"/>
      <c r="UG944"/>
      <c r="UH944"/>
      <c r="UI944"/>
      <c r="UJ944"/>
      <c r="UK944"/>
      <c r="UL944"/>
      <c r="UM944"/>
      <c r="UN944"/>
      <c r="UO944"/>
      <c r="UP944"/>
      <c r="UQ944"/>
      <c r="UR944"/>
      <c r="US944"/>
      <c r="UT944"/>
      <c r="UU944"/>
      <c r="UV944"/>
      <c r="UW944"/>
      <c r="UX944"/>
      <c r="UY944"/>
      <c r="UZ944"/>
      <c r="VA944"/>
      <c r="VB944"/>
      <c r="VC944"/>
      <c r="VD944"/>
      <c r="VE944"/>
      <c r="VF944"/>
      <c r="VG944"/>
      <c r="VH944"/>
      <c r="VI944"/>
      <c r="VJ944"/>
      <c r="VK944"/>
      <c r="VL944"/>
      <c r="VM944"/>
      <c r="VN944"/>
      <c r="VO944"/>
      <c r="VP944"/>
      <c r="VQ944"/>
      <c r="VR944"/>
      <c r="VS944"/>
      <c r="VT944"/>
      <c r="VU944"/>
      <c r="VV944"/>
      <c r="VW944"/>
      <c r="VX944"/>
      <c r="VY944"/>
      <c r="VZ944"/>
      <c r="WA944"/>
      <c r="WB944"/>
      <c r="WC944"/>
      <c r="WD944"/>
      <c r="WE944"/>
      <c r="WF944"/>
      <c r="WG944"/>
      <c r="WH944"/>
      <c r="WI944"/>
      <c r="WJ944"/>
      <c r="WK944"/>
      <c r="WL944"/>
      <c r="WM944"/>
      <c r="WN944"/>
      <c r="WO944"/>
      <c r="WP944"/>
      <c r="WQ944"/>
      <c r="WR944"/>
      <c r="WS944"/>
      <c r="WT944"/>
      <c r="WU944"/>
      <c r="WV944"/>
      <c r="WW944"/>
      <c r="WX944"/>
      <c r="WY944"/>
      <c r="WZ944"/>
      <c r="XA944"/>
      <c r="XB944"/>
      <c r="XC944"/>
      <c r="XD944"/>
      <c r="XE944"/>
      <c r="XF944"/>
      <c r="XG944"/>
      <c r="XH944"/>
      <c r="XI944"/>
      <c r="XJ944"/>
      <c r="XK944"/>
      <c r="XL944"/>
      <c r="XM944"/>
      <c r="XN944"/>
      <c r="XO944"/>
      <c r="XP944"/>
      <c r="XQ944"/>
      <c r="XR944"/>
      <c r="XS944"/>
      <c r="XT944"/>
      <c r="XU944"/>
      <c r="XV944"/>
      <c r="XW944"/>
      <c r="XX944"/>
      <c r="XY944"/>
      <c r="XZ944"/>
      <c r="YA944"/>
      <c r="YB944"/>
      <c r="YC944"/>
      <c r="YD944"/>
      <c r="YE944"/>
      <c r="YF944"/>
      <c r="YG944"/>
      <c r="YH944"/>
      <c r="YI944"/>
      <c r="YJ944"/>
      <c r="YK944"/>
      <c r="YL944"/>
      <c r="YM944"/>
      <c r="YN944"/>
      <c r="YO944"/>
      <c r="YP944"/>
      <c r="YQ944"/>
      <c r="YR944"/>
      <c r="YS944"/>
      <c r="YT944"/>
      <c r="YU944"/>
      <c r="YV944"/>
      <c r="YW944"/>
      <c r="YX944"/>
      <c r="YY944"/>
      <c r="YZ944"/>
      <c r="ZA944"/>
      <c r="ZB944"/>
      <c r="ZC944"/>
      <c r="ZD944"/>
      <c r="ZE944"/>
      <c r="ZF944"/>
      <c r="ZG944"/>
      <c r="ZH944"/>
      <c r="ZI944"/>
      <c r="ZJ944"/>
      <c r="ZK944"/>
      <c r="ZL944"/>
      <c r="ZM944"/>
      <c r="ZN944"/>
      <c r="ZO944"/>
      <c r="ZP944"/>
      <c r="ZQ944"/>
      <c r="ZR944"/>
      <c r="ZS944"/>
      <c r="ZT944"/>
      <c r="ZU944"/>
      <c r="ZV944"/>
      <c r="ZW944"/>
      <c r="ZX944"/>
      <c r="ZY944"/>
      <c r="ZZ944"/>
    </row>
    <row r="945" spans="12:702" x14ac:dyDescent="0.3">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c r="ME945"/>
      <c r="MF945"/>
      <c r="MG945"/>
      <c r="MH945"/>
      <c r="MI945"/>
      <c r="MJ945"/>
      <c r="MK945"/>
      <c r="ML945"/>
      <c r="MM945"/>
      <c r="MN945"/>
      <c r="MO945"/>
      <c r="MP945"/>
      <c r="MQ945"/>
      <c r="MR945"/>
      <c r="MS945"/>
      <c r="MT945"/>
      <c r="MU945"/>
      <c r="MV945"/>
      <c r="MW945"/>
      <c r="MX945"/>
      <c r="MY945"/>
      <c r="MZ945"/>
      <c r="NA945"/>
      <c r="NB945"/>
      <c r="NC945"/>
      <c r="ND945"/>
      <c r="NE945"/>
      <c r="NF945"/>
      <c r="NG945"/>
      <c r="NH945"/>
      <c r="NI945"/>
      <c r="NJ945"/>
      <c r="NK945"/>
      <c r="NL945"/>
      <c r="NM945"/>
      <c r="NN945"/>
      <c r="NO945"/>
      <c r="NP945"/>
      <c r="NQ945"/>
      <c r="NR945"/>
      <c r="NS945"/>
      <c r="NT945"/>
      <c r="NU945"/>
      <c r="NV945"/>
      <c r="NW945"/>
      <c r="NX945"/>
      <c r="NY945"/>
      <c r="NZ945"/>
      <c r="OA945"/>
      <c r="OB945"/>
      <c r="OC945"/>
      <c r="OD945"/>
      <c r="OE945"/>
      <c r="OF945"/>
      <c r="OG945"/>
      <c r="OH945"/>
      <c r="OI945"/>
      <c r="OJ945"/>
      <c r="OK945"/>
      <c r="OL945"/>
      <c r="OM945"/>
      <c r="ON945"/>
      <c r="OO945"/>
      <c r="OP945"/>
      <c r="OQ945"/>
      <c r="OR945"/>
      <c r="OS945"/>
      <c r="OT945"/>
      <c r="OU945"/>
      <c r="OV945"/>
      <c r="OW945"/>
      <c r="OX945"/>
      <c r="OY945"/>
      <c r="OZ945"/>
      <c r="PA945"/>
      <c r="PB945"/>
      <c r="PC945"/>
      <c r="PD945"/>
      <c r="PE945"/>
      <c r="PF945"/>
      <c r="PG945"/>
      <c r="PH945"/>
      <c r="PI945"/>
      <c r="PJ945"/>
      <c r="PK945"/>
      <c r="PL945"/>
      <c r="PM945"/>
      <c r="PN945"/>
      <c r="PO945"/>
      <c r="PP945"/>
      <c r="PQ945"/>
      <c r="PR945"/>
      <c r="PS945"/>
      <c r="PT945"/>
      <c r="PU945"/>
      <c r="PV945"/>
      <c r="PW945"/>
      <c r="PX945"/>
      <c r="PY945"/>
      <c r="PZ945"/>
      <c r="QA945"/>
      <c r="QB945"/>
      <c r="QC945"/>
      <c r="QD945"/>
      <c r="QE945"/>
      <c r="QF945"/>
      <c r="QG945"/>
      <c r="QH945"/>
      <c r="QI945"/>
      <c r="QJ945"/>
      <c r="QK945"/>
      <c r="QL945"/>
      <c r="QM945"/>
      <c r="QN945"/>
      <c r="QO945"/>
      <c r="QP945"/>
      <c r="QQ945"/>
      <c r="QR945"/>
      <c r="QS945"/>
      <c r="QT945"/>
      <c r="QU945"/>
      <c r="QV945"/>
      <c r="QW945"/>
      <c r="QX945"/>
      <c r="QY945"/>
      <c r="QZ945"/>
      <c r="RA945"/>
      <c r="RB945"/>
      <c r="RC945"/>
      <c r="RD945"/>
      <c r="RE945"/>
      <c r="RF945"/>
      <c r="RG945"/>
      <c r="RH945"/>
      <c r="RI945"/>
      <c r="RJ945"/>
      <c r="RK945"/>
      <c r="RL945"/>
      <c r="RM945"/>
      <c r="RN945"/>
      <c r="RO945"/>
      <c r="RP945"/>
      <c r="RQ945"/>
      <c r="RR945"/>
      <c r="RS945"/>
      <c r="RT945"/>
      <c r="RU945"/>
      <c r="RV945"/>
      <c r="RW945"/>
      <c r="RX945"/>
      <c r="RY945"/>
      <c r="RZ945"/>
      <c r="SA945"/>
      <c r="SB945"/>
      <c r="SC945"/>
      <c r="SD945"/>
      <c r="SE945"/>
      <c r="SF945"/>
      <c r="SG945"/>
      <c r="SH945"/>
      <c r="SI945"/>
      <c r="SJ945"/>
      <c r="SK945"/>
      <c r="SL945"/>
      <c r="SM945"/>
      <c r="SN945"/>
      <c r="SO945"/>
      <c r="SP945"/>
      <c r="SQ945"/>
      <c r="SR945"/>
      <c r="SS945"/>
      <c r="ST945"/>
      <c r="SU945"/>
      <c r="SV945"/>
      <c r="SW945"/>
      <c r="SX945"/>
      <c r="SY945"/>
      <c r="SZ945"/>
      <c r="TA945"/>
      <c r="TB945"/>
      <c r="TC945"/>
      <c r="TD945"/>
      <c r="TE945"/>
      <c r="TF945"/>
      <c r="TG945"/>
      <c r="TH945"/>
      <c r="TI945"/>
      <c r="TJ945"/>
      <c r="TK945"/>
      <c r="TL945"/>
      <c r="TM945"/>
      <c r="TN945"/>
      <c r="TO945"/>
      <c r="TP945"/>
      <c r="TQ945"/>
      <c r="TR945"/>
      <c r="TS945"/>
      <c r="TT945"/>
      <c r="TU945"/>
      <c r="TV945"/>
      <c r="TW945"/>
      <c r="TX945"/>
      <c r="TY945"/>
      <c r="TZ945"/>
      <c r="UA945"/>
      <c r="UB945"/>
      <c r="UC945"/>
      <c r="UD945"/>
      <c r="UE945"/>
      <c r="UF945"/>
      <c r="UG945"/>
      <c r="UH945"/>
      <c r="UI945"/>
      <c r="UJ945"/>
      <c r="UK945"/>
      <c r="UL945"/>
      <c r="UM945"/>
      <c r="UN945"/>
      <c r="UO945"/>
      <c r="UP945"/>
      <c r="UQ945"/>
      <c r="UR945"/>
      <c r="US945"/>
      <c r="UT945"/>
      <c r="UU945"/>
      <c r="UV945"/>
      <c r="UW945"/>
      <c r="UX945"/>
      <c r="UY945"/>
      <c r="UZ945"/>
      <c r="VA945"/>
      <c r="VB945"/>
      <c r="VC945"/>
      <c r="VD945"/>
      <c r="VE945"/>
      <c r="VF945"/>
      <c r="VG945"/>
      <c r="VH945"/>
      <c r="VI945"/>
      <c r="VJ945"/>
      <c r="VK945"/>
      <c r="VL945"/>
      <c r="VM945"/>
      <c r="VN945"/>
      <c r="VO945"/>
      <c r="VP945"/>
      <c r="VQ945"/>
      <c r="VR945"/>
      <c r="VS945"/>
      <c r="VT945"/>
      <c r="VU945"/>
      <c r="VV945"/>
      <c r="VW945"/>
      <c r="VX945"/>
      <c r="VY945"/>
      <c r="VZ945"/>
      <c r="WA945"/>
      <c r="WB945"/>
      <c r="WC945"/>
      <c r="WD945"/>
      <c r="WE945"/>
      <c r="WF945"/>
      <c r="WG945"/>
      <c r="WH945"/>
      <c r="WI945"/>
      <c r="WJ945"/>
      <c r="WK945"/>
      <c r="WL945"/>
      <c r="WM945"/>
      <c r="WN945"/>
      <c r="WO945"/>
      <c r="WP945"/>
      <c r="WQ945"/>
      <c r="WR945"/>
      <c r="WS945"/>
      <c r="WT945"/>
      <c r="WU945"/>
      <c r="WV945"/>
      <c r="WW945"/>
      <c r="WX945"/>
      <c r="WY945"/>
      <c r="WZ945"/>
      <c r="XA945"/>
      <c r="XB945"/>
      <c r="XC945"/>
      <c r="XD945"/>
      <c r="XE945"/>
      <c r="XF945"/>
      <c r="XG945"/>
      <c r="XH945"/>
      <c r="XI945"/>
      <c r="XJ945"/>
      <c r="XK945"/>
      <c r="XL945"/>
      <c r="XM945"/>
      <c r="XN945"/>
      <c r="XO945"/>
      <c r="XP945"/>
      <c r="XQ945"/>
      <c r="XR945"/>
      <c r="XS945"/>
      <c r="XT945"/>
      <c r="XU945"/>
      <c r="XV945"/>
      <c r="XW945"/>
      <c r="XX945"/>
      <c r="XY945"/>
      <c r="XZ945"/>
      <c r="YA945"/>
      <c r="YB945"/>
      <c r="YC945"/>
      <c r="YD945"/>
      <c r="YE945"/>
      <c r="YF945"/>
      <c r="YG945"/>
      <c r="YH945"/>
      <c r="YI945"/>
      <c r="YJ945"/>
      <c r="YK945"/>
      <c r="YL945"/>
      <c r="YM945"/>
      <c r="YN945"/>
      <c r="YO945"/>
      <c r="YP945"/>
      <c r="YQ945"/>
      <c r="YR945"/>
      <c r="YS945"/>
      <c r="YT945"/>
      <c r="YU945"/>
      <c r="YV945"/>
      <c r="YW945"/>
      <c r="YX945"/>
      <c r="YY945"/>
      <c r="YZ945"/>
      <c r="ZA945"/>
      <c r="ZB945"/>
      <c r="ZC945"/>
      <c r="ZD945"/>
      <c r="ZE945"/>
      <c r="ZF945"/>
      <c r="ZG945"/>
      <c r="ZH945"/>
      <c r="ZI945"/>
      <c r="ZJ945"/>
      <c r="ZK945"/>
      <c r="ZL945"/>
      <c r="ZM945"/>
      <c r="ZN945"/>
      <c r="ZO945"/>
      <c r="ZP945"/>
      <c r="ZQ945"/>
      <c r="ZR945"/>
      <c r="ZS945"/>
      <c r="ZT945"/>
      <c r="ZU945"/>
      <c r="ZV945"/>
      <c r="ZW945"/>
      <c r="ZX945"/>
      <c r="ZY945"/>
      <c r="ZZ945"/>
    </row>
    <row r="946" spans="12:702" x14ac:dyDescent="0.3">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c r="ME946"/>
      <c r="MF946"/>
      <c r="MG946"/>
      <c r="MH946"/>
      <c r="MI946"/>
      <c r="MJ946"/>
      <c r="MK946"/>
      <c r="ML946"/>
      <c r="MM946"/>
      <c r="MN946"/>
      <c r="MO946"/>
      <c r="MP946"/>
      <c r="MQ946"/>
      <c r="MR946"/>
      <c r="MS946"/>
      <c r="MT946"/>
      <c r="MU946"/>
      <c r="MV946"/>
      <c r="MW946"/>
      <c r="MX946"/>
      <c r="MY946"/>
      <c r="MZ946"/>
      <c r="NA946"/>
      <c r="NB946"/>
      <c r="NC946"/>
      <c r="ND946"/>
      <c r="NE946"/>
      <c r="NF946"/>
      <c r="NG946"/>
      <c r="NH946"/>
      <c r="NI946"/>
      <c r="NJ946"/>
      <c r="NK946"/>
      <c r="NL946"/>
      <c r="NM946"/>
      <c r="NN946"/>
      <c r="NO946"/>
      <c r="NP946"/>
      <c r="NQ946"/>
      <c r="NR946"/>
      <c r="NS946"/>
      <c r="NT946"/>
      <c r="NU946"/>
      <c r="NV946"/>
      <c r="NW946"/>
      <c r="NX946"/>
      <c r="NY946"/>
      <c r="NZ946"/>
      <c r="OA946"/>
      <c r="OB946"/>
      <c r="OC946"/>
      <c r="OD946"/>
      <c r="OE946"/>
      <c r="OF946"/>
      <c r="OG946"/>
      <c r="OH946"/>
      <c r="OI946"/>
      <c r="OJ946"/>
      <c r="OK946"/>
      <c r="OL946"/>
      <c r="OM946"/>
      <c r="ON946"/>
      <c r="OO946"/>
      <c r="OP946"/>
      <c r="OQ946"/>
      <c r="OR946"/>
      <c r="OS946"/>
      <c r="OT946"/>
      <c r="OU946"/>
      <c r="OV946"/>
      <c r="OW946"/>
      <c r="OX946"/>
      <c r="OY946"/>
      <c r="OZ946"/>
      <c r="PA946"/>
      <c r="PB946"/>
      <c r="PC946"/>
      <c r="PD946"/>
      <c r="PE946"/>
      <c r="PF946"/>
      <c r="PG946"/>
      <c r="PH946"/>
      <c r="PI946"/>
      <c r="PJ946"/>
      <c r="PK946"/>
      <c r="PL946"/>
      <c r="PM946"/>
      <c r="PN946"/>
      <c r="PO946"/>
      <c r="PP946"/>
      <c r="PQ946"/>
      <c r="PR946"/>
      <c r="PS946"/>
      <c r="PT946"/>
      <c r="PU946"/>
      <c r="PV946"/>
      <c r="PW946"/>
      <c r="PX946"/>
      <c r="PY946"/>
      <c r="PZ946"/>
      <c r="QA946"/>
      <c r="QB946"/>
      <c r="QC946"/>
      <c r="QD946"/>
      <c r="QE946"/>
      <c r="QF946"/>
      <c r="QG946"/>
      <c r="QH946"/>
      <c r="QI946"/>
      <c r="QJ946"/>
      <c r="QK946"/>
      <c r="QL946"/>
      <c r="QM946"/>
      <c r="QN946"/>
      <c r="QO946"/>
      <c r="QP946"/>
      <c r="QQ946"/>
      <c r="QR946"/>
      <c r="QS946"/>
      <c r="QT946"/>
      <c r="QU946"/>
      <c r="QV946"/>
      <c r="QW946"/>
      <c r="QX946"/>
      <c r="QY946"/>
      <c r="QZ946"/>
      <c r="RA946"/>
      <c r="RB946"/>
      <c r="RC946"/>
      <c r="RD946"/>
      <c r="RE946"/>
      <c r="RF946"/>
      <c r="RG946"/>
      <c r="RH946"/>
      <c r="RI946"/>
      <c r="RJ946"/>
      <c r="RK946"/>
      <c r="RL946"/>
      <c r="RM946"/>
      <c r="RN946"/>
      <c r="RO946"/>
      <c r="RP946"/>
      <c r="RQ946"/>
      <c r="RR946"/>
      <c r="RS946"/>
      <c r="RT946"/>
      <c r="RU946"/>
      <c r="RV946"/>
      <c r="RW946"/>
      <c r="RX946"/>
      <c r="RY946"/>
      <c r="RZ946"/>
      <c r="SA946"/>
      <c r="SB946"/>
      <c r="SC946"/>
      <c r="SD946"/>
      <c r="SE946"/>
      <c r="SF946"/>
      <c r="SG946"/>
      <c r="SH946"/>
      <c r="SI946"/>
      <c r="SJ946"/>
      <c r="SK946"/>
      <c r="SL946"/>
      <c r="SM946"/>
      <c r="SN946"/>
      <c r="SO946"/>
      <c r="SP946"/>
      <c r="SQ946"/>
      <c r="SR946"/>
      <c r="SS946"/>
      <c r="ST946"/>
      <c r="SU946"/>
      <c r="SV946"/>
      <c r="SW946"/>
      <c r="SX946"/>
      <c r="SY946"/>
      <c r="SZ946"/>
      <c r="TA946"/>
      <c r="TB946"/>
      <c r="TC946"/>
      <c r="TD946"/>
      <c r="TE946"/>
      <c r="TF946"/>
      <c r="TG946"/>
      <c r="TH946"/>
      <c r="TI946"/>
      <c r="TJ946"/>
      <c r="TK946"/>
      <c r="TL946"/>
      <c r="TM946"/>
      <c r="TN946"/>
      <c r="TO946"/>
      <c r="TP946"/>
      <c r="TQ946"/>
      <c r="TR946"/>
      <c r="TS946"/>
      <c r="TT946"/>
      <c r="TU946"/>
      <c r="TV946"/>
      <c r="TW946"/>
      <c r="TX946"/>
      <c r="TY946"/>
      <c r="TZ946"/>
      <c r="UA946"/>
      <c r="UB946"/>
      <c r="UC946"/>
      <c r="UD946"/>
      <c r="UE946"/>
      <c r="UF946"/>
      <c r="UG946"/>
      <c r="UH946"/>
      <c r="UI946"/>
      <c r="UJ946"/>
      <c r="UK946"/>
      <c r="UL946"/>
      <c r="UM946"/>
      <c r="UN946"/>
      <c r="UO946"/>
      <c r="UP946"/>
      <c r="UQ946"/>
      <c r="UR946"/>
      <c r="US946"/>
      <c r="UT946"/>
      <c r="UU946"/>
      <c r="UV946"/>
      <c r="UW946"/>
      <c r="UX946"/>
      <c r="UY946"/>
      <c r="UZ946"/>
      <c r="VA946"/>
      <c r="VB946"/>
      <c r="VC946"/>
      <c r="VD946"/>
      <c r="VE946"/>
      <c r="VF946"/>
      <c r="VG946"/>
      <c r="VH946"/>
      <c r="VI946"/>
      <c r="VJ946"/>
      <c r="VK946"/>
      <c r="VL946"/>
      <c r="VM946"/>
      <c r="VN946"/>
      <c r="VO946"/>
      <c r="VP946"/>
      <c r="VQ946"/>
      <c r="VR946"/>
      <c r="VS946"/>
      <c r="VT946"/>
      <c r="VU946"/>
      <c r="VV946"/>
      <c r="VW946"/>
      <c r="VX946"/>
      <c r="VY946"/>
      <c r="VZ946"/>
      <c r="WA946"/>
      <c r="WB946"/>
      <c r="WC946"/>
      <c r="WD946"/>
      <c r="WE946"/>
      <c r="WF946"/>
      <c r="WG946"/>
      <c r="WH946"/>
      <c r="WI946"/>
      <c r="WJ946"/>
      <c r="WK946"/>
      <c r="WL946"/>
      <c r="WM946"/>
      <c r="WN946"/>
      <c r="WO946"/>
      <c r="WP946"/>
      <c r="WQ946"/>
      <c r="WR946"/>
      <c r="WS946"/>
      <c r="WT946"/>
      <c r="WU946"/>
      <c r="WV946"/>
      <c r="WW946"/>
      <c r="WX946"/>
      <c r="WY946"/>
      <c r="WZ946"/>
      <c r="XA946"/>
      <c r="XB946"/>
      <c r="XC946"/>
      <c r="XD946"/>
      <c r="XE946"/>
      <c r="XF946"/>
      <c r="XG946"/>
      <c r="XH946"/>
      <c r="XI946"/>
      <c r="XJ946"/>
      <c r="XK946"/>
      <c r="XL946"/>
      <c r="XM946"/>
      <c r="XN946"/>
      <c r="XO946"/>
      <c r="XP946"/>
      <c r="XQ946"/>
      <c r="XR946"/>
      <c r="XS946"/>
      <c r="XT946"/>
      <c r="XU946"/>
      <c r="XV946"/>
      <c r="XW946"/>
      <c r="XX946"/>
      <c r="XY946"/>
      <c r="XZ946"/>
      <c r="YA946"/>
      <c r="YB946"/>
      <c r="YC946"/>
      <c r="YD946"/>
      <c r="YE946"/>
      <c r="YF946"/>
      <c r="YG946"/>
      <c r="YH946"/>
      <c r="YI946"/>
      <c r="YJ946"/>
      <c r="YK946"/>
      <c r="YL946"/>
      <c r="YM946"/>
      <c r="YN946"/>
      <c r="YO946"/>
      <c r="YP946"/>
      <c r="YQ946"/>
      <c r="YR946"/>
      <c r="YS946"/>
      <c r="YT946"/>
      <c r="YU946"/>
      <c r="YV946"/>
      <c r="YW946"/>
      <c r="YX946"/>
      <c r="YY946"/>
      <c r="YZ946"/>
      <c r="ZA946"/>
      <c r="ZB946"/>
      <c r="ZC946"/>
      <c r="ZD946"/>
      <c r="ZE946"/>
      <c r="ZF946"/>
      <c r="ZG946"/>
      <c r="ZH946"/>
      <c r="ZI946"/>
      <c r="ZJ946"/>
      <c r="ZK946"/>
      <c r="ZL946"/>
      <c r="ZM946"/>
      <c r="ZN946"/>
      <c r="ZO946"/>
      <c r="ZP946"/>
      <c r="ZQ946"/>
      <c r="ZR946"/>
      <c r="ZS946"/>
      <c r="ZT946"/>
      <c r="ZU946"/>
      <c r="ZV946"/>
      <c r="ZW946"/>
      <c r="ZX946"/>
      <c r="ZY946"/>
      <c r="ZZ946"/>
    </row>
    <row r="947" spans="12:702" x14ac:dyDescent="0.3">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c r="ME947"/>
      <c r="MF947"/>
      <c r="MG947"/>
      <c r="MH947"/>
      <c r="MI947"/>
      <c r="MJ947"/>
      <c r="MK947"/>
      <c r="ML947"/>
      <c r="MM947"/>
      <c r="MN947"/>
      <c r="MO947"/>
      <c r="MP947"/>
      <c r="MQ947"/>
      <c r="MR947"/>
      <c r="MS947"/>
      <c r="MT947"/>
      <c r="MU947"/>
      <c r="MV947"/>
      <c r="MW947"/>
      <c r="MX947"/>
      <c r="MY947"/>
      <c r="MZ947"/>
      <c r="NA947"/>
      <c r="NB947"/>
      <c r="NC947"/>
      <c r="ND947"/>
      <c r="NE947"/>
      <c r="NF947"/>
      <c r="NG947"/>
      <c r="NH947"/>
      <c r="NI947"/>
      <c r="NJ947"/>
      <c r="NK947"/>
      <c r="NL947"/>
      <c r="NM947"/>
      <c r="NN947"/>
      <c r="NO947"/>
      <c r="NP947"/>
      <c r="NQ947"/>
      <c r="NR947"/>
      <c r="NS947"/>
      <c r="NT947"/>
      <c r="NU947"/>
      <c r="NV947"/>
      <c r="NW947"/>
      <c r="NX947"/>
      <c r="NY947"/>
      <c r="NZ947"/>
      <c r="OA947"/>
      <c r="OB947"/>
      <c r="OC947"/>
      <c r="OD947"/>
      <c r="OE947"/>
      <c r="OF947"/>
      <c r="OG947"/>
      <c r="OH947"/>
      <c r="OI947"/>
      <c r="OJ947"/>
      <c r="OK947"/>
      <c r="OL947"/>
      <c r="OM947"/>
      <c r="ON947"/>
      <c r="OO947"/>
      <c r="OP947"/>
      <c r="OQ947"/>
      <c r="OR947"/>
      <c r="OS947"/>
      <c r="OT947"/>
      <c r="OU947"/>
      <c r="OV947"/>
      <c r="OW947"/>
      <c r="OX947"/>
      <c r="OY947"/>
      <c r="OZ947"/>
      <c r="PA947"/>
      <c r="PB947"/>
      <c r="PC947"/>
      <c r="PD947"/>
      <c r="PE947"/>
      <c r="PF947"/>
      <c r="PG947"/>
      <c r="PH947"/>
      <c r="PI947"/>
      <c r="PJ947"/>
      <c r="PK947"/>
      <c r="PL947"/>
      <c r="PM947"/>
      <c r="PN947"/>
      <c r="PO947"/>
      <c r="PP947"/>
      <c r="PQ947"/>
      <c r="PR947"/>
      <c r="PS947"/>
      <c r="PT947"/>
      <c r="PU947"/>
      <c r="PV947"/>
      <c r="PW947"/>
      <c r="PX947"/>
      <c r="PY947"/>
      <c r="PZ947"/>
      <c r="QA947"/>
      <c r="QB947"/>
      <c r="QC947"/>
      <c r="QD947"/>
      <c r="QE947"/>
      <c r="QF947"/>
      <c r="QG947"/>
      <c r="QH947"/>
      <c r="QI947"/>
      <c r="QJ947"/>
      <c r="QK947"/>
      <c r="QL947"/>
      <c r="QM947"/>
      <c r="QN947"/>
      <c r="QO947"/>
      <c r="QP947"/>
      <c r="QQ947"/>
      <c r="QR947"/>
      <c r="QS947"/>
      <c r="QT947"/>
      <c r="QU947"/>
      <c r="QV947"/>
      <c r="QW947"/>
      <c r="QX947"/>
      <c r="QY947"/>
      <c r="QZ947"/>
      <c r="RA947"/>
      <c r="RB947"/>
      <c r="RC947"/>
      <c r="RD947"/>
      <c r="RE947"/>
      <c r="RF947"/>
      <c r="RG947"/>
      <c r="RH947"/>
      <c r="RI947"/>
      <c r="RJ947"/>
      <c r="RK947"/>
      <c r="RL947"/>
      <c r="RM947"/>
      <c r="RN947"/>
      <c r="RO947"/>
      <c r="RP947"/>
      <c r="RQ947"/>
      <c r="RR947"/>
      <c r="RS947"/>
      <c r="RT947"/>
      <c r="RU947"/>
      <c r="RV947"/>
      <c r="RW947"/>
      <c r="RX947"/>
      <c r="RY947"/>
      <c r="RZ947"/>
      <c r="SA947"/>
      <c r="SB947"/>
      <c r="SC947"/>
      <c r="SD947"/>
      <c r="SE947"/>
      <c r="SF947"/>
      <c r="SG947"/>
      <c r="SH947"/>
      <c r="SI947"/>
      <c r="SJ947"/>
      <c r="SK947"/>
      <c r="SL947"/>
      <c r="SM947"/>
      <c r="SN947"/>
      <c r="SO947"/>
      <c r="SP947"/>
      <c r="SQ947"/>
      <c r="SR947"/>
      <c r="SS947"/>
      <c r="ST947"/>
      <c r="SU947"/>
      <c r="SV947"/>
      <c r="SW947"/>
      <c r="SX947"/>
      <c r="SY947"/>
      <c r="SZ947"/>
      <c r="TA947"/>
      <c r="TB947"/>
      <c r="TC947"/>
      <c r="TD947"/>
      <c r="TE947"/>
      <c r="TF947"/>
      <c r="TG947"/>
      <c r="TH947"/>
      <c r="TI947"/>
      <c r="TJ947"/>
      <c r="TK947"/>
      <c r="TL947"/>
      <c r="TM947"/>
      <c r="TN947"/>
      <c r="TO947"/>
      <c r="TP947"/>
      <c r="TQ947"/>
      <c r="TR947"/>
      <c r="TS947"/>
      <c r="TT947"/>
      <c r="TU947"/>
      <c r="TV947"/>
      <c r="TW947"/>
      <c r="TX947"/>
      <c r="TY947"/>
      <c r="TZ947"/>
      <c r="UA947"/>
      <c r="UB947"/>
      <c r="UC947"/>
      <c r="UD947"/>
      <c r="UE947"/>
      <c r="UF947"/>
      <c r="UG947"/>
      <c r="UH947"/>
      <c r="UI947"/>
      <c r="UJ947"/>
      <c r="UK947"/>
      <c r="UL947"/>
      <c r="UM947"/>
      <c r="UN947"/>
      <c r="UO947"/>
      <c r="UP947"/>
      <c r="UQ947"/>
      <c r="UR947"/>
      <c r="US947"/>
      <c r="UT947"/>
      <c r="UU947"/>
      <c r="UV947"/>
      <c r="UW947"/>
      <c r="UX947"/>
      <c r="UY947"/>
      <c r="UZ947"/>
      <c r="VA947"/>
      <c r="VB947"/>
      <c r="VC947"/>
      <c r="VD947"/>
      <c r="VE947"/>
      <c r="VF947"/>
      <c r="VG947"/>
      <c r="VH947"/>
      <c r="VI947"/>
      <c r="VJ947"/>
      <c r="VK947"/>
      <c r="VL947"/>
      <c r="VM947"/>
      <c r="VN947"/>
      <c r="VO947"/>
      <c r="VP947"/>
      <c r="VQ947"/>
      <c r="VR947"/>
      <c r="VS947"/>
      <c r="VT947"/>
      <c r="VU947"/>
      <c r="VV947"/>
      <c r="VW947"/>
      <c r="VX947"/>
      <c r="VY947"/>
      <c r="VZ947"/>
      <c r="WA947"/>
      <c r="WB947"/>
      <c r="WC947"/>
      <c r="WD947"/>
      <c r="WE947"/>
      <c r="WF947"/>
      <c r="WG947"/>
      <c r="WH947"/>
      <c r="WI947"/>
      <c r="WJ947"/>
      <c r="WK947"/>
      <c r="WL947"/>
      <c r="WM947"/>
      <c r="WN947"/>
      <c r="WO947"/>
      <c r="WP947"/>
      <c r="WQ947"/>
      <c r="WR947"/>
      <c r="WS947"/>
      <c r="WT947"/>
      <c r="WU947"/>
      <c r="WV947"/>
      <c r="WW947"/>
      <c r="WX947"/>
      <c r="WY947"/>
      <c r="WZ947"/>
      <c r="XA947"/>
      <c r="XB947"/>
      <c r="XC947"/>
      <c r="XD947"/>
      <c r="XE947"/>
      <c r="XF947"/>
      <c r="XG947"/>
      <c r="XH947"/>
      <c r="XI947"/>
      <c r="XJ947"/>
      <c r="XK947"/>
      <c r="XL947"/>
      <c r="XM947"/>
      <c r="XN947"/>
      <c r="XO947"/>
      <c r="XP947"/>
      <c r="XQ947"/>
      <c r="XR947"/>
      <c r="XS947"/>
      <c r="XT947"/>
      <c r="XU947"/>
      <c r="XV947"/>
      <c r="XW947"/>
      <c r="XX947"/>
      <c r="XY947"/>
      <c r="XZ947"/>
      <c r="YA947"/>
      <c r="YB947"/>
      <c r="YC947"/>
      <c r="YD947"/>
      <c r="YE947"/>
      <c r="YF947"/>
      <c r="YG947"/>
      <c r="YH947"/>
      <c r="YI947"/>
      <c r="YJ947"/>
      <c r="YK947"/>
      <c r="YL947"/>
      <c r="YM947"/>
      <c r="YN947"/>
      <c r="YO947"/>
      <c r="YP947"/>
      <c r="YQ947"/>
      <c r="YR947"/>
      <c r="YS947"/>
      <c r="YT947"/>
      <c r="YU947"/>
      <c r="YV947"/>
      <c r="YW947"/>
      <c r="YX947"/>
      <c r="YY947"/>
      <c r="YZ947"/>
      <c r="ZA947"/>
      <c r="ZB947"/>
      <c r="ZC947"/>
      <c r="ZD947"/>
      <c r="ZE947"/>
      <c r="ZF947"/>
      <c r="ZG947"/>
      <c r="ZH947"/>
      <c r="ZI947"/>
      <c r="ZJ947"/>
      <c r="ZK947"/>
      <c r="ZL947"/>
      <c r="ZM947"/>
      <c r="ZN947"/>
      <c r="ZO947"/>
      <c r="ZP947"/>
      <c r="ZQ947"/>
      <c r="ZR947"/>
      <c r="ZS947"/>
      <c r="ZT947"/>
      <c r="ZU947"/>
      <c r="ZV947"/>
      <c r="ZW947"/>
      <c r="ZX947"/>
      <c r="ZY947"/>
      <c r="ZZ947"/>
    </row>
    <row r="948" spans="12:702" x14ac:dyDescent="0.3">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c r="ME948"/>
      <c r="MF948"/>
      <c r="MG948"/>
      <c r="MH948"/>
      <c r="MI948"/>
      <c r="MJ948"/>
      <c r="MK948"/>
      <c r="ML948"/>
      <c r="MM948"/>
      <c r="MN948"/>
      <c r="MO948"/>
      <c r="MP948"/>
      <c r="MQ948"/>
      <c r="MR948"/>
      <c r="MS948"/>
      <c r="MT948"/>
      <c r="MU948"/>
      <c r="MV948"/>
      <c r="MW948"/>
      <c r="MX948"/>
      <c r="MY948"/>
      <c r="MZ948"/>
      <c r="NA948"/>
      <c r="NB948"/>
      <c r="NC948"/>
      <c r="ND948"/>
      <c r="NE948"/>
      <c r="NF948"/>
      <c r="NG948"/>
      <c r="NH948"/>
      <c r="NI948"/>
      <c r="NJ948"/>
      <c r="NK948"/>
      <c r="NL948"/>
      <c r="NM948"/>
      <c r="NN948"/>
      <c r="NO948"/>
      <c r="NP948"/>
      <c r="NQ948"/>
      <c r="NR948"/>
      <c r="NS948"/>
      <c r="NT948"/>
      <c r="NU948"/>
      <c r="NV948"/>
      <c r="NW948"/>
      <c r="NX948"/>
      <c r="NY948"/>
      <c r="NZ948"/>
      <c r="OA948"/>
      <c r="OB948"/>
      <c r="OC948"/>
      <c r="OD948"/>
      <c r="OE948"/>
      <c r="OF948"/>
      <c r="OG948"/>
      <c r="OH948"/>
      <c r="OI948"/>
      <c r="OJ948"/>
      <c r="OK948"/>
      <c r="OL948"/>
      <c r="OM948"/>
      <c r="ON948"/>
      <c r="OO948"/>
      <c r="OP948"/>
      <c r="OQ948"/>
      <c r="OR948"/>
      <c r="OS948"/>
      <c r="OT948"/>
      <c r="OU948"/>
      <c r="OV948"/>
      <c r="OW948"/>
      <c r="OX948"/>
      <c r="OY948"/>
      <c r="OZ948"/>
      <c r="PA948"/>
      <c r="PB948"/>
      <c r="PC948"/>
      <c r="PD948"/>
      <c r="PE948"/>
      <c r="PF948"/>
      <c r="PG948"/>
      <c r="PH948"/>
      <c r="PI948"/>
      <c r="PJ948"/>
      <c r="PK948"/>
      <c r="PL948"/>
      <c r="PM948"/>
      <c r="PN948"/>
      <c r="PO948"/>
      <c r="PP948"/>
      <c r="PQ948"/>
      <c r="PR948"/>
      <c r="PS948"/>
      <c r="PT948"/>
      <c r="PU948"/>
      <c r="PV948"/>
      <c r="PW948"/>
      <c r="PX948"/>
      <c r="PY948"/>
      <c r="PZ948"/>
      <c r="QA948"/>
      <c r="QB948"/>
      <c r="QC948"/>
      <c r="QD948"/>
      <c r="QE948"/>
      <c r="QF948"/>
      <c r="QG948"/>
      <c r="QH948"/>
      <c r="QI948"/>
      <c r="QJ948"/>
      <c r="QK948"/>
      <c r="QL948"/>
      <c r="QM948"/>
      <c r="QN948"/>
      <c r="QO948"/>
      <c r="QP948"/>
      <c r="QQ948"/>
      <c r="QR948"/>
      <c r="QS948"/>
      <c r="QT948"/>
      <c r="QU948"/>
      <c r="QV948"/>
      <c r="QW948"/>
      <c r="QX948"/>
      <c r="QY948"/>
      <c r="QZ948"/>
      <c r="RA948"/>
      <c r="RB948"/>
      <c r="RC948"/>
      <c r="RD948"/>
      <c r="RE948"/>
      <c r="RF948"/>
      <c r="RG948"/>
      <c r="RH948"/>
      <c r="RI948"/>
      <c r="RJ948"/>
      <c r="RK948"/>
      <c r="RL948"/>
      <c r="RM948"/>
      <c r="RN948"/>
      <c r="RO948"/>
      <c r="RP948"/>
      <c r="RQ948"/>
      <c r="RR948"/>
      <c r="RS948"/>
      <c r="RT948"/>
      <c r="RU948"/>
      <c r="RV948"/>
      <c r="RW948"/>
      <c r="RX948"/>
      <c r="RY948"/>
      <c r="RZ948"/>
      <c r="SA948"/>
      <c r="SB948"/>
      <c r="SC948"/>
      <c r="SD948"/>
      <c r="SE948"/>
      <c r="SF948"/>
      <c r="SG948"/>
      <c r="SH948"/>
      <c r="SI948"/>
      <c r="SJ948"/>
      <c r="SK948"/>
      <c r="SL948"/>
      <c r="SM948"/>
      <c r="SN948"/>
      <c r="SO948"/>
      <c r="SP948"/>
      <c r="SQ948"/>
      <c r="SR948"/>
      <c r="SS948"/>
      <c r="ST948"/>
      <c r="SU948"/>
      <c r="SV948"/>
      <c r="SW948"/>
      <c r="SX948"/>
      <c r="SY948"/>
      <c r="SZ948"/>
      <c r="TA948"/>
      <c r="TB948"/>
      <c r="TC948"/>
      <c r="TD948"/>
      <c r="TE948"/>
      <c r="TF948"/>
      <c r="TG948"/>
      <c r="TH948"/>
      <c r="TI948"/>
      <c r="TJ948"/>
      <c r="TK948"/>
      <c r="TL948"/>
      <c r="TM948"/>
      <c r="TN948"/>
      <c r="TO948"/>
      <c r="TP948"/>
      <c r="TQ948"/>
      <c r="TR948"/>
      <c r="TS948"/>
      <c r="TT948"/>
      <c r="TU948"/>
      <c r="TV948"/>
      <c r="TW948"/>
      <c r="TX948"/>
      <c r="TY948"/>
      <c r="TZ948"/>
      <c r="UA948"/>
      <c r="UB948"/>
      <c r="UC948"/>
      <c r="UD948"/>
      <c r="UE948"/>
      <c r="UF948"/>
      <c r="UG948"/>
      <c r="UH948"/>
      <c r="UI948"/>
      <c r="UJ948"/>
      <c r="UK948"/>
      <c r="UL948"/>
      <c r="UM948"/>
      <c r="UN948"/>
      <c r="UO948"/>
      <c r="UP948"/>
      <c r="UQ948"/>
      <c r="UR948"/>
      <c r="US948"/>
      <c r="UT948"/>
      <c r="UU948"/>
      <c r="UV948"/>
      <c r="UW948"/>
      <c r="UX948"/>
      <c r="UY948"/>
      <c r="UZ948"/>
      <c r="VA948"/>
      <c r="VB948"/>
      <c r="VC948"/>
      <c r="VD948"/>
      <c r="VE948"/>
      <c r="VF948"/>
      <c r="VG948"/>
      <c r="VH948"/>
      <c r="VI948"/>
      <c r="VJ948"/>
      <c r="VK948"/>
      <c r="VL948"/>
      <c r="VM948"/>
      <c r="VN948"/>
      <c r="VO948"/>
      <c r="VP948"/>
      <c r="VQ948"/>
      <c r="VR948"/>
      <c r="VS948"/>
      <c r="VT948"/>
      <c r="VU948"/>
      <c r="VV948"/>
      <c r="VW948"/>
      <c r="VX948"/>
      <c r="VY948"/>
      <c r="VZ948"/>
      <c r="WA948"/>
      <c r="WB948"/>
      <c r="WC948"/>
      <c r="WD948"/>
      <c r="WE948"/>
      <c r="WF948"/>
      <c r="WG948"/>
      <c r="WH948"/>
      <c r="WI948"/>
      <c r="WJ948"/>
      <c r="WK948"/>
      <c r="WL948"/>
      <c r="WM948"/>
      <c r="WN948"/>
      <c r="WO948"/>
      <c r="WP948"/>
      <c r="WQ948"/>
      <c r="WR948"/>
      <c r="WS948"/>
      <c r="WT948"/>
      <c r="WU948"/>
      <c r="WV948"/>
      <c r="WW948"/>
      <c r="WX948"/>
      <c r="WY948"/>
      <c r="WZ948"/>
      <c r="XA948"/>
      <c r="XB948"/>
      <c r="XC948"/>
      <c r="XD948"/>
      <c r="XE948"/>
      <c r="XF948"/>
      <c r="XG948"/>
      <c r="XH948"/>
      <c r="XI948"/>
      <c r="XJ948"/>
      <c r="XK948"/>
      <c r="XL948"/>
      <c r="XM948"/>
      <c r="XN948"/>
      <c r="XO948"/>
      <c r="XP948"/>
      <c r="XQ948"/>
      <c r="XR948"/>
      <c r="XS948"/>
      <c r="XT948"/>
      <c r="XU948"/>
      <c r="XV948"/>
      <c r="XW948"/>
      <c r="XX948"/>
      <c r="XY948"/>
      <c r="XZ948"/>
      <c r="YA948"/>
      <c r="YB948"/>
      <c r="YC948"/>
      <c r="YD948"/>
      <c r="YE948"/>
      <c r="YF948"/>
      <c r="YG948"/>
      <c r="YH948"/>
      <c r="YI948"/>
      <c r="YJ948"/>
      <c r="YK948"/>
      <c r="YL948"/>
      <c r="YM948"/>
      <c r="YN948"/>
      <c r="YO948"/>
      <c r="YP948"/>
      <c r="YQ948"/>
      <c r="YR948"/>
      <c r="YS948"/>
      <c r="YT948"/>
      <c r="YU948"/>
      <c r="YV948"/>
      <c r="YW948"/>
      <c r="YX948"/>
      <c r="YY948"/>
      <c r="YZ948"/>
      <c r="ZA948"/>
      <c r="ZB948"/>
      <c r="ZC948"/>
      <c r="ZD948"/>
      <c r="ZE948"/>
      <c r="ZF948"/>
      <c r="ZG948"/>
      <c r="ZH948"/>
      <c r="ZI948"/>
      <c r="ZJ948"/>
      <c r="ZK948"/>
      <c r="ZL948"/>
      <c r="ZM948"/>
      <c r="ZN948"/>
      <c r="ZO948"/>
      <c r="ZP948"/>
      <c r="ZQ948"/>
      <c r="ZR948"/>
      <c r="ZS948"/>
      <c r="ZT948"/>
      <c r="ZU948"/>
      <c r="ZV948"/>
      <c r="ZW948"/>
      <c r="ZX948"/>
      <c r="ZY948"/>
      <c r="ZZ948"/>
    </row>
    <row r="949" spans="12:702" x14ac:dyDescent="0.3">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c r="ME949"/>
      <c r="MF949"/>
      <c r="MG949"/>
      <c r="MH949"/>
      <c r="MI949"/>
      <c r="MJ949"/>
      <c r="MK949"/>
      <c r="ML949"/>
      <c r="MM949"/>
      <c r="MN949"/>
      <c r="MO949"/>
      <c r="MP949"/>
      <c r="MQ949"/>
      <c r="MR949"/>
      <c r="MS949"/>
      <c r="MT949"/>
      <c r="MU949"/>
      <c r="MV949"/>
      <c r="MW949"/>
      <c r="MX949"/>
      <c r="MY949"/>
      <c r="MZ949"/>
      <c r="NA949"/>
      <c r="NB949"/>
      <c r="NC949"/>
      <c r="ND949"/>
      <c r="NE949"/>
      <c r="NF949"/>
      <c r="NG949"/>
      <c r="NH949"/>
      <c r="NI949"/>
      <c r="NJ949"/>
      <c r="NK949"/>
      <c r="NL949"/>
      <c r="NM949"/>
      <c r="NN949"/>
      <c r="NO949"/>
      <c r="NP949"/>
      <c r="NQ949"/>
      <c r="NR949"/>
      <c r="NS949"/>
      <c r="NT949"/>
      <c r="NU949"/>
      <c r="NV949"/>
      <c r="NW949"/>
      <c r="NX949"/>
      <c r="NY949"/>
      <c r="NZ949"/>
      <c r="OA949"/>
      <c r="OB949"/>
      <c r="OC949"/>
      <c r="OD949"/>
      <c r="OE949"/>
      <c r="OF949"/>
      <c r="OG949"/>
      <c r="OH949"/>
      <c r="OI949"/>
      <c r="OJ949"/>
      <c r="OK949"/>
      <c r="OL949"/>
      <c r="OM949"/>
      <c r="ON949"/>
      <c r="OO949"/>
      <c r="OP949"/>
      <c r="OQ949"/>
      <c r="OR949"/>
      <c r="OS949"/>
      <c r="OT949"/>
      <c r="OU949"/>
      <c r="OV949"/>
      <c r="OW949"/>
      <c r="OX949"/>
      <c r="OY949"/>
      <c r="OZ949"/>
      <c r="PA949"/>
      <c r="PB949"/>
      <c r="PC949"/>
      <c r="PD949"/>
      <c r="PE949"/>
      <c r="PF949"/>
      <c r="PG949"/>
      <c r="PH949"/>
      <c r="PI949"/>
      <c r="PJ949"/>
      <c r="PK949"/>
      <c r="PL949"/>
      <c r="PM949"/>
      <c r="PN949"/>
      <c r="PO949"/>
      <c r="PP949"/>
      <c r="PQ949"/>
      <c r="PR949"/>
      <c r="PS949"/>
      <c r="PT949"/>
      <c r="PU949"/>
      <c r="PV949"/>
      <c r="PW949"/>
      <c r="PX949"/>
      <c r="PY949"/>
      <c r="PZ949"/>
      <c r="QA949"/>
      <c r="QB949"/>
      <c r="QC949"/>
      <c r="QD949"/>
      <c r="QE949"/>
      <c r="QF949"/>
      <c r="QG949"/>
      <c r="QH949"/>
      <c r="QI949"/>
      <c r="QJ949"/>
      <c r="QK949"/>
      <c r="QL949"/>
      <c r="QM949"/>
      <c r="QN949"/>
      <c r="QO949"/>
      <c r="QP949"/>
      <c r="QQ949"/>
      <c r="QR949"/>
      <c r="QS949"/>
      <c r="QT949"/>
      <c r="QU949"/>
      <c r="QV949"/>
      <c r="QW949"/>
      <c r="QX949"/>
      <c r="QY949"/>
      <c r="QZ949"/>
      <c r="RA949"/>
      <c r="RB949"/>
      <c r="RC949"/>
      <c r="RD949"/>
      <c r="RE949"/>
      <c r="RF949"/>
      <c r="RG949"/>
      <c r="RH949"/>
      <c r="RI949"/>
      <c r="RJ949"/>
      <c r="RK949"/>
      <c r="RL949"/>
      <c r="RM949"/>
      <c r="RN949"/>
      <c r="RO949"/>
      <c r="RP949"/>
      <c r="RQ949"/>
      <c r="RR949"/>
      <c r="RS949"/>
      <c r="RT949"/>
      <c r="RU949"/>
      <c r="RV949"/>
      <c r="RW949"/>
      <c r="RX949"/>
      <c r="RY949"/>
      <c r="RZ949"/>
      <c r="SA949"/>
      <c r="SB949"/>
      <c r="SC949"/>
      <c r="SD949"/>
      <c r="SE949"/>
      <c r="SF949"/>
      <c r="SG949"/>
      <c r="SH949"/>
      <c r="SI949"/>
      <c r="SJ949"/>
      <c r="SK949"/>
      <c r="SL949"/>
      <c r="SM949"/>
      <c r="SN949"/>
      <c r="SO949"/>
      <c r="SP949"/>
      <c r="SQ949"/>
      <c r="SR949"/>
      <c r="SS949"/>
      <c r="ST949"/>
      <c r="SU949"/>
      <c r="SV949"/>
      <c r="SW949"/>
      <c r="SX949"/>
      <c r="SY949"/>
      <c r="SZ949"/>
      <c r="TA949"/>
      <c r="TB949"/>
      <c r="TC949"/>
      <c r="TD949"/>
      <c r="TE949"/>
      <c r="TF949"/>
      <c r="TG949"/>
      <c r="TH949"/>
      <c r="TI949"/>
      <c r="TJ949"/>
      <c r="TK949"/>
      <c r="TL949"/>
      <c r="TM949"/>
      <c r="TN949"/>
      <c r="TO949"/>
      <c r="TP949"/>
      <c r="TQ949"/>
      <c r="TR949"/>
      <c r="TS949"/>
      <c r="TT949"/>
      <c r="TU949"/>
      <c r="TV949"/>
      <c r="TW949"/>
      <c r="TX949"/>
      <c r="TY949"/>
      <c r="TZ949"/>
      <c r="UA949"/>
      <c r="UB949"/>
      <c r="UC949"/>
      <c r="UD949"/>
      <c r="UE949"/>
      <c r="UF949"/>
      <c r="UG949"/>
      <c r="UH949"/>
      <c r="UI949"/>
      <c r="UJ949"/>
      <c r="UK949"/>
      <c r="UL949"/>
      <c r="UM949"/>
      <c r="UN949"/>
      <c r="UO949"/>
      <c r="UP949"/>
      <c r="UQ949"/>
      <c r="UR949"/>
      <c r="US949"/>
      <c r="UT949"/>
      <c r="UU949"/>
      <c r="UV949"/>
      <c r="UW949"/>
      <c r="UX949"/>
      <c r="UY949"/>
      <c r="UZ949"/>
      <c r="VA949"/>
      <c r="VB949"/>
      <c r="VC949"/>
      <c r="VD949"/>
      <c r="VE949"/>
      <c r="VF949"/>
      <c r="VG949"/>
      <c r="VH949"/>
      <c r="VI949"/>
      <c r="VJ949"/>
      <c r="VK949"/>
      <c r="VL949"/>
      <c r="VM949"/>
      <c r="VN949"/>
      <c r="VO949"/>
      <c r="VP949"/>
      <c r="VQ949"/>
      <c r="VR949"/>
      <c r="VS949"/>
      <c r="VT949"/>
      <c r="VU949"/>
      <c r="VV949"/>
      <c r="VW949"/>
      <c r="VX949"/>
      <c r="VY949"/>
      <c r="VZ949"/>
      <c r="WA949"/>
      <c r="WB949"/>
      <c r="WC949"/>
      <c r="WD949"/>
      <c r="WE949"/>
      <c r="WF949"/>
      <c r="WG949"/>
      <c r="WH949"/>
      <c r="WI949"/>
      <c r="WJ949"/>
      <c r="WK949"/>
      <c r="WL949"/>
      <c r="WM949"/>
      <c r="WN949"/>
      <c r="WO949"/>
      <c r="WP949"/>
      <c r="WQ949"/>
      <c r="WR949"/>
      <c r="WS949"/>
      <c r="WT949"/>
      <c r="WU949"/>
      <c r="WV949"/>
      <c r="WW949"/>
      <c r="WX949"/>
      <c r="WY949"/>
      <c r="WZ949"/>
      <c r="XA949"/>
      <c r="XB949"/>
      <c r="XC949"/>
      <c r="XD949"/>
      <c r="XE949"/>
      <c r="XF949"/>
      <c r="XG949"/>
      <c r="XH949"/>
      <c r="XI949"/>
      <c r="XJ949"/>
      <c r="XK949"/>
      <c r="XL949"/>
      <c r="XM949"/>
      <c r="XN949"/>
      <c r="XO949"/>
      <c r="XP949"/>
      <c r="XQ949"/>
      <c r="XR949"/>
      <c r="XS949"/>
      <c r="XT949"/>
      <c r="XU949"/>
      <c r="XV949"/>
      <c r="XW949"/>
      <c r="XX949"/>
      <c r="XY949"/>
      <c r="XZ949"/>
      <c r="YA949"/>
      <c r="YB949"/>
      <c r="YC949"/>
      <c r="YD949"/>
      <c r="YE949"/>
      <c r="YF949"/>
      <c r="YG949"/>
      <c r="YH949"/>
      <c r="YI949"/>
      <c r="YJ949"/>
      <c r="YK949"/>
      <c r="YL949"/>
      <c r="YM949"/>
      <c r="YN949"/>
      <c r="YO949"/>
      <c r="YP949"/>
      <c r="YQ949"/>
      <c r="YR949"/>
      <c r="YS949"/>
      <c r="YT949"/>
      <c r="YU949"/>
      <c r="YV949"/>
      <c r="YW949"/>
      <c r="YX949"/>
      <c r="YY949"/>
      <c r="YZ949"/>
      <c r="ZA949"/>
      <c r="ZB949"/>
      <c r="ZC949"/>
      <c r="ZD949"/>
      <c r="ZE949"/>
      <c r="ZF949"/>
      <c r="ZG949"/>
      <c r="ZH949"/>
      <c r="ZI949"/>
      <c r="ZJ949"/>
      <c r="ZK949"/>
      <c r="ZL949"/>
      <c r="ZM949"/>
      <c r="ZN949"/>
      <c r="ZO949"/>
      <c r="ZP949"/>
      <c r="ZQ949"/>
      <c r="ZR949"/>
      <c r="ZS949"/>
      <c r="ZT949"/>
      <c r="ZU949"/>
      <c r="ZV949"/>
      <c r="ZW949"/>
      <c r="ZX949"/>
      <c r="ZY949"/>
      <c r="ZZ949"/>
    </row>
    <row r="950" spans="12:702" x14ac:dyDescent="0.3">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c r="ME950"/>
      <c r="MF950"/>
      <c r="MG950"/>
      <c r="MH950"/>
      <c r="MI950"/>
      <c r="MJ950"/>
      <c r="MK950"/>
      <c r="ML950"/>
      <c r="MM950"/>
      <c r="MN950"/>
      <c r="MO950"/>
      <c r="MP950"/>
      <c r="MQ950"/>
      <c r="MR950"/>
      <c r="MS950"/>
      <c r="MT950"/>
      <c r="MU950"/>
      <c r="MV950"/>
      <c r="MW950"/>
      <c r="MX950"/>
      <c r="MY950"/>
      <c r="MZ950"/>
      <c r="NA950"/>
      <c r="NB950"/>
      <c r="NC950"/>
      <c r="ND950"/>
      <c r="NE950"/>
      <c r="NF950"/>
      <c r="NG950"/>
      <c r="NH950"/>
      <c r="NI950"/>
      <c r="NJ950"/>
      <c r="NK950"/>
      <c r="NL950"/>
      <c r="NM950"/>
      <c r="NN950"/>
      <c r="NO950"/>
      <c r="NP950"/>
      <c r="NQ950"/>
      <c r="NR950"/>
      <c r="NS950"/>
      <c r="NT950"/>
      <c r="NU950"/>
      <c r="NV950"/>
      <c r="NW950"/>
      <c r="NX950"/>
      <c r="NY950"/>
      <c r="NZ950"/>
      <c r="OA950"/>
      <c r="OB950"/>
      <c r="OC950"/>
      <c r="OD950"/>
      <c r="OE950"/>
      <c r="OF950"/>
      <c r="OG950"/>
      <c r="OH950"/>
      <c r="OI950"/>
      <c r="OJ950"/>
      <c r="OK950"/>
      <c r="OL950"/>
      <c r="OM950"/>
      <c r="ON950"/>
      <c r="OO950"/>
      <c r="OP950"/>
      <c r="OQ950"/>
      <c r="OR950"/>
      <c r="OS950"/>
      <c r="OT950"/>
      <c r="OU950"/>
      <c r="OV950"/>
      <c r="OW950"/>
      <c r="OX950"/>
      <c r="OY950"/>
      <c r="OZ950"/>
      <c r="PA950"/>
      <c r="PB950"/>
      <c r="PC950"/>
      <c r="PD950"/>
      <c r="PE950"/>
      <c r="PF950"/>
      <c r="PG950"/>
      <c r="PH950"/>
      <c r="PI950"/>
      <c r="PJ950"/>
      <c r="PK950"/>
      <c r="PL950"/>
      <c r="PM950"/>
      <c r="PN950"/>
      <c r="PO950"/>
      <c r="PP950"/>
      <c r="PQ950"/>
      <c r="PR950"/>
      <c r="PS950"/>
      <c r="PT950"/>
      <c r="PU950"/>
      <c r="PV950"/>
      <c r="PW950"/>
      <c r="PX950"/>
      <c r="PY950"/>
      <c r="PZ950"/>
      <c r="QA950"/>
      <c r="QB950"/>
      <c r="QC950"/>
      <c r="QD950"/>
      <c r="QE950"/>
      <c r="QF950"/>
      <c r="QG950"/>
      <c r="QH950"/>
      <c r="QI950"/>
      <c r="QJ950"/>
      <c r="QK950"/>
      <c r="QL950"/>
      <c r="QM950"/>
      <c r="QN950"/>
      <c r="QO950"/>
      <c r="QP950"/>
      <c r="QQ950"/>
      <c r="QR950"/>
      <c r="QS950"/>
      <c r="QT950"/>
      <c r="QU950"/>
      <c r="QV950"/>
      <c r="QW950"/>
      <c r="QX950"/>
      <c r="QY950"/>
      <c r="QZ950"/>
      <c r="RA950"/>
      <c r="RB950"/>
      <c r="RC950"/>
      <c r="RD950"/>
      <c r="RE950"/>
      <c r="RF950"/>
      <c r="RG950"/>
      <c r="RH950"/>
      <c r="RI950"/>
      <c r="RJ950"/>
      <c r="RK950"/>
      <c r="RL950"/>
      <c r="RM950"/>
      <c r="RN950"/>
      <c r="RO950"/>
      <c r="RP950"/>
      <c r="RQ950"/>
      <c r="RR950"/>
      <c r="RS950"/>
      <c r="RT950"/>
      <c r="RU950"/>
      <c r="RV950"/>
      <c r="RW950"/>
      <c r="RX950"/>
      <c r="RY950"/>
      <c r="RZ950"/>
      <c r="SA950"/>
      <c r="SB950"/>
      <c r="SC950"/>
      <c r="SD950"/>
      <c r="SE950"/>
      <c r="SF950"/>
      <c r="SG950"/>
      <c r="SH950"/>
      <c r="SI950"/>
      <c r="SJ950"/>
      <c r="SK950"/>
      <c r="SL950"/>
      <c r="SM950"/>
      <c r="SN950"/>
      <c r="SO950"/>
      <c r="SP950"/>
      <c r="SQ950"/>
      <c r="SR950"/>
      <c r="SS950"/>
      <c r="ST950"/>
      <c r="SU950"/>
      <c r="SV950"/>
      <c r="SW950"/>
      <c r="SX950"/>
      <c r="SY950"/>
      <c r="SZ950"/>
      <c r="TA950"/>
      <c r="TB950"/>
      <c r="TC950"/>
      <c r="TD950"/>
      <c r="TE950"/>
      <c r="TF950"/>
      <c r="TG950"/>
      <c r="TH950"/>
      <c r="TI950"/>
      <c r="TJ950"/>
      <c r="TK950"/>
      <c r="TL950"/>
      <c r="TM950"/>
      <c r="TN950"/>
      <c r="TO950"/>
      <c r="TP950"/>
      <c r="TQ950"/>
      <c r="TR950"/>
      <c r="TS950"/>
      <c r="TT950"/>
      <c r="TU950"/>
      <c r="TV950"/>
      <c r="TW950"/>
      <c r="TX950"/>
      <c r="TY950"/>
      <c r="TZ950"/>
      <c r="UA950"/>
      <c r="UB950"/>
      <c r="UC950"/>
      <c r="UD950"/>
      <c r="UE950"/>
      <c r="UF950"/>
      <c r="UG950"/>
      <c r="UH950"/>
      <c r="UI950"/>
      <c r="UJ950"/>
      <c r="UK950"/>
      <c r="UL950"/>
      <c r="UM950"/>
      <c r="UN950"/>
      <c r="UO950"/>
      <c r="UP950"/>
      <c r="UQ950"/>
      <c r="UR950"/>
      <c r="US950"/>
      <c r="UT950"/>
      <c r="UU950"/>
      <c r="UV950"/>
      <c r="UW950"/>
      <c r="UX950"/>
      <c r="UY950"/>
      <c r="UZ950"/>
      <c r="VA950"/>
      <c r="VB950"/>
      <c r="VC950"/>
      <c r="VD950"/>
      <c r="VE950"/>
      <c r="VF950"/>
      <c r="VG950"/>
      <c r="VH950"/>
      <c r="VI950"/>
      <c r="VJ950"/>
      <c r="VK950"/>
      <c r="VL950"/>
      <c r="VM950"/>
      <c r="VN950"/>
      <c r="VO950"/>
      <c r="VP950"/>
      <c r="VQ950"/>
      <c r="VR950"/>
      <c r="VS950"/>
      <c r="VT950"/>
      <c r="VU950"/>
      <c r="VV950"/>
      <c r="VW950"/>
      <c r="VX950"/>
      <c r="VY950"/>
      <c r="VZ950"/>
      <c r="WA950"/>
      <c r="WB950"/>
      <c r="WC950"/>
      <c r="WD950"/>
      <c r="WE950"/>
      <c r="WF950"/>
      <c r="WG950"/>
      <c r="WH950"/>
      <c r="WI950"/>
      <c r="WJ950"/>
      <c r="WK950"/>
      <c r="WL950"/>
      <c r="WM950"/>
      <c r="WN950"/>
      <c r="WO950"/>
      <c r="WP950"/>
      <c r="WQ950"/>
      <c r="WR950"/>
      <c r="WS950"/>
      <c r="WT950"/>
      <c r="WU950"/>
      <c r="WV950"/>
      <c r="WW950"/>
      <c r="WX950"/>
      <c r="WY950"/>
      <c r="WZ950"/>
      <c r="XA950"/>
      <c r="XB950"/>
      <c r="XC950"/>
      <c r="XD950"/>
      <c r="XE950"/>
      <c r="XF950"/>
      <c r="XG950"/>
      <c r="XH950"/>
      <c r="XI950"/>
      <c r="XJ950"/>
      <c r="XK950"/>
      <c r="XL950"/>
      <c r="XM950"/>
      <c r="XN950"/>
      <c r="XO950"/>
      <c r="XP950"/>
      <c r="XQ950"/>
      <c r="XR950"/>
      <c r="XS950"/>
      <c r="XT950"/>
      <c r="XU950"/>
      <c r="XV950"/>
      <c r="XW950"/>
      <c r="XX950"/>
      <c r="XY950"/>
      <c r="XZ950"/>
      <c r="YA950"/>
      <c r="YB950"/>
      <c r="YC950"/>
      <c r="YD950"/>
      <c r="YE950"/>
      <c r="YF950"/>
      <c r="YG950"/>
      <c r="YH950"/>
      <c r="YI950"/>
      <c r="YJ950"/>
      <c r="YK950"/>
      <c r="YL950"/>
      <c r="YM950"/>
      <c r="YN950"/>
      <c r="YO950"/>
      <c r="YP950"/>
      <c r="YQ950"/>
      <c r="YR950"/>
      <c r="YS950"/>
      <c r="YT950"/>
      <c r="YU950"/>
      <c r="YV950"/>
      <c r="YW950"/>
      <c r="YX950"/>
      <c r="YY950"/>
      <c r="YZ950"/>
      <c r="ZA950"/>
      <c r="ZB950"/>
      <c r="ZC950"/>
      <c r="ZD950"/>
      <c r="ZE950"/>
      <c r="ZF950"/>
      <c r="ZG950"/>
      <c r="ZH950"/>
      <c r="ZI950"/>
      <c r="ZJ950"/>
      <c r="ZK950"/>
      <c r="ZL950"/>
      <c r="ZM950"/>
      <c r="ZN950"/>
      <c r="ZO950"/>
      <c r="ZP950"/>
      <c r="ZQ950"/>
      <c r="ZR950"/>
      <c r="ZS950"/>
      <c r="ZT950"/>
      <c r="ZU950"/>
      <c r="ZV950"/>
      <c r="ZW950"/>
      <c r="ZX950"/>
      <c r="ZY950"/>
      <c r="ZZ950"/>
    </row>
    <row r="951" spans="12:702" x14ac:dyDescent="0.3">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c r="ME951"/>
      <c r="MF951"/>
      <c r="MG951"/>
      <c r="MH951"/>
      <c r="MI951"/>
      <c r="MJ951"/>
      <c r="MK951"/>
      <c r="ML951"/>
      <c r="MM951"/>
      <c r="MN951"/>
      <c r="MO951"/>
      <c r="MP951"/>
      <c r="MQ951"/>
      <c r="MR951"/>
      <c r="MS951"/>
      <c r="MT951"/>
      <c r="MU951"/>
      <c r="MV951"/>
      <c r="MW951"/>
      <c r="MX951"/>
      <c r="MY951"/>
      <c r="MZ951"/>
      <c r="NA951"/>
      <c r="NB951"/>
      <c r="NC951"/>
      <c r="ND951"/>
      <c r="NE951"/>
      <c r="NF951"/>
      <c r="NG951"/>
      <c r="NH951"/>
      <c r="NI951"/>
      <c r="NJ951"/>
      <c r="NK951"/>
      <c r="NL951"/>
      <c r="NM951"/>
      <c r="NN951"/>
      <c r="NO951"/>
      <c r="NP951"/>
      <c r="NQ951"/>
      <c r="NR951"/>
      <c r="NS951"/>
      <c r="NT951"/>
      <c r="NU951"/>
      <c r="NV951"/>
      <c r="NW951"/>
      <c r="NX951"/>
      <c r="NY951"/>
      <c r="NZ951"/>
      <c r="OA951"/>
      <c r="OB951"/>
      <c r="OC951"/>
      <c r="OD951"/>
      <c r="OE951"/>
      <c r="OF951"/>
      <c r="OG951"/>
      <c r="OH951"/>
      <c r="OI951"/>
      <c r="OJ951"/>
      <c r="OK951"/>
      <c r="OL951"/>
      <c r="OM951"/>
      <c r="ON951"/>
      <c r="OO951"/>
      <c r="OP951"/>
      <c r="OQ951"/>
      <c r="OR951"/>
      <c r="OS951"/>
      <c r="OT951"/>
      <c r="OU951"/>
      <c r="OV951"/>
      <c r="OW951"/>
      <c r="OX951"/>
      <c r="OY951"/>
      <c r="OZ951"/>
      <c r="PA951"/>
      <c r="PB951"/>
      <c r="PC951"/>
      <c r="PD951"/>
      <c r="PE951"/>
      <c r="PF951"/>
      <c r="PG951"/>
      <c r="PH951"/>
      <c r="PI951"/>
      <c r="PJ951"/>
      <c r="PK951"/>
      <c r="PL951"/>
      <c r="PM951"/>
      <c r="PN951"/>
      <c r="PO951"/>
      <c r="PP951"/>
      <c r="PQ951"/>
      <c r="PR951"/>
      <c r="PS951"/>
      <c r="PT951"/>
      <c r="PU951"/>
      <c r="PV951"/>
      <c r="PW951"/>
      <c r="PX951"/>
      <c r="PY951"/>
      <c r="PZ951"/>
      <c r="QA951"/>
      <c r="QB951"/>
      <c r="QC951"/>
      <c r="QD951"/>
      <c r="QE951"/>
      <c r="QF951"/>
      <c r="QG951"/>
      <c r="QH951"/>
      <c r="QI951"/>
      <c r="QJ951"/>
      <c r="QK951"/>
      <c r="QL951"/>
      <c r="QM951"/>
      <c r="QN951"/>
      <c r="QO951"/>
      <c r="QP951"/>
      <c r="QQ951"/>
      <c r="QR951"/>
      <c r="QS951"/>
      <c r="QT951"/>
      <c r="QU951"/>
      <c r="QV951"/>
      <c r="QW951"/>
      <c r="QX951"/>
      <c r="QY951"/>
      <c r="QZ951"/>
      <c r="RA951"/>
      <c r="RB951"/>
      <c r="RC951"/>
      <c r="RD951"/>
      <c r="RE951"/>
      <c r="RF951"/>
      <c r="RG951"/>
      <c r="RH951"/>
      <c r="RI951"/>
      <c r="RJ951"/>
      <c r="RK951"/>
      <c r="RL951"/>
      <c r="RM951"/>
      <c r="RN951"/>
      <c r="RO951"/>
      <c r="RP951"/>
      <c r="RQ951"/>
      <c r="RR951"/>
      <c r="RS951"/>
      <c r="RT951"/>
      <c r="RU951"/>
      <c r="RV951"/>
      <c r="RW951"/>
      <c r="RX951"/>
      <c r="RY951"/>
      <c r="RZ951"/>
      <c r="SA951"/>
      <c r="SB951"/>
      <c r="SC951"/>
      <c r="SD951"/>
      <c r="SE951"/>
      <c r="SF951"/>
      <c r="SG951"/>
      <c r="SH951"/>
      <c r="SI951"/>
      <c r="SJ951"/>
      <c r="SK951"/>
      <c r="SL951"/>
      <c r="SM951"/>
      <c r="SN951"/>
      <c r="SO951"/>
      <c r="SP951"/>
      <c r="SQ951"/>
      <c r="SR951"/>
      <c r="SS951"/>
      <c r="ST951"/>
      <c r="SU951"/>
      <c r="SV951"/>
      <c r="SW951"/>
      <c r="SX951"/>
      <c r="SY951"/>
      <c r="SZ951"/>
      <c r="TA951"/>
      <c r="TB951"/>
      <c r="TC951"/>
      <c r="TD951"/>
      <c r="TE951"/>
      <c r="TF951"/>
      <c r="TG951"/>
      <c r="TH951"/>
      <c r="TI951"/>
      <c r="TJ951"/>
      <c r="TK951"/>
      <c r="TL951"/>
      <c r="TM951"/>
      <c r="TN951"/>
      <c r="TO951"/>
      <c r="TP951"/>
      <c r="TQ951"/>
      <c r="TR951"/>
      <c r="TS951"/>
      <c r="TT951"/>
      <c r="TU951"/>
      <c r="TV951"/>
      <c r="TW951"/>
      <c r="TX951"/>
      <c r="TY951"/>
      <c r="TZ951"/>
      <c r="UA951"/>
      <c r="UB951"/>
      <c r="UC951"/>
      <c r="UD951"/>
      <c r="UE951"/>
      <c r="UF951"/>
      <c r="UG951"/>
      <c r="UH951"/>
      <c r="UI951"/>
      <c r="UJ951"/>
      <c r="UK951"/>
      <c r="UL951"/>
      <c r="UM951"/>
      <c r="UN951"/>
      <c r="UO951"/>
      <c r="UP951"/>
      <c r="UQ951"/>
      <c r="UR951"/>
      <c r="US951"/>
      <c r="UT951"/>
      <c r="UU951"/>
      <c r="UV951"/>
      <c r="UW951"/>
      <c r="UX951"/>
      <c r="UY951"/>
      <c r="UZ951"/>
      <c r="VA951"/>
      <c r="VB951"/>
      <c r="VC951"/>
      <c r="VD951"/>
      <c r="VE951"/>
      <c r="VF951"/>
      <c r="VG951"/>
      <c r="VH951"/>
      <c r="VI951"/>
      <c r="VJ951"/>
      <c r="VK951"/>
      <c r="VL951"/>
      <c r="VM951"/>
      <c r="VN951"/>
      <c r="VO951"/>
      <c r="VP951"/>
      <c r="VQ951"/>
      <c r="VR951"/>
      <c r="VS951"/>
      <c r="VT951"/>
      <c r="VU951"/>
      <c r="VV951"/>
      <c r="VW951"/>
      <c r="VX951"/>
      <c r="VY951"/>
      <c r="VZ951"/>
      <c r="WA951"/>
      <c r="WB951"/>
      <c r="WC951"/>
      <c r="WD951"/>
      <c r="WE951"/>
      <c r="WF951"/>
      <c r="WG951"/>
      <c r="WH951"/>
      <c r="WI951"/>
      <c r="WJ951"/>
      <c r="WK951"/>
      <c r="WL951"/>
      <c r="WM951"/>
      <c r="WN951"/>
      <c r="WO951"/>
      <c r="WP951"/>
      <c r="WQ951"/>
      <c r="WR951"/>
      <c r="WS951"/>
      <c r="WT951"/>
      <c r="WU951"/>
      <c r="WV951"/>
      <c r="WW951"/>
      <c r="WX951"/>
      <c r="WY951"/>
      <c r="WZ951"/>
      <c r="XA951"/>
      <c r="XB951"/>
      <c r="XC951"/>
      <c r="XD951"/>
      <c r="XE951"/>
      <c r="XF951"/>
      <c r="XG951"/>
      <c r="XH951"/>
      <c r="XI951"/>
      <c r="XJ951"/>
      <c r="XK951"/>
      <c r="XL951"/>
      <c r="XM951"/>
      <c r="XN951"/>
      <c r="XO951"/>
      <c r="XP951"/>
      <c r="XQ951"/>
      <c r="XR951"/>
      <c r="XS951"/>
      <c r="XT951"/>
      <c r="XU951"/>
      <c r="XV951"/>
      <c r="XW951"/>
      <c r="XX951"/>
      <c r="XY951"/>
      <c r="XZ951"/>
      <c r="YA951"/>
      <c r="YB951"/>
      <c r="YC951"/>
      <c r="YD951"/>
      <c r="YE951"/>
      <c r="YF951"/>
      <c r="YG951"/>
      <c r="YH951"/>
      <c r="YI951"/>
      <c r="YJ951"/>
      <c r="YK951"/>
      <c r="YL951"/>
      <c r="YM951"/>
      <c r="YN951"/>
      <c r="YO951"/>
      <c r="YP951"/>
      <c r="YQ951"/>
      <c r="YR951"/>
      <c r="YS951"/>
      <c r="YT951"/>
      <c r="YU951"/>
      <c r="YV951"/>
      <c r="YW951"/>
      <c r="YX951"/>
      <c r="YY951"/>
      <c r="YZ951"/>
      <c r="ZA951"/>
      <c r="ZB951"/>
      <c r="ZC951"/>
      <c r="ZD951"/>
      <c r="ZE951"/>
      <c r="ZF951"/>
      <c r="ZG951"/>
      <c r="ZH951"/>
      <c r="ZI951"/>
      <c r="ZJ951"/>
      <c r="ZK951"/>
      <c r="ZL951"/>
      <c r="ZM951"/>
      <c r="ZN951"/>
      <c r="ZO951"/>
      <c r="ZP951"/>
      <c r="ZQ951"/>
      <c r="ZR951"/>
      <c r="ZS951"/>
      <c r="ZT951"/>
      <c r="ZU951"/>
      <c r="ZV951"/>
      <c r="ZW951"/>
      <c r="ZX951"/>
      <c r="ZY951"/>
      <c r="ZZ951"/>
    </row>
    <row r="952" spans="12:702" x14ac:dyDescent="0.3">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c r="ME952"/>
      <c r="MF952"/>
      <c r="MG952"/>
      <c r="MH952"/>
      <c r="MI952"/>
      <c r="MJ952"/>
      <c r="MK952"/>
      <c r="ML952"/>
      <c r="MM952"/>
      <c r="MN952"/>
      <c r="MO952"/>
      <c r="MP952"/>
      <c r="MQ952"/>
      <c r="MR952"/>
      <c r="MS952"/>
      <c r="MT952"/>
      <c r="MU952"/>
      <c r="MV952"/>
      <c r="MW952"/>
      <c r="MX952"/>
      <c r="MY952"/>
      <c r="MZ952"/>
      <c r="NA952"/>
      <c r="NB952"/>
      <c r="NC952"/>
      <c r="ND952"/>
      <c r="NE952"/>
      <c r="NF952"/>
      <c r="NG952"/>
      <c r="NH952"/>
      <c r="NI952"/>
      <c r="NJ952"/>
      <c r="NK952"/>
      <c r="NL952"/>
      <c r="NM952"/>
      <c r="NN952"/>
      <c r="NO952"/>
      <c r="NP952"/>
      <c r="NQ952"/>
      <c r="NR952"/>
      <c r="NS952"/>
      <c r="NT952"/>
      <c r="NU952"/>
      <c r="NV952"/>
      <c r="NW952"/>
      <c r="NX952"/>
      <c r="NY952"/>
      <c r="NZ952"/>
      <c r="OA952"/>
      <c r="OB952"/>
      <c r="OC952"/>
      <c r="OD952"/>
      <c r="OE952"/>
      <c r="OF952"/>
      <c r="OG952"/>
      <c r="OH952"/>
      <c r="OI952"/>
      <c r="OJ952"/>
      <c r="OK952"/>
      <c r="OL952"/>
      <c r="OM952"/>
      <c r="ON952"/>
      <c r="OO952"/>
      <c r="OP952"/>
      <c r="OQ952"/>
      <c r="OR952"/>
      <c r="OS952"/>
      <c r="OT952"/>
      <c r="OU952"/>
      <c r="OV952"/>
      <c r="OW952"/>
      <c r="OX952"/>
      <c r="OY952"/>
      <c r="OZ952"/>
      <c r="PA952"/>
      <c r="PB952"/>
      <c r="PC952"/>
      <c r="PD952"/>
      <c r="PE952"/>
      <c r="PF952"/>
      <c r="PG952"/>
      <c r="PH952"/>
      <c r="PI952"/>
      <c r="PJ952"/>
      <c r="PK952"/>
      <c r="PL952"/>
      <c r="PM952"/>
      <c r="PN952"/>
      <c r="PO952"/>
      <c r="PP952"/>
      <c r="PQ952"/>
      <c r="PR952"/>
      <c r="PS952"/>
      <c r="PT952"/>
      <c r="PU952"/>
      <c r="PV952"/>
      <c r="PW952"/>
      <c r="PX952"/>
      <c r="PY952"/>
      <c r="PZ952"/>
      <c r="QA952"/>
      <c r="QB952"/>
      <c r="QC952"/>
      <c r="QD952"/>
      <c r="QE952"/>
      <c r="QF952"/>
      <c r="QG952"/>
      <c r="QH952"/>
      <c r="QI952"/>
      <c r="QJ952"/>
      <c r="QK952"/>
      <c r="QL952"/>
      <c r="QM952"/>
      <c r="QN952"/>
      <c r="QO952"/>
      <c r="QP952"/>
      <c r="QQ952"/>
      <c r="QR952"/>
      <c r="QS952"/>
      <c r="QT952"/>
      <c r="QU952"/>
      <c r="QV952"/>
      <c r="QW952"/>
      <c r="QX952"/>
      <c r="QY952"/>
      <c r="QZ952"/>
      <c r="RA952"/>
      <c r="RB952"/>
      <c r="RC952"/>
      <c r="RD952"/>
      <c r="RE952"/>
      <c r="RF952"/>
      <c r="RG952"/>
      <c r="RH952"/>
      <c r="RI952"/>
      <c r="RJ952"/>
      <c r="RK952"/>
      <c r="RL952"/>
      <c r="RM952"/>
      <c r="RN952"/>
      <c r="RO952"/>
      <c r="RP952"/>
      <c r="RQ952"/>
      <c r="RR952"/>
      <c r="RS952"/>
      <c r="RT952"/>
      <c r="RU952"/>
      <c r="RV952"/>
      <c r="RW952"/>
      <c r="RX952"/>
      <c r="RY952"/>
      <c r="RZ952"/>
      <c r="SA952"/>
      <c r="SB952"/>
      <c r="SC952"/>
      <c r="SD952"/>
      <c r="SE952"/>
      <c r="SF952"/>
      <c r="SG952"/>
      <c r="SH952"/>
      <c r="SI952"/>
      <c r="SJ952"/>
      <c r="SK952"/>
      <c r="SL952"/>
      <c r="SM952"/>
      <c r="SN952"/>
      <c r="SO952"/>
      <c r="SP952"/>
      <c r="SQ952"/>
      <c r="SR952"/>
      <c r="SS952"/>
      <c r="ST952"/>
      <c r="SU952"/>
      <c r="SV952"/>
      <c r="SW952"/>
      <c r="SX952"/>
      <c r="SY952"/>
      <c r="SZ952"/>
      <c r="TA952"/>
      <c r="TB952"/>
      <c r="TC952"/>
      <c r="TD952"/>
      <c r="TE952"/>
      <c r="TF952"/>
      <c r="TG952"/>
      <c r="TH952"/>
      <c r="TI952"/>
      <c r="TJ952"/>
      <c r="TK952"/>
      <c r="TL952"/>
      <c r="TM952"/>
      <c r="TN952"/>
      <c r="TO952"/>
      <c r="TP952"/>
      <c r="TQ952"/>
      <c r="TR952"/>
      <c r="TS952"/>
      <c r="TT952"/>
      <c r="TU952"/>
      <c r="TV952"/>
      <c r="TW952"/>
      <c r="TX952"/>
      <c r="TY952"/>
      <c r="TZ952"/>
      <c r="UA952"/>
      <c r="UB952"/>
      <c r="UC952"/>
      <c r="UD952"/>
      <c r="UE952"/>
      <c r="UF952"/>
      <c r="UG952"/>
      <c r="UH952"/>
      <c r="UI952"/>
      <c r="UJ952"/>
      <c r="UK952"/>
      <c r="UL952"/>
      <c r="UM952"/>
      <c r="UN952"/>
      <c r="UO952"/>
      <c r="UP952"/>
      <c r="UQ952"/>
      <c r="UR952"/>
      <c r="US952"/>
      <c r="UT952"/>
      <c r="UU952"/>
      <c r="UV952"/>
      <c r="UW952"/>
      <c r="UX952"/>
      <c r="UY952"/>
      <c r="UZ952"/>
      <c r="VA952"/>
      <c r="VB952"/>
      <c r="VC952"/>
      <c r="VD952"/>
      <c r="VE952"/>
      <c r="VF952"/>
      <c r="VG952"/>
      <c r="VH952"/>
      <c r="VI952"/>
      <c r="VJ952"/>
      <c r="VK952"/>
      <c r="VL952"/>
      <c r="VM952"/>
      <c r="VN952"/>
      <c r="VO952"/>
      <c r="VP952"/>
      <c r="VQ952"/>
      <c r="VR952"/>
      <c r="VS952"/>
      <c r="VT952"/>
      <c r="VU952"/>
      <c r="VV952"/>
      <c r="VW952"/>
      <c r="VX952"/>
      <c r="VY952"/>
      <c r="VZ952"/>
      <c r="WA952"/>
      <c r="WB952"/>
      <c r="WC952"/>
      <c r="WD952"/>
      <c r="WE952"/>
      <c r="WF952"/>
      <c r="WG952"/>
      <c r="WH952"/>
      <c r="WI952"/>
      <c r="WJ952"/>
      <c r="WK952"/>
      <c r="WL952"/>
      <c r="WM952"/>
      <c r="WN952"/>
      <c r="WO952"/>
      <c r="WP952"/>
      <c r="WQ952"/>
      <c r="WR952"/>
      <c r="WS952"/>
      <c r="WT952"/>
      <c r="WU952"/>
      <c r="WV952"/>
      <c r="WW952"/>
      <c r="WX952"/>
      <c r="WY952"/>
      <c r="WZ952"/>
      <c r="XA952"/>
      <c r="XB952"/>
      <c r="XC952"/>
      <c r="XD952"/>
      <c r="XE952"/>
      <c r="XF952"/>
      <c r="XG952"/>
      <c r="XH952"/>
      <c r="XI952"/>
      <c r="XJ952"/>
      <c r="XK952"/>
      <c r="XL952"/>
      <c r="XM952"/>
      <c r="XN952"/>
      <c r="XO952"/>
      <c r="XP952"/>
      <c r="XQ952"/>
      <c r="XR952"/>
      <c r="XS952"/>
      <c r="XT952"/>
      <c r="XU952"/>
      <c r="XV952"/>
      <c r="XW952"/>
      <c r="XX952"/>
      <c r="XY952"/>
      <c r="XZ952"/>
      <c r="YA952"/>
      <c r="YB952"/>
      <c r="YC952"/>
      <c r="YD952"/>
      <c r="YE952"/>
      <c r="YF952"/>
      <c r="YG952"/>
      <c r="YH952"/>
      <c r="YI952"/>
      <c r="YJ952"/>
      <c r="YK952"/>
      <c r="YL952"/>
      <c r="YM952"/>
      <c r="YN952"/>
      <c r="YO952"/>
      <c r="YP952"/>
      <c r="YQ952"/>
      <c r="YR952"/>
      <c r="YS952"/>
      <c r="YT952"/>
      <c r="YU952"/>
      <c r="YV952"/>
      <c r="YW952"/>
      <c r="YX952"/>
      <c r="YY952"/>
      <c r="YZ952"/>
      <c r="ZA952"/>
      <c r="ZB952"/>
      <c r="ZC952"/>
      <c r="ZD952"/>
      <c r="ZE952"/>
      <c r="ZF952"/>
      <c r="ZG952"/>
      <c r="ZH952"/>
      <c r="ZI952"/>
      <c r="ZJ952"/>
      <c r="ZK952"/>
      <c r="ZL952"/>
      <c r="ZM952"/>
      <c r="ZN952"/>
      <c r="ZO952"/>
      <c r="ZP952"/>
      <c r="ZQ952"/>
      <c r="ZR952"/>
      <c r="ZS952"/>
      <c r="ZT952"/>
      <c r="ZU952"/>
      <c r="ZV952"/>
      <c r="ZW952"/>
      <c r="ZX952"/>
      <c r="ZY952"/>
      <c r="ZZ952"/>
    </row>
    <row r="953" spans="12:702" x14ac:dyDescent="0.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c r="ME953"/>
      <c r="MF953"/>
      <c r="MG953"/>
      <c r="MH953"/>
      <c r="MI953"/>
      <c r="MJ953"/>
      <c r="MK953"/>
      <c r="ML953"/>
      <c r="MM953"/>
      <c r="MN953"/>
      <c r="MO953"/>
      <c r="MP953"/>
      <c r="MQ953"/>
      <c r="MR953"/>
      <c r="MS953"/>
      <c r="MT953"/>
      <c r="MU953"/>
      <c r="MV953"/>
      <c r="MW953"/>
      <c r="MX953"/>
      <c r="MY953"/>
      <c r="MZ953"/>
      <c r="NA953"/>
      <c r="NB953"/>
      <c r="NC953"/>
      <c r="ND953"/>
      <c r="NE953"/>
      <c r="NF953"/>
      <c r="NG953"/>
      <c r="NH953"/>
      <c r="NI953"/>
      <c r="NJ953"/>
      <c r="NK953"/>
      <c r="NL953"/>
      <c r="NM953"/>
      <c r="NN953"/>
      <c r="NO953"/>
      <c r="NP953"/>
      <c r="NQ953"/>
      <c r="NR953"/>
      <c r="NS953"/>
      <c r="NT953"/>
      <c r="NU953"/>
      <c r="NV953"/>
      <c r="NW953"/>
      <c r="NX953"/>
      <c r="NY953"/>
      <c r="NZ953"/>
      <c r="OA953"/>
      <c r="OB953"/>
      <c r="OC953"/>
      <c r="OD953"/>
      <c r="OE953"/>
      <c r="OF953"/>
      <c r="OG953"/>
      <c r="OH953"/>
      <c r="OI953"/>
      <c r="OJ953"/>
      <c r="OK953"/>
      <c r="OL953"/>
      <c r="OM953"/>
      <c r="ON953"/>
      <c r="OO953"/>
      <c r="OP953"/>
      <c r="OQ953"/>
      <c r="OR953"/>
      <c r="OS953"/>
      <c r="OT953"/>
      <c r="OU953"/>
      <c r="OV953"/>
      <c r="OW953"/>
      <c r="OX953"/>
      <c r="OY953"/>
      <c r="OZ953"/>
      <c r="PA953"/>
      <c r="PB953"/>
      <c r="PC953"/>
      <c r="PD953"/>
      <c r="PE953"/>
      <c r="PF953"/>
      <c r="PG953"/>
      <c r="PH953"/>
      <c r="PI953"/>
      <c r="PJ953"/>
      <c r="PK953"/>
      <c r="PL953"/>
      <c r="PM953"/>
      <c r="PN953"/>
      <c r="PO953"/>
      <c r="PP953"/>
      <c r="PQ953"/>
      <c r="PR953"/>
      <c r="PS953"/>
      <c r="PT953"/>
      <c r="PU953"/>
      <c r="PV953"/>
      <c r="PW953"/>
      <c r="PX953"/>
      <c r="PY953"/>
      <c r="PZ953"/>
      <c r="QA953"/>
      <c r="QB953"/>
      <c r="QC953"/>
      <c r="QD953"/>
      <c r="QE953"/>
      <c r="QF953"/>
      <c r="QG953"/>
      <c r="QH953"/>
      <c r="QI953"/>
      <c r="QJ953"/>
      <c r="QK953"/>
      <c r="QL953"/>
      <c r="QM953"/>
      <c r="QN953"/>
      <c r="QO953"/>
      <c r="QP953"/>
      <c r="QQ953"/>
      <c r="QR953"/>
      <c r="QS953"/>
      <c r="QT953"/>
      <c r="QU953"/>
      <c r="QV953"/>
      <c r="QW953"/>
      <c r="QX953"/>
      <c r="QY953"/>
      <c r="QZ953"/>
      <c r="RA953"/>
      <c r="RB953"/>
      <c r="RC953"/>
      <c r="RD953"/>
      <c r="RE953"/>
      <c r="RF953"/>
      <c r="RG953"/>
      <c r="RH953"/>
      <c r="RI953"/>
      <c r="RJ953"/>
      <c r="RK953"/>
      <c r="RL953"/>
      <c r="RM953"/>
      <c r="RN953"/>
      <c r="RO953"/>
      <c r="RP953"/>
      <c r="RQ953"/>
      <c r="RR953"/>
      <c r="RS953"/>
      <c r="RT953"/>
      <c r="RU953"/>
      <c r="RV953"/>
      <c r="RW953"/>
      <c r="RX953"/>
      <c r="RY953"/>
      <c r="RZ953"/>
      <c r="SA953"/>
      <c r="SB953"/>
      <c r="SC953"/>
      <c r="SD953"/>
      <c r="SE953"/>
      <c r="SF953"/>
      <c r="SG953"/>
      <c r="SH953"/>
      <c r="SI953"/>
      <c r="SJ953"/>
      <c r="SK953"/>
      <c r="SL953"/>
      <c r="SM953"/>
      <c r="SN953"/>
      <c r="SO953"/>
      <c r="SP953"/>
      <c r="SQ953"/>
      <c r="SR953"/>
      <c r="SS953"/>
      <c r="ST953"/>
      <c r="SU953"/>
      <c r="SV953"/>
      <c r="SW953"/>
      <c r="SX953"/>
      <c r="SY953"/>
      <c r="SZ953"/>
      <c r="TA953"/>
      <c r="TB953"/>
      <c r="TC953"/>
      <c r="TD953"/>
      <c r="TE953"/>
      <c r="TF953"/>
      <c r="TG953"/>
      <c r="TH953"/>
      <c r="TI953"/>
      <c r="TJ953"/>
      <c r="TK953"/>
      <c r="TL953"/>
      <c r="TM953"/>
      <c r="TN953"/>
      <c r="TO953"/>
      <c r="TP953"/>
      <c r="TQ953"/>
      <c r="TR953"/>
      <c r="TS953"/>
      <c r="TT953"/>
      <c r="TU953"/>
      <c r="TV953"/>
      <c r="TW953"/>
      <c r="TX953"/>
      <c r="TY953"/>
      <c r="TZ953"/>
      <c r="UA953"/>
      <c r="UB953"/>
      <c r="UC953"/>
      <c r="UD953"/>
      <c r="UE953"/>
      <c r="UF953"/>
      <c r="UG953"/>
      <c r="UH953"/>
      <c r="UI953"/>
      <c r="UJ953"/>
      <c r="UK953"/>
      <c r="UL953"/>
      <c r="UM953"/>
      <c r="UN953"/>
      <c r="UO953"/>
      <c r="UP953"/>
      <c r="UQ953"/>
      <c r="UR953"/>
      <c r="US953"/>
      <c r="UT953"/>
      <c r="UU953"/>
      <c r="UV953"/>
      <c r="UW953"/>
      <c r="UX953"/>
      <c r="UY953"/>
      <c r="UZ953"/>
      <c r="VA953"/>
      <c r="VB953"/>
      <c r="VC953"/>
      <c r="VD953"/>
      <c r="VE953"/>
      <c r="VF953"/>
      <c r="VG953"/>
      <c r="VH953"/>
      <c r="VI953"/>
      <c r="VJ953"/>
      <c r="VK953"/>
      <c r="VL953"/>
      <c r="VM953"/>
      <c r="VN953"/>
      <c r="VO953"/>
      <c r="VP953"/>
      <c r="VQ953"/>
      <c r="VR953"/>
      <c r="VS953"/>
      <c r="VT953"/>
      <c r="VU953"/>
      <c r="VV953"/>
      <c r="VW953"/>
      <c r="VX953"/>
      <c r="VY953"/>
      <c r="VZ953"/>
      <c r="WA953"/>
      <c r="WB953"/>
      <c r="WC953"/>
      <c r="WD953"/>
      <c r="WE953"/>
      <c r="WF953"/>
      <c r="WG953"/>
      <c r="WH953"/>
      <c r="WI953"/>
      <c r="WJ953"/>
      <c r="WK953"/>
      <c r="WL953"/>
      <c r="WM953"/>
      <c r="WN953"/>
      <c r="WO953"/>
      <c r="WP953"/>
      <c r="WQ953"/>
      <c r="WR953"/>
      <c r="WS953"/>
      <c r="WT953"/>
      <c r="WU953"/>
      <c r="WV953"/>
      <c r="WW953"/>
      <c r="WX953"/>
      <c r="WY953"/>
      <c r="WZ953"/>
      <c r="XA953"/>
      <c r="XB953"/>
      <c r="XC953"/>
      <c r="XD953"/>
      <c r="XE953"/>
      <c r="XF953"/>
      <c r="XG953"/>
      <c r="XH953"/>
      <c r="XI953"/>
      <c r="XJ953"/>
      <c r="XK953"/>
      <c r="XL953"/>
      <c r="XM953"/>
      <c r="XN953"/>
      <c r="XO953"/>
      <c r="XP953"/>
      <c r="XQ953"/>
      <c r="XR953"/>
      <c r="XS953"/>
      <c r="XT953"/>
      <c r="XU953"/>
      <c r="XV953"/>
      <c r="XW953"/>
      <c r="XX953"/>
      <c r="XY953"/>
      <c r="XZ953"/>
      <c r="YA953"/>
      <c r="YB953"/>
      <c r="YC953"/>
      <c r="YD953"/>
      <c r="YE953"/>
      <c r="YF953"/>
      <c r="YG953"/>
      <c r="YH953"/>
      <c r="YI953"/>
      <c r="YJ953"/>
      <c r="YK953"/>
      <c r="YL953"/>
      <c r="YM953"/>
      <c r="YN953"/>
      <c r="YO953"/>
      <c r="YP953"/>
      <c r="YQ953"/>
      <c r="YR953"/>
      <c r="YS953"/>
      <c r="YT953"/>
      <c r="YU953"/>
      <c r="YV953"/>
      <c r="YW953"/>
      <c r="YX953"/>
      <c r="YY953"/>
      <c r="YZ953"/>
      <c r="ZA953"/>
      <c r="ZB953"/>
      <c r="ZC953"/>
      <c r="ZD953"/>
      <c r="ZE953"/>
      <c r="ZF953"/>
      <c r="ZG953"/>
      <c r="ZH953"/>
      <c r="ZI953"/>
      <c r="ZJ953"/>
      <c r="ZK953"/>
      <c r="ZL953"/>
      <c r="ZM953"/>
      <c r="ZN953"/>
      <c r="ZO953"/>
      <c r="ZP953"/>
      <c r="ZQ953"/>
      <c r="ZR953"/>
      <c r="ZS953"/>
      <c r="ZT953"/>
      <c r="ZU953"/>
      <c r="ZV953"/>
      <c r="ZW953"/>
      <c r="ZX953"/>
      <c r="ZY953"/>
      <c r="ZZ953"/>
    </row>
    <row r="954" spans="12:702" x14ac:dyDescent="0.3">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c r="ME954"/>
      <c r="MF954"/>
      <c r="MG954"/>
      <c r="MH954"/>
      <c r="MI954"/>
      <c r="MJ954"/>
      <c r="MK954"/>
      <c r="ML954"/>
      <c r="MM954"/>
      <c r="MN954"/>
      <c r="MO954"/>
      <c r="MP954"/>
      <c r="MQ954"/>
      <c r="MR954"/>
      <c r="MS954"/>
      <c r="MT954"/>
      <c r="MU954"/>
      <c r="MV954"/>
      <c r="MW954"/>
      <c r="MX954"/>
      <c r="MY954"/>
      <c r="MZ954"/>
      <c r="NA954"/>
      <c r="NB954"/>
      <c r="NC954"/>
      <c r="ND954"/>
      <c r="NE954"/>
      <c r="NF954"/>
      <c r="NG954"/>
      <c r="NH954"/>
      <c r="NI954"/>
      <c r="NJ954"/>
      <c r="NK954"/>
      <c r="NL954"/>
      <c r="NM954"/>
      <c r="NN954"/>
      <c r="NO954"/>
      <c r="NP954"/>
      <c r="NQ954"/>
      <c r="NR954"/>
      <c r="NS954"/>
      <c r="NT954"/>
      <c r="NU954"/>
      <c r="NV954"/>
      <c r="NW954"/>
      <c r="NX954"/>
      <c r="NY954"/>
      <c r="NZ954"/>
      <c r="OA954"/>
      <c r="OB954"/>
      <c r="OC954"/>
      <c r="OD954"/>
      <c r="OE954"/>
      <c r="OF954"/>
      <c r="OG954"/>
      <c r="OH954"/>
      <c r="OI954"/>
      <c r="OJ954"/>
      <c r="OK954"/>
      <c r="OL954"/>
      <c r="OM954"/>
      <c r="ON954"/>
      <c r="OO954"/>
      <c r="OP954"/>
      <c r="OQ954"/>
      <c r="OR954"/>
      <c r="OS954"/>
      <c r="OT954"/>
      <c r="OU954"/>
      <c r="OV954"/>
      <c r="OW954"/>
      <c r="OX954"/>
      <c r="OY954"/>
      <c r="OZ954"/>
      <c r="PA954"/>
      <c r="PB954"/>
      <c r="PC954"/>
      <c r="PD954"/>
      <c r="PE954"/>
      <c r="PF954"/>
      <c r="PG954"/>
      <c r="PH954"/>
      <c r="PI954"/>
      <c r="PJ954"/>
      <c r="PK954"/>
      <c r="PL954"/>
      <c r="PM954"/>
      <c r="PN954"/>
      <c r="PO954"/>
      <c r="PP954"/>
      <c r="PQ954"/>
      <c r="PR954"/>
      <c r="PS954"/>
      <c r="PT954"/>
      <c r="PU954"/>
      <c r="PV954"/>
      <c r="PW954"/>
      <c r="PX954"/>
      <c r="PY954"/>
      <c r="PZ954"/>
      <c r="QA954"/>
      <c r="QB954"/>
      <c r="QC954"/>
      <c r="QD954"/>
      <c r="QE954"/>
      <c r="QF954"/>
      <c r="QG954"/>
      <c r="QH954"/>
      <c r="QI954"/>
      <c r="QJ954"/>
      <c r="QK954"/>
      <c r="QL954"/>
      <c r="QM954"/>
      <c r="QN954"/>
      <c r="QO954"/>
      <c r="QP954"/>
      <c r="QQ954"/>
      <c r="QR954"/>
      <c r="QS954"/>
      <c r="QT954"/>
      <c r="QU954"/>
      <c r="QV954"/>
      <c r="QW954"/>
      <c r="QX954"/>
      <c r="QY954"/>
      <c r="QZ954"/>
      <c r="RA954"/>
      <c r="RB954"/>
      <c r="RC954"/>
      <c r="RD954"/>
      <c r="RE954"/>
      <c r="RF954"/>
      <c r="RG954"/>
      <c r="RH954"/>
      <c r="RI954"/>
      <c r="RJ954"/>
      <c r="RK954"/>
      <c r="RL954"/>
      <c r="RM954"/>
      <c r="RN954"/>
      <c r="RO954"/>
      <c r="RP954"/>
      <c r="RQ954"/>
      <c r="RR954"/>
      <c r="RS954"/>
      <c r="RT954"/>
      <c r="RU954"/>
      <c r="RV954"/>
      <c r="RW954"/>
      <c r="RX954"/>
      <c r="RY954"/>
      <c r="RZ954"/>
      <c r="SA954"/>
      <c r="SB954"/>
      <c r="SC954"/>
      <c r="SD954"/>
      <c r="SE954"/>
      <c r="SF954"/>
      <c r="SG954"/>
      <c r="SH954"/>
      <c r="SI954"/>
      <c r="SJ954"/>
      <c r="SK954"/>
      <c r="SL954"/>
      <c r="SM954"/>
      <c r="SN954"/>
      <c r="SO954"/>
      <c r="SP954"/>
      <c r="SQ954"/>
      <c r="SR954"/>
      <c r="SS954"/>
      <c r="ST954"/>
      <c r="SU954"/>
      <c r="SV954"/>
      <c r="SW954"/>
      <c r="SX954"/>
      <c r="SY954"/>
      <c r="SZ954"/>
      <c r="TA954"/>
      <c r="TB954"/>
      <c r="TC954"/>
      <c r="TD954"/>
      <c r="TE954"/>
      <c r="TF954"/>
      <c r="TG954"/>
      <c r="TH954"/>
      <c r="TI954"/>
      <c r="TJ954"/>
      <c r="TK954"/>
      <c r="TL954"/>
      <c r="TM954"/>
      <c r="TN954"/>
      <c r="TO954"/>
      <c r="TP954"/>
      <c r="TQ954"/>
      <c r="TR954"/>
      <c r="TS954"/>
      <c r="TT954"/>
      <c r="TU954"/>
      <c r="TV954"/>
      <c r="TW954"/>
      <c r="TX954"/>
      <c r="TY954"/>
      <c r="TZ954"/>
      <c r="UA954"/>
      <c r="UB954"/>
      <c r="UC954"/>
      <c r="UD954"/>
      <c r="UE954"/>
      <c r="UF954"/>
      <c r="UG954"/>
      <c r="UH954"/>
      <c r="UI954"/>
      <c r="UJ954"/>
      <c r="UK954"/>
      <c r="UL954"/>
      <c r="UM954"/>
      <c r="UN954"/>
      <c r="UO954"/>
      <c r="UP954"/>
      <c r="UQ954"/>
      <c r="UR954"/>
      <c r="US954"/>
      <c r="UT954"/>
      <c r="UU954"/>
      <c r="UV954"/>
      <c r="UW954"/>
      <c r="UX954"/>
      <c r="UY954"/>
      <c r="UZ954"/>
      <c r="VA954"/>
      <c r="VB954"/>
      <c r="VC954"/>
      <c r="VD954"/>
      <c r="VE954"/>
      <c r="VF954"/>
      <c r="VG954"/>
      <c r="VH954"/>
      <c r="VI954"/>
      <c r="VJ954"/>
      <c r="VK954"/>
      <c r="VL954"/>
      <c r="VM954"/>
      <c r="VN954"/>
      <c r="VO954"/>
      <c r="VP954"/>
      <c r="VQ954"/>
      <c r="VR954"/>
      <c r="VS954"/>
      <c r="VT954"/>
      <c r="VU954"/>
      <c r="VV954"/>
      <c r="VW954"/>
      <c r="VX954"/>
      <c r="VY954"/>
      <c r="VZ954"/>
      <c r="WA954"/>
      <c r="WB954"/>
      <c r="WC954"/>
      <c r="WD954"/>
      <c r="WE954"/>
      <c r="WF954"/>
      <c r="WG954"/>
      <c r="WH954"/>
      <c r="WI954"/>
      <c r="WJ954"/>
      <c r="WK954"/>
      <c r="WL954"/>
      <c r="WM954"/>
      <c r="WN954"/>
      <c r="WO954"/>
      <c r="WP954"/>
      <c r="WQ954"/>
      <c r="WR954"/>
      <c r="WS954"/>
      <c r="WT954"/>
      <c r="WU954"/>
      <c r="WV954"/>
      <c r="WW954"/>
      <c r="WX954"/>
      <c r="WY954"/>
      <c r="WZ954"/>
      <c r="XA954"/>
      <c r="XB954"/>
      <c r="XC954"/>
      <c r="XD954"/>
      <c r="XE954"/>
      <c r="XF954"/>
      <c r="XG954"/>
      <c r="XH954"/>
      <c r="XI954"/>
      <c r="XJ954"/>
      <c r="XK954"/>
      <c r="XL954"/>
      <c r="XM954"/>
      <c r="XN954"/>
      <c r="XO954"/>
      <c r="XP954"/>
      <c r="XQ954"/>
      <c r="XR954"/>
      <c r="XS954"/>
      <c r="XT954"/>
      <c r="XU954"/>
      <c r="XV954"/>
      <c r="XW954"/>
      <c r="XX954"/>
      <c r="XY954"/>
      <c r="XZ954"/>
      <c r="YA954"/>
      <c r="YB954"/>
      <c r="YC954"/>
      <c r="YD954"/>
      <c r="YE954"/>
      <c r="YF954"/>
      <c r="YG954"/>
      <c r="YH954"/>
      <c r="YI954"/>
      <c r="YJ954"/>
      <c r="YK954"/>
      <c r="YL954"/>
      <c r="YM954"/>
      <c r="YN954"/>
      <c r="YO954"/>
      <c r="YP954"/>
      <c r="YQ954"/>
      <c r="YR954"/>
      <c r="YS954"/>
      <c r="YT954"/>
      <c r="YU954"/>
      <c r="YV954"/>
      <c r="YW954"/>
      <c r="YX954"/>
      <c r="YY954"/>
      <c r="YZ954"/>
      <c r="ZA954"/>
      <c r="ZB954"/>
      <c r="ZC954"/>
      <c r="ZD954"/>
      <c r="ZE954"/>
      <c r="ZF954"/>
      <c r="ZG954"/>
      <c r="ZH954"/>
      <c r="ZI954"/>
      <c r="ZJ954"/>
      <c r="ZK954"/>
      <c r="ZL954"/>
      <c r="ZM954"/>
      <c r="ZN954"/>
      <c r="ZO954"/>
      <c r="ZP954"/>
      <c r="ZQ954"/>
      <c r="ZR954"/>
      <c r="ZS954"/>
      <c r="ZT954"/>
      <c r="ZU954"/>
      <c r="ZV954"/>
      <c r="ZW954"/>
      <c r="ZX954"/>
      <c r="ZY954"/>
      <c r="ZZ954"/>
    </row>
    <row r="955" spans="12:702" x14ac:dyDescent="0.3">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c r="ME955"/>
      <c r="MF955"/>
      <c r="MG955"/>
      <c r="MH955"/>
      <c r="MI955"/>
      <c r="MJ955"/>
      <c r="MK955"/>
      <c r="ML955"/>
      <c r="MM955"/>
      <c r="MN955"/>
      <c r="MO955"/>
      <c r="MP955"/>
      <c r="MQ955"/>
      <c r="MR955"/>
      <c r="MS955"/>
      <c r="MT955"/>
      <c r="MU955"/>
      <c r="MV955"/>
      <c r="MW955"/>
      <c r="MX955"/>
      <c r="MY955"/>
      <c r="MZ955"/>
      <c r="NA955"/>
      <c r="NB955"/>
      <c r="NC955"/>
      <c r="ND955"/>
      <c r="NE955"/>
      <c r="NF955"/>
      <c r="NG955"/>
      <c r="NH955"/>
      <c r="NI955"/>
      <c r="NJ955"/>
      <c r="NK955"/>
      <c r="NL955"/>
      <c r="NM955"/>
      <c r="NN955"/>
      <c r="NO955"/>
      <c r="NP955"/>
      <c r="NQ955"/>
      <c r="NR955"/>
      <c r="NS955"/>
      <c r="NT955"/>
      <c r="NU955"/>
      <c r="NV955"/>
      <c r="NW955"/>
      <c r="NX955"/>
      <c r="NY955"/>
      <c r="NZ955"/>
      <c r="OA955"/>
      <c r="OB955"/>
      <c r="OC955"/>
      <c r="OD955"/>
      <c r="OE955"/>
      <c r="OF955"/>
      <c r="OG955"/>
      <c r="OH955"/>
      <c r="OI955"/>
      <c r="OJ955"/>
      <c r="OK955"/>
      <c r="OL955"/>
      <c r="OM955"/>
      <c r="ON955"/>
      <c r="OO955"/>
      <c r="OP955"/>
      <c r="OQ955"/>
      <c r="OR955"/>
      <c r="OS955"/>
      <c r="OT955"/>
      <c r="OU955"/>
      <c r="OV955"/>
      <c r="OW955"/>
      <c r="OX955"/>
      <c r="OY955"/>
      <c r="OZ955"/>
      <c r="PA955"/>
      <c r="PB955"/>
      <c r="PC955"/>
      <c r="PD955"/>
      <c r="PE955"/>
      <c r="PF955"/>
      <c r="PG955"/>
      <c r="PH955"/>
      <c r="PI955"/>
      <c r="PJ955"/>
      <c r="PK955"/>
      <c r="PL955"/>
      <c r="PM955"/>
      <c r="PN955"/>
      <c r="PO955"/>
      <c r="PP955"/>
      <c r="PQ955"/>
      <c r="PR955"/>
      <c r="PS955"/>
      <c r="PT955"/>
      <c r="PU955"/>
      <c r="PV955"/>
      <c r="PW955"/>
      <c r="PX955"/>
      <c r="PY955"/>
      <c r="PZ955"/>
      <c r="QA955"/>
      <c r="QB955"/>
      <c r="QC955"/>
      <c r="QD955"/>
      <c r="QE955"/>
      <c r="QF955"/>
      <c r="QG955"/>
      <c r="QH955"/>
      <c r="QI955"/>
      <c r="QJ955"/>
      <c r="QK955"/>
      <c r="QL955"/>
      <c r="QM955"/>
      <c r="QN955"/>
      <c r="QO955"/>
      <c r="QP955"/>
      <c r="QQ955"/>
      <c r="QR955"/>
      <c r="QS955"/>
      <c r="QT955"/>
      <c r="QU955"/>
      <c r="QV955"/>
      <c r="QW955"/>
      <c r="QX955"/>
      <c r="QY955"/>
      <c r="QZ955"/>
      <c r="RA955"/>
      <c r="RB955"/>
      <c r="RC955"/>
      <c r="RD955"/>
      <c r="RE955"/>
      <c r="RF955"/>
      <c r="RG955"/>
      <c r="RH955"/>
      <c r="RI955"/>
      <c r="RJ955"/>
      <c r="RK955"/>
      <c r="RL955"/>
      <c r="RM955"/>
      <c r="RN955"/>
      <c r="RO955"/>
      <c r="RP955"/>
      <c r="RQ955"/>
      <c r="RR955"/>
      <c r="RS955"/>
      <c r="RT955"/>
      <c r="RU955"/>
      <c r="RV955"/>
      <c r="RW955"/>
      <c r="RX955"/>
      <c r="RY955"/>
      <c r="RZ955"/>
      <c r="SA955"/>
      <c r="SB955"/>
      <c r="SC955"/>
      <c r="SD955"/>
      <c r="SE955"/>
      <c r="SF955"/>
      <c r="SG955"/>
      <c r="SH955"/>
      <c r="SI955"/>
      <c r="SJ955"/>
      <c r="SK955"/>
      <c r="SL955"/>
      <c r="SM955"/>
      <c r="SN955"/>
      <c r="SO955"/>
      <c r="SP955"/>
      <c r="SQ955"/>
      <c r="SR955"/>
      <c r="SS955"/>
      <c r="ST955"/>
      <c r="SU955"/>
      <c r="SV955"/>
      <c r="SW955"/>
      <c r="SX955"/>
      <c r="SY955"/>
      <c r="SZ955"/>
      <c r="TA955"/>
      <c r="TB955"/>
      <c r="TC955"/>
      <c r="TD955"/>
      <c r="TE955"/>
      <c r="TF955"/>
      <c r="TG955"/>
      <c r="TH955"/>
      <c r="TI955"/>
      <c r="TJ955"/>
      <c r="TK955"/>
      <c r="TL955"/>
      <c r="TM955"/>
      <c r="TN955"/>
      <c r="TO955"/>
      <c r="TP955"/>
      <c r="TQ955"/>
      <c r="TR955"/>
      <c r="TS955"/>
      <c r="TT955"/>
      <c r="TU955"/>
      <c r="TV955"/>
      <c r="TW955"/>
      <c r="TX955"/>
      <c r="TY955"/>
      <c r="TZ955"/>
      <c r="UA955"/>
      <c r="UB955"/>
      <c r="UC955"/>
      <c r="UD955"/>
      <c r="UE955"/>
      <c r="UF955"/>
      <c r="UG955"/>
      <c r="UH955"/>
      <c r="UI955"/>
      <c r="UJ955"/>
      <c r="UK955"/>
      <c r="UL955"/>
      <c r="UM955"/>
      <c r="UN955"/>
      <c r="UO955"/>
      <c r="UP955"/>
      <c r="UQ955"/>
      <c r="UR955"/>
      <c r="US955"/>
      <c r="UT955"/>
      <c r="UU955"/>
      <c r="UV955"/>
      <c r="UW955"/>
      <c r="UX955"/>
      <c r="UY955"/>
      <c r="UZ955"/>
      <c r="VA955"/>
      <c r="VB955"/>
      <c r="VC955"/>
      <c r="VD955"/>
      <c r="VE955"/>
      <c r="VF955"/>
      <c r="VG955"/>
      <c r="VH955"/>
      <c r="VI955"/>
      <c r="VJ955"/>
      <c r="VK955"/>
      <c r="VL955"/>
      <c r="VM955"/>
      <c r="VN955"/>
      <c r="VO955"/>
      <c r="VP955"/>
      <c r="VQ955"/>
      <c r="VR955"/>
      <c r="VS955"/>
      <c r="VT955"/>
      <c r="VU955"/>
      <c r="VV955"/>
      <c r="VW955"/>
      <c r="VX955"/>
      <c r="VY955"/>
      <c r="VZ955"/>
      <c r="WA955"/>
      <c r="WB955"/>
      <c r="WC955"/>
      <c r="WD955"/>
      <c r="WE955"/>
      <c r="WF955"/>
      <c r="WG955"/>
      <c r="WH955"/>
      <c r="WI955"/>
      <c r="WJ955"/>
      <c r="WK955"/>
      <c r="WL955"/>
      <c r="WM955"/>
      <c r="WN955"/>
      <c r="WO955"/>
      <c r="WP955"/>
      <c r="WQ955"/>
      <c r="WR955"/>
      <c r="WS955"/>
      <c r="WT955"/>
      <c r="WU955"/>
      <c r="WV955"/>
      <c r="WW955"/>
      <c r="WX955"/>
      <c r="WY955"/>
      <c r="WZ955"/>
      <c r="XA955"/>
      <c r="XB955"/>
      <c r="XC955"/>
      <c r="XD955"/>
      <c r="XE955"/>
      <c r="XF955"/>
      <c r="XG955"/>
      <c r="XH955"/>
      <c r="XI955"/>
      <c r="XJ955"/>
      <c r="XK955"/>
      <c r="XL955"/>
      <c r="XM955"/>
      <c r="XN955"/>
      <c r="XO955"/>
      <c r="XP955"/>
      <c r="XQ955"/>
      <c r="XR955"/>
      <c r="XS955"/>
      <c r="XT955"/>
      <c r="XU955"/>
      <c r="XV955"/>
      <c r="XW955"/>
      <c r="XX955"/>
      <c r="XY955"/>
      <c r="XZ955"/>
      <c r="YA955"/>
      <c r="YB955"/>
      <c r="YC955"/>
      <c r="YD955"/>
      <c r="YE955"/>
      <c r="YF955"/>
      <c r="YG955"/>
      <c r="YH955"/>
      <c r="YI955"/>
      <c r="YJ955"/>
      <c r="YK955"/>
      <c r="YL955"/>
      <c r="YM955"/>
      <c r="YN955"/>
      <c r="YO955"/>
      <c r="YP955"/>
      <c r="YQ955"/>
      <c r="YR955"/>
      <c r="YS955"/>
      <c r="YT955"/>
      <c r="YU955"/>
      <c r="YV955"/>
      <c r="YW955"/>
      <c r="YX955"/>
      <c r="YY955"/>
      <c r="YZ955"/>
      <c r="ZA955"/>
      <c r="ZB955"/>
      <c r="ZC955"/>
      <c r="ZD955"/>
      <c r="ZE955"/>
      <c r="ZF955"/>
      <c r="ZG955"/>
      <c r="ZH955"/>
      <c r="ZI955"/>
      <c r="ZJ955"/>
      <c r="ZK955"/>
      <c r="ZL955"/>
      <c r="ZM955"/>
      <c r="ZN955"/>
      <c r="ZO955"/>
      <c r="ZP955"/>
      <c r="ZQ955"/>
      <c r="ZR955"/>
      <c r="ZS955"/>
      <c r="ZT955"/>
      <c r="ZU955"/>
      <c r="ZV955"/>
      <c r="ZW955"/>
      <c r="ZX955"/>
      <c r="ZY955"/>
      <c r="ZZ955"/>
    </row>
    <row r="956" spans="12:702" x14ac:dyDescent="0.3">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c r="ME956"/>
      <c r="MF956"/>
      <c r="MG956"/>
      <c r="MH956"/>
      <c r="MI956"/>
      <c r="MJ956"/>
      <c r="MK956"/>
      <c r="ML956"/>
      <c r="MM956"/>
      <c r="MN956"/>
      <c r="MO956"/>
      <c r="MP956"/>
      <c r="MQ956"/>
      <c r="MR956"/>
      <c r="MS956"/>
      <c r="MT956"/>
      <c r="MU956"/>
      <c r="MV956"/>
      <c r="MW956"/>
      <c r="MX956"/>
      <c r="MY956"/>
      <c r="MZ956"/>
      <c r="NA956"/>
      <c r="NB956"/>
      <c r="NC956"/>
      <c r="ND956"/>
      <c r="NE956"/>
      <c r="NF956"/>
      <c r="NG956"/>
      <c r="NH956"/>
      <c r="NI956"/>
      <c r="NJ956"/>
      <c r="NK956"/>
      <c r="NL956"/>
      <c r="NM956"/>
      <c r="NN956"/>
      <c r="NO956"/>
      <c r="NP956"/>
      <c r="NQ956"/>
      <c r="NR956"/>
      <c r="NS956"/>
      <c r="NT956"/>
      <c r="NU956"/>
      <c r="NV956"/>
      <c r="NW956"/>
      <c r="NX956"/>
      <c r="NY956"/>
      <c r="NZ956"/>
      <c r="OA956"/>
      <c r="OB956"/>
      <c r="OC956"/>
      <c r="OD956"/>
      <c r="OE956"/>
      <c r="OF956"/>
      <c r="OG956"/>
      <c r="OH956"/>
      <c r="OI956"/>
      <c r="OJ956"/>
      <c r="OK956"/>
      <c r="OL956"/>
      <c r="OM956"/>
      <c r="ON956"/>
      <c r="OO956"/>
      <c r="OP956"/>
      <c r="OQ956"/>
      <c r="OR956"/>
      <c r="OS956"/>
      <c r="OT956"/>
      <c r="OU956"/>
      <c r="OV956"/>
      <c r="OW956"/>
      <c r="OX956"/>
      <c r="OY956"/>
      <c r="OZ956"/>
      <c r="PA956"/>
      <c r="PB956"/>
      <c r="PC956"/>
      <c r="PD956"/>
      <c r="PE956"/>
      <c r="PF956"/>
      <c r="PG956"/>
      <c r="PH956"/>
      <c r="PI956"/>
      <c r="PJ956"/>
      <c r="PK956"/>
      <c r="PL956"/>
      <c r="PM956"/>
      <c r="PN956"/>
      <c r="PO956"/>
      <c r="PP956"/>
      <c r="PQ956"/>
      <c r="PR956"/>
      <c r="PS956"/>
      <c r="PT956"/>
      <c r="PU956"/>
      <c r="PV956"/>
      <c r="PW956"/>
      <c r="PX956"/>
      <c r="PY956"/>
      <c r="PZ956"/>
      <c r="QA956"/>
      <c r="QB956"/>
      <c r="QC956"/>
      <c r="QD956"/>
      <c r="QE956"/>
      <c r="QF956"/>
      <c r="QG956"/>
      <c r="QH956"/>
      <c r="QI956"/>
      <c r="QJ956"/>
      <c r="QK956"/>
      <c r="QL956"/>
      <c r="QM956"/>
      <c r="QN956"/>
      <c r="QO956"/>
      <c r="QP956"/>
      <c r="QQ956"/>
      <c r="QR956"/>
      <c r="QS956"/>
      <c r="QT956"/>
      <c r="QU956"/>
      <c r="QV956"/>
      <c r="QW956"/>
      <c r="QX956"/>
      <c r="QY956"/>
      <c r="QZ956"/>
      <c r="RA956"/>
      <c r="RB956"/>
      <c r="RC956"/>
      <c r="RD956"/>
      <c r="RE956"/>
      <c r="RF956"/>
      <c r="RG956"/>
      <c r="RH956"/>
      <c r="RI956"/>
      <c r="RJ956"/>
      <c r="RK956"/>
      <c r="RL956"/>
      <c r="RM956"/>
      <c r="RN956"/>
      <c r="RO956"/>
      <c r="RP956"/>
      <c r="RQ956"/>
      <c r="RR956"/>
      <c r="RS956"/>
      <c r="RT956"/>
      <c r="RU956"/>
      <c r="RV956"/>
      <c r="RW956"/>
      <c r="RX956"/>
      <c r="RY956"/>
      <c r="RZ956"/>
      <c r="SA956"/>
      <c r="SB956"/>
      <c r="SC956"/>
      <c r="SD956"/>
      <c r="SE956"/>
      <c r="SF956"/>
      <c r="SG956"/>
      <c r="SH956"/>
      <c r="SI956"/>
      <c r="SJ956"/>
      <c r="SK956"/>
      <c r="SL956"/>
      <c r="SM956"/>
      <c r="SN956"/>
      <c r="SO956"/>
      <c r="SP956"/>
      <c r="SQ956"/>
      <c r="SR956"/>
      <c r="SS956"/>
      <c r="ST956"/>
      <c r="SU956"/>
      <c r="SV956"/>
      <c r="SW956"/>
      <c r="SX956"/>
      <c r="SY956"/>
      <c r="SZ956"/>
      <c r="TA956"/>
      <c r="TB956"/>
      <c r="TC956"/>
      <c r="TD956"/>
      <c r="TE956"/>
      <c r="TF956"/>
      <c r="TG956"/>
      <c r="TH956"/>
      <c r="TI956"/>
      <c r="TJ956"/>
      <c r="TK956"/>
      <c r="TL956"/>
      <c r="TM956"/>
      <c r="TN956"/>
      <c r="TO956"/>
      <c r="TP956"/>
      <c r="TQ956"/>
      <c r="TR956"/>
      <c r="TS956"/>
      <c r="TT956"/>
      <c r="TU956"/>
      <c r="TV956"/>
      <c r="TW956"/>
      <c r="TX956"/>
      <c r="TY956"/>
      <c r="TZ956"/>
      <c r="UA956"/>
      <c r="UB956"/>
      <c r="UC956"/>
      <c r="UD956"/>
      <c r="UE956"/>
      <c r="UF956"/>
      <c r="UG956"/>
      <c r="UH956"/>
      <c r="UI956"/>
      <c r="UJ956"/>
      <c r="UK956"/>
      <c r="UL956"/>
      <c r="UM956"/>
      <c r="UN956"/>
      <c r="UO956"/>
      <c r="UP956"/>
      <c r="UQ956"/>
      <c r="UR956"/>
      <c r="US956"/>
      <c r="UT956"/>
      <c r="UU956"/>
      <c r="UV956"/>
      <c r="UW956"/>
      <c r="UX956"/>
      <c r="UY956"/>
      <c r="UZ956"/>
      <c r="VA956"/>
      <c r="VB956"/>
      <c r="VC956"/>
      <c r="VD956"/>
      <c r="VE956"/>
      <c r="VF956"/>
      <c r="VG956"/>
      <c r="VH956"/>
      <c r="VI956"/>
      <c r="VJ956"/>
      <c r="VK956"/>
      <c r="VL956"/>
      <c r="VM956"/>
      <c r="VN956"/>
      <c r="VO956"/>
      <c r="VP956"/>
      <c r="VQ956"/>
      <c r="VR956"/>
      <c r="VS956"/>
      <c r="VT956"/>
      <c r="VU956"/>
      <c r="VV956"/>
      <c r="VW956"/>
      <c r="VX956"/>
      <c r="VY956"/>
      <c r="VZ956"/>
      <c r="WA956"/>
      <c r="WB956"/>
      <c r="WC956"/>
      <c r="WD956"/>
      <c r="WE956"/>
      <c r="WF956"/>
      <c r="WG956"/>
      <c r="WH956"/>
      <c r="WI956"/>
      <c r="WJ956"/>
      <c r="WK956"/>
      <c r="WL956"/>
      <c r="WM956"/>
      <c r="WN956"/>
      <c r="WO956"/>
      <c r="WP956"/>
      <c r="WQ956"/>
      <c r="WR956"/>
      <c r="WS956"/>
      <c r="WT956"/>
      <c r="WU956"/>
      <c r="WV956"/>
      <c r="WW956"/>
      <c r="WX956"/>
      <c r="WY956"/>
      <c r="WZ956"/>
      <c r="XA956"/>
      <c r="XB956"/>
      <c r="XC956"/>
      <c r="XD956"/>
      <c r="XE956"/>
      <c r="XF956"/>
      <c r="XG956"/>
      <c r="XH956"/>
      <c r="XI956"/>
      <c r="XJ956"/>
      <c r="XK956"/>
      <c r="XL956"/>
      <c r="XM956"/>
      <c r="XN956"/>
      <c r="XO956"/>
      <c r="XP956"/>
      <c r="XQ956"/>
      <c r="XR956"/>
      <c r="XS956"/>
      <c r="XT956"/>
      <c r="XU956"/>
      <c r="XV956"/>
      <c r="XW956"/>
      <c r="XX956"/>
      <c r="XY956"/>
      <c r="XZ956"/>
      <c r="YA956"/>
      <c r="YB956"/>
      <c r="YC956"/>
      <c r="YD956"/>
      <c r="YE956"/>
      <c r="YF956"/>
      <c r="YG956"/>
      <c r="YH956"/>
      <c r="YI956"/>
      <c r="YJ956"/>
      <c r="YK956"/>
      <c r="YL956"/>
      <c r="YM956"/>
      <c r="YN956"/>
      <c r="YO956"/>
      <c r="YP956"/>
      <c r="YQ956"/>
      <c r="YR956"/>
      <c r="YS956"/>
      <c r="YT956"/>
      <c r="YU956"/>
      <c r="YV956"/>
      <c r="YW956"/>
      <c r="YX956"/>
      <c r="YY956"/>
      <c r="YZ956"/>
      <c r="ZA956"/>
      <c r="ZB956"/>
      <c r="ZC956"/>
      <c r="ZD956"/>
      <c r="ZE956"/>
      <c r="ZF956"/>
      <c r="ZG956"/>
      <c r="ZH956"/>
      <c r="ZI956"/>
      <c r="ZJ956"/>
      <c r="ZK956"/>
      <c r="ZL956"/>
      <c r="ZM956"/>
      <c r="ZN956"/>
      <c r="ZO956"/>
      <c r="ZP956"/>
      <c r="ZQ956"/>
      <c r="ZR956"/>
      <c r="ZS956"/>
      <c r="ZT956"/>
      <c r="ZU956"/>
      <c r="ZV956"/>
      <c r="ZW956"/>
      <c r="ZX956"/>
      <c r="ZY956"/>
      <c r="ZZ956"/>
    </row>
    <row r="957" spans="12:702" x14ac:dyDescent="0.3">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c r="ME957"/>
      <c r="MF957"/>
      <c r="MG957"/>
      <c r="MH957"/>
      <c r="MI957"/>
      <c r="MJ957"/>
      <c r="MK957"/>
      <c r="ML957"/>
      <c r="MM957"/>
      <c r="MN957"/>
      <c r="MO957"/>
      <c r="MP957"/>
      <c r="MQ957"/>
      <c r="MR957"/>
      <c r="MS957"/>
      <c r="MT957"/>
      <c r="MU957"/>
      <c r="MV957"/>
      <c r="MW957"/>
      <c r="MX957"/>
      <c r="MY957"/>
      <c r="MZ957"/>
      <c r="NA957"/>
      <c r="NB957"/>
      <c r="NC957"/>
      <c r="ND957"/>
      <c r="NE957"/>
      <c r="NF957"/>
      <c r="NG957"/>
      <c r="NH957"/>
      <c r="NI957"/>
      <c r="NJ957"/>
      <c r="NK957"/>
      <c r="NL957"/>
      <c r="NM957"/>
      <c r="NN957"/>
      <c r="NO957"/>
      <c r="NP957"/>
      <c r="NQ957"/>
      <c r="NR957"/>
      <c r="NS957"/>
      <c r="NT957"/>
      <c r="NU957"/>
      <c r="NV957"/>
      <c r="NW957"/>
      <c r="NX957"/>
      <c r="NY957"/>
      <c r="NZ957"/>
      <c r="OA957"/>
      <c r="OB957"/>
      <c r="OC957"/>
      <c r="OD957"/>
      <c r="OE957"/>
      <c r="OF957"/>
      <c r="OG957"/>
      <c r="OH957"/>
      <c r="OI957"/>
      <c r="OJ957"/>
      <c r="OK957"/>
      <c r="OL957"/>
      <c r="OM957"/>
      <c r="ON957"/>
      <c r="OO957"/>
      <c r="OP957"/>
      <c r="OQ957"/>
      <c r="OR957"/>
      <c r="OS957"/>
      <c r="OT957"/>
      <c r="OU957"/>
      <c r="OV957"/>
      <c r="OW957"/>
      <c r="OX957"/>
      <c r="OY957"/>
      <c r="OZ957"/>
      <c r="PA957"/>
      <c r="PB957"/>
      <c r="PC957"/>
      <c r="PD957"/>
      <c r="PE957"/>
      <c r="PF957"/>
      <c r="PG957"/>
      <c r="PH957"/>
      <c r="PI957"/>
      <c r="PJ957"/>
      <c r="PK957"/>
      <c r="PL957"/>
      <c r="PM957"/>
      <c r="PN957"/>
      <c r="PO957"/>
      <c r="PP957"/>
      <c r="PQ957"/>
      <c r="PR957"/>
      <c r="PS957"/>
      <c r="PT957"/>
      <c r="PU957"/>
      <c r="PV957"/>
      <c r="PW957"/>
      <c r="PX957"/>
      <c r="PY957"/>
      <c r="PZ957"/>
      <c r="QA957"/>
      <c r="QB957"/>
      <c r="QC957"/>
      <c r="QD957"/>
      <c r="QE957"/>
      <c r="QF957"/>
      <c r="QG957"/>
      <c r="QH957"/>
      <c r="QI957"/>
      <c r="QJ957"/>
      <c r="QK957"/>
      <c r="QL957"/>
      <c r="QM957"/>
      <c r="QN957"/>
      <c r="QO957"/>
      <c r="QP957"/>
      <c r="QQ957"/>
      <c r="QR957"/>
      <c r="QS957"/>
      <c r="QT957"/>
      <c r="QU957"/>
      <c r="QV957"/>
      <c r="QW957"/>
      <c r="QX957"/>
      <c r="QY957"/>
      <c r="QZ957"/>
      <c r="RA957"/>
      <c r="RB957"/>
      <c r="RC957"/>
      <c r="RD957"/>
      <c r="RE957"/>
      <c r="RF957"/>
      <c r="RG957"/>
      <c r="RH957"/>
      <c r="RI957"/>
      <c r="RJ957"/>
      <c r="RK957"/>
      <c r="RL957"/>
      <c r="RM957"/>
      <c r="RN957"/>
      <c r="RO957"/>
      <c r="RP957"/>
      <c r="RQ957"/>
      <c r="RR957"/>
      <c r="RS957"/>
      <c r="RT957"/>
      <c r="RU957"/>
      <c r="RV957"/>
      <c r="RW957"/>
      <c r="RX957"/>
      <c r="RY957"/>
      <c r="RZ957"/>
      <c r="SA957"/>
      <c r="SB957"/>
      <c r="SC957"/>
      <c r="SD957"/>
      <c r="SE957"/>
      <c r="SF957"/>
      <c r="SG957"/>
      <c r="SH957"/>
      <c r="SI957"/>
      <c r="SJ957"/>
      <c r="SK957"/>
      <c r="SL957"/>
      <c r="SM957"/>
      <c r="SN957"/>
      <c r="SO957"/>
      <c r="SP957"/>
      <c r="SQ957"/>
      <c r="SR957"/>
      <c r="SS957"/>
      <c r="ST957"/>
      <c r="SU957"/>
      <c r="SV957"/>
      <c r="SW957"/>
      <c r="SX957"/>
      <c r="SY957"/>
      <c r="SZ957"/>
      <c r="TA957"/>
      <c r="TB957"/>
      <c r="TC957"/>
      <c r="TD957"/>
      <c r="TE957"/>
      <c r="TF957"/>
      <c r="TG957"/>
      <c r="TH957"/>
      <c r="TI957"/>
      <c r="TJ957"/>
      <c r="TK957"/>
      <c r="TL957"/>
      <c r="TM957"/>
      <c r="TN957"/>
      <c r="TO957"/>
      <c r="TP957"/>
      <c r="TQ957"/>
      <c r="TR957"/>
      <c r="TS957"/>
      <c r="TT957"/>
      <c r="TU957"/>
      <c r="TV957"/>
      <c r="TW957"/>
      <c r="TX957"/>
      <c r="TY957"/>
      <c r="TZ957"/>
      <c r="UA957"/>
      <c r="UB957"/>
      <c r="UC957"/>
      <c r="UD957"/>
      <c r="UE957"/>
      <c r="UF957"/>
      <c r="UG957"/>
      <c r="UH957"/>
      <c r="UI957"/>
      <c r="UJ957"/>
      <c r="UK957"/>
      <c r="UL957"/>
      <c r="UM957"/>
      <c r="UN957"/>
      <c r="UO957"/>
      <c r="UP957"/>
      <c r="UQ957"/>
      <c r="UR957"/>
      <c r="US957"/>
      <c r="UT957"/>
      <c r="UU957"/>
      <c r="UV957"/>
      <c r="UW957"/>
      <c r="UX957"/>
      <c r="UY957"/>
      <c r="UZ957"/>
      <c r="VA957"/>
      <c r="VB957"/>
      <c r="VC957"/>
      <c r="VD957"/>
      <c r="VE957"/>
      <c r="VF957"/>
      <c r="VG957"/>
      <c r="VH957"/>
      <c r="VI957"/>
      <c r="VJ957"/>
      <c r="VK957"/>
      <c r="VL957"/>
      <c r="VM957"/>
      <c r="VN957"/>
      <c r="VO957"/>
      <c r="VP957"/>
      <c r="VQ957"/>
      <c r="VR957"/>
      <c r="VS957"/>
      <c r="VT957"/>
      <c r="VU957"/>
      <c r="VV957"/>
      <c r="VW957"/>
      <c r="VX957"/>
      <c r="VY957"/>
      <c r="VZ957"/>
      <c r="WA957"/>
      <c r="WB957"/>
      <c r="WC957"/>
      <c r="WD957"/>
      <c r="WE957"/>
      <c r="WF957"/>
      <c r="WG957"/>
      <c r="WH957"/>
      <c r="WI957"/>
      <c r="WJ957"/>
      <c r="WK957"/>
      <c r="WL957"/>
      <c r="WM957"/>
      <c r="WN957"/>
      <c r="WO957"/>
      <c r="WP957"/>
      <c r="WQ957"/>
      <c r="WR957"/>
      <c r="WS957"/>
      <c r="WT957"/>
      <c r="WU957"/>
      <c r="WV957"/>
      <c r="WW957"/>
      <c r="WX957"/>
      <c r="WY957"/>
      <c r="WZ957"/>
      <c r="XA957"/>
      <c r="XB957"/>
      <c r="XC957"/>
      <c r="XD957"/>
      <c r="XE957"/>
      <c r="XF957"/>
      <c r="XG957"/>
      <c r="XH957"/>
      <c r="XI957"/>
      <c r="XJ957"/>
      <c r="XK957"/>
      <c r="XL957"/>
      <c r="XM957"/>
      <c r="XN957"/>
      <c r="XO957"/>
      <c r="XP957"/>
      <c r="XQ957"/>
      <c r="XR957"/>
      <c r="XS957"/>
      <c r="XT957"/>
      <c r="XU957"/>
      <c r="XV957"/>
      <c r="XW957"/>
      <c r="XX957"/>
      <c r="XY957"/>
      <c r="XZ957"/>
      <c r="YA957"/>
      <c r="YB957"/>
      <c r="YC957"/>
      <c r="YD957"/>
      <c r="YE957"/>
      <c r="YF957"/>
      <c r="YG957"/>
      <c r="YH957"/>
      <c r="YI957"/>
      <c r="YJ957"/>
      <c r="YK957"/>
      <c r="YL957"/>
      <c r="YM957"/>
      <c r="YN957"/>
      <c r="YO957"/>
      <c r="YP957"/>
      <c r="YQ957"/>
      <c r="YR957"/>
      <c r="YS957"/>
      <c r="YT957"/>
      <c r="YU957"/>
      <c r="YV957"/>
      <c r="YW957"/>
      <c r="YX957"/>
      <c r="YY957"/>
      <c r="YZ957"/>
      <c r="ZA957"/>
      <c r="ZB957"/>
      <c r="ZC957"/>
      <c r="ZD957"/>
      <c r="ZE957"/>
      <c r="ZF957"/>
      <c r="ZG957"/>
      <c r="ZH957"/>
      <c r="ZI957"/>
      <c r="ZJ957"/>
      <c r="ZK957"/>
      <c r="ZL957"/>
      <c r="ZM957"/>
      <c r="ZN957"/>
      <c r="ZO957"/>
      <c r="ZP957"/>
      <c r="ZQ957"/>
      <c r="ZR957"/>
      <c r="ZS957"/>
      <c r="ZT957"/>
      <c r="ZU957"/>
      <c r="ZV957"/>
      <c r="ZW957"/>
      <c r="ZX957"/>
      <c r="ZY957"/>
      <c r="ZZ957"/>
    </row>
    <row r="958" spans="12:702" x14ac:dyDescent="0.3">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c r="ME958"/>
      <c r="MF958"/>
      <c r="MG958"/>
      <c r="MH958"/>
      <c r="MI958"/>
      <c r="MJ958"/>
      <c r="MK958"/>
      <c r="ML958"/>
      <c r="MM958"/>
      <c r="MN958"/>
      <c r="MO958"/>
      <c r="MP958"/>
      <c r="MQ958"/>
      <c r="MR958"/>
      <c r="MS958"/>
      <c r="MT958"/>
      <c r="MU958"/>
      <c r="MV958"/>
      <c r="MW958"/>
      <c r="MX958"/>
      <c r="MY958"/>
      <c r="MZ958"/>
      <c r="NA958"/>
      <c r="NB958"/>
      <c r="NC958"/>
      <c r="ND958"/>
      <c r="NE958"/>
      <c r="NF958"/>
      <c r="NG958"/>
      <c r="NH958"/>
      <c r="NI958"/>
      <c r="NJ958"/>
      <c r="NK958"/>
      <c r="NL958"/>
      <c r="NM958"/>
      <c r="NN958"/>
      <c r="NO958"/>
      <c r="NP958"/>
      <c r="NQ958"/>
      <c r="NR958"/>
      <c r="NS958"/>
      <c r="NT958"/>
      <c r="NU958"/>
      <c r="NV958"/>
      <c r="NW958"/>
      <c r="NX958"/>
      <c r="NY958"/>
      <c r="NZ958"/>
      <c r="OA958"/>
      <c r="OB958"/>
      <c r="OC958"/>
      <c r="OD958"/>
      <c r="OE958"/>
      <c r="OF958"/>
      <c r="OG958"/>
      <c r="OH958"/>
      <c r="OI958"/>
      <c r="OJ958"/>
      <c r="OK958"/>
      <c r="OL958"/>
      <c r="OM958"/>
      <c r="ON958"/>
      <c r="OO958"/>
      <c r="OP958"/>
      <c r="OQ958"/>
      <c r="OR958"/>
      <c r="OS958"/>
      <c r="OT958"/>
      <c r="OU958"/>
      <c r="OV958"/>
      <c r="OW958"/>
      <c r="OX958"/>
      <c r="OY958"/>
      <c r="OZ958"/>
      <c r="PA958"/>
      <c r="PB958"/>
      <c r="PC958"/>
      <c r="PD958"/>
      <c r="PE958"/>
      <c r="PF958"/>
      <c r="PG958"/>
      <c r="PH958"/>
      <c r="PI958"/>
      <c r="PJ958"/>
      <c r="PK958"/>
      <c r="PL958"/>
      <c r="PM958"/>
      <c r="PN958"/>
      <c r="PO958"/>
      <c r="PP958"/>
      <c r="PQ958"/>
      <c r="PR958"/>
      <c r="PS958"/>
      <c r="PT958"/>
      <c r="PU958"/>
      <c r="PV958"/>
      <c r="PW958"/>
      <c r="PX958"/>
      <c r="PY958"/>
      <c r="PZ958"/>
      <c r="QA958"/>
      <c r="QB958"/>
      <c r="QC958"/>
      <c r="QD958"/>
      <c r="QE958"/>
      <c r="QF958"/>
      <c r="QG958"/>
      <c r="QH958"/>
      <c r="QI958"/>
      <c r="QJ958"/>
      <c r="QK958"/>
      <c r="QL958"/>
      <c r="QM958"/>
      <c r="QN958"/>
      <c r="QO958"/>
      <c r="QP958"/>
      <c r="QQ958"/>
      <c r="QR958"/>
      <c r="QS958"/>
      <c r="QT958"/>
      <c r="QU958"/>
      <c r="QV958"/>
      <c r="QW958"/>
      <c r="QX958"/>
      <c r="QY958"/>
      <c r="QZ958"/>
      <c r="RA958"/>
      <c r="RB958"/>
      <c r="RC958"/>
      <c r="RD958"/>
      <c r="RE958"/>
      <c r="RF958"/>
      <c r="RG958"/>
      <c r="RH958"/>
      <c r="RI958"/>
      <c r="RJ958"/>
      <c r="RK958"/>
      <c r="RL958"/>
      <c r="RM958"/>
      <c r="RN958"/>
      <c r="RO958"/>
      <c r="RP958"/>
      <c r="RQ958"/>
      <c r="RR958"/>
      <c r="RS958"/>
      <c r="RT958"/>
      <c r="RU958"/>
      <c r="RV958"/>
      <c r="RW958"/>
      <c r="RX958"/>
      <c r="RY958"/>
      <c r="RZ958"/>
      <c r="SA958"/>
      <c r="SB958"/>
      <c r="SC958"/>
      <c r="SD958"/>
      <c r="SE958"/>
      <c r="SF958"/>
      <c r="SG958"/>
      <c r="SH958"/>
      <c r="SI958"/>
      <c r="SJ958"/>
      <c r="SK958"/>
      <c r="SL958"/>
      <c r="SM958"/>
      <c r="SN958"/>
      <c r="SO958"/>
      <c r="SP958"/>
      <c r="SQ958"/>
      <c r="SR958"/>
      <c r="SS958"/>
      <c r="ST958"/>
      <c r="SU958"/>
      <c r="SV958"/>
      <c r="SW958"/>
      <c r="SX958"/>
      <c r="SY958"/>
      <c r="SZ958"/>
      <c r="TA958"/>
      <c r="TB958"/>
      <c r="TC958"/>
      <c r="TD958"/>
      <c r="TE958"/>
      <c r="TF958"/>
      <c r="TG958"/>
      <c r="TH958"/>
      <c r="TI958"/>
      <c r="TJ958"/>
      <c r="TK958"/>
      <c r="TL958"/>
      <c r="TM958"/>
      <c r="TN958"/>
      <c r="TO958"/>
      <c r="TP958"/>
      <c r="TQ958"/>
      <c r="TR958"/>
      <c r="TS958"/>
      <c r="TT958"/>
      <c r="TU958"/>
      <c r="TV958"/>
      <c r="TW958"/>
      <c r="TX958"/>
      <c r="TY958"/>
      <c r="TZ958"/>
      <c r="UA958"/>
      <c r="UB958"/>
      <c r="UC958"/>
      <c r="UD958"/>
      <c r="UE958"/>
      <c r="UF958"/>
      <c r="UG958"/>
      <c r="UH958"/>
      <c r="UI958"/>
      <c r="UJ958"/>
      <c r="UK958"/>
      <c r="UL958"/>
      <c r="UM958"/>
      <c r="UN958"/>
      <c r="UO958"/>
      <c r="UP958"/>
      <c r="UQ958"/>
      <c r="UR958"/>
      <c r="US958"/>
      <c r="UT958"/>
      <c r="UU958"/>
      <c r="UV958"/>
      <c r="UW958"/>
      <c r="UX958"/>
      <c r="UY958"/>
      <c r="UZ958"/>
      <c r="VA958"/>
      <c r="VB958"/>
      <c r="VC958"/>
      <c r="VD958"/>
      <c r="VE958"/>
      <c r="VF958"/>
      <c r="VG958"/>
      <c r="VH958"/>
      <c r="VI958"/>
      <c r="VJ958"/>
      <c r="VK958"/>
      <c r="VL958"/>
      <c r="VM958"/>
      <c r="VN958"/>
      <c r="VO958"/>
      <c r="VP958"/>
      <c r="VQ958"/>
      <c r="VR958"/>
      <c r="VS958"/>
      <c r="VT958"/>
      <c r="VU958"/>
      <c r="VV958"/>
      <c r="VW958"/>
      <c r="VX958"/>
      <c r="VY958"/>
      <c r="VZ958"/>
      <c r="WA958"/>
      <c r="WB958"/>
      <c r="WC958"/>
      <c r="WD958"/>
      <c r="WE958"/>
      <c r="WF958"/>
      <c r="WG958"/>
      <c r="WH958"/>
      <c r="WI958"/>
      <c r="WJ958"/>
      <c r="WK958"/>
      <c r="WL958"/>
      <c r="WM958"/>
      <c r="WN958"/>
      <c r="WO958"/>
      <c r="WP958"/>
      <c r="WQ958"/>
      <c r="WR958"/>
      <c r="WS958"/>
      <c r="WT958"/>
      <c r="WU958"/>
      <c r="WV958"/>
      <c r="WW958"/>
      <c r="WX958"/>
      <c r="WY958"/>
      <c r="WZ958"/>
      <c r="XA958"/>
      <c r="XB958"/>
      <c r="XC958"/>
      <c r="XD958"/>
      <c r="XE958"/>
      <c r="XF958"/>
      <c r="XG958"/>
      <c r="XH958"/>
      <c r="XI958"/>
      <c r="XJ958"/>
      <c r="XK958"/>
      <c r="XL958"/>
      <c r="XM958"/>
      <c r="XN958"/>
      <c r="XO958"/>
      <c r="XP958"/>
      <c r="XQ958"/>
      <c r="XR958"/>
      <c r="XS958"/>
      <c r="XT958"/>
      <c r="XU958"/>
      <c r="XV958"/>
      <c r="XW958"/>
      <c r="XX958"/>
      <c r="XY958"/>
      <c r="XZ958"/>
      <c r="YA958"/>
      <c r="YB958"/>
      <c r="YC958"/>
      <c r="YD958"/>
      <c r="YE958"/>
      <c r="YF958"/>
      <c r="YG958"/>
      <c r="YH958"/>
      <c r="YI958"/>
      <c r="YJ958"/>
      <c r="YK958"/>
      <c r="YL958"/>
      <c r="YM958"/>
      <c r="YN958"/>
      <c r="YO958"/>
      <c r="YP958"/>
      <c r="YQ958"/>
      <c r="YR958"/>
      <c r="YS958"/>
      <c r="YT958"/>
      <c r="YU958"/>
      <c r="YV958"/>
      <c r="YW958"/>
      <c r="YX958"/>
      <c r="YY958"/>
      <c r="YZ958"/>
      <c r="ZA958"/>
      <c r="ZB958"/>
      <c r="ZC958"/>
      <c r="ZD958"/>
      <c r="ZE958"/>
      <c r="ZF958"/>
      <c r="ZG958"/>
      <c r="ZH958"/>
      <c r="ZI958"/>
      <c r="ZJ958"/>
      <c r="ZK958"/>
      <c r="ZL958"/>
      <c r="ZM958"/>
      <c r="ZN958"/>
      <c r="ZO958"/>
      <c r="ZP958"/>
      <c r="ZQ958"/>
      <c r="ZR958"/>
      <c r="ZS958"/>
      <c r="ZT958"/>
      <c r="ZU958"/>
      <c r="ZV958"/>
      <c r="ZW958"/>
      <c r="ZX958"/>
      <c r="ZY958"/>
      <c r="ZZ958"/>
    </row>
    <row r="959" spans="12:702" x14ac:dyDescent="0.3">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c r="ME959"/>
      <c r="MF959"/>
      <c r="MG959"/>
      <c r="MH959"/>
      <c r="MI959"/>
      <c r="MJ959"/>
      <c r="MK959"/>
      <c r="ML959"/>
      <c r="MM959"/>
      <c r="MN959"/>
      <c r="MO959"/>
      <c r="MP959"/>
      <c r="MQ959"/>
      <c r="MR959"/>
      <c r="MS959"/>
      <c r="MT959"/>
      <c r="MU959"/>
      <c r="MV959"/>
      <c r="MW959"/>
      <c r="MX959"/>
      <c r="MY959"/>
      <c r="MZ959"/>
      <c r="NA959"/>
      <c r="NB959"/>
      <c r="NC959"/>
      <c r="ND959"/>
      <c r="NE959"/>
      <c r="NF959"/>
      <c r="NG959"/>
      <c r="NH959"/>
      <c r="NI959"/>
      <c r="NJ959"/>
      <c r="NK959"/>
      <c r="NL959"/>
      <c r="NM959"/>
      <c r="NN959"/>
      <c r="NO959"/>
      <c r="NP959"/>
      <c r="NQ959"/>
      <c r="NR959"/>
      <c r="NS959"/>
      <c r="NT959"/>
      <c r="NU959"/>
      <c r="NV959"/>
      <c r="NW959"/>
      <c r="NX959"/>
      <c r="NY959"/>
      <c r="NZ959"/>
      <c r="OA959"/>
      <c r="OB959"/>
      <c r="OC959"/>
      <c r="OD959"/>
      <c r="OE959"/>
      <c r="OF959"/>
      <c r="OG959"/>
      <c r="OH959"/>
      <c r="OI959"/>
      <c r="OJ959"/>
      <c r="OK959"/>
      <c r="OL959"/>
      <c r="OM959"/>
      <c r="ON959"/>
      <c r="OO959"/>
      <c r="OP959"/>
      <c r="OQ959"/>
      <c r="OR959"/>
      <c r="OS959"/>
      <c r="OT959"/>
      <c r="OU959"/>
      <c r="OV959"/>
      <c r="OW959"/>
      <c r="OX959"/>
      <c r="OY959"/>
      <c r="OZ959"/>
      <c r="PA959"/>
      <c r="PB959"/>
      <c r="PC959"/>
      <c r="PD959"/>
      <c r="PE959"/>
      <c r="PF959"/>
      <c r="PG959"/>
      <c r="PH959"/>
      <c r="PI959"/>
      <c r="PJ959"/>
      <c r="PK959"/>
      <c r="PL959"/>
      <c r="PM959"/>
      <c r="PN959"/>
      <c r="PO959"/>
      <c r="PP959"/>
      <c r="PQ959"/>
      <c r="PR959"/>
      <c r="PS959"/>
      <c r="PT959"/>
      <c r="PU959"/>
      <c r="PV959"/>
      <c r="PW959"/>
      <c r="PX959"/>
      <c r="PY959"/>
      <c r="PZ959"/>
      <c r="QA959"/>
      <c r="QB959"/>
      <c r="QC959"/>
      <c r="QD959"/>
      <c r="QE959"/>
      <c r="QF959"/>
      <c r="QG959"/>
      <c r="QH959"/>
      <c r="QI959"/>
      <c r="QJ959"/>
      <c r="QK959"/>
      <c r="QL959"/>
      <c r="QM959"/>
      <c r="QN959"/>
      <c r="QO959"/>
      <c r="QP959"/>
      <c r="QQ959"/>
      <c r="QR959"/>
      <c r="QS959"/>
      <c r="QT959"/>
      <c r="QU959"/>
      <c r="QV959"/>
      <c r="QW959"/>
      <c r="QX959"/>
      <c r="QY959"/>
      <c r="QZ959"/>
      <c r="RA959"/>
      <c r="RB959"/>
      <c r="RC959"/>
      <c r="RD959"/>
      <c r="RE959"/>
      <c r="RF959"/>
      <c r="RG959"/>
      <c r="RH959"/>
      <c r="RI959"/>
      <c r="RJ959"/>
      <c r="RK959"/>
      <c r="RL959"/>
      <c r="RM959"/>
      <c r="RN959"/>
      <c r="RO959"/>
      <c r="RP959"/>
      <c r="RQ959"/>
      <c r="RR959"/>
      <c r="RS959"/>
      <c r="RT959"/>
      <c r="RU959"/>
      <c r="RV959"/>
      <c r="RW959"/>
      <c r="RX959"/>
      <c r="RY959"/>
      <c r="RZ959"/>
      <c r="SA959"/>
      <c r="SB959"/>
      <c r="SC959"/>
      <c r="SD959"/>
      <c r="SE959"/>
      <c r="SF959"/>
      <c r="SG959"/>
      <c r="SH959"/>
      <c r="SI959"/>
      <c r="SJ959"/>
      <c r="SK959"/>
      <c r="SL959"/>
      <c r="SM959"/>
      <c r="SN959"/>
      <c r="SO959"/>
      <c r="SP959"/>
      <c r="SQ959"/>
      <c r="SR959"/>
      <c r="SS959"/>
      <c r="ST959"/>
      <c r="SU959"/>
      <c r="SV959"/>
      <c r="SW959"/>
      <c r="SX959"/>
      <c r="SY959"/>
      <c r="SZ959"/>
      <c r="TA959"/>
      <c r="TB959"/>
      <c r="TC959"/>
      <c r="TD959"/>
      <c r="TE959"/>
      <c r="TF959"/>
      <c r="TG959"/>
      <c r="TH959"/>
      <c r="TI959"/>
      <c r="TJ959"/>
      <c r="TK959"/>
      <c r="TL959"/>
      <c r="TM959"/>
      <c r="TN959"/>
      <c r="TO959"/>
      <c r="TP959"/>
      <c r="TQ959"/>
      <c r="TR959"/>
      <c r="TS959"/>
      <c r="TT959"/>
      <c r="TU959"/>
      <c r="TV959"/>
      <c r="TW959"/>
      <c r="TX959"/>
      <c r="TY959"/>
      <c r="TZ959"/>
      <c r="UA959"/>
      <c r="UB959"/>
      <c r="UC959"/>
      <c r="UD959"/>
      <c r="UE959"/>
      <c r="UF959"/>
      <c r="UG959"/>
      <c r="UH959"/>
      <c r="UI959"/>
      <c r="UJ959"/>
      <c r="UK959"/>
      <c r="UL959"/>
      <c r="UM959"/>
      <c r="UN959"/>
      <c r="UO959"/>
      <c r="UP959"/>
      <c r="UQ959"/>
      <c r="UR959"/>
      <c r="US959"/>
      <c r="UT959"/>
      <c r="UU959"/>
      <c r="UV959"/>
      <c r="UW959"/>
      <c r="UX959"/>
      <c r="UY959"/>
      <c r="UZ959"/>
      <c r="VA959"/>
      <c r="VB959"/>
      <c r="VC959"/>
      <c r="VD959"/>
      <c r="VE959"/>
      <c r="VF959"/>
      <c r="VG959"/>
      <c r="VH959"/>
      <c r="VI959"/>
      <c r="VJ959"/>
      <c r="VK959"/>
      <c r="VL959"/>
      <c r="VM959"/>
      <c r="VN959"/>
      <c r="VO959"/>
      <c r="VP959"/>
      <c r="VQ959"/>
      <c r="VR959"/>
      <c r="VS959"/>
      <c r="VT959"/>
      <c r="VU959"/>
      <c r="VV959"/>
      <c r="VW959"/>
      <c r="VX959"/>
      <c r="VY959"/>
      <c r="VZ959"/>
      <c r="WA959"/>
      <c r="WB959"/>
      <c r="WC959"/>
      <c r="WD959"/>
      <c r="WE959"/>
      <c r="WF959"/>
      <c r="WG959"/>
      <c r="WH959"/>
      <c r="WI959"/>
      <c r="WJ959"/>
      <c r="WK959"/>
      <c r="WL959"/>
      <c r="WM959"/>
      <c r="WN959"/>
      <c r="WO959"/>
      <c r="WP959"/>
      <c r="WQ959"/>
      <c r="WR959"/>
      <c r="WS959"/>
      <c r="WT959"/>
      <c r="WU959"/>
      <c r="WV959"/>
      <c r="WW959"/>
      <c r="WX959"/>
      <c r="WY959"/>
      <c r="WZ959"/>
      <c r="XA959"/>
      <c r="XB959"/>
      <c r="XC959"/>
      <c r="XD959"/>
      <c r="XE959"/>
      <c r="XF959"/>
      <c r="XG959"/>
      <c r="XH959"/>
      <c r="XI959"/>
      <c r="XJ959"/>
      <c r="XK959"/>
      <c r="XL959"/>
      <c r="XM959"/>
      <c r="XN959"/>
      <c r="XO959"/>
      <c r="XP959"/>
      <c r="XQ959"/>
      <c r="XR959"/>
      <c r="XS959"/>
      <c r="XT959"/>
      <c r="XU959"/>
      <c r="XV959"/>
      <c r="XW959"/>
      <c r="XX959"/>
      <c r="XY959"/>
      <c r="XZ959"/>
      <c r="YA959"/>
      <c r="YB959"/>
      <c r="YC959"/>
      <c r="YD959"/>
      <c r="YE959"/>
      <c r="YF959"/>
      <c r="YG959"/>
      <c r="YH959"/>
      <c r="YI959"/>
      <c r="YJ959"/>
      <c r="YK959"/>
      <c r="YL959"/>
      <c r="YM959"/>
      <c r="YN959"/>
      <c r="YO959"/>
      <c r="YP959"/>
      <c r="YQ959"/>
      <c r="YR959"/>
      <c r="YS959"/>
      <c r="YT959"/>
      <c r="YU959"/>
      <c r="YV959"/>
      <c r="YW959"/>
      <c r="YX959"/>
      <c r="YY959"/>
      <c r="YZ959"/>
      <c r="ZA959"/>
      <c r="ZB959"/>
      <c r="ZC959"/>
      <c r="ZD959"/>
      <c r="ZE959"/>
      <c r="ZF959"/>
      <c r="ZG959"/>
      <c r="ZH959"/>
      <c r="ZI959"/>
      <c r="ZJ959"/>
      <c r="ZK959"/>
      <c r="ZL959"/>
      <c r="ZM959"/>
      <c r="ZN959"/>
      <c r="ZO959"/>
      <c r="ZP959"/>
      <c r="ZQ959"/>
      <c r="ZR959"/>
      <c r="ZS959"/>
      <c r="ZT959"/>
      <c r="ZU959"/>
      <c r="ZV959"/>
      <c r="ZW959"/>
      <c r="ZX959"/>
      <c r="ZY959"/>
      <c r="ZZ959"/>
    </row>
    <row r="960" spans="12:702" x14ac:dyDescent="0.3">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c r="ME960"/>
      <c r="MF960"/>
      <c r="MG960"/>
      <c r="MH960"/>
      <c r="MI960"/>
      <c r="MJ960"/>
      <c r="MK960"/>
      <c r="ML960"/>
      <c r="MM960"/>
      <c r="MN960"/>
      <c r="MO960"/>
      <c r="MP960"/>
      <c r="MQ960"/>
      <c r="MR960"/>
      <c r="MS960"/>
      <c r="MT960"/>
      <c r="MU960"/>
      <c r="MV960"/>
      <c r="MW960"/>
      <c r="MX960"/>
      <c r="MY960"/>
      <c r="MZ960"/>
      <c r="NA960"/>
      <c r="NB960"/>
      <c r="NC960"/>
      <c r="ND960"/>
      <c r="NE960"/>
      <c r="NF960"/>
      <c r="NG960"/>
      <c r="NH960"/>
      <c r="NI960"/>
      <c r="NJ960"/>
      <c r="NK960"/>
      <c r="NL960"/>
      <c r="NM960"/>
      <c r="NN960"/>
      <c r="NO960"/>
      <c r="NP960"/>
      <c r="NQ960"/>
      <c r="NR960"/>
      <c r="NS960"/>
      <c r="NT960"/>
      <c r="NU960"/>
      <c r="NV960"/>
      <c r="NW960"/>
      <c r="NX960"/>
      <c r="NY960"/>
      <c r="NZ960"/>
      <c r="OA960"/>
      <c r="OB960"/>
      <c r="OC960"/>
      <c r="OD960"/>
      <c r="OE960"/>
      <c r="OF960"/>
      <c r="OG960"/>
      <c r="OH960"/>
      <c r="OI960"/>
      <c r="OJ960"/>
      <c r="OK960"/>
      <c r="OL960"/>
      <c r="OM960"/>
      <c r="ON960"/>
      <c r="OO960"/>
      <c r="OP960"/>
      <c r="OQ960"/>
      <c r="OR960"/>
      <c r="OS960"/>
      <c r="OT960"/>
      <c r="OU960"/>
      <c r="OV960"/>
      <c r="OW960"/>
      <c r="OX960"/>
      <c r="OY960"/>
      <c r="OZ960"/>
      <c r="PA960"/>
      <c r="PB960"/>
      <c r="PC960"/>
      <c r="PD960"/>
      <c r="PE960"/>
      <c r="PF960"/>
      <c r="PG960"/>
      <c r="PH960"/>
      <c r="PI960"/>
      <c r="PJ960"/>
      <c r="PK960"/>
      <c r="PL960"/>
      <c r="PM960"/>
      <c r="PN960"/>
      <c r="PO960"/>
      <c r="PP960"/>
      <c r="PQ960"/>
      <c r="PR960"/>
      <c r="PS960"/>
      <c r="PT960"/>
      <c r="PU960"/>
      <c r="PV960"/>
      <c r="PW960"/>
      <c r="PX960"/>
      <c r="PY960"/>
      <c r="PZ960"/>
      <c r="QA960"/>
      <c r="QB960"/>
      <c r="QC960"/>
      <c r="QD960"/>
      <c r="QE960"/>
      <c r="QF960"/>
      <c r="QG960"/>
      <c r="QH960"/>
      <c r="QI960"/>
      <c r="QJ960"/>
      <c r="QK960"/>
      <c r="QL960"/>
      <c r="QM960"/>
      <c r="QN960"/>
      <c r="QO960"/>
      <c r="QP960"/>
      <c r="QQ960"/>
      <c r="QR960"/>
      <c r="QS960"/>
      <c r="QT960"/>
      <c r="QU960"/>
      <c r="QV960"/>
      <c r="QW960"/>
      <c r="QX960"/>
      <c r="QY960"/>
      <c r="QZ960"/>
      <c r="RA960"/>
      <c r="RB960"/>
      <c r="RC960"/>
      <c r="RD960"/>
      <c r="RE960"/>
      <c r="RF960"/>
      <c r="RG960"/>
      <c r="RH960"/>
      <c r="RI960"/>
      <c r="RJ960"/>
      <c r="RK960"/>
      <c r="RL960"/>
      <c r="RM960"/>
      <c r="RN960"/>
      <c r="RO960"/>
      <c r="RP960"/>
      <c r="RQ960"/>
      <c r="RR960"/>
      <c r="RS960"/>
      <c r="RT960"/>
      <c r="RU960"/>
      <c r="RV960"/>
      <c r="RW960"/>
      <c r="RX960"/>
      <c r="RY960"/>
      <c r="RZ960"/>
      <c r="SA960"/>
      <c r="SB960"/>
      <c r="SC960"/>
      <c r="SD960"/>
      <c r="SE960"/>
      <c r="SF960"/>
      <c r="SG960"/>
      <c r="SH960"/>
      <c r="SI960"/>
      <c r="SJ960"/>
      <c r="SK960"/>
      <c r="SL960"/>
      <c r="SM960"/>
      <c r="SN960"/>
      <c r="SO960"/>
      <c r="SP960"/>
      <c r="SQ960"/>
      <c r="SR960"/>
      <c r="SS960"/>
      <c r="ST960"/>
      <c r="SU960"/>
      <c r="SV960"/>
      <c r="SW960"/>
      <c r="SX960"/>
      <c r="SY960"/>
      <c r="SZ960"/>
      <c r="TA960"/>
      <c r="TB960"/>
      <c r="TC960"/>
      <c r="TD960"/>
      <c r="TE960"/>
      <c r="TF960"/>
      <c r="TG960"/>
      <c r="TH960"/>
      <c r="TI960"/>
      <c r="TJ960"/>
      <c r="TK960"/>
      <c r="TL960"/>
      <c r="TM960"/>
      <c r="TN960"/>
      <c r="TO960"/>
      <c r="TP960"/>
      <c r="TQ960"/>
      <c r="TR960"/>
      <c r="TS960"/>
      <c r="TT960"/>
      <c r="TU960"/>
      <c r="TV960"/>
      <c r="TW960"/>
      <c r="TX960"/>
      <c r="TY960"/>
      <c r="TZ960"/>
      <c r="UA960"/>
      <c r="UB960"/>
      <c r="UC960"/>
      <c r="UD960"/>
      <c r="UE960"/>
      <c r="UF960"/>
      <c r="UG960"/>
      <c r="UH960"/>
      <c r="UI960"/>
      <c r="UJ960"/>
      <c r="UK960"/>
      <c r="UL960"/>
      <c r="UM960"/>
      <c r="UN960"/>
      <c r="UO960"/>
      <c r="UP960"/>
      <c r="UQ960"/>
      <c r="UR960"/>
      <c r="US960"/>
      <c r="UT960"/>
      <c r="UU960"/>
      <c r="UV960"/>
      <c r="UW960"/>
      <c r="UX960"/>
      <c r="UY960"/>
      <c r="UZ960"/>
      <c r="VA960"/>
      <c r="VB960"/>
      <c r="VC960"/>
      <c r="VD960"/>
      <c r="VE960"/>
      <c r="VF960"/>
      <c r="VG960"/>
      <c r="VH960"/>
      <c r="VI960"/>
      <c r="VJ960"/>
      <c r="VK960"/>
      <c r="VL960"/>
      <c r="VM960"/>
      <c r="VN960"/>
      <c r="VO960"/>
      <c r="VP960"/>
      <c r="VQ960"/>
      <c r="VR960"/>
      <c r="VS960"/>
      <c r="VT960"/>
      <c r="VU960"/>
      <c r="VV960"/>
      <c r="VW960"/>
      <c r="VX960"/>
      <c r="VY960"/>
      <c r="VZ960"/>
      <c r="WA960"/>
      <c r="WB960"/>
      <c r="WC960"/>
      <c r="WD960"/>
      <c r="WE960"/>
      <c r="WF960"/>
      <c r="WG960"/>
      <c r="WH960"/>
      <c r="WI960"/>
      <c r="WJ960"/>
      <c r="WK960"/>
      <c r="WL960"/>
      <c r="WM960"/>
      <c r="WN960"/>
      <c r="WO960"/>
      <c r="WP960"/>
      <c r="WQ960"/>
      <c r="WR960"/>
      <c r="WS960"/>
      <c r="WT960"/>
      <c r="WU960"/>
      <c r="WV960"/>
      <c r="WW960"/>
      <c r="WX960"/>
      <c r="WY960"/>
      <c r="WZ960"/>
      <c r="XA960"/>
      <c r="XB960"/>
      <c r="XC960"/>
      <c r="XD960"/>
      <c r="XE960"/>
      <c r="XF960"/>
      <c r="XG960"/>
      <c r="XH960"/>
      <c r="XI960"/>
      <c r="XJ960"/>
      <c r="XK960"/>
      <c r="XL960"/>
      <c r="XM960"/>
      <c r="XN960"/>
      <c r="XO960"/>
      <c r="XP960"/>
      <c r="XQ960"/>
      <c r="XR960"/>
      <c r="XS960"/>
      <c r="XT960"/>
      <c r="XU960"/>
      <c r="XV960"/>
      <c r="XW960"/>
      <c r="XX960"/>
      <c r="XY960"/>
      <c r="XZ960"/>
      <c r="YA960"/>
      <c r="YB960"/>
      <c r="YC960"/>
      <c r="YD960"/>
      <c r="YE960"/>
      <c r="YF960"/>
      <c r="YG960"/>
      <c r="YH960"/>
      <c r="YI960"/>
      <c r="YJ960"/>
      <c r="YK960"/>
      <c r="YL960"/>
      <c r="YM960"/>
      <c r="YN960"/>
      <c r="YO960"/>
      <c r="YP960"/>
      <c r="YQ960"/>
      <c r="YR960"/>
      <c r="YS960"/>
      <c r="YT960"/>
      <c r="YU960"/>
      <c r="YV960"/>
      <c r="YW960"/>
      <c r="YX960"/>
      <c r="YY960"/>
      <c r="YZ960"/>
      <c r="ZA960"/>
      <c r="ZB960"/>
      <c r="ZC960"/>
      <c r="ZD960"/>
      <c r="ZE960"/>
      <c r="ZF960"/>
      <c r="ZG960"/>
      <c r="ZH960"/>
      <c r="ZI960"/>
      <c r="ZJ960"/>
      <c r="ZK960"/>
      <c r="ZL960"/>
      <c r="ZM960"/>
      <c r="ZN960"/>
      <c r="ZO960"/>
      <c r="ZP960"/>
      <c r="ZQ960"/>
      <c r="ZR960"/>
      <c r="ZS960"/>
      <c r="ZT960"/>
      <c r="ZU960"/>
      <c r="ZV960"/>
      <c r="ZW960"/>
      <c r="ZX960"/>
      <c r="ZY960"/>
      <c r="ZZ960"/>
    </row>
    <row r="961" spans="12:702" x14ac:dyDescent="0.3">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c r="ME961"/>
      <c r="MF961"/>
      <c r="MG961"/>
      <c r="MH961"/>
      <c r="MI961"/>
      <c r="MJ961"/>
      <c r="MK961"/>
      <c r="ML961"/>
      <c r="MM961"/>
      <c r="MN961"/>
      <c r="MO961"/>
      <c r="MP961"/>
      <c r="MQ961"/>
      <c r="MR961"/>
      <c r="MS961"/>
      <c r="MT961"/>
      <c r="MU961"/>
      <c r="MV961"/>
      <c r="MW961"/>
      <c r="MX961"/>
      <c r="MY961"/>
      <c r="MZ961"/>
      <c r="NA961"/>
      <c r="NB961"/>
      <c r="NC961"/>
      <c r="ND961"/>
      <c r="NE961"/>
      <c r="NF961"/>
      <c r="NG961"/>
      <c r="NH961"/>
      <c r="NI961"/>
      <c r="NJ961"/>
      <c r="NK961"/>
      <c r="NL961"/>
      <c r="NM961"/>
      <c r="NN961"/>
      <c r="NO961"/>
      <c r="NP961"/>
      <c r="NQ961"/>
      <c r="NR961"/>
      <c r="NS961"/>
      <c r="NT961"/>
      <c r="NU961"/>
      <c r="NV961"/>
      <c r="NW961"/>
      <c r="NX961"/>
      <c r="NY961"/>
      <c r="NZ961"/>
      <c r="OA961"/>
      <c r="OB961"/>
      <c r="OC961"/>
      <c r="OD961"/>
      <c r="OE961"/>
      <c r="OF961"/>
      <c r="OG961"/>
      <c r="OH961"/>
      <c r="OI961"/>
      <c r="OJ961"/>
      <c r="OK961"/>
      <c r="OL961"/>
      <c r="OM961"/>
      <c r="ON961"/>
      <c r="OO961"/>
      <c r="OP961"/>
      <c r="OQ961"/>
      <c r="OR961"/>
      <c r="OS961"/>
      <c r="OT961"/>
      <c r="OU961"/>
      <c r="OV961"/>
      <c r="OW961"/>
      <c r="OX961"/>
      <c r="OY961"/>
      <c r="OZ961"/>
      <c r="PA961"/>
      <c r="PB961"/>
      <c r="PC961"/>
      <c r="PD961"/>
      <c r="PE961"/>
      <c r="PF961"/>
      <c r="PG961"/>
      <c r="PH961"/>
      <c r="PI961"/>
      <c r="PJ961"/>
      <c r="PK961"/>
      <c r="PL961"/>
      <c r="PM961"/>
      <c r="PN961"/>
      <c r="PO961"/>
      <c r="PP961"/>
      <c r="PQ961"/>
      <c r="PR961"/>
      <c r="PS961"/>
      <c r="PT961"/>
      <c r="PU961"/>
      <c r="PV961"/>
      <c r="PW961"/>
      <c r="PX961"/>
      <c r="PY961"/>
      <c r="PZ961"/>
      <c r="QA961"/>
      <c r="QB961"/>
      <c r="QC961"/>
      <c r="QD961"/>
      <c r="QE961"/>
      <c r="QF961"/>
      <c r="QG961"/>
      <c r="QH961"/>
      <c r="QI961"/>
      <c r="QJ961"/>
      <c r="QK961"/>
      <c r="QL961"/>
      <c r="QM961"/>
      <c r="QN961"/>
      <c r="QO961"/>
      <c r="QP961"/>
      <c r="QQ961"/>
      <c r="QR961"/>
      <c r="QS961"/>
      <c r="QT961"/>
      <c r="QU961"/>
      <c r="QV961"/>
      <c r="QW961"/>
      <c r="QX961"/>
      <c r="QY961"/>
      <c r="QZ961"/>
      <c r="RA961"/>
      <c r="RB961"/>
      <c r="RC961"/>
      <c r="RD961"/>
      <c r="RE961"/>
      <c r="RF961"/>
      <c r="RG961"/>
      <c r="RH961"/>
      <c r="RI961"/>
      <c r="RJ961"/>
      <c r="RK961"/>
      <c r="RL961"/>
      <c r="RM961"/>
      <c r="RN961"/>
      <c r="RO961"/>
      <c r="RP961"/>
      <c r="RQ961"/>
      <c r="RR961"/>
      <c r="RS961"/>
      <c r="RT961"/>
      <c r="RU961"/>
      <c r="RV961"/>
      <c r="RW961"/>
      <c r="RX961"/>
      <c r="RY961"/>
      <c r="RZ961"/>
      <c r="SA961"/>
      <c r="SB961"/>
      <c r="SC961"/>
      <c r="SD961"/>
      <c r="SE961"/>
      <c r="SF961"/>
      <c r="SG961"/>
      <c r="SH961"/>
      <c r="SI961"/>
      <c r="SJ961"/>
      <c r="SK961"/>
      <c r="SL961"/>
      <c r="SM961"/>
      <c r="SN961"/>
      <c r="SO961"/>
      <c r="SP961"/>
      <c r="SQ961"/>
      <c r="SR961"/>
      <c r="SS961"/>
      <c r="ST961"/>
      <c r="SU961"/>
      <c r="SV961"/>
      <c r="SW961"/>
      <c r="SX961"/>
      <c r="SY961"/>
      <c r="SZ961"/>
      <c r="TA961"/>
      <c r="TB961"/>
      <c r="TC961"/>
      <c r="TD961"/>
      <c r="TE961"/>
      <c r="TF961"/>
      <c r="TG961"/>
      <c r="TH961"/>
      <c r="TI961"/>
      <c r="TJ961"/>
      <c r="TK961"/>
      <c r="TL961"/>
      <c r="TM961"/>
      <c r="TN961"/>
      <c r="TO961"/>
      <c r="TP961"/>
      <c r="TQ961"/>
      <c r="TR961"/>
      <c r="TS961"/>
      <c r="TT961"/>
      <c r="TU961"/>
      <c r="TV961"/>
      <c r="TW961"/>
      <c r="TX961"/>
      <c r="TY961"/>
      <c r="TZ961"/>
      <c r="UA961"/>
      <c r="UB961"/>
      <c r="UC961"/>
      <c r="UD961"/>
      <c r="UE961"/>
      <c r="UF961"/>
      <c r="UG961"/>
      <c r="UH961"/>
      <c r="UI961"/>
      <c r="UJ961"/>
      <c r="UK961"/>
      <c r="UL961"/>
      <c r="UM961"/>
      <c r="UN961"/>
      <c r="UO961"/>
      <c r="UP961"/>
      <c r="UQ961"/>
      <c r="UR961"/>
      <c r="US961"/>
      <c r="UT961"/>
      <c r="UU961"/>
      <c r="UV961"/>
      <c r="UW961"/>
      <c r="UX961"/>
      <c r="UY961"/>
      <c r="UZ961"/>
      <c r="VA961"/>
      <c r="VB961"/>
      <c r="VC961"/>
      <c r="VD961"/>
      <c r="VE961"/>
      <c r="VF961"/>
      <c r="VG961"/>
      <c r="VH961"/>
      <c r="VI961"/>
      <c r="VJ961"/>
      <c r="VK961"/>
      <c r="VL961"/>
      <c r="VM961"/>
      <c r="VN961"/>
      <c r="VO961"/>
      <c r="VP961"/>
      <c r="VQ961"/>
      <c r="VR961"/>
      <c r="VS961"/>
      <c r="VT961"/>
      <c r="VU961"/>
      <c r="VV961"/>
      <c r="VW961"/>
      <c r="VX961"/>
      <c r="VY961"/>
      <c r="VZ961"/>
      <c r="WA961"/>
      <c r="WB961"/>
      <c r="WC961"/>
      <c r="WD961"/>
      <c r="WE961"/>
      <c r="WF961"/>
      <c r="WG961"/>
      <c r="WH961"/>
      <c r="WI961"/>
      <c r="WJ961"/>
      <c r="WK961"/>
      <c r="WL961"/>
      <c r="WM961"/>
      <c r="WN961"/>
      <c r="WO961"/>
      <c r="WP961"/>
      <c r="WQ961"/>
      <c r="WR961"/>
      <c r="WS961"/>
      <c r="WT961"/>
      <c r="WU961"/>
      <c r="WV961"/>
      <c r="WW961"/>
      <c r="WX961"/>
      <c r="WY961"/>
      <c r="WZ961"/>
      <c r="XA961"/>
      <c r="XB961"/>
      <c r="XC961"/>
      <c r="XD961"/>
      <c r="XE961"/>
      <c r="XF961"/>
      <c r="XG961"/>
      <c r="XH961"/>
      <c r="XI961"/>
      <c r="XJ961"/>
      <c r="XK961"/>
      <c r="XL961"/>
      <c r="XM961"/>
      <c r="XN961"/>
      <c r="XO961"/>
      <c r="XP961"/>
      <c r="XQ961"/>
      <c r="XR961"/>
      <c r="XS961"/>
      <c r="XT961"/>
      <c r="XU961"/>
      <c r="XV961"/>
      <c r="XW961"/>
      <c r="XX961"/>
      <c r="XY961"/>
      <c r="XZ961"/>
      <c r="YA961"/>
      <c r="YB961"/>
      <c r="YC961"/>
      <c r="YD961"/>
      <c r="YE961"/>
      <c r="YF961"/>
      <c r="YG961"/>
      <c r="YH961"/>
      <c r="YI961"/>
      <c r="YJ961"/>
      <c r="YK961"/>
      <c r="YL961"/>
      <c r="YM961"/>
      <c r="YN961"/>
      <c r="YO961"/>
      <c r="YP961"/>
      <c r="YQ961"/>
      <c r="YR961"/>
      <c r="YS961"/>
      <c r="YT961"/>
      <c r="YU961"/>
      <c r="YV961"/>
      <c r="YW961"/>
      <c r="YX961"/>
      <c r="YY961"/>
      <c r="YZ961"/>
      <c r="ZA961"/>
      <c r="ZB961"/>
      <c r="ZC961"/>
      <c r="ZD961"/>
      <c r="ZE961"/>
      <c r="ZF961"/>
      <c r="ZG961"/>
      <c r="ZH961"/>
      <c r="ZI961"/>
      <c r="ZJ961"/>
      <c r="ZK961"/>
      <c r="ZL961"/>
      <c r="ZM961"/>
      <c r="ZN961"/>
      <c r="ZO961"/>
      <c r="ZP961"/>
      <c r="ZQ961"/>
      <c r="ZR961"/>
      <c r="ZS961"/>
      <c r="ZT961"/>
      <c r="ZU961"/>
      <c r="ZV961"/>
      <c r="ZW961"/>
      <c r="ZX961"/>
      <c r="ZY961"/>
      <c r="ZZ961"/>
    </row>
    <row r="962" spans="12:702" x14ac:dyDescent="0.3">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c r="ME962"/>
      <c r="MF962"/>
      <c r="MG962"/>
      <c r="MH962"/>
      <c r="MI962"/>
      <c r="MJ962"/>
      <c r="MK962"/>
      <c r="ML962"/>
      <c r="MM962"/>
      <c r="MN962"/>
      <c r="MO962"/>
      <c r="MP962"/>
      <c r="MQ962"/>
      <c r="MR962"/>
      <c r="MS962"/>
      <c r="MT962"/>
      <c r="MU962"/>
      <c r="MV962"/>
      <c r="MW962"/>
      <c r="MX962"/>
      <c r="MY962"/>
      <c r="MZ962"/>
      <c r="NA962"/>
      <c r="NB962"/>
      <c r="NC962"/>
      <c r="ND962"/>
      <c r="NE962"/>
      <c r="NF962"/>
      <c r="NG962"/>
      <c r="NH962"/>
      <c r="NI962"/>
      <c r="NJ962"/>
      <c r="NK962"/>
      <c r="NL962"/>
      <c r="NM962"/>
      <c r="NN962"/>
      <c r="NO962"/>
      <c r="NP962"/>
      <c r="NQ962"/>
      <c r="NR962"/>
      <c r="NS962"/>
      <c r="NT962"/>
      <c r="NU962"/>
      <c r="NV962"/>
      <c r="NW962"/>
      <c r="NX962"/>
      <c r="NY962"/>
      <c r="NZ962"/>
      <c r="OA962"/>
      <c r="OB962"/>
      <c r="OC962"/>
      <c r="OD962"/>
      <c r="OE962"/>
      <c r="OF962"/>
      <c r="OG962"/>
      <c r="OH962"/>
      <c r="OI962"/>
      <c r="OJ962"/>
      <c r="OK962"/>
      <c r="OL962"/>
      <c r="OM962"/>
      <c r="ON962"/>
      <c r="OO962"/>
      <c r="OP962"/>
      <c r="OQ962"/>
      <c r="OR962"/>
      <c r="OS962"/>
      <c r="OT962"/>
      <c r="OU962"/>
      <c r="OV962"/>
      <c r="OW962"/>
      <c r="OX962"/>
      <c r="OY962"/>
      <c r="OZ962"/>
      <c r="PA962"/>
      <c r="PB962"/>
      <c r="PC962"/>
      <c r="PD962"/>
      <c r="PE962"/>
      <c r="PF962"/>
      <c r="PG962"/>
      <c r="PH962"/>
      <c r="PI962"/>
      <c r="PJ962"/>
      <c r="PK962"/>
      <c r="PL962"/>
      <c r="PM962"/>
      <c r="PN962"/>
      <c r="PO962"/>
      <c r="PP962"/>
      <c r="PQ962"/>
      <c r="PR962"/>
      <c r="PS962"/>
      <c r="PT962"/>
      <c r="PU962"/>
      <c r="PV962"/>
      <c r="PW962"/>
      <c r="PX962"/>
      <c r="PY962"/>
      <c r="PZ962"/>
      <c r="QA962"/>
      <c r="QB962"/>
      <c r="QC962"/>
      <c r="QD962"/>
      <c r="QE962"/>
      <c r="QF962"/>
      <c r="QG962"/>
      <c r="QH962"/>
      <c r="QI962"/>
      <c r="QJ962"/>
      <c r="QK962"/>
      <c r="QL962"/>
      <c r="QM962"/>
      <c r="QN962"/>
      <c r="QO962"/>
      <c r="QP962"/>
      <c r="QQ962"/>
      <c r="QR962"/>
      <c r="QS962"/>
      <c r="QT962"/>
      <c r="QU962"/>
      <c r="QV962"/>
      <c r="QW962"/>
      <c r="QX962"/>
      <c r="QY962"/>
      <c r="QZ962"/>
      <c r="RA962"/>
      <c r="RB962"/>
      <c r="RC962"/>
      <c r="RD962"/>
      <c r="RE962"/>
      <c r="RF962"/>
      <c r="RG962"/>
      <c r="RH962"/>
      <c r="RI962"/>
      <c r="RJ962"/>
      <c r="RK962"/>
      <c r="RL962"/>
      <c r="RM962"/>
      <c r="RN962"/>
      <c r="RO962"/>
      <c r="RP962"/>
      <c r="RQ962"/>
      <c r="RR962"/>
      <c r="RS962"/>
      <c r="RT962"/>
      <c r="RU962"/>
      <c r="RV962"/>
      <c r="RW962"/>
      <c r="RX962"/>
      <c r="RY962"/>
      <c r="RZ962"/>
      <c r="SA962"/>
      <c r="SB962"/>
      <c r="SC962"/>
      <c r="SD962"/>
      <c r="SE962"/>
      <c r="SF962"/>
      <c r="SG962"/>
      <c r="SH962"/>
      <c r="SI962"/>
      <c r="SJ962"/>
      <c r="SK962"/>
      <c r="SL962"/>
      <c r="SM962"/>
      <c r="SN962"/>
      <c r="SO962"/>
      <c r="SP962"/>
      <c r="SQ962"/>
      <c r="SR962"/>
      <c r="SS962"/>
      <c r="ST962"/>
      <c r="SU962"/>
      <c r="SV962"/>
      <c r="SW962"/>
      <c r="SX962"/>
      <c r="SY962"/>
      <c r="SZ962"/>
      <c r="TA962"/>
      <c r="TB962"/>
      <c r="TC962"/>
      <c r="TD962"/>
      <c r="TE962"/>
      <c r="TF962"/>
      <c r="TG962"/>
      <c r="TH962"/>
      <c r="TI962"/>
      <c r="TJ962"/>
      <c r="TK962"/>
      <c r="TL962"/>
      <c r="TM962"/>
      <c r="TN962"/>
      <c r="TO962"/>
      <c r="TP962"/>
      <c r="TQ962"/>
      <c r="TR962"/>
      <c r="TS962"/>
      <c r="TT962"/>
      <c r="TU962"/>
      <c r="TV962"/>
      <c r="TW962"/>
      <c r="TX962"/>
      <c r="TY962"/>
      <c r="TZ962"/>
      <c r="UA962"/>
      <c r="UB962"/>
      <c r="UC962"/>
      <c r="UD962"/>
      <c r="UE962"/>
      <c r="UF962"/>
      <c r="UG962"/>
      <c r="UH962"/>
      <c r="UI962"/>
      <c r="UJ962"/>
      <c r="UK962"/>
      <c r="UL962"/>
      <c r="UM962"/>
      <c r="UN962"/>
      <c r="UO962"/>
      <c r="UP962"/>
      <c r="UQ962"/>
      <c r="UR962"/>
      <c r="US962"/>
      <c r="UT962"/>
      <c r="UU962"/>
      <c r="UV962"/>
      <c r="UW962"/>
      <c r="UX962"/>
      <c r="UY962"/>
      <c r="UZ962"/>
      <c r="VA962"/>
      <c r="VB962"/>
      <c r="VC962"/>
      <c r="VD962"/>
      <c r="VE962"/>
      <c r="VF962"/>
      <c r="VG962"/>
      <c r="VH962"/>
      <c r="VI962"/>
      <c r="VJ962"/>
      <c r="VK962"/>
      <c r="VL962"/>
      <c r="VM962"/>
      <c r="VN962"/>
      <c r="VO962"/>
      <c r="VP962"/>
      <c r="VQ962"/>
      <c r="VR962"/>
      <c r="VS962"/>
      <c r="VT962"/>
      <c r="VU962"/>
      <c r="VV962"/>
      <c r="VW962"/>
      <c r="VX962"/>
      <c r="VY962"/>
      <c r="VZ962"/>
      <c r="WA962"/>
      <c r="WB962"/>
      <c r="WC962"/>
      <c r="WD962"/>
      <c r="WE962"/>
      <c r="WF962"/>
      <c r="WG962"/>
      <c r="WH962"/>
      <c r="WI962"/>
      <c r="WJ962"/>
      <c r="WK962"/>
      <c r="WL962"/>
      <c r="WM962"/>
      <c r="WN962"/>
      <c r="WO962"/>
      <c r="WP962"/>
      <c r="WQ962"/>
      <c r="WR962"/>
      <c r="WS962"/>
      <c r="WT962"/>
      <c r="WU962"/>
      <c r="WV962"/>
      <c r="WW962"/>
      <c r="WX962"/>
      <c r="WY962"/>
      <c r="WZ962"/>
      <c r="XA962"/>
      <c r="XB962"/>
      <c r="XC962"/>
      <c r="XD962"/>
      <c r="XE962"/>
      <c r="XF962"/>
      <c r="XG962"/>
      <c r="XH962"/>
      <c r="XI962"/>
      <c r="XJ962"/>
      <c r="XK962"/>
      <c r="XL962"/>
      <c r="XM962"/>
      <c r="XN962"/>
      <c r="XO962"/>
      <c r="XP962"/>
      <c r="XQ962"/>
      <c r="XR962"/>
      <c r="XS962"/>
      <c r="XT962"/>
      <c r="XU962"/>
      <c r="XV962"/>
      <c r="XW962"/>
      <c r="XX962"/>
      <c r="XY962"/>
      <c r="XZ962"/>
      <c r="YA962"/>
      <c r="YB962"/>
      <c r="YC962"/>
      <c r="YD962"/>
      <c r="YE962"/>
      <c r="YF962"/>
      <c r="YG962"/>
      <c r="YH962"/>
      <c r="YI962"/>
      <c r="YJ962"/>
      <c r="YK962"/>
      <c r="YL962"/>
      <c r="YM962"/>
      <c r="YN962"/>
      <c r="YO962"/>
      <c r="YP962"/>
      <c r="YQ962"/>
      <c r="YR962"/>
      <c r="YS962"/>
      <c r="YT962"/>
      <c r="YU962"/>
      <c r="YV962"/>
      <c r="YW962"/>
      <c r="YX962"/>
      <c r="YY962"/>
      <c r="YZ962"/>
      <c r="ZA962"/>
      <c r="ZB962"/>
      <c r="ZC962"/>
      <c r="ZD962"/>
      <c r="ZE962"/>
      <c r="ZF962"/>
      <c r="ZG962"/>
      <c r="ZH962"/>
      <c r="ZI962"/>
      <c r="ZJ962"/>
      <c r="ZK962"/>
      <c r="ZL962"/>
      <c r="ZM962"/>
      <c r="ZN962"/>
      <c r="ZO962"/>
      <c r="ZP962"/>
      <c r="ZQ962"/>
      <c r="ZR962"/>
      <c r="ZS962"/>
      <c r="ZT962"/>
      <c r="ZU962"/>
      <c r="ZV962"/>
      <c r="ZW962"/>
      <c r="ZX962"/>
      <c r="ZY962"/>
      <c r="ZZ962"/>
    </row>
    <row r="963" spans="12:702" x14ac:dyDescent="0.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c r="ME963"/>
      <c r="MF963"/>
      <c r="MG963"/>
      <c r="MH963"/>
      <c r="MI963"/>
      <c r="MJ963"/>
      <c r="MK963"/>
      <c r="ML963"/>
      <c r="MM963"/>
      <c r="MN963"/>
      <c r="MO963"/>
      <c r="MP963"/>
      <c r="MQ963"/>
      <c r="MR963"/>
      <c r="MS963"/>
      <c r="MT963"/>
      <c r="MU963"/>
      <c r="MV963"/>
      <c r="MW963"/>
      <c r="MX963"/>
      <c r="MY963"/>
      <c r="MZ963"/>
      <c r="NA963"/>
      <c r="NB963"/>
      <c r="NC963"/>
      <c r="ND963"/>
      <c r="NE963"/>
      <c r="NF963"/>
      <c r="NG963"/>
      <c r="NH963"/>
      <c r="NI963"/>
      <c r="NJ963"/>
      <c r="NK963"/>
      <c r="NL963"/>
      <c r="NM963"/>
      <c r="NN963"/>
      <c r="NO963"/>
      <c r="NP963"/>
      <c r="NQ963"/>
      <c r="NR963"/>
      <c r="NS963"/>
      <c r="NT963"/>
      <c r="NU963"/>
      <c r="NV963"/>
      <c r="NW963"/>
      <c r="NX963"/>
      <c r="NY963"/>
      <c r="NZ963"/>
      <c r="OA963"/>
      <c r="OB963"/>
      <c r="OC963"/>
      <c r="OD963"/>
      <c r="OE963"/>
      <c r="OF963"/>
      <c r="OG963"/>
      <c r="OH963"/>
      <c r="OI963"/>
      <c r="OJ963"/>
      <c r="OK963"/>
      <c r="OL963"/>
      <c r="OM963"/>
      <c r="ON963"/>
      <c r="OO963"/>
      <c r="OP963"/>
      <c r="OQ963"/>
      <c r="OR963"/>
      <c r="OS963"/>
      <c r="OT963"/>
      <c r="OU963"/>
      <c r="OV963"/>
      <c r="OW963"/>
      <c r="OX963"/>
      <c r="OY963"/>
      <c r="OZ963"/>
      <c r="PA963"/>
      <c r="PB963"/>
      <c r="PC963"/>
      <c r="PD963"/>
      <c r="PE963"/>
      <c r="PF963"/>
      <c r="PG963"/>
      <c r="PH963"/>
      <c r="PI963"/>
      <c r="PJ963"/>
      <c r="PK963"/>
      <c r="PL963"/>
      <c r="PM963"/>
      <c r="PN963"/>
      <c r="PO963"/>
      <c r="PP963"/>
      <c r="PQ963"/>
      <c r="PR963"/>
      <c r="PS963"/>
      <c r="PT963"/>
      <c r="PU963"/>
      <c r="PV963"/>
      <c r="PW963"/>
      <c r="PX963"/>
      <c r="PY963"/>
      <c r="PZ963"/>
      <c r="QA963"/>
      <c r="QB963"/>
      <c r="QC963"/>
      <c r="QD963"/>
      <c r="QE963"/>
      <c r="QF963"/>
      <c r="QG963"/>
      <c r="QH963"/>
      <c r="QI963"/>
      <c r="QJ963"/>
      <c r="QK963"/>
      <c r="QL963"/>
      <c r="QM963"/>
      <c r="QN963"/>
      <c r="QO963"/>
      <c r="QP963"/>
      <c r="QQ963"/>
      <c r="QR963"/>
      <c r="QS963"/>
      <c r="QT963"/>
      <c r="QU963"/>
      <c r="QV963"/>
      <c r="QW963"/>
      <c r="QX963"/>
      <c r="QY963"/>
      <c r="QZ963"/>
      <c r="RA963"/>
      <c r="RB963"/>
      <c r="RC963"/>
      <c r="RD963"/>
      <c r="RE963"/>
      <c r="RF963"/>
      <c r="RG963"/>
      <c r="RH963"/>
      <c r="RI963"/>
      <c r="RJ963"/>
      <c r="RK963"/>
      <c r="RL963"/>
      <c r="RM963"/>
      <c r="RN963"/>
      <c r="RO963"/>
      <c r="RP963"/>
      <c r="RQ963"/>
      <c r="RR963"/>
      <c r="RS963"/>
      <c r="RT963"/>
      <c r="RU963"/>
      <c r="RV963"/>
      <c r="RW963"/>
      <c r="RX963"/>
      <c r="RY963"/>
      <c r="RZ963"/>
      <c r="SA963"/>
      <c r="SB963"/>
      <c r="SC963"/>
      <c r="SD963"/>
      <c r="SE963"/>
      <c r="SF963"/>
      <c r="SG963"/>
      <c r="SH963"/>
      <c r="SI963"/>
      <c r="SJ963"/>
      <c r="SK963"/>
      <c r="SL963"/>
      <c r="SM963"/>
      <c r="SN963"/>
      <c r="SO963"/>
      <c r="SP963"/>
      <c r="SQ963"/>
      <c r="SR963"/>
      <c r="SS963"/>
      <c r="ST963"/>
      <c r="SU963"/>
      <c r="SV963"/>
      <c r="SW963"/>
      <c r="SX963"/>
      <c r="SY963"/>
      <c r="SZ963"/>
      <c r="TA963"/>
      <c r="TB963"/>
      <c r="TC963"/>
      <c r="TD963"/>
      <c r="TE963"/>
      <c r="TF963"/>
      <c r="TG963"/>
      <c r="TH963"/>
      <c r="TI963"/>
      <c r="TJ963"/>
      <c r="TK963"/>
      <c r="TL963"/>
      <c r="TM963"/>
      <c r="TN963"/>
      <c r="TO963"/>
      <c r="TP963"/>
      <c r="TQ963"/>
      <c r="TR963"/>
      <c r="TS963"/>
      <c r="TT963"/>
      <c r="TU963"/>
      <c r="TV963"/>
      <c r="TW963"/>
      <c r="TX963"/>
      <c r="TY963"/>
      <c r="TZ963"/>
      <c r="UA963"/>
      <c r="UB963"/>
      <c r="UC963"/>
      <c r="UD963"/>
      <c r="UE963"/>
      <c r="UF963"/>
      <c r="UG963"/>
      <c r="UH963"/>
      <c r="UI963"/>
      <c r="UJ963"/>
      <c r="UK963"/>
      <c r="UL963"/>
      <c r="UM963"/>
      <c r="UN963"/>
      <c r="UO963"/>
      <c r="UP963"/>
      <c r="UQ963"/>
      <c r="UR963"/>
      <c r="US963"/>
      <c r="UT963"/>
      <c r="UU963"/>
      <c r="UV963"/>
      <c r="UW963"/>
      <c r="UX963"/>
      <c r="UY963"/>
      <c r="UZ963"/>
      <c r="VA963"/>
      <c r="VB963"/>
      <c r="VC963"/>
      <c r="VD963"/>
      <c r="VE963"/>
      <c r="VF963"/>
      <c r="VG963"/>
      <c r="VH963"/>
      <c r="VI963"/>
      <c r="VJ963"/>
      <c r="VK963"/>
      <c r="VL963"/>
      <c r="VM963"/>
      <c r="VN963"/>
      <c r="VO963"/>
      <c r="VP963"/>
      <c r="VQ963"/>
      <c r="VR963"/>
      <c r="VS963"/>
      <c r="VT963"/>
      <c r="VU963"/>
      <c r="VV963"/>
      <c r="VW963"/>
      <c r="VX963"/>
      <c r="VY963"/>
      <c r="VZ963"/>
      <c r="WA963"/>
      <c r="WB963"/>
      <c r="WC963"/>
      <c r="WD963"/>
      <c r="WE963"/>
      <c r="WF963"/>
      <c r="WG963"/>
      <c r="WH963"/>
      <c r="WI963"/>
      <c r="WJ963"/>
      <c r="WK963"/>
      <c r="WL963"/>
      <c r="WM963"/>
      <c r="WN963"/>
      <c r="WO963"/>
      <c r="WP963"/>
      <c r="WQ963"/>
      <c r="WR963"/>
      <c r="WS963"/>
      <c r="WT963"/>
      <c r="WU963"/>
      <c r="WV963"/>
      <c r="WW963"/>
      <c r="WX963"/>
      <c r="WY963"/>
      <c r="WZ963"/>
      <c r="XA963"/>
      <c r="XB963"/>
      <c r="XC963"/>
      <c r="XD963"/>
      <c r="XE963"/>
      <c r="XF963"/>
      <c r="XG963"/>
      <c r="XH963"/>
      <c r="XI963"/>
      <c r="XJ963"/>
      <c r="XK963"/>
      <c r="XL963"/>
      <c r="XM963"/>
      <c r="XN963"/>
      <c r="XO963"/>
      <c r="XP963"/>
      <c r="XQ963"/>
      <c r="XR963"/>
      <c r="XS963"/>
      <c r="XT963"/>
      <c r="XU963"/>
      <c r="XV963"/>
      <c r="XW963"/>
      <c r="XX963"/>
      <c r="XY963"/>
      <c r="XZ963"/>
      <c r="YA963"/>
      <c r="YB963"/>
      <c r="YC963"/>
      <c r="YD963"/>
      <c r="YE963"/>
      <c r="YF963"/>
      <c r="YG963"/>
      <c r="YH963"/>
      <c r="YI963"/>
      <c r="YJ963"/>
      <c r="YK963"/>
      <c r="YL963"/>
      <c r="YM963"/>
      <c r="YN963"/>
      <c r="YO963"/>
      <c r="YP963"/>
      <c r="YQ963"/>
      <c r="YR963"/>
      <c r="YS963"/>
      <c r="YT963"/>
      <c r="YU963"/>
      <c r="YV963"/>
      <c r="YW963"/>
      <c r="YX963"/>
      <c r="YY963"/>
      <c r="YZ963"/>
      <c r="ZA963"/>
      <c r="ZB963"/>
      <c r="ZC963"/>
      <c r="ZD963"/>
      <c r="ZE963"/>
      <c r="ZF963"/>
      <c r="ZG963"/>
      <c r="ZH963"/>
      <c r="ZI963"/>
      <c r="ZJ963"/>
      <c r="ZK963"/>
      <c r="ZL963"/>
      <c r="ZM963"/>
      <c r="ZN963"/>
      <c r="ZO963"/>
      <c r="ZP963"/>
      <c r="ZQ963"/>
      <c r="ZR963"/>
      <c r="ZS963"/>
      <c r="ZT963"/>
      <c r="ZU963"/>
      <c r="ZV963"/>
      <c r="ZW963"/>
      <c r="ZX963"/>
      <c r="ZY963"/>
      <c r="ZZ963"/>
    </row>
    <row r="964" spans="12:702" x14ac:dyDescent="0.3">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c r="ME964"/>
      <c r="MF964"/>
      <c r="MG964"/>
      <c r="MH964"/>
      <c r="MI964"/>
      <c r="MJ964"/>
      <c r="MK964"/>
      <c r="ML964"/>
      <c r="MM964"/>
      <c r="MN964"/>
      <c r="MO964"/>
      <c r="MP964"/>
      <c r="MQ964"/>
      <c r="MR964"/>
      <c r="MS964"/>
      <c r="MT964"/>
      <c r="MU964"/>
      <c r="MV964"/>
      <c r="MW964"/>
      <c r="MX964"/>
      <c r="MY964"/>
      <c r="MZ964"/>
      <c r="NA964"/>
      <c r="NB964"/>
      <c r="NC964"/>
      <c r="ND964"/>
      <c r="NE964"/>
      <c r="NF964"/>
      <c r="NG964"/>
      <c r="NH964"/>
      <c r="NI964"/>
      <c r="NJ964"/>
      <c r="NK964"/>
      <c r="NL964"/>
      <c r="NM964"/>
      <c r="NN964"/>
      <c r="NO964"/>
      <c r="NP964"/>
      <c r="NQ964"/>
      <c r="NR964"/>
      <c r="NS964"/>
      <c r="NT964"/>
      <c r="NU964"/>
      <c r="NV964"/>
      <c r="NW964"/>
      <c r="NX964"/>
      <c r="NY964"/>
      <c r="NZ964"/>
      <c r="OA964"/>
      <c r="OB964"/>
      <c r="OC964"/>
      <c r="OD964"/>
      <c r="OE964"/>
      <c r="OF964"/>
      <c r="OG964"/>
      <c r="OH964"/>
      <c r="OI964"/>
      <c r="OJ964"/>
      <c r="OK964"/>
      <c r="OL964"/>
      <c r="OM964"/>
      <c r="ON964"/>
      <c r="OO964"/>
      <c r="OP964"/>
      <c r="OQ964"/>
      <c r="OR964"/>
      <c r="OS964"/>
      <c r="OT964"/>
      <c r="OU964"/>
      <c r="OV964"/>
      <c r="OW964"/>
      <c r="OX964"/>
      <c r="OY964"/>
      <c r="OZ964"/>
      <c r="PA964"/>
      <c r="PB964"/>
      <c r="PC964"/>
      <c r="PD964"/>
      <c r="PE964"/>
      <c r="PF964"/>
      <c r="PG964"/>
      <c r="PH964"/>
      <c r="PI964"/>
      <c r="PJ964"/>
      <c r="PK964"/>
      <c r="PL964"/>
      <c r="PM964"/>
      <c r="PN964"/>
      <c r="PO964"/>
      <c r="PP964"/>
      <c r="PQ964"/>
      <c r="PR964"/>
      <c r="PS964"/>
      <c r="PT964"/>
      <c r="PU964"/>
      <c r="PV964"/>
      <c r="PW964"/>
      <c r="PX964"/>
      <c r="PY964"/>
      <c r="PZ964"/>
      <c r="QA964"/>
      <c r="QB964"/>
      <c r="QC964"/>
      <c r="QD964"/>
      <c r="QE964"/>
      <c r="QF964"/>
      <c r="QG964"/>
      <c r="QH964"/>
      <c r="QI964"/>
      <c r="QJ964"/>
      <c r="QK964"/>
      <c r="QL964"/>
      <c r="QM964"/>
      <c r="QN964"/>
      <c r="QO964"/>
      <c r="QP964"/>
      <c r="QQ964"/>
      <c r="QR964"/>
      <c r="QS964"/>
      <c r="QT964"/>
      <c r="QU964"/>
      <c r="QV964"/>
      <c r="QW964"/>
      <c r="QX964"/>
      <c r="QY964"/>
      <c r="QZ964"/>
      <c r="RA964"/>
      <c r="RB964"/>
      <c r="RC964"/>
      <c r="RD964"/>
      <c r="RE964"/>
      <c r="RF964"/>
      <c r="RG964"/>
      <c r="RH964"/>
      <c r="RI964"/>
      <c r="RJ964"/>
      <c r="RK964"/>
      <c r="RL964"/>
      <c r="RM964"/>
      <c r="RN964"/>
      <c r="RO964"/>
      <c r="RP964"/>
      <c r="RQ964"/>
      <c r="RR964"/>
      <c r="RS964"/>
      <c r="RT964"/>
      <c r="RU964"/>
      <c r="RV964"/>
      <c r="RW964"/>
      <c r="RX964"/>
      <c r="RY964"/>
      <c r="RZ964"/>
      <c r="SA964"/>
      <c r="SB964"/>
      <c r="SC964"/>
      <c r="SD964"/>
      <c r="SE964"/>
      <c r="SF964"/>
      <c r="SG964"/>
      <c r="SH964"/>
      <c r="SI964"/>
      <c r="SJ964"/>
      <c r="SK964"/>
      <c r="SL964"/>
      <c r="SM964"/>
      <c r="SN964"/>
      <c r="SO964"/>
      <c r="SP964"/>
      <c r="SQ964"/>
      <c r="SR964"/>
      <c r="SS964"/>
      <c r="ST964"/>
      <c r="SU964"/>
      <c r="SV964"/>
      <c r="SW964"/>
      <c r="SX964"/>
      <c r="SY964"/>
      <c r="SZ964"/>
      <c r="TA964"/>
      <c r="TB964"/>
      <c r="TC964"/>
      <c r="TD964"/>
      <c r="TE964"/>
      <c r="TF964"/>
      <c r="TG964"/>
      <c r="TH964"/>
      <c r="TI964"/>
      <c r="TJ964"/>
      <c r="TK964"/>
      <c r="TL964"/>
      <c r="TM964"/>
      <c r="TN964"/>
      <c r="TO964"/>
      <c r="TP964"/>
      <c r="TQ964"/>
      <c r="TR964"/>
      <c r="TS964"/>
      <c r="TT964"/>
      <c r="TU964"/>
      <c r="TV964"/>
      <c r="TW964"/>
      <c r="TX964"/>
      <c r="TY964"/>
      <c r="TZ964"/>
      <c r="UA964"/>
      <c r="UB964"/>
      <c r="UC964"/>
      <c r="UD964"/>
      <c r="UE964"/>
      <c r="UF964"/>
      <c r="UG964"/>
      <c r="UH964"/>
      <c r="UI964"/>
      <c r="UJ964"/>
      <c r="UK964"/>
      <c r="UL964"/>
      <c r="UM964"/>
      <c r="UN964"/>
      <c r="UO964"/>
      <c r="UP964"/>
      <c r="UQ964"/>
      <c r="UR964"/>
      <c r="US964"/>
      <c r="UT964"/>
      <c r="UU964"/>
      <c r="UV964"/>
      <c r="UW964"/>
      <c r="UX964"/>
      <c r="UY964"/>
      <c r="UZ964"/>
      <c r="VA964"/>
      <c r="VB964"/>
      <c r="VC964"/>
      <c r="VD964"/>
      <c r="VE964"/>
      <c r="VF964"/>
      <c r="VG964"/>
      <c r="VH964"/>
      <c r="VI964"/>
      <c r="VJ964"/>
      <c r="VK964"/>
      <c r="VL964"/>
      <c r="VM964"/>
      <c r="VN964"/>
      <c r="VO964"/>
      <c r="VP964"/>
      <c r="VQ964"/>
      <c r="VR964"/>
      <c r="VS964"/>
      <c r="VT964"/>
      <c r="VU964"/>
      <c r="VV964"/>
      <c r="VW964"/>
      <c r="VX964"/>
      <c r="VY964"/>
      <c r="VZ964"/>
      <c r="WA964"/>
      <c r="WB964"/>
      <c r="WC964"/>
      <c r="WD964"/>
      <c r="WE964"/>
      <c r="WF964"/>
      <c r="WG964"/>
      <c r="WH964"/>
      <c r="WI964"/>
      <c r="WJ964"/>
      <c r="WK964"/>
      <c r="WL964"/>
      <c r="WM964"/>
      <c r="WN964"/>
      <c r="WO964"/>
      <c r="WP964"/>
      <c r="WQ964"/>
      <c r="WR964"/>
      <c r="WS964"/>
      <c r="WT964"/>
      <c r="WU964"/>
      <c r="WV964"/>
      <c r="WW964"/>
      <c r="WX964"/>
      <c r="WY964"/>
      <c r="WZ964"/>
      <c r="XA964"/>
      <c r="XB964"/>
      <c r="XC964"/>
      <c r="XD964"/>
      <c r="XE964"/>
      <c r="XF964"/>
      <c r="XG964"/>
      <c r="XH964"/>
      <c r="XI964"/>
      <c r="XJ964"/>
      <c r="XK964"/>
      <c r="XL964"/>
      <c r="XM964"/>
      <c r="XN964"/>
      <c r="XO964"/>
      <c r="XP964"/>
      <c r="XQ964"/>
      <c r="XR964"/>
      <c r="XS964"/>
      <c r="XT964"/>
      <c r="XU964"/>
      <c r="XV964"/>
      <c r="XW964"/>
      <c r="XX964"/>
      <c r="XY964"/>
      <c r="XZ964"/>
      <c r="YA964"/>
      <c r="YB964"/>
      <c r="YC964"/>
      <c r="YD964"/>
      <c r="YE964"/>
      <c r="YF964"/>
      <c r="YG964"/>
      <c r="YH964"/>
      <c r="YI964"/>
      <c r="YJ964"/>
      <c r="YK964"/>
      <c r="YL964"/>
      <c r="YM964"/>
      <c r="YN964"/>
      <c r="YO964"/>
      <c r="YP964"/>
      <c r="YQ964"/>
      <c r="YR964"/>
      <c r="YS964"/>
      <c r="YT964"/>
      <c r="YU964"/>
      <c r="YV964"/>
      <c r="YW964"/>
      <c r="YX964"/>
      <c r="YY964"/>
      <c r="YZ964"/>
      <c r="ZA964"/>
      <c r="ZB964"/>
      <c r="ZC964"/>
      <c r="ZD964"/>
      <c r="ZE964"/>
      <c r="ZF964"/>
      <c r="ZG964"/>
      <c r="ZH964"/>
      <c r="ZI964"/>
      <c r="ZJ964"/>
      <c r="ZK964"/>
      <c r="ZL964"/>
      <c r="ZM964"/>
      <c r="ZN964"/>
      <c r="ZO964"/>
      <c r="ZP964"/>
      <c r="ZQ964"/>
      <c r="ZR964"/>
      <c r="ZS964"/>
      <c r="ZT964"/>
      <c r="ZU964"/>
      <c r="ZV964"/>
      <c r="ZW964"/>
      <c r="ZX964"/>
      <c r="ZY964"/>
      <c r="ZZ964"/>
    </row>
    <row r="965" spans="12:702" x14ac:dyDescent="0.3">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c r="ME965"/>
      <c r="MF965"/>
      <c r="MG965"/>
      <c r="MH965"/>
      <c r="MI965"/>
      <c r="MJ965"/>
      <c r="MK965"/>
      <c r="ML965"/>
      <c r="MM965"/>
      <c r="MN965"/>
      <c r="MO965"/>
      <c r="MP965"/>
      <c r="MQ965"/>
      <c r="MR965"/>
      <c r="MS965"/>
      <c r="MT965"/>
      <c r="MU965"/>
      <c r="MV965"/>
      <c r="MW965"/>
      <c r="MX965"/>
      <c r="MY965"/>
      <c r="MZ965"/>
      <c r="NA965"/>
      <c r="NB965"/>
      <c r="NC965"/>
      <c r="ND965"/>
      <c r="NE965"/>
      <c r="NF965"/>
      <c r="NG965"/>
      <c r="NH965"/>
      <c r="NI965"/>
      <c r="NJ965"/>
      <c r="NK965"/>
      <c r="NL965"/>
      <c r="NM965"/>
      <c r="NN965"/>
      <c r="NO965"/>
      <c r="NP965"/>
      <c r="NQ965"/>
      <c r="NR965"/>
      <c r="NS965"/>
      <c r="NT965"/>
      <c r="NU965"/>
      <c r="NV965"/>
      <c r="NW965"/>
      <c r="NX965"/>
      <c r="NY965"/>
      <c r="NZ965"/>
      <c r="OA965"/>
      <c r="OB965"/>
      <c r="OC965"/>
      <c r="OD965"/>
      <c r="OE965"/>
      <c r="OF965"/>
      <c r="OG965"/>
      <c r="OH965"/>
      <c r="OI965"/>
      <c r="OJ965"/>
      <c r="OK965"/>
      <c r="OL965"/>
      <c r="OM965"/>
      <c r="ON965"/>
      <c r="OO965"/>
      <c r="OP965"/>
      <c r="OQ965"/>
      <c r="OR965"/>
      <c r="OS965"/>
      <c r="OT965"/>
      <c r="OU965"/>
      <c r="OV965"/>
      <c r="OW965"/>
      <c r="OX965"/>
      <c r="OY965"/>
      <c r="OZ965"/>
      <c r="PA965"/>
      <c r="PB965"/>
      <c r="PC965"/>
      <c r="PD965"/>
      <c r="PE965"/>
      <c r="PF965"/>
      <c r="PG965"/>
      <c r="PH965"/>
      <c r="PI965"/>
      <c r="PJ965"/>
      <c r="PK965"/>
      <c r="PL965"/>
      <c r="PM965"/>
      <c r="PN965"/>
      <c r="PO965"/>
      <c r="PP965"/>
      <c r="PQ965"/>
      <c r="PR965"/>
      <c r="PS965"/>
      <c r="PT965"/>
      <c r="PU965"/>
      <c r="PV965"/>
      <c r="PW965"/>
      <c r="PX965"/>
      <c r="PY965"/>
      <c r="PZ965"/>
      <c r="QA965"/>
      <c r="QB965"/>
      <c r="QC965"/>
      <c r="QD965"/>
      <c r="QE965"/>
      <c r="QF965"/>
      <c r="QG965"/>
      <c r="QH965"/>
      <c r="QI965"/>
      <c r="QJ965"/>
      <c r="QK965"/>
      <c r="QL965"/>
      <c r="QM965"/>
      <c r="QN965"/>
      <c r="QO965"/>
      <c r="QP965"/>
      <c r="QQ965"/>
      <c r="QR965"/>
      <c r="QS965"/>
      <c r="QT965"/>
      <c r="QU965"/>
      <c r="QV965"/>
      <c r="QW965"/>
      <c r="QX965"/>
      <c r="QY965"/>
      <c r="QZ965"/>
      <c r="RA965"/>
      <c r="RB965"/>
      <c r="RC965"/>
      <c r="RD965"/>
      <c r="RE965"/>
      <c r="RF965"/>
      <c r="RG965"/>
      <c r="RH965"/>
      <c r="RI965"/>
      <c r="RJ965"/>
      <c r="RK965"/>
      <c r="RL965"/>
      <c r="RM965"/>
      <c r="RN965"/>
      <c r="RO965"/>
      <c r="RP965"/>
      <c r="RQ965"/>
      <c r="RR965"/>
      <c r="RS965"/>
      <c r="RT965"/>
      <c r="RU965"/>
      <c r="RV965"/>
      <c r="RW965"/>
      <c r="RX965"/>
      <c r="RY965"/>
      <c r="RZ965"/>
      <c r="SA965"/>
      <c r="SB965"/>
      <c r="SC965"/>
      <c r="SD965"/>
      <c r="SE965"/>
      <c r="SF965"/>
      <c r="SG965"/>
      <c r="SH965"/>
      <c r="SI965"/>
      <c r="SJ965"/>
      <c r="SK965"/>
      <c r="SL965"/>
      <c r="SM965"/>
      <c r="SN965"/>
      <c r="SO965"/>
      <c r="SP965"/>
      <c r="SQ965"/>
      <c r="SR965"/>
      <c r="SS965"/>
      <c r="ST965"/>
      <c r="SU965"/>
      <c r="SV965"/>
      <c r="SW965"/>
      <c r="SX965"/>
      <c r="SY965"/>
      <c r="SZ965"/>
      <c r="TA965"/>
      <c r="TB965"/>
      <c r="TC965"/>
      <c r="TD965"/>
      <c r="TE965"/>
      <c r="TF965"/>
      <c r="TG965"/>
      <c r="TH965"/>
      <c r="TI965"/>
      <c r="TJ965"/>
      <c r="TK965"/>
      <c r="TL965"/>
      <c r="TM965"/>
      <c r="TN965"/>
      <c r="TO965"/>
      <c r="TP965"/>
      <c r="TQ965"/>
      <c r="TR965"/>
      <c r="TS965"/>
      <c r="TT965"/>
      <c r="TU965"/>
      <c r="TV965"/>
      <c r="TW965"/>
      <c r="TX965"/>
      <c r="TY965"/>
      <c r="TZ965"/>
      <c r="UA965"/>
      <c r="UB965"/>
      <c r="UC965"/>
      <c r="UD965"/>
      <c r="UE965"/>
      <c r="UF965"/>
      <c r="UG965"/>
      <c r="UH965"/>
      <c r="UI965"/>
      <c r="UJ965"/>
      <c r="UK965"/>
      <c r="UL965"/>
      <c r="UM965"/>
      <c r="UN965"/>
      <c r="UO965"/>
      <c r="UP965"/>
      <c r="UQ965"/>
      <c r="UR965"/>
      <c r="US965"/>
      <c r="UT965"/>
      <c r="UU965"/>
      <c r="UV965"/>
      <c r="UW965"/>
      <c r="UX965"/>
      <c r="UY965"/>
      <c r="UZ965"/>
      <c r="VA965"/>
      <c r="VB965"/>
      <c r="VC965"/>
      <c r="VD965"/>
      <c r="VE965"/>
      <c r="VF965"/>
      <c r="VG965"/>
      <c r="VH965"/>
      <c r="VI965"/>
      <c r="VJ965"/>
      <c r="VK965"/>
      <c r="VL965"/>
      <c r="VM965"/>
      <c r="VN965"/>
      <c r="VO965"/>
      <c r="VP965"/>
      <c r="VQ965"/>
      <c r="VR965"/>
      <c r="VS965"/>
      <c r="VT965"/>
      <c r="VU965"/>
      <c r="VV965"/>
      <c r="VW965"/>
      <c r="VX965"/>
      <c r="VY965"/>
      <c r="VZ965"/>
      <c r="WA965"/>
      <c r="WB965"/>
      <c r="WC965"/>
      <c r="WD965"/>
      <c r="WE965"/>
      <c r="WF965"/>
      <c r="WG965"/>
      <c r="WH965"/>
      <c r="WI965"/>
      <c r="WJ965"/>
      <c r="WK965"/>
      <c r="WL965"/>
      <c r="WM965"/>
      <c r="WN965"/>
      <c r="WO965"/>
      <c r="WP965"/>
      <c r="WQ965"/>
      <c r="WR965"/>
      <c r="WS965"/>
      <c r="WT965"/>
      <c r="WU965"/>
      <c r="WV965"/>
      <c r="WW965"/>
      <c r="WX965"/>
      <c r="WY965"/>
      <c r="WZ965"/>
      <c r="XA965"/>
      <c r="XB965"/>
      <c r="XC965"/>
      <c r="XD965"/>
      <c r="XE965"/>
      <c r="XF965"/>
      <c r="XG965"/>
      <c r="XH965"/>
      <c r="XI965"/>
      <c r="XJ965"/>
      <c r="XK965"/>
      <c r="XL965"/>
      <c r="XM965"/>
      <c r="XN965"/>
      <c r="XO965"/>
      <c r="XP965"/>
      <c r="XQ965"/>
      <c r="XR965"/>
      <c r="XS965"/>
      <c r="XT965"/>
      <c r="XU965"/>
      <c r="XV965"/>
      <c r="XW965"/>
      <c r="XX965"/>
      <c r="XY965"/>
      <c r="XZ965"/>
      <c r="YA965"/>
      <c r="YB965"/>
      <c r="YC965"/>
      <c r="YD965"/>
      <c r="YE965"/>
      <c r="YF965"/>
      <c r="YG965"/>
      <c r="YH965"/>
      <c r="YI965"/>
      <c r="YJ965"/>
      <c r="YK965"/>
      <c r="YL965"/>
      <c r="YM965"/>
      <c r="YN965"/>
      <c r="YO965"/>
      <c r="YP965"/>
      <c r="YQ965"/>
      <c r="YR965"/>
      <c r="YS965"/>
      <c r="YT965"/>
      <c r="YU965"/>
      <c r="YV965"/>
      <c r="YW965"/>
      <c r="YX965"/>
      <c r="YY965"/>
      <c r="YZ965"/>
      <c r="ZA965"/>
      <c r="ZB965"/>
      <c r="ZC965"/>
      <c r="ZD965"/>
      <c r="ZE965"/>
      <c r="ZF965"/>
      <c r="ZG965"/>
      <c r="ZH965"/>
      <c r="ZI965"/>
      <c r="ZJ965"/>
      <c r="ZK965"/>
      <c r="ZL965"/>
      <c r="ZM965"/>
      <c r="ZN965"/>
      <c r="ZO965"/>
      <c r="ZP965"/>
      <c r="ZQ965"/>
      <c r="ZR965"/>
      <c r="ZS965"/>
      <c r="ZT965"/>
      <c r="ZU965"/>
      <c r="ZV965"/>
      <c r="ZW965"/>
      <c r="ZX965"/>
      <c r="ZY965"/>
      <c r="ZZ965"/>
    </row>
    <row r="966" spans="12:702" x14ac:dyDescent="0.3">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c r="ME966"/>
      <c r="MF966"/>
      <c r="MG966"/>
      <c r="MH966"/>
      <c r="MI966"/>
      <c r="MJ966"/>
      <c r="MK966"/>
      <c r="ML966"/>
      <c r="MM966"/>
      <c r="MN966"/>
      <c r="MO966"/>
      <c r="MP966"/>
      <c r="MQ966"/>
      <c r="MR966"/>
      <c r="MS966"/>
      <c r="MT966"/>
      <c r="MU966"/>
      <c r="MV966"/>
      <c r="MW966"/>
      <c r="MX966"/>
      <c r="MY966"/>
      <c r="MZ966"/>
      <c r="NA966"/>
      <c r="NB966"/>
      <c r="NC966"/>
      <c r="ND966"/>
      <c r="NE966"/>
      <c r="NF966"/>
      <c r="NG966"/>
      <c r="NH966"/>
      <c r="NI966"/>
      <c r="NJ966"/>
      <c r="NK966"/>
      <c r="NL966"/>
      <c r="NM966"/>
      <c r="NN966"/>
      <c r="NO966"/>
      <c r="NP966"/>
      <c r="NQ966"/>
      <c r="NR966"/>
      <c r="NS966"/>
      <c r="NT966"/>
      <c r="NU966"/>
      <c r="NV966"/>
      <c r="NW966"/>
      <c r="NX966"/>
      <c r="NY966"/>
      <c r="NZ966"/>
      <c r="OA966"/>
      <c r="OB966"/>
      <c r="OC966"/>
      <c r="OD966"/>
      <c r="OE966"/>
      <c r="OF966"/>
      <c r="OG966"/>
      <c r="OH966"/>
      <c r="OI966"/>
      <c r="OJ966"/>
      <c r="OK966"/>
      <c r="OL966"/>
      <c r="OM966"/>
      <c r="ON966"/>
      <c r="OO966"/>
      <c r="OP966"/>
      <c r="OQ966"/>
      <c r="OR966"/>
      <c r="OS966"/>
      <c r="OT966"/>
      <c r="OU966"/>
      <c r="OV966"/>
      <c r="OW966"/>
      <c r="OX966"/>
      <c r="OY966"/>
      <c r="OZ966"/>
      <c r="PA966"/>
      <c r="PB966"/>
      <c r="PC966"/>
      <c r="PD966"/>
      <c r="PE966"/>
      <c r="PF966"/>
      <c r="PG966"/>
      <c r="PH966"/>
      <c r="PI966"/>
      <c r="PJ966"/>
      <c r="PK966"/>
      <c r="PL966"/>
      <c r="PM966"/>
      <c r="PN966"/>
      <c r="PO966"/>
      <c r="PP966"/>
      <c r="PQ966"/>
      <c r="PR966"/>
      <c r="PS966"/>
      <c r="PT966"/>
      <c r="PU966"/>
      <c r="PV966"/>
      <c r="PW966"/>
      <c r="PX966"/>
      <c r="PY966"/>
      <c r="PZ966"/>
      <c r="QA966"/>
      <c r="QB966"/>
      <c r="QC966"/>
      <c r="QD966"/>
      <c r="QE966"/>
      <c r="QF966"/>
      <c r="QG966"/>
      <c r="QH966"/>
      <c r="QI966"/>
      <c r="QJ966"/>
      <c r="QK966"/>
      <c r="QL966"/>
      <c r="QM966"/>
      <c r="QN966"/>
      <c r="QO966"/>
      <c r="QP966"/>
      <c r="QQ966"/>
      <c r="QR966"/>
      <c r="QS966"/>
      <c r="QT966"/>
      <c r="QU966"/>
      <c r="QV966"/>
      <c r="QW966"/>
      <c r="QX966"/>
      <c r="QY966"/>
      <c r="QZ966"/>
      <c r="RA966"/>
      <c r="RB966"/>
      <c r="RC966"/>
      <c r="RD966"/>
      <c r="RE966"/>
      <c r="RF966"/>
      <c r="RG966"/>
      <c r="RH966"/>
      <c r="RI966"/>
      <c r="RJ966"/>
      <c r="RK966"/>
      <c r="RL966"/>
      <c r="RM966"/>
      <c r="RN966"/>
      <c r="RO966"/>
      <c r="RP966"/>
      <c r="RQ966"/>
      <c r="RR966"/>
      <c r="RS966"/>
      <c r="RT966"/>
      <c r="RU966"/>
      <c r="RV966"/>
      <c r="RW966"/>
      <c r="RX966"/>
      <c r="RY966"/>
      <c r="RZ966"/>
      <c r="SA966"/>
      <c r="SB966"/>
      <c r="SC966"/>
      <c r="SD966"/>
      <c r="SE966"/>
      <c r="SF966"/>
      <c r="SG966"/>
      <c r="SH966"/>
      <c r="SI966"/>
      <c r="SJ966"/>
      <c r="SK966"/>
      <c r="SL966"/>
      <c r="SM966"/>
      <c r="SN966"/>
      <c r="SO966"/>
      <c r="SP966"/>
      <c r="SQ966"/>
      <c r="SR966"/>
      <c r="SS966"/>
      <c r="ST966"/>
      <c r="SU966"/>
      <c r="SV966"/>
      <c r="SW966"/>
      <c r="SX966"/>
      <c r="SY966"/>
      <c r="SZ966"/>
      <c r="TA966"/>
      <c r="TB966"/>
      <c r="TC966"/>
      <c r="TD966"/>
      <c r="TE966"/>
      <c r="TF966"/>
      <c r="TG966"/>
      <c r="TH966"/>
      <c r="TI966"/>
      <c r="TJ966"/>
      <c r="TK966"/>
      <c r="TL966"/>
      <c r="TM966"/>
      <c r="TN966"/>
      <c r="TO966"/>
      <c r="TP966"/>
      <c r="TQ966"/>
      <c r="TR966"/>
      <c r="TS966"/>
      <c r="TT966"/>
      <c r="TU966"/>
      <c r="TV966"/>
      <c r="TW966"/>
      <c r="TX966"/>
      <c r="TY966"/>
      <c r="TZ966"/>
      <c r="UA966"/>
      <c r="UB966"/>
      <c r="UC966"/>
      <c r="UD966"/>
      <c r="UE966"/>
      <c r="UF966"/>
      <c r="UG966"/>
      <c r="UH966"/>
      <c r="UI966"/>
      <c r="UJ966"/>
      <c r="UK966"/>
      <c r="UL966"/>
      <c r="UM966"/>
      <c r="UN966"/>
      <c r="UO966"/>
      <c r="UP966"/>
      <c r="UQ966"/>
      <c r="UR966"/>
      <c r="US966"/>
      <c r="UT966"/>
      <c r="UU966"/>
      <c r="UV966"/>
      <c r="UW966"/>
      <c r="UX966"/>
      <c r="UY966"/>
      <c r="UZ966"/>
      <c r="VA966"/>
      <c r="VB966"/>
      <c r="VC966"/>
      <c r="VD966"/>
      <c r="VE966"/>
      <c r="VF966"/>
      <c r="VG966"/>
      <c r="VH966"/>
      <c r="VI966"/>
      <c r="VJ966"/>
      <c r="VK966"/>
      <c r="VL966"/>
      <c r="VM966"/>
      <c r="VN966"/>
      <c r="VO966"/>
      <c r="VP966"/>
      <c r="VQ966"/>
      <c r="VR966"/>
      <c r="VS966"/>
      <c r="VT966"/>
      <c r="VU966"/>
      <c r="VV966"/>
      <c r="VW966"/>
      <c r="VX966"/>
      <c r="VY966"/>
      <c r="VZ966"/>
      <c r="WA966"/>
      <c r="WB966"/>
      <c r="WC966"/>
      <c r="WD966"/>
      <c r="WE966"/>
      <c r="WF966"/>
      <c r="WG966"/>
      <c r="WH966"/>
      <c r="WI966"/>
      <c r="WJ966"/>
      <c r="WK966"/>
      <c r="WL966"/>
      <c r="WM966"/>
      <c r="WN966"/>
      <c r="WO966"/>
      <c r="WP966"/>
      <c r="WQ966"/>
      <c r="WR966"/>
      <c r="WS966"/>
      <c r="WT966"/>
      <c r="WU966"/>
      <c r="WV966"/>
      <c r="WW966"/>
      <c r="WX966"/>
      <c r="WY966"/>
      <c r="WZ966"/>
      <c r="XA966"/>
      <c r="XB966"/>
      <c r="XC966"/>
      <c r="XD966"/>
      <c r="XE966"/>
      <c r="XF966"/>
      <c r="XG966"/>
      <c r="XH966"/>
      <c r="XI966"/>
      <c r="XJ966"/>
      <c r="XK966"/>
      <c r="XL966"/>
      <c r="XM966"/>
      <c r="XN966"/>
      <c r="XO966"/>
      <c r="XP966"/>
      <c r="XQ966"/>
      <c r="XR966"/>
      <c r="XS966"/>
      <c r="XT966"/>
      <c r="XU966"/>
      <c r="XV966"/>
      <c r="XW966"/>
      <c r="XX966"/>
      <c r="XY966"/>
      <c r="XZ966"/>
      <c r="YA966"/>
      <c r="YB966"/>
      <c r="YC966"/>
      <c r="YD966"/>
      <c r="YE966"/>
      <c r="YF966"/>
      <c r="YG966"/>
      <c r="YH966"/>
      <c r="YI966"/>
      <c r="YJ966"/>
      <c r="YK966"/>
      <c r="YL966"/>
      <c r="YM966"/>
      <c r="YN966"/>
      <c r="YO966"/>
      <c r="YP966"/>
      <c r="YQ966"/>
      <c r="YR966"/>
      <c r="YS966"/>
      <c r="YT966"/>
      <c r="YU966"/>
      <c r="YV966"/>
      <c r="YW966"/>
      <c r="YX966"/>
      <c r="YY966"/>
      <c r="YZ966"/>
      <c r="ZA966"/>
      <c r="ZB966"/>
      <c r="ZC966"/>
      <c r="ZD966"/>
      <c r="ZE966"/>
      <c r="ZF966"/>
      <c r="ZG966"/>
      <c r="ZH966"/>
      <c r="ZI966"/>
      <c r="ZJ966"/>
      <c r="ZK966"/>
      <c r="ZL966"/>
      <c r="ZM966"/>
      <c r="ZN966"/>
      <c r="ZO966"/>
      <c r="ZP966"/>
      <c r="ZQ966"/>
      <c r="ZR966"/>
      <c r="ZS966"/>
      <c r="ZT966"/>
      <c r="ZU966"/>
      <c r="ZV966"/>
      <c r="ZW966"/>
      <c r="ZX966"/>
      <c r="ZY966"/>
      <c r="ZZ966"/>
    </row>
    <row r="967" spans="12:702" x14ac:dyDescent="0.3">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c r="MD967"/>
      <c r="ME967"/>
      <c r="MF967"/>
      <c r="MG967"/>
      <c r="MH967"/>
      <c r="MI967"/>
      <c r="MJ967"/>
      <c r="MK967"/>
      <c r="ML967"/>
      <c r="MM967"/>
      <c r="MN967"/>
      <c r="MO967"/>
      <c r="MP967"/>
      <c r="MQ967"/>
      <c r="MR967"/>
      <c r="MS967"/>
      <c r="MT967"/>
      <c r="MU967"/>
      <c r="MV967"/>
      <c r="MW967"/>
      <c r="MX967"/>
      <c r="MY967"/>
      <c r="MZ967"/>
      <c r="NA967"/>
      <c r="NB967"/>
      <c r="NC967"/>
      <c r="ND967"/>
      <c r="NE967"/>
      <c r="NF967"/>
      <c r="NG967"/>
      <c r="NH967"/>
      <c r="NI967"/>
      <c r="NJ967"/>
      <c r="NK967"/>
      <c r="NL967"/>
      <c r="NM967"/>
      <c r="NN967"/>
      <c r="NO967"/>
      <c r="NP967"/>
      <c r="NQ967"/>
      <c r="NR967"/>
      <c r="NS967"/>
      <c r="NT967"/>
      <c r="NU967"/>
      <c r="NV967"/>
      <c r="NW967"/>
      <c r="NX967"/>
      <c r="NY967"/>
      <c r="NZ967"/>
      <c r="OA967"/>
      <c r="OB967"/>
      <c r="OC967"/>
      <c r="OD967"/>
      <c r="OE967"/>
      <c r="OF967"/>
      <c r="OG967"/>
      <c r="OH967"/>
      <c r="OI967"/>
      <c r="OJ967"/>
      <c r="OK967"/>
      <c r="OL967"/>
      <c r="OM967"/>
      <c r="ON967"/>
      <c r="OO967"/>
      <c r="OP967"/>
      <c r="OQ967"/>
      <c r="OR967"/>
      <c r="OS967"/>
      <c r="OT967"/>
      <c r="OU967"/>
      <c r="OV967"/>
      <c r="OW967"/>
      <c r="OX967"/>
      <c r="OY967"/>
      <c r="OZ967"/>
      <c r="PA967"/>
      <c r="PB967"/>
      <c r="PC967"/>
      <c r="PD967"/>
      <c r="PE967"/>
      <c r="PF967"/>
      <c r="PG967"/>
      <c r="PH967"/>
      <c r="PI967"/>
      <c r="PJ967"/>
      <c r="PK967"/>
      <c r="PL967"/>
      <c r="PM967"/>
      <c r="PN967"/>
      <c r="PO967"/>
      <c r="PP967"/>
      <c r="PQ967"/>
      <c r="PR967"/>
      <c r="PS967"/>
      <c r="PT967"/>
      <c r="PU967"/>
      <c r="PV967"/>
      <c r="PW967"/>
      <c r="PX967"/>
      <c r="PY967"/>
      <c r="PZ967"/>
      <c r="QA967"/>
      <c r="QB967"/>
      <c r="QC967"/>
      <c r="QD967"/>
      <c r="QE967"/>
      <c r="QF967"/>
      <c r="QG967"/>
      <c r="QH967"/>
      <c r="QI967"/>
      <c r="QJ967"/>
      <c r="QK967"/>
      <c r="QL967"/>
      <c r="QM967"/>
      <c r="QN967"/>
      <c r="QO967"/>
      <c r="QP967"/>
      <c r="QQ967"/>
      <c r="QR967"/>
      <c r="QS967"/>
      <c r="QT967"/>
      <c r="QU967"/>
      <c r="QV967"/>
      <c r="QW967"/>
      <c r="QX967"/>
      <c r="QY967"/>
      <c r="QZ967"/>
      <c r="RA967"/>
      <c r="RB967"/>
      <c r="RC967"/>
      <c r="RD967"/>
      <c r="RE967"/>
      <c r="RF967"/>
      <c r="RG967"/>
      <c r="RH967"/>
      <c r="RI967"/>
      <c r="RJ967"/>
      <c r="RK967"/>
      <c r="RL967"/>
      <c r="RM967"/>
      <c r="RN967"/>
      <c r="RO967"/>
      <c r="RP967"/>
      <c r="RQ967"/>
      <c r="RR967"/>
      <c r="RS967"/>
      <c r="RT967"/>
      <c r="RU967"/>
      <c r="RV967"/>
      <c r="RW967"/>
      <c r="RX967"/>
      <c r="RY967"/>
      <c r="RZ967"/>
      <c r="SA967"/>
      <c r="SB967"/>
      <c r="SC967"/>
      <c r="SD967"/>
      <c r="SE967"/>
      <c r="SF967"/>
      <c r="SG967"/>
      <c r="SH967"/>
      <c r="SI967"/>
      <c r="SJ967"/>
      <c r="SK967"/>
      <c r="SL967"/>
      <c r="SM967"/>
      <c r="SN967"/>
      <c r="SO967"/>
      <c r="SP967"/>
      <c r="SQ967"/>
      <c r="SR967"/>
      <c r="SS967"/>
      <c r="ST967"/>
      <c r="SU967"/>
      <c r="SV967"/>
      <c r="SW967"/>
      <c r="SX967"/>
      <c r="SY967"/>
      <c r="SZ967"/>
      <c r="TA967"/>
      <c r="TB967"/>
      <c r="TC967"/>
      <c r="TD967"/>
      <c r="TE967"/>
      <c r="TF967"/>
      <c r="TG967"/>
      <c r="TH967"/>
      <c r="TI967"/>
      <c r="TJ967"/>
      <c r="TK967"/>
      <c r="TL967"/>
      <c r="TM967"/>
      <c r="TN967"/>
      <c r="TO967"/>
      <c r="TP967"/>
      <c r="TQ967"/>
      <c r="TR967"/>
      <c r="TS967"/>
      <c r="TT967"/>
      <c r="TU967"/>
      <c r="TV967"/>
      <c r="TW967"/>
      <c r="TX967"/>
      <c r="TY967"/>
      <c r="TZ967"/>
      <c r="UA967"/>
      <c r="UB967"/>
      <c r="UC967"/>
      <c r="UD967"/>
      <c r="UE967"/>
      <c r="UF967"/>
      <c r="UG967"/>
      <c r="UH967"/>
      <c r="UI967"/>
      <c r="UJ967"/>
      <c r="UK967"/>
      <c r="UL967"/>
      <c r="UM967"/>
      <c r="UN967"/>
      <c r="UO967"/>
      <c r="UP967"/>
      <c r="UQ967"/>
      <c r="UR967"/>
      <c r="US967"/>
      <c r="UT967"/>
      <c r="UU967"/>
      <c r="UV967"/>
      <c r="UW967"/>
      <c r="UX967"/>
      <c r="UY967"/>
      <c r="UZ967"/>
      <c r="VA967"/>
      <c r="VB967"/>
      <c r="VC967"/>
      <c r="VD967"/>
      <c r="VE967"/>
      <c r="VF967"/>
      <c r="VG967"/>
      <c r="VH967"/>
      <c r="VI967"/>
      <c r="VJ967"/>
      <c r="VK967"/>
      <c r="VL967"/>
      <c r="VM967"/>
      <c r="VN967"/>
      <c r="VO967"/>
      <c r="VP967"/>
      <c r="VQ967"/>
      <c r="VR967"/>
      <c r="VS967"/>
      <c r="VT967"/>
      <c r="VU967"/>
      <c r="VV967"/>
      <c r="VW967"/>
      <c r="VX967"/>
      <c r="VY967"/>
      <c r="VZ967"/>
      <c r="WA967"/>
      <c r="WB967"/>
      <c r="WC967"/>
      <c r="WD967"/>
      <c r="WE967"/>
      <c r="WF967"/>
      <c r="WG967"/>
      <c r="WH967"/>
      <c r="WI967"/>
      <c r="WJ967"/>
      <c r="WK967"/>
      <c r="WL967"/>
      <c r="WM967"/>
      <c r="WN967"/>
      <c r="WO967"/>
      <c r="WP967"/>
      <c r="WQ967"/>
      <c r="WR967"/>
      <c r="WS967"/>
      <c r="WT967"/>
      <c r="WU967"/>
      <c r="WV967"/>
      <c r="WW967"/>
      <c r="WX967"/>
      <c r="WY967"/>
      <c r="WZ967"/>
      <c r="XA967"/>
      <c r="XB967"/>
      <c r="XC967"/>
      <c r="XD967"/>
      <c r="XE967"/>
      <c r="XF967"/>
      <c r="XG967"/>
      <c r="XH967"/>
      <c r="XI967"/>
      <c r="XJ967"/>
      <c r="XK967"/>
      <c r="XL967"/>
      <c r="XM967"/>
      <c r="XN967"/>
      <c r="XO967"/>
      <c r="XP967"/>
      <c r="XQ967"/>
      <c r="XR967"/>
      <c r="XS967"/>
      <c r="XT967"/>
      <c r="XU967"/>
      <c r="XV967"/>
      <c r="XW967"/>
      <c r="XX967"/>
      <c r="XY967"/>
      <c r="XZ967"/>
      <c r="YA967"/>
      <c r="YB967"/>
      <c r="YC967"/>
      <c r="YD967"/>
      <c r="YE967"/>
      <c r="YF967"/>
      <c r="YG967"/>
      <c r="YH967"/>
      <c r="YI967"/>
      <c r="YJ967"/>
      <c r="YK967"/>
      <c r="YL967"/>
      <c r="YM967"/>
      <c r="YN967"/>
      <c r="YO967"/>
      <c r="YP967"/>
      <c r="YQ967"/>
      <c r="YR967"/>
      <c r="YS967"/>
      <c r="YT967"/>
      <c r="YU967"/>
      <c r="YV967"/>
      <c r="YW967"/>
      <c r="YX967"/>
      <c r="YY967"/>
      <c r="YZ967"/>
      <c r="ZA967"/>
      <c r="ZB967"/>
      <c r="ZC967"/>
      <c r="ZD967"/>
      <c r="ZE967"/>
      <c r="ZF967"/>
      <c r="ZG967"/>
      <c r="ZH967"/>
      <c r="ZI967"/>
      <c r="ZJ967"/>
      <c r="ZK967"/>
      <c r="ZL967"/>
      <c r="ZM967"/>
      <c r="ZN967"/>
      <c r="ZO967"/>
      <c r="ZP967"/>
      <c r="ZQ967"/>
      <c r="ZR967"/>
      <c r="ZS967"/>
      <c r="ZT967"/>
      <c r="ZU967"/>
      <c r="ZV967"/>
      <c r="ZW967"/>
      <c r="ZX967"/>
      <c r="ZY967"/>
      <c r="ZZ967"/>
    </row>
    <row r="968" spans="12:702" x14ac:dyDescent="0.3">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c r="ME968"/>
      <c r="MF968"/>
      <c r="MG968"/>
      <c r="MH968"/>
      <c r="MI968"/>
      <c r="MJ968"/>
      <c r="MK968"/>
      <c r="ML968"/>
      <c r="MM968"/>
      <c r="MN968"/>
      <c r="MO968"/>
      <c r="MP968"/>
      <c r="MQ968"/>
      <c r="MR968"/>
      <c r="MS968"/>
      <c r="MT968"/>
      <c r="MU968"/>
      <c r="MV968"/>
      <c r="MW968"/>
      <c r="MX968"/>
      <c r="MY968"/>
      <c r="MZ968"/>
      <c r="NA968"/>
      <c r="NB968"/>
      <c r="NC968"/>
      <c r="ND968"/>
      <c r="NE968"/>
      <c r="NF968"/>
      <c r="NG968"/>
      <c r="NH968"/>
      <c r="NI968"/>
      <c r="NJ968"/>
      <c r="NK968"/>
      <c r="NL968"/>
      <c r="NM968"/>
      <c r="NN968"/>
      <c r="NO968"/>
      <c r="NP968"/>
      <c r="NQ968"/>
      <c r="NR968"/>
      <c r="NS968"/>
      <c r="NT968"/>
      <c r="NU968"/>
      <c r="NV968"/>
      <c r="NW968"/>
      <c r="NX968"/>
      <c r="NY968"/>
      <c r="NZ968"/>
      <c r="OA968"/>
      <c r="OB968"/>
      <c r="OC968"/>
      <c r="OD968"/>
      <c r="OE968"/>
      <c r="OF968"/>
      <c r="OG968"/>
      <c r="OH968"/>
      <c r="OI968"/>
      <c r="OJ968"/>
      <c r="OK968"/>
      <c r="OL968"/>
      <c r="OM968"/>
      <c r="ON968"/>
      <c r="OO968"/>
      <c r="OP968"/>
      <c r="OQ968"/>
      <c r="OR968"/>
      <c r="OS968"/>
      <c r="OT968"/>
      <c r="OU968"/>
      <c r="OV968"/>
      <c r="OW968"/>
      <c r="OX968"/>
      <c r="OY968"/>
      <c r="OZ968"/>
      <c r="PA968"/>
      <c r="PB968"/>
      <c r="PC968"/>
      <c r="PD968"/>
      <c r="PE968"/>
      <c r="PF968"/>
      <c r="PG968"/>
      <c r="PH968"/>
      <c r="PI968"/>
      <c r="PJ968"/>
      <c r="PK968"/>
      <c r="PL968"/>
      <c r="PM968"/>
      <c r="PN968"/>
      <c r="PO968"/>
      <c r="PP968"/>
      <c r="PQ968"/>
      <c r="PR968"/>
      <c r="PS968"/>
      <c r="PT968"/>
      <c r="PU968"/>
      <c r="PV968"/>
      <c r="PW968"/>
      <c r="PX968"/>
      <c r="PY968"/>
      <c r="PZ968"/>
      <c r="QA968"/>
      <c r="QB968"/>
      <c r="QC968"/>
      <c r="QD968"/>
      <c r="QE968"/>
      <c r="QF968"/>
      <c r="QG968"/>
      <c r="QH968"/>
      <c r="QI968"/>
      <c r="QJ968"/>
      <c r="QK968"/>
      <c r="QL968"/>
      <c r="QM968"/>
      <c r="QN968"/>
      <c r="QO968"/>
      <c r="QP968"/>
      <c r="QQ968"/>
      <c r="QR968"/>
      <c r="QS968"/>
      <c r="QT968"/>
      <c r="QU968"/>
      <c r="QV968"/>
      <c r="QW968"/>
      <c r="QX968"/>
      <c r="QY968"/>
      <c r="QZ968"/>
      <c r="RA968"/>
      <c r="RB968"/>
      <c r="RC968"/>
      <c r="RD968"/>
      <c r="RE968"/>
      <c r="RF968"/>
      <c r="RG968"/>
      <c r="RH968"/>
      <c r="RI968"/>
      <c r="RJ968"/>
      <c r="RK968"/>
      <c r="RL968"/>
      <c r="RM968"/>
      <c r="RN968"/>
      <c r="RO968"/>
      <c r="RP968"/>
      <c r="RQ968"/>
      <c r="RR968"/>
      <c r="RS968"/>
      <c r="RT968"/>
      <c r="RU968"/>
      <c r="RV968"/>
      <c r="RW968"/>
      <c r="RX968"/>
      <c r="RY968"/>
      <c r="RZ968"/>
      <c r="SA968"/>
      <c r="SB968"/>
      <c r="SC968"/>
      <c r="SD968"/>
      <c r="SE968"/>
      <c r="SF968"/>
      <c r="SG968"/>
      <c r="SH968"/>
      <c r="SI968"/>
      <c r="SJ968"/>
      <c r="SK968"/>
      <c r="SL968"/>
      <c r="SM968"/>
      <c r="SN968"/>
      <c r="SO968"/>
      <c r="SP968"/>
      <c r="SQ968"/>
      <c r="SR968"/>
      <c r="SS968"/>
      <c r="ST968"/>
      <c r="SU968"/>
      <c r="SV968"/>
      <c r="SW968"/>
      <c r="SX968"/>
      <c r="SY968"/>
      <c r="SZ968"/>
      <c r="TA968"/>
      <c r="TB968"/>
      <c r="TC968"/>
      <c r="TD968"/>
      <c r="TE968"/>
      <c r="TF968"/>
      <c r="TG968"/>
      <c r="TH968"/>
      <c r="TI968"/>
      <c r="TJ968"/>
      <c r="TK968"/>
      <c r="TL968"/>
      <c r="TM968"/>
      <c r="TN968"/>
      <c r="TO968"/>
      <c r="TP968"/>
      <c r="TQ968"/>
      <c r="TR968"/>
      <c r="TS968"/>
      <c r="TT968"/>
      <c r="TU968"/>
      <c r="TV968"/>
      <c r="TW968"/>
      <c r="TX968"/>
      <c r="TY968"/>
      <c r="TZ968"/>
      <c r="UA968"/>
      <c r="UB968"/>
      <c r="UC968"/>
      <c r="UD968"/>
      <c r="UE968"/>
      <c r="UF968"/>
      <c r="UG968"/>
      <c r="UH968"/>
      <c r="UI968"/>
      <c r="UJ968"/>
      <c r="UK968"/>
      <c r="UL968"/>
      <c r="UM968"/>
      <c r="UN968"/>
      <c r="UO968"/>
      <c r="UP968"/>
      <c r="UQ968"/>
      <c r="UR968"/>
      <c r="US968"/>
      <c r="UT968"/>
      <c r="UU968"/>
      <c r="UV968"/>
      <c r="UW968"/>
      <c r="UX968"/>
      <c r="UY968"/>
      <c r="UZ968"/>
      <c r="VA968"/>
      <c r="VB968"/>
      <c r="VC968"/>
      <c r="VD968"/>
      <c r="VE968"/>
      <c r="VF968"/>
      <c r="VG968"/>
      <c r="VH968"/>
      <c r="VI968"/>
      <c r="VJ968"/>
      <c r="VK968"/>
      <c r="VL968"/>
      <c r="VM968"/>
      <c r="VN968"/>
      <c r="VO968"/>
      <c r="VP968"/>
      <c r="VQ968"/>
      <c r="VR968"/>
      <c r="VS968"/>
      <c r="VT968"/>
      <c r="VU968"/>
      <c r="VV968"/>
      <c r="VW968"/>
      <c r="VX968"/>
      <c r="VY968"/>
      <c r="VZ968"/>
      <c r="WA968"/>
      <c r="WB968"/>
      <c r="WC968"/>
      <c r="WD968"/>
      <c r="WE968"/>
      <c r="WF968"/>
      <c r="WG968"/>
      <c r="WH968"/>
      <c r="WI968"/>
      <c r="WJ968"/>
      <c r="WK968"/>
      <c r="WL968"/>
      <c r="WM968"/>
      <c r="WN968"/>
      <c r="WO968"/>
      <c r="WP968"/>
      <c r="WQ968"/>
      <c r="WR968"/>
      <c r="WS968"/>
      <c r="WT968"/>
      <c r="WU968"/>
      <c r="WV968"/>
      <c r="WW968"/>
      <c r="WX968"/>
      <c r="WY968"/>
      <c r="WZ968"/>
      <c r="XA968"/>
      <c r="XB968"/>
      <c r="XC968"/>
      <c r="XD968"/>
      <c r="XE968"/>
      <c r="XF968"/>
      <c r="XG968"/>
      <c r="XH968"/>
      <c r="XI968"/>
      <c r="XJ968"/>
      <c r="XK968"/>
      <c r="XL968"/>
      <c r="XM968"/>
      <c r="XN968"/>
      <c r="XO968"/>
      <c r="XP968"/>
      <c r="XQ968"/>
      <c r="XR968"/>
      <c r="XS968"/>
      <c r="XT968"/>
      <c r="XU968"/>
      <c r="XV968"/>
      <c r="XW968"/>
      <c r="XX968"/>
      <c r="XY968"/>
      <c r="XZ968"/>
      <c r="YA968"/>
      <c r="YB968"/>
      <c r="YC968"/>
      <c r="YD968"/>
      <c r="YE968"/>
      <c r="YF968"/>
      <c r="YG968"/>
      <c r="YH968"/>
      <c r="YI968"/>
      <c r="YJ968"/>
      <c r="YK968"/>
      <c r="YL968"/>
      <c r="YM968"/>
      <c r="YN968"/>
      <c r="YO968"/>
      <c r="YP968"/>
      <c r="YQ968"/>
      <c r="YR968"/>
      <c r="YS968"/>
      <c r="YT968"/>
      <c r="YU968"/>
      <c r="YV968"/>
      <c r="YW968"/>
      <c r="YX968"/>
      <c r="YY968"/>
      <c r="YZ968"/>
      <c r="ZA968"/>
      <c r="ZB968"/>
      <c r="ZC968"/>
      <c r="ZD968"/>
      <c r="ZE968"/>
      <c r="ZF968"/>
      <c r="ZG968"/>
      <c r="ZH968"/>
      <c r="ZI968"/>
      <c r="ZJ968"/>
      <c r="ZK968"/>
      <c r="ZL968"/>
      <c r="ZM968"/>
      <c r="ZN968"/>
      <c r="ZO968"/>
      <c r="ZP968"/>
      <c r="ZQ968"/>
      <c r="ZR968"/>
      <c r="ZS968"/>
      <c r="ZT968"/>
      <c r="ZU968"/>
      <c r="ZV968"/>
      <c r="ZW968"/>
      <c r="ZX968"/>
      <c r="ZY968"/>
      <c r="ZZ968"/>
    </row>
    <row r="969" spans="12:702" x14ac:dyDescent="0.3">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c r="ME969"/>
      <c r="MF969"/>
      <c r="MG969"/>
      <c r="MH969"/>
      <c r="MI969"/>
      <c r="MJ969"/>
      <c r="MK969"/>
      <c r="ML969"/>
      <c r="MM969"/>
      <c r="MN969"/>
      <c r="MO969"/>
      <c r="MP969"/>
      <c r="MQ969"/>
      <c r="MR969"/>
      <c r="MS969"/>
      <c r="MT969"/>
      <c r="MU969"/>
      <c r="MV969"/>
      <c r="MW969"/>
      <c r="MX969"/>
      <c r="MY969"/>
      <c r="MZ969"/>
      <c r="NA969"/>
      <c r="NB969"/>
      <c r="NC969"/>
      <c r="ND969"/>
      <c r="NE969"/>
      <c r="NF969"/>
      <c r="NG969"/>
      <c r="NH969"/>
      <c r="NI969"/>
      <c r="NJ969"/>
      <c r="NK969"/>
      <c r="NL969"/>
      <c r="NM969"/>
      <c r="NN969"/>
      <c r="NO969"/>
      <c r="NP969"/>
      <c r="NQ969"/>
      <c r="NR969"/>
      <c r="NS969"/>
      <c r="NT969"/>
      <c r="NU969"/>
      <c r="NV969"/>
      <c r="NW969"/>
      <c r="NX969"/>
      <c r="NY969"/>
      <c r="NZ969"/>
      <c r="OA969"/>
      <c r="OB969"/>
      <c r="OC969"/>
      <c r="OD969"/>
      <c r="OE969"/>
      <c r="OF969"/>
      <c r="OG969"/>
      <c r="OH969"/>
      <c r="OI969"/>
      <c r="OJ969"/>
      <c r="OK969"/>
      <c r="OL969"/>
      <c r="OM969"/>
      <c r="ON969"/>
      <c r="OO969"/>
      <c r="OP969"/>
      <c r="OQ969"/>
      <c r="OR969"/>
      <c r="OS969"/>
      <c r="OT969"/>
      <c r="OU969"/>
      <c r="OV969"/>
      <c r="OW969"/>
      <c r="OX969"/>
      <c r="OY969"/>
      <c r="OZ969"/>
      <c r="PA969"/>
      <c r="PB969"/>
      <c r="PC969"/>
      <c r="PD969"/>
      <c r="PE969"/>
      <c r="PF969"/>
      <c r="PG969"/>
      <c r="PH969"/>
      <c r="PI969"/>
      <c r="PJ969"/>
      <c r="PK969"/>
      <c r="PL969"/>
      <c r="PM969"/>
      <c r="PN969"/>
      <c r="PO969"/>
      <c r="PP969"/>
      <c r="PQ969"/>
      <c r="PR969"/>
      <c r="PS969"/>
      <c r="PT969"/>
      <c r="PU969"/>
      <c r="PV969"/>
      <c r="PW969"/>
      <c r="PX969"/>
      <c r="PY969"/>
      <c r="PZ969"/>
      <c r="QA969"/>
      <c r="QB969"/>
      <c r="QC969"/>
      <c r="QD969"/>
      <c r="QE969"/>
      <c r="QF969"/>
      <c r="QG969"/>
      <c r="QH969"/>
      <c r="QI969"/>
      <c r="QJ969"/>
      <c r="QK969"/>
      <c r="QL969"/>
      <c r="QM969"/>
      <c r="QN969"/>
      <c r="QO969"/>
      <c r="QP969"/>
      <c r="QQ969"/>
      <c r="QR969"/>
      <c r="QS969"/>
      <c r="QT969"/>
      <c r="QU969"/>
      <c r="QV969"/>
      <c r="QW969"/>
      <c r="QX969"/>
      <c r="QY969"/>
      <c r="QZ969"/>
      <c r="RA969"/>
      <c r="RB969"/>
      <c r="RC969"/>
      <c r="RD969"/>
      <c r="RE969"/>
      <c r="RF969"/>
      <c r="RG969"/>
      <c r="RH969"/>
      <c r="RI969"/>
      <c r="RJ969"/>
      <c r="RK969"/>
      <c r="RL969"/>
      <c r="RM969"/>
      <c r="RN969"/>
      <c r="RO969"/>
      <c r="RP969"/>
      <c r="RQ969"/>
      <c r="RR969"/>
      <c r="RS969"/>
      <c r="RT969"/>
      <c r="RU969"/>
      <c r="RV969"/>
      <c r="RW969"/>
      <c r="RX969"/>
      <c r="RY969"/>
      <c r="RZ969"/>
      <c r="SA969"/>
      <c r="SB969"/>
      <c r="SC969"/>
      <c r="SD969"/>
      <c r="SE969"/>
      <c r="SF969"/>
      <c r="SG969"/>
      <c r="SH969"/>
      <c r="SI969"/>
      <c r="SJ969"/>
      <c r="SK969"/>
      <c r="SL969"/>
      <c r="SM969"/>
      <c r="SN969"/>
      <c r="SO969"/>
      <c r="SP969"/>
      <c r="SQ969"/>
      <c r="SR969"/>
      <c r="SS969"/>
      <c r="ST969"/>
      <c r="SU969"/>
      <c r="SV969"/>
      <c r="SW969"/>
      <c r="SX969"/>
      <c r="SY969"/>
      <c r="SZ969"/>
      <c r="TA969"/>
      <c r="TB969"/>
      <c r="TC969"/>
      <c r="TD969"/>
      <c r="TE969"/>
      <c r="TF969"/>
      <c r="TG969"/>
      <c r="TH969"/>
      <c r="TI969"/>
      <c r="TJ969"/>
      <c r="TK969"/>
      <c r="TL969"/>
      <c r="TM969"/>
      <c r="TN969"/>
      <c r="TO969"/>
      <c r="TP969"/>
      <c r="TQ969"/>
      <c r="TR969"/>
      <c r="TS969"/>
      <c r="TT969"/>
      <c r="TU969"/>
      <c r="TV969"/>
      <c r="TW969"/>
      <c r="TX969"/>
      <c r="TY969"/>
      <c r="TZ969"/>
      <c r="UA969"/>
      <c r="UB969"/>
      <c r="UC969"/>
      <c r="UD969"/>
      <c r="UE969"/>
      <c r="UF969"/>
      <c r="UG969"/>
      <c r="UH969"/>
      <c r="UI969"/>
      <c r="UJ969"/>
      <c r="UK969"/>
      <c r="UL969"/>
      <c r="UM969"/>
      <c r="UN969"/>
      <c r="UO969"/>
      <c r="UP969"/>
      <c r="UQ969"/>
      <c r="UR969"/>
      <c r="US969"/>
      <c r="UT969"/>
      <c r="UU969"/>
      <c r="UV969"/>
      <c r="UW969"/>
      <c r="UX969"/>
      <c r="UY969"/>
      <c r="UZ969"/>
      <c r="VA969"/>
      <c r="VB969"/>
      <c r="VC969"/>
      <c r="VD969"/>
      <c r="VE969"/>
      <c r="VF969"/>
      <c r="VG969"/>
      <c r="VH969"/>
      <c r="VI969"/>
      <c r="VJ969"/>
      <c r="VK969"/>
      <c r="VL969"/>
      <c r="VM969"/>
      <c r="VN969"/>
      <c r="VO969"/>
      <c r="VP969"/>
      <c r="VQ969"/>
      <c r="VR969"/>
      <c r="VS969"/>
      <c r="VT969"/>
      <c r="VU969"/>
      <c r="VV969"/>
      <c r="VW969"/>
      <c r="VX969"/>
      <c r="VY969"/>
      <c r="VZ969"/>
      <c r="WA969"/>
      <c r="WB969"/>
      <c r="WC969"/>
      <c r="WD969"/>
      <c r="WE969"/>
      <c r="WF969"/>
      <c r="WG969"/>
      <c r="WH969"/>
      <c r="WI969"/>
      <c r="WJ969"/>
      <c r="WK969"/>
      <c r="WL969"/>
      <c r="WM969"/>
      <c r="WN969"/>
      <c r="WO969"/>
      <c r="WP969"/>
      <c r="WQ969"/>
      <c r="WR969"/>
      <c r="WS969"/>
      <c r="WT969"/>
      <c r="WU969"/>
      <c r="WV969"/>
      <c r="WW969"/>
      <c r="WX969"/>
      <c r="WY969"/>
      <c r="WZ969"/>
      <c r="XA969"/>
      <c r="XB969"/>
      <c r="XC969"/>
      <c r="XD969"/>
      <c r="XE969"/>
      <c r="XF969"/>
      <c r="XG969"/>
      <c r="XH969"/>
      <c r="XI969"/>
      <c r="XJ969"/>
      <c r="XK969"/>
      <c r="XL969"/>
      <c r="XM969"/>
      <c r="XN969"/>
      <c r="XO969"/>
      <c r="XP969"/>
      <c r="XQ969"/>
      <c r="XR969"/>
      <c r="XS969"/>
      <c r="XT969"/>
      <c r="XU969"/>
      <c r="XV969"/>
      <c r="XW969"/>
      <c r="XX969"/>
      <c r="XY969"/>
      <c r="XZ969"/>
      <c r="YA969"/>
      <c r="YB969"/>
      <c r="YC969"/>
      <c r="YD969"/>
      <c r="YE969"/>
      <c r="YF969"/>
      <c r="YG969"/>
      <c r="YH969"/>
      <c r="YI969"/>
      <c r="YJ969"/>
      <c r="YK969"/>
      <c r="YL969"/>
      <c r="YM969"/>
      <c r="YN969"/>
      <c r="YO969"/>
      <c r="YP969"/>
      <c r="YQ969"/>
      <c r="YR969"/>
      <c r="YS969"/>
      <c r="YT969"/>
      <c r="YU969"/>
      <c r="YV969"/>
      <c r="YW969"/>
      <c r="YX969"/>
      <c r="YY969"/>
      <c r="YZ969"/>
      <c r="ZA969"/>
      <c r="ZB969"/>
      <c r="ZC969"/>
      <c r="ZD969"/>
      <c r="ZE969"/>
      <c r="ZF969"/>
      <c r="ZG969"/>
      <c r="ZH969"/>
      <c r="ZI969"/>
      <c r="ZJ969"/>
      <c r="ZK969"/>
      <c r="ZL969"/>
      <c r="ZM969"/>
      <c r="ZN969"/>
      <c r="ZO969"/>
      <c r="ZP969"/>
      <c r="ZQ969"/>
      <c r="ZR969"/>
      <c r="ZS969"/>
      <c r="ZT969"/>
      <c r="ZU969"/>
      <c r="ZV969"/>
      <c r="ZW969"/>
      <c r="ZX969"/>
      <c r="ZY969"/>
      <c r="ZZ969"/>
    </row>
    <row r="970" spans="12:702" x14ac:dyDescent="0.3">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c r="MD970"/>
      <c r="ME970"/>
      <c r="MF970"/>
      <c r="MG970"/>
      <c r="MH970"/>
      <c r="MI970"/>
      <c r="MJ970"/>
      <c r="MK970"/>
      <c r="ML970"/>
      <c r="MM970"/>
      <c r="MN970"/>
      <c r="MO970"/>
      <c r="MP970"/>
      <c r="MQ970"/>
      <c r="MR970"/>
      <c r="MS970"/>
      <c r="MT970"/>
      <c r="MU970"/>
      <c r="MV970"/>
      <c r="MW970"/>
      <c r="MX970"/>
      <c r="MY970"/>
      <c r="MZ970"/>
      <c r="NA970"/>
      <c r="NB970"/>
      <c r="NC970"/>
      <c r="ND970"/>
      <c r="NE970"/>
      <c r="NF970"/>
      <c r="NG970"/>
      <c r="NH970"/>
      <c r="NI970"/>
      <c r="NJ970"/>
      <c r="NK970"/>
      <c r="NL970"/>
      <c r="NM970"/>
      <c r="NN970"/>
      <c r="NO970"/>
      <c r="NP970"/>
      <c r="NQ970"/>
      <c r="NR970"/>
      <c r="NS970"/>
      <c r="NT970"/>
      <c r="NU970"/>
      <c r="NV970"/>
      <c r="NW970"/>
      <c r="NX970"/>
      <c r="NY970"/>
      <c r="NZ970"/>
      <c r="OA970"/>
      <c r="OB970"/>
      <c r="OC970"/>
      <c r="OD970"/>
      <c r="OE970"/>
      <c r="OF970"/>
      <c r="OG970"/>
      <c r="OH970"/>
      <c r="OI970"/>
      <c r="OJ970"/>
      <c r="OK970"/>
      <c r="OL970"/>
      <c r="OM970"/>
      <c r="ON970"/>
      <c r="OO970"/>
      <c r="OP970"/>
      <c r="OQ970"/>
      <c r="OR970"/>
      <c r="OS970"/>
      <c r="OT970"/>
      <c r="OU970"/>
      <c r="OV970"/>
      <c r="OW970"/>
      <c r="OX970"/>
      <c r="OY970"/>
      <c r="OZ970"/>
      <c r="PA970"/>
      <c r="PB970"/>
      <c r="PC970"/>
      <c r="PD970"/>
      <c r="PE970"/>
      <c r="PF970"/>
      <c r="PG970"/>
      <c r="PH970"/>
      <c r="PI970"/>
      <c r="PJ970"/>
      <c r="PK970"/>
      <c r="PL970"/>
      <c r="PM970"/>
      <c r="PN970"/>
      <c r="PO970"/>
      <c r="PP970"/>
      <c r="PQ970"/>
      <c r="PR970"/>
      <c r="PS970"/>
      <c r="PT970"/>
      <c r="PU970"/>
      <c r="PV970"/>
      <c r="PW970"/>
      <c r="PX970"/>
      <c r="PY970"/>
      <c r="PZ970"/>
      <c r="QA970"/>
      <c r="QB970"/>
      <c r="QC970"/>
      <c r="QD970"/>
      <c r="QE970"/>
      <c r="QF970"/>
      <c r="QG970"/>
      <c r="QH970"/>
      <c r="QI970"/>
      <c r="QJ970"/>
      <c r="QK970"/>
      <c r="QL970"/>
      <c r="QM970"/>
      <c r="QN970"/>
      <c r="QO970"/>
      <c r="QP970"/>
      <c r="QQ970"/>
      <c r="QR970"/>
      <c r="QS970"/>
      <c r="QT970"/>
      <c r="QU970"/>
      <c r="QV970"/>
      <c r="QW970"/>
      <c r="QX970"/>
      <c r="QY970"/>
      <c r="QZ970"/>
      <c r="RA970"/>
      <c r="RB970"/>
      <c r="RC970"/>
      <c r="RD970"/>
      <c r="RE970"/>
      <c r="RF970"/>
      <c r="RG970"/>
      <c r="RH970"/>
      <c r="RI970"/>
      <c r="RJ970"/>
      <c r="RK970"/>
      <c r="RL970"/>
      <c r="RM970"/>
      <c r="RN970"/>
      <c r="RO970"/>
      <c r="RP970"/>
      <c r="RQ970"/>
      <c r="RR970"/>
      <c r="RS970"/>
      <c r="RT970"/>
      <c r="RU970"/>
      <c r="RV970"/>
      <c r="RW970"/>
      <c r="RX970"/>
      <c r="RY970"/>
      <c r="RZ970"/>
      <c r="SA970"/>
      <c r="SB970"/>
      <c r="SC970"/>
      <c r="SD970"/>
      <c r="SE970"/>
      <c r="SF970"/>
      <c r="SG970"/>
      <c r="SH970"/>
      <c r="SI970"/>
      <c r="SJ970"/>
      <c r="SK970"/>
      <c r="SL970"/>
      <c r="SM970"/>
      <c r="SN970"/>
      <c r="SO970"/>
      <c r="SP970"/>
      <c r="SQ970"/>
      <c r="SR970"/>
      <c r="SS970"/>
      <c r="ST970"/>
      <c r="SU970"/>
      <c r="SV970"/>
      <c r="SW970"/>
      <c r="SX970"/>
      <c r="SY970"/>
      <c r="SZ970"/>
      <c r="TA970"/>
      <c r="TB970"/>
      <c r="TC970"/>
      <c r="TD970"/>
      <c r="TE970"/>
      <c r="TF970"/>
      <c r="TG970"/>
      <c r="TH970"/>
      <c r="TI970"/>
      <c r="TJ970"/>
      <c r="TK970"/>
      <c r="TL970"/>
      <c r="TM970"/>
      <c r="TN970"/>
      <c r="TO970"/>
      <c r="TP970"/>
      <c r="TQ970"/>
      <c r="TR970"/>
      <c r="TS970"/>
      <c r="TT970"/>
      <c r="TU970"/>
      <c r="TV970"/>
      <c r="TW970"/>
      <c r="TX970"/>
      <c r="TY970"/>
      <c r="TZ970"/>
      <c r="UA970"/>
      <c r="UB970"/>
      <c r="UC970"/>
      <c r="UD970"/>
      <c r="UE970"/>
      <c r="UF970"/>
      <c r="UG970"/>
      <c r="UH970"/>
      <c r="UI970"/>
      <c r="UJ970"/>
      <c r="UK970"/>
      <c r="UL970"/>
      <c r="UM970"/>
      <c r="UN970"/>
      <c r="UO970"/>
      <c r="UP970"/>
      <c r="UQ970"/>
      <c r="UR970"/>
      <c r="US970"/>
      <c r="UT970"/>
      <c r="UU970"/>
      <c r="UV970"/>
      <c r="UW970"/>
      <c r="UX970"/>
      <c r="UY970"/>
      <c r="UZ970"/>
      <c r="VA970"/>
      <c r="VB970"/>
      <c r="VC970"/>
      <c r="VD970"/>
      <c r="VE970"/>
      <c r="VF970"/>
      <c r="VG970"/>
      <c r="VH970"/>
      <c r="VI970"/>
      <c r="VJ970"/>
      <c r="VK970"/>
      <c r="VL970"/>
      <c r="VM970"/>
      <c r="VN970"/>
      <c r="VO970"/>
      <c r="VP970"/>
      <c r="VQ970"/>
      <c r="VR970"/>
      <c r="VS970"/>
      <c r="VT970"/>
      <c r="VU970"/>
      <c r="VV970"/>
      <c r="VW970"/>
      <c r="VX970"/>
      <c r="VY970"/>
      <c r="VZ970"/>
      <c r="WA970"/>
      <c r="WB970"/>
      <c r="WC970"/>
      <c r="WD970"/>
      <c r="WE970"/>
      <c r="WF970"/>
      <c r="WG970"/>
      <c r="WH970"/>
      <c r="WI970"/>
      <c r="WJ970"/>
      <c r="WK970"/>
      <c r="WL970"/>
      <c r="WM970"/>
      <c r="WN970"/>
      <c r="WO970"/>
      <c r="WP970"/>
      <c r="WQ970"/>
      <c r="WR970"/>
      <c r="WS970"/>
      <c r="WT970"/>
      <c r="WU970"/>
      <c r="WV970"/>
      <c r="WW970"/>
      <c r="WX970"/>
      <c r="WY970"/>
      <c r="WZ970"/>
      <c r="XA970"/>
      <c r="XB970"/>
      <c r="XC970"/>
      <c r="XD970"/>
      <c r="XE970"/>
      <c r="XF970"/>
      <c r="XG970"/>
      <c r="XH970"/>
      <c r="XI970"/>
      <c r="XJ970"/>
      <c r="XK970"/>
      <c r="XL970"/>
      <c r="XM970"/>
      <c r="XN970"/>
      <c r="XO970"/>
      <c r="XP970"/>
      <c r="XQ970"/>
      <c r="XR970"/>
      <c r="XS970"/>
      <c r="XT970"/>
      <c r="XU970"/>
      <c r="XV970"/>
      <c r="XW970"/>
      <c r="XX970"/>
      <c r="XY970"/>
      <c r="XZ970"/>
      <c r="YA970"/>
      <c r="YB970"/>
      <c r="YC970"/>
      <c r="YD970"/>
      <c r="YE970"/>
      <c r="YF970"/>
      <c r="YG970"/>
      <c r="YH970"/>
      <c r="YI970"/>
      <c r="YJ970"/>
      <c r="YK970"/>
      <c r="YL970"/>
      <c r="YM970"/>
      <c r="YN970"/>
      <c r="YO970"/>
      <c r="YP970"/>
      <c r="YQ970"/>
      <c r="YR970"/>
      <c r="YS970"/>
      <c r="YT970"/>
      <c r="YU970"/>
      <c r="YV970"/>
      <c r="YW970"/>
      <c r="YX970"/>
      <c r="YY970"/>
      <c r="YZ970"/>
      <c r="ZA970"/>
      <c r="ZB970"/>
      <c r="ZC970"/>
      <c r="ZD970"/>
      <c r="ZE970"/>
      <c r="ZF970"/>
      <c r="ZG970"/>
      <c r="ZH970"/>
      <c r="ZI970"/>
      <c r="ZJ970"/>
      <c r="ZK970"/>
      <c r="ZL970"/>
      <c r="ZM970"/>
      <c r="ZN970"/>
      <c r="ZO970"/>
      <c r="ZP970"/>
      <c r="ZQ970"/>
      <c r="ZR970"/>
      <c r="ZS970"/>
      <c r="ZT970"/>
      <c r="ZU970"/>
      <c r="ZV970"/>
      <c r="ZW970"/>
      <c r="ZX970"/>
      <c r="ZY970"/>
      <c r="ZZ970"/>
    </row>
    <row r="971" spans="12:702" x14ac:dyDescent="0.3">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c r="ME971"/>
      <c r="MF971"/>
      <c r="MG971"/>
      <c r="MH971"/>
      <c r="MI971"/>
      <c r="MJ971"/>
      <c r="MK971"/>
      <c r="ML971"/>
      <c r="MM971"/>
      <c r="MN971"/>
      <c r="MO971"/>
      <c r="MP971"/>
      <c r="MQ971"/>
      <c r="MR971"/>
      <c r="MS971"/>
      <c r="MT971"/>
      <c r="MU971"/>
      <c r="MV971"/>
      <c r="MW971"/>
      <c r="MX971"/>
      <c r="MY971"/>
      <c r="MZ971"/>
      <c r="NA971"/>
      <c r="NB971"/>
      <c r="NC971"/>
      <c r="ND971"/>
      <c r="NE971"/>
      <c r="NF971"/>
      <c r="NG971"/>
      <c r="NH971"/>
      <c r="NI971"/>
      <c r="NJ971"/>
      <c r="NK971"/>
      <c r="NL971"/>
      <c r="NM971"/>
      <c r="NN971"/>
      <c r="NO971"/>
      <c r="NP971"/>
      <c r="NQ971"/>
      <c r="NR971"/>
      <c r="NS971"/>
      <c r="NT971"/>
      <c r="NU971"/>
      <c r="NV971"/>
      <c r="NW971"/>
      <c r="NX971"/>
      <c r="NY971"/>
      <c r="NZ971"/>
      <c r="OA971"/>
      <c r="OB971"/>
      <c r="OC971"/>
      <c r="OD971"/>
      <c r="OE971"/>
      <c r="OF971"/>
      <c r="OG971"/>
      <c r="OH971"/>
      <c r="OI971"/>
      <c r="OJ971"/>
      <c r="OK971"/>
      <c r="OL971"/>
      <c r="OM971"/>
      <c r="ON971"/>
      <c r="OO971"/>
      <c r="OP971"/>
      <c r="OQ971"/>
      <c r="OR971"/>
      <c r="OS971"/>
      <c r="OT971"/>
      <c r="OU971"/>
      <c r="OV971"/>
      <c r="OW971"/>
      <c r="OX971"/>
      <c r="OY971"/>
      <c r="OZ971"/>
      <c r="PA971"/>
      <c r="PB971"/>
      <c r="PC971"/>
      <c r="PD971"/>
      <c r="PE971"/>
      <c r="PF971"/>
      <c r="PG971"/>
      <c r="PH971"/>
      <c r="PI971"/>
      <c r="PJ971"/>
      <c r="PK971"/>
      <c r="PL971"/>
      <c r="PM971"/>
      <c r="PN971"/>
      <c r="PO971"/>
      <c r="PP971"/>
      <c r="PQ971"/>
      <c r="PR971"/>
      <c r="PS971"/>
      <c r="PT971"/>
      <c r="PU971"/>
      <c r="PV971"/>
      <c r="PW971"/>
      <c r="PX971"/>
      <c r="PY971"/>
      <c r="PZ971"/>
      <c r="QA971"/>
      <c r="QB971"/>
      <c r="QC971"/>
      <c r="QD971"/>
      <c r="QE971"/>
      <c r="QF971"/>
      <c r="QG971"/>
      <c r="QH971"/>
      <c r="QI971"/>
      <c r="QJ971"/>
      <c r="QK971"/>
      <c r="QL971"/>
      <c r="QM971"/>
      <c r="QN971"/>
      <c r="QO971"/>
      <c r="QP971"/>
      <c r="QQ971"/>
      <c r="QR971"/>
      <c r="QS971"/>
      <c r="QT971"/>
      <c r="QU971"/>
      <c r="QV971"/>
      <c r="QW971"/>
      <c r="QX971"/>
      <c r="QY971"/>
      <c r="QZ971"/>
      <c r="RA971"/>
      <c r="RB971"/>
      <c r="RC971"/>
      <c r="RD971"/>
      <c r="RE971"/>
      <c r="RF971"/>
      <c r="RG971"/>
      <c r="RH971"/>
      <c r="RI971"/>
      <c r="RJ971"/>
      <c r="RK971"/>
      <c r="RL971"/>
      <c r="RM971"/>
      <c r="RN971"/>
      <c r="RO971"/>
      <c r="RP971"/>
      <c r="RQ971"/>
      <c r="RR971"/>
      <c r="RS971"/>
      <c r="RT971"/>
      <c r="RU971"/>
      <c r="RV971"/>
      <c r="RW971"/>
      <c r="RX971"/>
      <c r="RY971"/>
      <c r="RZ971"/>
      <c r="SA971"/>
      <c r="SB971"/>
      <c r="SC971"/>
      <c r="SD971"/>
      <c r="SE971"/>
      <c r="SF971"/>
      <c r="SG971"/>
      <c r="SH971"/>
      <c r="SI971"/>
      <c r="SJ971"/>
      <c r="SK971"/>
      <c r="SL971"/>
      <c r="SM971"/>
      <c r="SN971"/>
      <c r="SO971"/>
      <c r="SP971"/>
      <c r="SQ971"/>
      <c r="SR971"/>
      <c r="SS971"/>
      <c r="ST971"/>
      <c r="SU971"/>
      <c r="SV971"/>
      <c r="SW971"/>
      <c r="SX971"/>
      <c r="SY971"/>
      <c r="SZ971"/>
      <c r="TA971"/>
      <c r="TB971"/>
      <c r="TC971"/>
      <c r="TD971"/>
      <c r="TE971"/>
      <c r="TF971"/>
      <c r="TG971"/>
      <c r="TH971"/>
      <c r="TI971"/>
      <c r="TJ971"/>
      <c r="TK971"/>
      <c r="TL971"/>
      <c r="TM971"/>
      <c r="TN971"/>
      <c r="TO971"/>
      <c r="TP971"/>
      <c r="TQ971"/>
      <c r="TR971"/>
      <c r="TS971"/>
      <c r="TT971"/>
      <c r="TU971"/>
      <c r="TV971"/>
      <c r="TW971"/>
      <c r="TX971"/>
      <c r="TY971"/>
      <c r="TZ971"/>
      <c r="UA971"/>
      <c r="UB971"/>
      <c r="UC971"/>
      <c r="UD971"/>
      <c r="UE971"/>
      <c r="UF971"/>
      <c r="UG971"/>
      <c r="UH971"/>
      <c r="UI971"/>
      <c r="UJ971"/>
      <c r="UK971"/>
      <c r="UL971"/>
      <c r="UM971"/>
      <c r="UN971"/>
      <c r="UO971"/>
      <c r="UP971"/>
      <c r="UQ971"/>
      <c r="UR971"/>
      <c r="US971"/>
      <c r="UT971"/>
      <c r="UU971"/>
      <c r="UV971"/>
      <c r="UW971"/>
      <c r="UX971"/>
      <c r="UY971"/>
      <c r="UZ971"/>
      <c r="VA971"/>
      <c r="VB971"/>
      <c r="VC971"/>
      <c r="VD971"/>
      <c r="VE971"/>
      <c r="VF971"/>
      <c r="VG971"/>
      <c r="VH971"/>
      <c r="VI971"/>
      <c r="VJ971"/>
      <c r="VK971"/>
      <c r="VL971"/>
      <c r="VM971"/>
      <c r="VN971"/>
      <c r="VO971"/>
      <c r="VP971"/>
      <c r="VQ971"/>
      <c r="VR971"/>
      <c r="VS971"/>
      <c r="VT971"/>
      <c r="VU971"/>
      <c r="VV971"/>
      <c r="VW971"/>
      <c r="VX971"/>
      <c r="VY971"/>
      <c r="VZ971"/>
      <c r="WA971"/>
      <c r="WB971"/>
      <c r="WC971"/>
      <c r="WD971"/>
      <c r="WE971"/>
      <c r="WF971"/>
      <c r="WG971"/>
      <c r="WH971"/>
      <c r="WI971"/>
      <c r="WJ971"/>
      <c r="WK971"/>
      <c r="WL971"/>
      <c r="WM971"/>
      <c r="WN971"/>
      <c r="WO971"/>
      <c r="WP971"/>
      <c r="WQ971"/>
      <c r="WR971"/>
      <c r="WS971"/>
      <c r="WT971"/>
      <c r="WU971"/>
      <c r="WV971"/>
      <c r="WW971"/>
      <c r="WX971"/>
      <c r="WY971"/>
      <c r="WZ971"/>
      <c r="XA971"/>
      <c r="XB971"/>
      <c r="XC971"/>
      <c r="XD971"/>
      <c r="XE971"/>
      <c r="XF971"/>
      <c r="XG971"/>
      <c r="XH971"/>
      <c r="XI971"/>
      <c r="XJ971"/>
      <c r="XK971"/>
      <c r="XL971"/>
      <c r="XM971"/>
      <c r="XN971"/>
      <c r="XO971"/>
      <c r="XP971"/>
      <c r="XQ971"/>
      <c r="XR971"/>
      <c r="XS971"/>
      <c r="XT971"/>
      <c r="XU971"/>
      <c r="XV971"/>
      <c r="XW971"/>
      <c r="XX971"/>
      <c r="XY971"/>
      <c r="XZ971"/>
      <c r="YA971"/>
      <c r="YB971"/>
      <c r="YC971"/>
      <c r="YD971"/>
      <c r="YE971"/>
      <c r="YF971"/>
      <c r="YG971"/>
      <c r="YH971"/>
      <c r="YI971"/>
      <c r="YJ971"/>
      <c r="YK971"/>
      <c r="YL971"/>
      <c r="YM971"/>
      <c r="YN971"/>
      <c r="YO971"/>
      <c r="YP971"/>
      <c r="YQ971"/>
      <c r="YR971"/>
      <c r="YS971"/>
      <c r="YT971"/>
      <c r="YU971"/>
      <c r="YV971"/>
      <c r="YW971"/>
      <c r="YX971"/>
      <c r="YY971"/>
      <c r="YZ971"/>
      <c r="ZA971"/>
      <c r="ZB971"/>
      <c r="ZC971"/>
      <c r="ZD971"/>
      <c r="ZE971"/>
      <c r="ZF971"/>
      <c r="ZG971"/>
      <c r="ZH971"/>
      <c r="ZI971"/>
      <c r="ZJ971"/>
      <c r="ZK971"/>
      <c r="ZL971"/>
      <c r="ZM971"/>
      <c r="ZN971"/>
      <c r="ZO971"/>
      <c r="ZP971"/>
      <c r="ZQ971"/>
      <c r="ZR971"/>
      <c r="ZS971"/>
      <c r="ZT971"/>
      <c r="ZU971"/>
      <c r="ZV971"/>
      <c r="ZW971"/>
      <c r="ZX971"/>
      <c r="ZY971"/>
      <c r="ZZ971"/>
    </row>
    <row r="972" spans="12:702" x14ac:dyDescent="0.3">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c r="ME972"/>
      <c r="MF972"/>
      <c r="MG972"/>
      <c r="MH972"/>
      <c r="MI972"/>
      <c r="MJ972"/>
      <c r="MK972"/>
      <c r="ML972"/>
      <c r="MM972"/>
      <c r="MN972"/>
      <c r="MO972"/>
      <c r="MP972"/>
      <c r="MQ972"/>
      <c r="MR972"/>
      <c r="MS972"/>
      <c r="MT972"/>
      <c r="MU972"/>
      <c r="MV972"/>
      <c r="MW972"/>
      <c r="MX972"/>
      <c r="MY972"/>
      <c r="MZ972"/>
      <c r="NA972"/>
      <c r="NB972"/>
      <c r="NC972"/>
      <c r="ND972"/>
      <c r="NE972"/>
      <c r="NF972"/>
      <c r="NG972"/>
      <c r="NH972"/>
      <c r="NI972"/>
      <c r="NJ972"/>
      <c r="NK972"/>
      <c r="NL972"/>
      <c r="NM972"/>
      <c r="NN972"/>
      <c r="NO972"/>
      <c r="NP972"/>
      <c r="NQ972"/>
      <c r="NR972"/>
      <c r="NS972"/>
      <c r="NT972"/>
      <c r="NU972"/>
      <c r="NV972"/>
      <c r="NW972"/>
      <c r="NX972"/>
      <c r="NY972"/>
      <c r="NZ972"/>
      <c r="OA972"/>
      <c r="OB972"/>
      <c r="OC972"/>
      <c r="OD972"/>
      <c r="OE972"/>
      <c r="OF972"/>
      <c r="OG972"/>
      <c r="OH972"/>
      <c r="OI972"/>
      <c r="OJ972"/>
      <c r="OK972"/>
      <c r="OL972"/>
      <c r="OM972"/>
      <c r="ON972"/>
      <c r="OO972"/>
      <c r="OP972"/>
      <c r="OQ972"/>
      <c r="OR972"/>
      <c r="OS972"/>
      <c r="OT972"/>
      <c r="OU972"/>
      <c r="OV972"/>
      <c r="OW972"/>
      <c r="OX972"/>
      <c r="OY972"/>
      <c r="OZ972"/>
      <c r="PA972"/>
      <c r="PB972"/>
      <c r="PC972"/>
      <c r="PD972"/>
      <c r="PE972"/>
      <c r="PF972"/>
      <c r="PG972"/>
      <c r="PH972"/>
      <c r="PI972"/>
      <c r="PJ972"/>
      <c r="PK972"/>
      <c r="PL972"/>
      <c r="PM972"/>
      <c r="PN972"/>
      <c r="PO972"/>
      <c r="PP972"/>
      <c r="PQ972"/>
      <c r="PR972"/>
      <c r="PS972"/>
      <c r="PT972"/>
      <c r="PU972"/>
      <c r="PV972"/>
      <c r="PW972"/>
      <c r="PX972"/>
      <c r="PY972"/>
      <c r="PZ972"/>
      <c r="QA972"/>
      <c r="QB972"/>
      <c r="QC972"/>
      <c r="QD972"/>
      <c r="QE972"/>
      <c r="QF972"/>
      <c r="QG972"/>
      <c r="QH972"/>
      <c r="QI972"/>
      <c r="QJ972"/>
      <c r="QK972"/>
      <c r="QL972"/>
      <c r="QM972"/>
      <c r="QN972"/>
      <c r="QO972"/>
      <c r="QP972"/>
      <c r="QQ972"/>
      <c r="QR972"/>
      <c r="QS972"/>
      <c r="QT972"/>
      <c r="QU972"/>
      <c r="QV972"/>
      <c r="QW972"/>
      <c r="QX972"/>
      <c r="QY972"/>
      <c r="QZ972"/>
      <c r="RA972"/>
      <c r="RB972"/>
      <c r="RC972"/>
      <c r="RD972"/>
      <c r="RE972"/>
      <c r="RF972"/>
      <c r="RG972"/>
      <c r="RH972"/>
      <c r="RI972"/>
      <c r="RJ972"/>
      <c r="RK972"/>
      <c r="RL972"/>
      <c r="RM972"/>
      <c r="RN972"/>
      <c r="RO972"/>
      <c r="RP972"/>
      <c r="RQ972"/>
      <c r="RR972"/>
      <c r="RS972"/>
      <c r="RT972"/>
      <c r="RU972"/>
      <c r="RV972"/>
      <c r="RW972"/>
      <c r="RX972"/>
      <c r="RY972"/>
      <c r="RZ972"/>
      <c r="SA972"/>
      <c r="SB972"/>
      <c r="SC972"/>
      <c r="SD972"/>
      <c r="SE972"/>
      <c r="SF972"/>
      <c r="SG972"/>
      <c r="SH972"/>
      <c r="SI972"/>
      <c r="SJ972"/>
      <c r="SK972"/>
      <c r="SL972"/>
      <c r="SM972"/>
      <c r="SN972"/>
      <c r="SO972"/>
      <c r="SP972"/>
      <c r="SQ972"/>
      <c r="SR972"/>
      <c r="SS972"/>
      <c r="ST972"/>
      <c r="SU972"/>
      <c r="SV972"/>
      <c r="SW972"/>
      <c r="SX972"/>
      <c r="SY972"/>
      <c r="SZ972"/>
      <c r="TA972"/>
      <c r="TB972"/>
      <c r="TC972"/>
      <c r="TD972"/>
      <c r="TE972"/>
      <c r="TF972"/>
      <c r="TG972"/>
      <c r="TH972"/>
      <c r="TI972"/>
      <c r="TJ972"/>
      <c r="TK972"/>
      <c r="TL972"/>
      <c r="TM972"/>
      <c r="TN972"/>
      <c r="TO972"/>
      <c r="TP972"/>
      <c r="TQ972"/>
      <c r="TR972"/>
      <c r="TS972"/>
      <c r="TT972"/>
      <c r="TU972"/>
      <c r="TV972"/>
      <c r="TW972"/>
      <c r="TX972"/>
      <c r="TY972"/>
      <c r="TZ972"/>
      <c r="UA972"/>
      <c r="UB972"/>
      <c r="UC972"/>
      <c r="UD972"/>
      <c r="UE972"/>
      <c r="UF972"/>
      <c r="UG972"/>
      <c r="UH972"/>
      <c r="UI972"/>
      <c r="UJ972"/>
      <c r="UK972"/>
      <c r="UL972"/>
      <c r="UM972"/>
      <c r="UN972"/>
      <c r="UO972"/>
      <c r="UP972"/>
      <c r="UQ972"/>
      <c r="UR972"/>
      <c r="US972"/>
      <c r="UT972"/>
      <c r="UU972"/>
      <c r="UV972"/>
      <c r="UW972"/>
      <c r="UX972"/>
      <c r="UY972"/>
      <c r="UZ972"/>
      <c r="VA972"/>
      <c r="VB972"/>
      <c r="VC972"/>
      <c r="VD972"/>
      <c r="VE972"/>
      <c r="VF972"/>
      <c r="VG972"/>
      <c r="VH972"/>
      <c r="VI972"/>
      <c r="VJ972"/>
      <c r="VK972"/>
      <c r="VL972"/>
      <c r="VM972"/>
      <c r="VN972"/>
      <c r="VO972"/>
      <c r="VP972"/>
      <c r="VQ972"/>
      <c r="VR972"/>
      <c r="VS972"/>
      <c r="VT972"/>
      <c r="VU972"/>
      <c r="VV972"/>
      <c r="VW972"/>
      <c r="VX972"/>
      <c r="VY972"/>
      <c r="VZ972"/>
      <c r="WA972"/>
      <c r="WB972"/>
      <c r="WC972"/>
      <c r="WD972"/>
      <c r="WE972"/>
      <c r="WF972"/>
      <c r="WG972"/>
      <c r="WH972"/>
      <c r="WI972"/>
      <c r="WJ972"/>
      <c r="WK972"/>
      <c r="WL972"/>
      <c r="WM972"/>
      <c r="WN972"/>
      <c r="WO972"/>
      <c r="WP972"/>
      <c r="WQ972"/>
      <c r="WR972"/>
      <c r="WS972"/>
      <c r="WT972"/>
      <c r="WU972"/>
      <c r="WV972"/>
      <c r="WW972"/>
      <c r="WX972"/>
      <c r="WY972"/>
      <c r="WZ972"/>
      <c r="XA972"/>
      <c r="XB972"/>
      <c r="XC972"/>
      <c r="XD972"/>
      <c r="XE972"/>
      <c r="XF972"/>
      <c r="XG972"/>
      <c r="XH972"/>
      <c r="XI972"/>
      <c r="XJ972"/>
      <c r="XK972"/>
      <c r="XL972"/>
      <c r="XM972"/>
      <c r="XN972"/>
      <c r="XO972"/>
      <c r="XP972"/>
      <c r="XQ972"/>
      <c r="XR972"/>
      <c r="XS972"/>
      <c r="XT972"/>
      <c r="XU972"/>
      <c r="XV972"/>
      <c r="XW972"/>
      <c r="XX972"/>
      <c r="XY972"/>
      <c r="XZ972"/>
      <c r="YA972"/>
      <c r="YB972"/>
      <c r="YC972"/>
      <c r="YD972"/>
      <c r="YE972"/>
      <c r="YF972"/>
      <c r="YG972"/>
      <c r="YH972"/>
      <c r="YI972"/>
      <c r="YJ972"/>
      <c r="YK972"/>
      <c r="YL972"/>
      <c r="YM972"/>
      <c r="YN972"/>
      <c r="YO972"/>
      <c r="YP972"/>
      <c r="YQ972"/>
      <c r="YR972"/>
      <c r="YS972"/>
      <c r="YT972"/>
      <c r="YU972"/>
      <c r="YV972"/>
      <c r="YW972"/>
      <c r="YX972"/>
      <c r="YY972"/>
      <c r="YZ972"/>
      <c r="ZA972"/>
      <c r="ZB972"/>
      <c r="ZC972"/>
      <c r="ZD972"/>
      <c r="ZE972"/>
      <c r="ZF972"/>
      <c r="ZG972"/>
      <c r="ZH972"/>
      <c r="ZI972"/>
      <c r="ZJ972"/>
      <c r="ZK972"/>
      <c r="ZL972"/>
      <c r="ZM972"/>
      <c r="ZN972"/>
      <c r="ZO972"/>
      <c r="ZP972"/>
      <c r="ZQ972"/>
      <c r="ZR972"/>
      <c r="ZS972"/>
      <c r="ZT972"/>
      <c r="ZU972"/>
      <c r="ZV972"/>
      <c r="ZW972"/>
      <c r="ZX972"/>
      <c r="ZY972"/>
      <c r="ZZ972"/>
    </row>
    <row r="973" spans="12:702" x14ac:dyDescent="0.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c r="ME973"/>
      <c r="MF973"/>
      <c r="MG973"/>
      <c r="MH973"/>
      <c r="MI973"/>
      <c r="MJ973"/>
      <c r="MK973"/>
      <c r="ML973"/>
      <c r="MM973"/>
      <c r="MN973"/>
      <c r="MO973"/>
      <c r="MP973"/>
      <c r="MQ973"/>
      <c r="MR973"/>
      <c r="MS973"/>
      <c r="MT973"/>
      <c r="MU973"/>
      <c r="MV973"/>
      <c r="MW973"/>
      <c r="MX973"/>
      <c r="MY973"/>
      <c r="MZ973"/>
      <c r="NA973"/>
      <c r="NB973"/>
      <c r="NC973"/>
      <c r="ND973"/>
      <c r="NE973"/>
      <c r="NF973"/>
      <c r="NG973"/>
      <c r="NH973"/>
      <c r="NI973"/>
      <c r="NJ973"/>
      <c r="NK973"/>
      <c r="NL973"/>
      <c r="NM973"/>
      <c r="NN973"/>
      <c r="NO973"/>
      <c r="NP973"/>
      <c r="NQ973"/>
      <c r="NR973"/>
      <c r="NS973"/>
      <c r="NT973"/>
      <c r="NU973"/>
      <c r="NV973"/>
      <c r="NW973"/>
      <c r="NX973"/>
      <c r="NY973"/>
      <c r="NZ973"/>
      <c r="OA973"/>
      <c r="OB973"/>
      <c r="OC973"/>
      <c r="OD973"/>
      <c r="OE973"/>
      <c r="OF973"/>
      <c r="OG973"/>
      <c r="OH973"/>
      <c r="OI973"/>
      <c r="OJ973"/>
      <c r="OK973"/>
      <c r="OL973"/>
      <c r="OM973"/>
      <c r="ON973"/>
      <c r="OO973"/>
      <c r="OP973"/>
      <c r="OQ973"/>
      <c r="OR973"/>
      <c r="OS973"/>
      <c r="OT973"/>
      <c r="OU973"/>
      <c r="OV973"/>
      <c r="OW973"/>
      <c r="OX973"/>
      <c r="OY973"/>
      <c r="OZ973"/>
      <c r="PA973"/>
      <c r="PB973"/>
      <c r="PC973"/>
      <c r="PD973"/>
      <c r="PE973"/>
      <c r="PF973"/>
      <c r="PG973"/>
      <c r="PH973"/>
      <c r="PI973"/>
      <c r="PJ973"/>
      <c r="PK973"/>
      <c r="PL973"/>
      <c r="PM973"/>
      <c r="PN973"/>
      <c r="PO973"/>
      <c r="PP973"/>
      <c r="PQ973"/>
      <c r="PR973"/>
      <c r="PS973"/>
      <c r="PT973"/>
      <c r="PU973"/>
      <c r="PV973"/>
      <c r="PW973"/>
      <c r="PX973"/>
      <c r="PY973"/>
      <c r="PZ973"/>
      <c r="QA973"/>
      <c r="QB973"/>
      <c r="QC973"/>
      <c r="QD973"/>
      <c r="QE973"/>
      <c r="QF973"/>
      <c r="QG973"/>
      <c r="QH973"/>
      <c r="QI973"/>
      <c r="QJ973"/>
      <c r="QK973"/>
      <c r="QL973"/>
      <c r="QM973"/>
      <c r="QN973"/>
      <c r="QO973"/>
      <c r="QP973"/>
      <c r="QQ973"/>
      <c r="QR973"/>
      <c r="QS973"/>
      <c r="QT973"/>
      <c r="QU973"/>
      <c r="QV973"/>
      <c r="QW973"/>
      <c r="QX973"/>
      <c r="QY973"/>
      <c r="QZ973"/>
      <c r="RA973"/>
      <c r="RB973"/>
      <c r="RC973"/>
      <c r="RD973"/>
      <c r="RE973"/>
      <c r="RF973"/>
      <c r="RG973"/>
      <c r="RH973"/>
      <c r="RI973"/>
      <c r="RJ973"/>
      <c r="RK973"/>
      <c r="RL973"/>
      <c r="RM973"/>
      <c r="RN973"/>
      <c r="RO973"/>
      <c r="RP973"/>
      <c r="RQ973"/>
      <c r="RR973"/>
      <c r="RS973"/>
      <c r="RT973"/>
      <c r="RU973"/>
      <c r="RV973"/>
      <c r="RW973"/>
      <c r="RX973"/>
      <c r="RY973"/>
      <c r="RZ973"/>
      <c r="SA973"/>
      <c r="SB973"/>
      <c r="SC973"/>
      <c r="SD973"/>
      <c r="SE973"/>
      <c r="SF973"/>
      <c r="SG973"/>
      <c r="SH973"/>
      <c r="SI973"/>
      <c r="SJ973"/>
      <c r="SK973"/>
      <c r="SL973"/>
      <c r="SM973"/>
      <c r="SN973"/>
      <c r="SO973"/>
      <c r="SP973"/>
      <c r="SQ973"/>
      <c r="SR973"/>
      <c r="SS973"/>
      <c r="ST973"/>
      <c r="SU973"/>
      <c r="SV973"/>
      <c r="SW973"/>
      <c r="SX973"/>
      <c r="SY973"/>
      <c r="SZ973"/>
      <c r="TA973"/>
      <c r="TB973"/>
      <c r="TC973"/>
      <c r="TD973"/>
      <c r="TE973"/>
      <c r="TF973"/>
      <c r="TG973"/>
      <c r="TH973"/>
      <c r="TI973"/>
      <c r="TJ973"/>
      <c r="TK973"/>
      <c r="TL973"/>
      <c r="TM973"/>
      <c r="TN973"/>
      <c r="TO973"/>
      <c r="TP973"/>
      <c r="TQ973"/>
      <c r="TR973"/>
      <c r="TS973"/>
      <c r="TT973"/>
      <c r="TU973"/>
      <c r="TV973"/>
      <c r="TW973"/>
      <c r="TX973"/>
      <c r="TY973"/>
      <c r="TZ973"/>
      <c r="UA973"/>
      <c r="UB973"/>
      <c r="UC973"/>
      <c r="UD973"/>
      <c r="UE973"/>
      <c r="UF973"/>
      <c r="UG973"/>
      <c r="UH973"/>
      <c r="UI973"/>
      <c r="UJ973"/>
      <c r="UK973"/>
      <c r="UL973"/>
      <c r="UM973"/>
      <c r="UN973"/>
      <c r="UO973"/>
      <c r="UP973"/>
      <c r="UQ973"/>
      <c r="UR973"/>
      <c r="US973"/>
      <c r="UT973"/>
      <c r="UU973"/>
      <c r="UV973"/>
      <c r="UW973"/>
      <c r="UX973"/>
      <c r="UY973"/>
      <c r="UZ973"/>
      <c r="VA973"/>
      <c r="VB973"/>
      <c r="VC973"/>
      <c r="VD973"/>
      <c r="VE973"/>
      <c r="VF973"/>
      <c r="VG973"/>
      <c r="VH973"/>
      <c r="VI973"/>
      <c r="VJ973"/>
      <c r="VK973"/>
      <c r="VL973"/>
      <c r="VM973"/>
      <c r="VN973"/>
      <c r="VO973"/>
      <c r="VP973"/>
      <c r="VQ973"/>
      <c r="VR973"/>
      <c r="VS973"/>
      <c r="VT973"/>
      <c r="VU973"/>
      <c r="VV973"/>
      <c r="VW973"/>
      <c r="VX973"/>
      <c r="VY973"/>
      <c r="VZ973"/>
      <c r="WA973"/>
      <c r="WB973"/>
      <c r="WC973"/>
      <c r="WD973"/>
      <c r="WE973"/>
      <c r="WF973"/>
      <c r="WG973"/>
      <c r="WH973"/>
      <c r="WI973"/>
      <c r="WJ973"/>
      <c r="WK973"/>
      <c r="WL973"/>
      <c r="WM973"/>
      <c r="WN973"/>
      <c r="WO973"/>
      <c r="WP973"/>
      <c r="WQ973"/>
      <c r="WR973"/>
      <c r="WS973"/>
      <c r="WT973"/>
      <c r="WU973"/>
      <c r="WV973"/>
      <c r="WW973"/>
      <c r="WX973"/>
      <c r="WY973"/>
      <c r="WZ973"/>
      <c r="XA973"/>
      <c r="XB973"/>
      <c r="XC973"/>
      <c r="XD973"/>
      <c r="XE973"/>
      <c r="XF973"/>
      <c r="XG973"/>
      <c r="XH973"/>
      <c r="XI973"/>
      <c r="XJ973"/>
      <c r="XK973"/>
      <c r="XL973"/>
      <c r="XM973"/>
      <c r="XN973"/>
      <c r="XO973"/>
      <c r="XP973"/>
      <c r="XQ973"/>
      <c r="XR973"/>
      <c r="XS973"/>
      <c r="XT973"/>
      <c r="XU973"/>
      <c r="XV973"/>
      <c r="XW973"/>
      <c r="XX973"/>
      <c r="XY973"/>
      <c r="XZ973"/>
      <c r="YA973"/>
      <c r="YB973"/>
      <c r="YC973"/>
      <c r="YD973"/>
      <c r="YE973"/>
      <c r="YF973"/>
      <c r="YG973"/>
      <c r="YH973"/>
      <c r="YI973"/>
      <c r="YJ973"/>
      <c r="YK973"/>
      <c r="YL973"/>
      <c r="YM973"/>
      <c r="YN973"/>
      <c r="YO973"/>
      <c r="YP973"/>
      <c r="YQ973"/>
      <c r="YR973"/>
      <c r="YS973"/>
      <c r="YT973"/>
      <c r="YU973"/>
      <c r="YV973"/>
      <c r="YW973"/>
      <c r="YX973"/>
      <c r="YY973"/>
      <c r="YZ973"/>
      <c r="ZA973"/>
      <c r="ZB973"/>
      <c r="ZC973"/>
      <c r="ZD973"/>
      <c r="ZE973"/>
      <c r="ZF973"/>
      <c r="ZG973"/>
      <c r="ZH973"/>
      <c r="ZI973"/>
      <c r="ZJ973"/>
      <c r="ZK973"/>
      <c r="ZL973"/>
      <c r="ZM973"/>
      <c r="ZN973"/>
      <c r="ZO973"/>
      <c r="ZP973"/>
      <c r="ZQ973"/>
      <c r="ZR973"/>
      <c r="ZS973"/>
      <c r="ZT973"/>
      <c r="ZU973"/>
      <c r="ZV973"/>
      <c r="ZW973"/>
      <c r="ZX973"/>
      <c r="ZY973"/>
      <c r="ZZ973"/>
    </row>
    <row r="974" spans="12:702" x14ac:dyDescent="0.3">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c r="ME974"/>
      <c r="MF974"/>
      <c r="MG974"/>
      <c r="MH974"/>
      <c r="MI974"/>
      <c r="MJ974"/>
      <c r="MK974"/>
      <c r="ML974"/>
      <c r="MM974"/>
      <c r="MN974"/>
      <c r="MO974"/>
      <c r="MP974"/>
      <c r="MQ974"/>
      <c r="MR974"/>
      <c r="MS974"/>
      <c r="MT974"/>
      <c r="MU974"/>
      <c r="MV974"/>
      <c r="MW974"/>
      <c r="MX974"/>
      <c r="MY974"/>
      <c r="MZ974"/>
      <c r="NA974"/>
      <c r="NB974"/>
      <c r="NC974"/>
      <c r="ND974"/>
      <c r="NE974"/>
      <c r="NF974"/>
      <c r="NG974"/>
      <c r="NH974"/>
      <c r="NI974"/>
      <c r="NJ974"/>
      <c r="NK974"/>
      <c r="NL974"/>
      <c r="NM974"/>
      <c r="NN974"/>
      <c r="NO974"/>
      <c r="NP974"/>
      <c r="NQ974"/>
      <c r="NR974"/>
      <c r="NS974"/>
      <c r="NT974"/>
      <c r="NU974"/>
      <c r="NV974"/>
      <c r="NW974"/>
      <c r="NX974"/>
      <c r="NY974"/>
      <c r="NZ974"/>
      <c r="OA974"/>
      <c r="OB974"/>
      <c r="OC974"/>
      <c r="OD974"/>
      <c r="OE974"/>
      <c r="OF974"/>
      <c r="OG974"/>
      <c r="OH974"/>
      <c r="OI974"/>
      <c r="OJ974"/>
      <c r="OK974"/>
      <c r="OL974"/>
      <c r="OM974"/>
      <c r="ON974"/>
      <c r="OO974"/>
      <c r="OP974"/>
      <c r="OQ974"/>
      <c r="OR974"/>
      <c r="OS974"/>
      <c r="OT974"/>
      <c r="OU974"/>
      <c r="OV974"/>
      <c r="OW974"/>
      <c r="OX974"/>
      <c r="OY974"/>
      <c r="OZ974"/>
      <c r="PA974"/>
      <c r="PB974"/>
      <c r="PC974"/>
      <c r="PD974"/>
      <c r="PE974"/>
      <c r="PF974"/>
      <c r="PG974"/>
      <c r="PH974"/>
      <c r="PI974"/>
      <c r="PJ974"/>
      <c r="PK974"/>
      <c r="PL974"/>
      <c r="PM974"/>
      <c r="PN974"/>
      <c r="PO974"/>
      <c r="PP974"/>
      <c r="PQ974"/>
      <c r="PR974"/>
      <c r="PS974"/>
      <c r="PT974"/>
      <c r="PU974"/>
      <c r="PV974"/>
      <c r="PW974"/>
      <c r="PX974"/>
      <c r="PY974"/>
      <c r="PZ974"/>
      <c r="QA974"/>
      <c r="QB974"/>
      <c r="QC974"/>
      <c r="QD974"/>
      <c r="QE974"/>
      <c r="QF974"/>
      <c r="QG974"/>
      <c r="QH974"/>
      <c r="QI974"/>
      <c r="QJ974"/>
      <c r="QK974"/>
      <c r="QL974"/>
      <c r="QM974"/>
      <c r="QN974"/>
      <c r="QO974"/>
      <c r="QP974"/>
      <c r="QQ974"/>
      <c r="QR974"/>
      <c r="QS974"/>
      <c r="QT974"/>
      <c r="QU974"/>
      <c r="QV974"/>
      <c r="QW974"/>
      <c r="QX974"/>
      <c r="QY974"/>
      <c r="QZ974"/>
      <c r="RA974"/>
      <c r="RB974"/>
      <c r="RC974"/>
      <c r="RD974"/>
      <c r="RE974"/>
      <c r="RF974"/>
      <c r="RG974"/>
      <c r="RH974"/>
      <c r="RI974"/>
      <c r="RJ974"/>
      <c r="RK974"/>
      <c r="RL974"/>
      <c r="RM974"/>
      <c r="RN974"/>
      <c r="RO974"/>
      <c r="RP974"/>
      <c r="RQ974"/>
      <c r="RR974"/>
      <c r="RS974"/>
      <c r="RT974"/>
      <c r="RU974"/>
      <c r="RV974"/>
      <c r="RW974"/>
      <c r="RX974"/>
      <c r="RY974"/>
      <c r="RZ974"/>
      <c r="SA974"/>
      <c r="SB974"/>
      <c r="SC974"/>
      <c r="SD974"/>
      <c r="SE974"/>
      <c r="SF974"/>
      <c r="SG974"/>
      <c r="SH974"/>
      <c r="SI974"/>
      <c r="SJ974"/>
      <c r="SK974"/>
      <c r="SL974"/>
      <c r="SM974"/>
      <c r="SN974"/>
      <c r="SO974"/>
      <c r="SP974"/>
      <c r="SQ974"/>
      <c r="SR974"/>
      <c r="SS974"/>
      <c r="ST974"/>
      <c r="SU974"/>
      <c r="SV974"/>
      <c r="SW974"/>
      <c r="SX974"/>
      <c r="SY974"/>
      <c r="SZ974"/>
      <c r="TA974"/>
      <c r="TB974"/>
      <c r="TC974"/>
      <c r="TD974"/>
      <c r="TE974"/>
      <c r="TF974"/>
      <c r="TG974"/>
      <c r="TH974"/>
      <c r="TI974"/>
      <c r="TJ974"/>
      <c r="TK974"/>
      <c r="TL974"/>
      <c r="TM974"/>
      <c r="TN974"/>
      <c r="TO974"/>
      <c r="TP974"/>
      <c r="TQ974"/>
      <c r="TR974"/>
      <c r="TS974"/>
      <c r="TT974"/>
      <c r="TU974"/>
      <c r="TV974"/>
      <c r="TW974"/>
      <c r="TX974"/>
      <c r="TY974"/>
      <c r="TZ974"/>
      <c r="UA974"/>
      <c r="UB974"/>
      <c r="UC974"/>
      <c r="UD974"/>
      <c r="UE974"/>
      <c r="UF974"/>
      <c r="UG974"/>
      <c r="UH974"/>
      <c r="UI974"/>
      <c r="UJ974"/>
      <c r="UK974"/>
      <c r="UL974"/>
      <c r="UM974"/>
      <c r="UN974"/>
      <c r="UO974"/>
      <c r="UP974"/>
      <c r="UQ974"/>
      <c r="UR974"/>
      <c r="US974"/>
      <c r="UT974"/>
      <c r="UU974"/>
      <c r="UV974"/>
      <c r="UW974"/>
      <c r="UX974"/>
      <c r="UY974"/>
      <c r="UZ974"/>
      <c r="VA974"/>
      <c r="VB974"/>
      <c r="VC974"/>
      <c r="VD974"/>
      <c r="VE974"/>
      <c r="VF974"/>
      <c r="VG974"/>
      <c r="VH974"/>
      <c r="VI974"/>
      <c r="VJ974"/>
      <c r="VK974"/>
      <c r="VL974"/>
      <c r="VM974"/>
      <c r="VN974"/>
      <c r="VO974"/>
      <c r="VP974"/>
      <c r="VQ974"/>
      <c r="VR974"/>
      <c r="VS974"/>
      <c r="VT974"/>
      <c r="VU974"/>
      <c r="VV974"/>
      <c r="VW974"/>
      <c r="VX974"/>
      <c r="VY974"/>
      <c r="VZ974"/>
      <c r="WA974"/>
      <c r="WB974"/>
      <c r="WC974"/>
      <c r="WD974"/>
      <c r="WE974"/>
      <c r="WF974"/>
      <c r="WG974"/>
      <c r="WH974"/>
      <c r="WI974"/>
      <c r="WJ974"/>
      <c r="WK974"/>
      <c r="WL974"/>
      <c r="WM974"/>
      <c r="WN974"/>
      <c r="WO974"/>
      <c r="WP974"/>
      <c r="WQ974"/>
      <c r="WR974"/>
      <c r="WS974"/>
      <c r="WT974"/>
      <c r="WU974"/>
      <c r="WV974"/>
      <c r="WW974"/>
      <c r="WX974"/>
      <c r="WY974"/>
      <c r="WZ974"/>
      <c r="XA974"/>
      <c r="XB974"/>
      <c r="XC974"/>
      <c r="XD974"/>
      <c r="XE974"/>
      <c r="XF974"/>
      <c r="XG974"/>
      <c r="XH974"/>
      <c r="XI974"/>
      <c r="XJ974"/>
      <c r="XK974"/>
      <c r="XL974"/>
      <c r="XM974"/>
      <c r="XN974"/>
      <c r="XO974"/>
      <c r="XP974"/>
      <c r="XQ974"/>
      <c r="XR974"/>
      <c r="XS974"/>
      <c r="XT974"/>
      <c r="XU974"/>
      <c r="XV974"/>
      <c r="XW974"/>
      <c r="XX974"/>
      <c r="XY974"/>
      <c r="XZ974"/>
      <c r="YA974"/>
      <c r="YB974"/>
      <c r="YC974"/>
      <c r="YD974"/>
      <c r="YE974"/>
      <c r="YF974"/>
      <c r="YG974"/>
      <c r="YH974"/>
      <c r="YI974"/>
      <c r="YJ974"/>
      <c r="YK974"/>
      <c r="YL974"/>
      <c r="YM974"/>
      <c r="YN974"/>
      <c r="YO974"/>
      <c r="YP974"/>
      <c r="YQ974"/>
      <c r="YR974"/>
      <c r="YS974"/>
      <c r="YT974"/>
      <c r="YU974"/>
      <c r="YV974"/>
      <c r="YW974"/>
      <c r="YX974"/>
      <c r="YY974"/>
      <c r="YZ974"/>
      <c r="ZA974"/>
      <c r="ZB974"/>
      <c r="ZC974"/>
      <c r="ZD974"/>
      <c r="ZE974"/>
      <c r="ZF974"/>
      <c r="ZG974"/>
      <c r="ZH974"/>
      <c r="ZI974"/>
      <c r="ZJ974"/>
      <c r="ZK974"/>
      <c r="ZL974"/>
      <c r="ZM974"/>
      <c r="ZN974"/>
      <c r="ZO974"/>
      <c r="ZP974"/>
      <c r="ZQ974"/>
      <c r="ZR974"/>
      <c r="ZS974"/>
      <c r="ZT974"/>
      <c r="ZU974"/>
      <c r="ZV974"/>
      <c r="ZW974"/>
      <c r="ZX974"/>
      <c r="ZY974"/>
      <c r="ZZ974"/>
    </row>
    <row r="975" spans="12:702" x14ac:dyDescent="0.3">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c r="ME975"/>
      <c r="MF975"/>
      <c r="MG975"/>
      <c r="MH975"/>
      <c r="MI975"/>
      <c r="MJ975"/>
      <c r="MK975"/>
      <c r="ML975"/>
      <c r="MM975"/>
      <c r="MN975"/>
      <c r="MO975"/>
      <c r="MP975"/>
      <c r="MQ975"/>
      <c r="MR975"/>
      <c r="MS975"/>
      <c r="MT975"/>
      <c r="MU975"/>
      <c r="MV975"/>
      <c r="MW975"/>
      <c r="MX975"/>
      <c r="MY975"/>
      <c r="MZ975"/>
      <c r="NA975"/>
      <c r="NB975"/>
      <c r="NC975"/>
      <c r="ND975"/>
      <c r="NE975"/>
      <c r="NF975"/>
      <c r="NG975"/>
      <c r="NH975"/>
      <c r="NI975"/>
      <c r="NJ975"/>
      <c r="NK975"/>
      <c r="NL975"/>
      <c r="NM975"/>
      <c r="NN975"/>
      <c r="NO975"/>
      <c r="NP975"/>
      <c r="NQ975"/>
      <c r="NR975"/>
      <c r="NS975"/>
      <c r="NT975"/>
      <c r="NU975"/>
      <c r="NV975"/>
      <c r="NW975"/>
      <c r="NX975"/>
      <c r="NY975"/>
      <c r="NZ975"/>
      <c r="OA975"/>
      <c r="OB975"/>
      <c r="OC975"/>
      <c r="OD975"/>
      <c r="OE975"/>
      <c r="OF975"/>
      <c r="OG975"/>
      <c r="OH975"/>
      <c r="OI975"/>
      <c r="OJ975"/>
      <c r="OK975"/>
      <c r="OL975"/>
      <c r="OM975"/>
      <c r="ON975"/>
      <c r="OO975"/>
      <c r="OP975"/>
      <c r="OQ975"/>
      <c r="OR975"/>
      <c r="OS975"/>
      <c r="OT975"/>
      <c r="OU975"/>
      <c r="OV975"/>
      <c r="OW975"/>
      <c r="OX975"/>
      <c r="OY975"/>
      <c r="OZ975"/>
      <c r="PA975"/>
      <c r="PB975"/>
      <c r="PC975"/>
      <c r="PD975"/>
      <c r="PE975"/>
      <c r="PF975"/>
      <c r="PG975"/>
      <c r="PH975"/>
      <c r="PI975"/>
      <c r="PJ975"/>
      <c r="PK975"/>
      <c r="PL975"/>
      <c r="PM975"/>
      <c r="PN975"/>
      <c r="PO975"/>
      <c r="PP975"/>
      <c r="PQ975"/>
      <c r="PR975"/>
      <c r="PS975"/>
      <c r="PT975"/>
      <c r="PU975"/>
      <c r="PV975"/>
      <c r="PW975"/>
      <c r="PX975"/>
      <c r="PY975"/>
      <c r="PZ975"/>
      <c r="QA975"/>
      <c r="QB975"/>
      <c r="QC975"/>
      <c r="QD975"/>
      <c r="QE975"/>
      <c r="QF975"/>
      <c r="QG975"/>
      <c r="QH975"/>
      <c r="QI975"/>
      <c r="QJ975"/>
      <c r="QK975"/>
      <c r="QL975"/>
      <c r="QM975"/>
      <c r="QN975"/>
      <c r="QO975"/>
      <c r="QP975"/>
      <c r="QQ975"/>
      <c r="QR975"/>
      <c r="QS975"/>
      <c r="QT975"/>
      <c r="QU975"/>
      <c r="QV975"/>
      <c r="QW975"/>
      <c r="QX975"/>
      <c r="QY975"/>
      <c r="QZ975"/>
      <c r="RA975"/>
      <c r="RB975"/>
      <c r="RC975"/>
      <c r="RD975"/>
      <c r="RE975"/>
      <c r="RF975"/>
      <c r="RG975"/>
      <c r="RH975"/>
      <c r="RI975"/>
      <c r="RJ975"/>
      <c r="RK975"/>
      <c r="RL975"/>
      <c r="RM975"/>
      <c r="RN975"/>
      <c r="RO975"/>
      <c r="RP975"/>
      <c r="RQ975"/>
      <c r="RR975"/>
      <c r="RS975"/>
      <c r="RT975"/>
      <c r="RU975"/>
      <c r="RV975"/>
      <c r="RW975"/>
      <c r="RX975"/>
      <c r="RY975"/>
      <c r="RZ975"/>
      <c r="SA975"/>
      <c r="SB975"/>
      <c r="SC975"/>
      <c r="SD975"/>
      <c r="SE975"/>
      <c r="SF975"/>
      <c r="SG975"/>
      <c r="SH975"/>
      <c r="SI975"/>
      <c r="SJ975"/>
      <c r="SK975"/>
      <c r="SL975"/>
      <c r="SM975"/>
      <c r="SN975"/>
      <c r="SO975"/>
      <c r="SP975"/>
      <c r="SQ975"/>
      <c r="SR975"/>
      <c r="SS975"/>
      <c r="ST975"/>
      <c r="SU975"/>
      <c r="SV975"/>
      <c r="SW975"/>
      <c r="SX975"/>
      <c r="SY975"/>
      <c r="SZ975"/>
      <c r="TA975"/>
      <c r="TB975"/>
      <c r="TC975"/>
      <c r="TD975"/>
      <c r="TE975"/>
      <c r="TF975"/>
      <c r="TG975"/>
      <c r="TH975"/>
      <c r="TI975"/>
      <c r="TJ975"/>
      <c r="TK975"/>
      <c r="TL975"/>
      <c r="TM975"/>
      <c r="TN975"/>
      <c r="TO975"/>
      <c r="TP975"/>
      <c r="TQ975"/>
      <c r="TR975"/>
      <c r="TS975"/>
      <c r="TT975"/>
      <c r="TU975"/>
      <c r="TV975"/>
      <c r="TW975"/>
      <c r="TX975"/>
      <c r="TY975"/>
      <c r="TZ975"/>
      <c r="UA975"/>
      <c r="UB975"/>
      <c r="UC975"/>
      <c r="UD975"/>
      <c r="UE975"/>
      <c r="UF975"/>
      <c r="UG975"/>
      <c r="UH975"/>
      <c r="UI975"/>
      <c r="UJ975"/>
      <c r="UK975"/>
      <c r="UL975"/>
      <c r="UM975"/>
      <c r="UN975"/>
      <c r="UO975"/>
      <c r="UP975"/>
      <c r="UQ975"/>
      <c r="UR975"/>
      <c r="US975"/>
      <c r="UT975"/>
      <c r="UU975"/>
      <c r="UV975"/>
      <c r="UW975"/>
      <c r="UX975"/>
      <c r="UY975"/>
      <c r="UZ975"/>
      <c r="VA975"/>
      <c r="VB975"/>
      <c r="VC975"/>
      <c r="VD975"/>
      <c r="VE975"/>
      <c r="VF975"/>
      <c r="VG975"/>
      <c r="VH975"/>
      <c r="VI975"/>
      <c r="VJ975"/>
      <c r="VK975"/>
      <c r="VL975"/>
      <c r="VM975"/>
      <c r="VN975"/>
      <c r="VO975"/>
      <c r="VP975"/>
      <c r="VQ975"/>
      <c r="VR975"/>
      <c r="VS975"/>
      <c r="VT975"/>
      <c r="VU975"/>
      <c r="VV975"/>
      <c r="VW975"/>
      <c r="VX975"/>
      <c r="VY975"/>
      <c r="VZ975"/>
      <c r="WA975"/>
      <c r="WB975"/>
      <c r="WC975"/>
      <c r="WD975"/>
      <c r="WE975"/>
      <c r="WF975"/>
      <c r="WG975"/>
      <c r="WH975"/>
      <c r="WI975"/>
      <c r="WJ975"/>
      <c r="WK975"/>
      <c r="WL975"/>
      <c r="WM975"/>
      <c r="WN975"/>
      <c r="WO975"/>
      <c r="WP975"/>
      <c r="WQ975"/>
      <c r="WR975"/>
      <c r="WS975"/>
      <c r="WT975"/>
      <c r="WU975"/>
      <c r="WV975"/>
      <c r="WW975"/>
      <c r="WX975"/>
      <c r="WY975"/>
      <c r="WZ975"/>
      <c r="XA975"/>
      <c r="XB975"/>
      <c r="XC975"/>
      <c r="XD975"/>
      <c r="XE975"/>
      <c r="XF975"/>
      <c r="XG975"/>
      <c r="XH975"/>
      <c r="XI975"/>
      <c r="XJ975"/>
      <c r="XK975"/>
      <c r="XL975"/>
      <c r="XM975"/>
      <c r="XN975"/>
      <c r="XO975"/>
      <c r="XP975"/>
      <c r="XQ975"/>
      <c r="XR975"/>
      <c r="XS975"/>
      <c r="XT975"/>
      <c r="XU975"/>
      <c r="XV975"/>
      <c r="XW975"/>
      <c r="XX975"/>
      <c r="XY975"/>
      <c r="XZ975"/>
      <c r="YA975"/>
      <c r="YB975"/>
      <c r="YC975"/>
      <c r="YD975"/>
      <c r="YE975"/>
      <c r="YF975"/>
      <c r="YG975"/>
      <c r="YH975"/>
      <c r="YI975"/>
      <c r="YJ975"/>
      <c r="YK975"/>
      <c r="YL975"/>
      <c r="YM975"/>
      <c r="YN975"/>
      <c r="YO975"/>
      <c r="YP975"/>
      <c r="YQ975"/>
      <c r="YR975"/>
      <c r="YS975"/>
      <c r="YT975"/>
      <c r="YU975"/>
      <c r="YV975"/>
      <c r="YW975"/>
      <c r="YX975"/>
      <c r="YY975"/>
      <c r="YZ975"/>
      <c r="ZA975"/>
      <c r="ZB975"/>
      <c r="ZC975"/>
      <c r="ZD975"/>
      <c r="ZE975"/>
      <c r="ZF975"/>
      <c r="ZG975"/>
      <c r="ZH975"/>
      <c r="ZI975"/>
      <c r="ZJ975"/>
      <c r="ZK975"/>
      <c r="ZL975"/>
      <c r="ZM975"/>
      <c r="ZN975"/>
      <c r="ZO975"/>
      <c r="ZP975"/>
      <c r="ZQ975"/>
      <c r="ZR975"/>
      <c r="ZS975"/>
      <c r="ZT975"/>
      <c r="ZU975"/>
      <c r="ZV975"/>
      <c r="ZW975"/>
      <c r="ZX975"/>
      <c r="ZY975"/>
      <c r="ZZ975"/>
    </row>
    <row r="976" spans="12:702" x14ac:dyDescent="0.3">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c r="ME976"/>
      <c r="MF976"/>
      <c r="MG976"/>
      <c r="MH976"/>
      <c r="MI976"/>
      <c r="MJ976"/>
      <c r="MK976"/>
      <c r="ML976"/>
      <c r="MM976"/>
      <c r="MN976"/>
      <c r="MO976"/>
      <c r="MP976"/>
      <c r="MQ976"/>
      <c r="MR976"/>
      <c r="MS976"/>
      <c r="MT976"/>
      <c r="MU976"/>
      <c r="MV976"/>
      <c r="MW976"/>
      <c r="MX976"/>
      <c r="MY976"/>
      <c r="MZ976"/>
      <c r="NA976"/>
      <c r="NB976"/>
      <c r="NC976"/>
      <c r="ND976"/>
      <c r="NE976"/>
      <c r="NF976"/>
      <c r="NG976"/>
      <c r="NH976"/>
      <c r="NI976"/>
      <c r="NJ976"/>
      <c r="NK976"/>
      <c r="NL976"/>
      <c r="NM976"/>
      <c r="NN976"/>
      <c r="NO976"/>
      <c r="NP976"/>
      <c r="NQ976"/>
      <c r="NR976"/>
      <c r="NS976"/>
      <c r="NT976"/>
      <c r="NU976"/>
      <c r="NV976"/>
      <c r="NW976"/>
      <c r="NX976"/>
      <c r="NY976"/>
      <c r="NZ976"/>
      <c r="OA976"/>
      <c r="OB976"/>
      <c r="OC976"/>
      <c r="OD976"/>
      <c r="OE976"/>
      <c r="OF976"/>
      <c r="OG976"/>
      <c r="OH976"/>
      <c r="OI976"/>
      <c r="OJ976"/>
      <c r="OK976"/>
      <c r="OL976"/>
      <c r="OM976"/>
      <c r="ON976"/>
      <c r="OO976"/>
      <c r="OP976"/>
      <c r="OQ976"/>
      <c r="OR976"/>
      <c r="OS976"/>
      <c r="OT976"/>
      <c r="OU976"/>
      <c r="OV976"/>
      <c r="OW976"/>
      <c r="OX976"/>
      <c r="OY976"/>
      <c r="OZ976"/>
      <c r="PA976"/>
      <c r="PB976"/>
      <c r="PC976"/>
      <c r="PD976"/>
      <c r="PE976"/>
      <c r="PF976"/>
      <c r="PG976"/>
      <c r="PH976"/>
      <c r="PI976"/>
      <c r="PJ976"/>
      <c r="PK976"/>
      <c r="PL976"/>
      <c r="PM976"/>
      <c r="PN976"/>
      <c r="PO976"/>
      <c r="PP976"/>
      <c r="PQ976"/>
      <c r="PR976"/>
      <c r="PS976"/>
      <c r="PT976"/>
      <c r="PU976"/>
      <c r="PV976"/>
      <c r="PW976"/>
      <c r="PX976"/>
      <c r="PY976"/>
      <c r="PZ976"/>
      <c r="QA976"/>
      <c r="QB976"/>
      <c r="QC976"/>
      <c r="QD976"/>
      <c r="QE976"/>
      <c r="QF976"/>
      <c r="QG976"/>
      <c r="QH976"/>
      <c r="QI976"/>
      <c r="QJ976"/>
      <c r="QK976"/>
      <c r="QL976"/>
      <c r="QM976"/>
      <c r="QN976"/>
      <c r="QO976"/>
      <c r="QP976"/>
      <c r="QQ976"/>
      <c r="QR976"/>
      <c r="QS976"/>
      <c r="QT976"/>
      <c r="QU976"/>
      <c r="QV976"/>
      <c r="QW976"/>
      <c r="QX976"/>
      <c r="QY976"/>
      <c r="QZ976"/>
      <c r="RA976"/>
      <c r="RB976"/>
      <c r="RC976"/>
      <c r="RD976"/>
      <c r="RE976"/>
      <c r="RF976"/>
      <c r="RG976"/>
      <c r="RH976"/>
      <c r="RI976"/>
      <c r="RJ976"/>
      <c r="RK976"/>
      <c r="RL976"/>
      <c r="RM976"/>
      <c r="RN976"/>
      <c r="RO976"/>
      <c r="RP976"/>
      <c r="RQ976"/>
      <c r="RR976"/>
      <c r="RS976"/>
      <c r="RT976"/>
      <c r="RU976"/>
      <c r="RV976"/>
      <c r="RW976"/>
      <c r="RX976"/>
      <c r="RY976"/>
      <c r="RZ976"/>
      <c r="SA976"/>
      <c r="SB976"/>
      <c r="SC976"/>
      <c r="SD976"/>
      <c r="SE976"/>
      <c r="SF976"/>
      <c r="SG976"/>
      <c r="SH976"/>
      <c r="SI976"/>
      <c r="SJ976"/>
      <c r="SK976"/>
      <c r="SL976"/>
      <c r="SM976"/>
      <c r="SN976"/>
      <c r="SO976"/>
      <c r="SP976"/>
      <c r="SQ976"/>
      <c r="SR976"/>
      <c r="SS976"/>
      <c r="ST976"/>
      <c r="SU976"/>
      <c r="SV976"/>
      <c r="SW976"/>
      <c r="SX976"/>
      <c r="SY976"/>
      <c r="SZ976"/>
      <c r="TA976"/>
      <c r="TB976"/>
      <c r="TC976"/>
      <c r="TD976"/>
      <c r="TE976"/>
      <c r="TF976"/>
      <c r="TG976"/>
      <c r="TH976"/>
      <c r="TI976"/>
      <c r="TJ976"/>
      <c r="TK976"/>
      <c r="TL976"/>
      <c r="TM976"/>
      <c r="TN976"/>
      <c r="TO976"/>
      <c r="TP976"/>
      <c r="TQ976"/>
      <c r="TR976"/>
      <c r="TS976"/>
      <c r="TT976"/>
      <c r="TU976"/>
      <c r="TV976"/>
      <c r="TW976"/>
      <c r="TX976"/>
      <c r="TY976"/>
      <c r="TZ976"/>
      <c r="UA976"/>
      <c r="UB976"/>
      <c r="UC976"/>
      <c r="UD976"/>
      <c r="UE976"/>
      <c r="UF976"/>
      <c r="UG976"/>
      <c r="UH976"/>
      <c r="UI976"/>
      <c r="UJ976"/>
      <c r="UK976"/>
      <c r="UL976"/>
      <c r="UM976"/>
      <c r="UN976"/>
      <c r="UO976"/>
      <c r="UP976"/>
      <c r="UQ976"/>
      <c r="UR976"/>
      <c r="US976"/>
      <c r="UT976"/>
      <c r="UU976"/>
      <c r="UV976"/>
      <c r="UW976"/>
      <c r="UX976"/>
      <c r="UY976"/>
      <c r="UZ976"/>
      <c r="VA976"/>
      <c r="VB976"/>
      <c r="VC976"/>
      <c r="VD976"/>
      <c r="VE976"/>
      <c r="VF976"/>
      <c r="VG976"/>
      <c r="VH976"/>
      <c r="VI976"/>
      <c r="VJ976"/>
      <c r="VK976"/>
      <c r="VL976"/>
      <c r="VM976"/>
      <c r="VN976"/>
      <c r="VO976"/>
      <c r="VP976"/>
      <c r="VQ976"/>
      <c r="VR976"/>
      <c r="VS976"/>
      <c r="VT976"/>
      <c r="VU976"/>
      <c r="VV976"/>
      <c r="VW976"/>
      <c r="VX976"/>
      <c r="VY976"/>
      <c r="VZ976"/>
      <c r="WA976"/>
      <c r="WB976"/>
      <c r="WC976"/>
      <c r="WD976"/>
      <c r="WE976"/>
      <c r="WF976"/>
      <c r="WG976"/>
      <c r="WH976"/>
      <c r="WI976"/>
      <c r="WJ976"/>
      <c r="WK976"/>
      <c r="WL976"/>
      <c r="WM976"/>
      <c r="WN976"/>
      <c r="WO976"/>
      <c r="WP976"/>
      <c r="WQ976"/>
      <c r="WR976"/>
      <c r="WS976"/>
      <c r="WT976"/>
      <c r="WU976"/>
      <c r="WV976"/>
      <c r="WW976"/>
      <c r="WX976"/>
      <c r="WY976"/>
      <c r="WZ976"/>
      <c r="XA976"/>
      <c r="XB976"/>
      <c r="XC976"/>
      <c r="XD976"/>
      <c r="XE976"/>
      <c r="XF976"/>
      <c r="XG976"/>
      <c r="XH976"/>
      <c r="XI976"/>
      <c r="XJ976"/>
      <c r="XK976"/>
      <c r="XL976"/>
      <c r="XM976"/>
      <c r="XN976"/>
      <c r="XO976"/>
      <c r="XP976"/>
      <c r="XQ976"/>
      <c r="XR976"/>
      <c r="XS976"/>
      <c r="XT976"/>
      <c r="XU976"/>
      <c r="XV976"/>
      <c r="XW976"/>
      <c r="XX976"/>
      <c r="XY976"/>
      <c r="XZ976"/>
      <c r="YA976"/>
      <c r="YB976"/>
      <c r="YC976"/>
      <c r="YD976"/>
      <c r="YE976"/>
      <c r="YF976"/>
      <c r="YG976"/>
      <c r="YH976"/>
      <c r="YI976"/>
      <c r="YJ976"/>
      <c r="YK976"/>
      <c r="YL976"/>
      <c r="YM976"/>
      <c r="YN976"/>
      <c r="YO976"/>
      <c r="YP976"/>
      <c r="YQ976"/>
      <c r="YR976"/>
      <c r="YS976"/>
      <c r="YT976"/>
      <c r="YU976"/>
      <c r="YV976"/>
      <c r="YW976"/>
      <c r="YX976"/>
      <c r="YY976"/>
      <c r="YZ976"/>
      <c r="ZA976"/>
      <c r="ZB976"/>
      <c r="ZC976"/>
      <c r="ZD976"/>
      <c r="ZE976"/>
      <c r="ZF976"/>
      <c r="ZG976"/>
      <c r="ZH976"/>
      <c r="ZI976"/>
      <c r="ZJ976"/>
      <c r="ZK976"/>
      <c r="ZL976"/>
      <c r="ZM976"/>
      <c r="ZN976"/>
      <c r="ZO976"/>
      <c r="ZP976"/>
      <c r="ZQ976"/>
      <c r="ZR976"/>
      <c r="ZS976"/>
      <c r="ZT976"/>
      <c r="ZU976"/>
      <c r="ZV976"/>
      <c r="ZW976"/>
      <c r="ZX976"/>
      <c r="ZY976"/>
      <c r="ZZ976"/>
    </row>
    <row r="977" spans="12:702" x14ac:dyDescent="0.3">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c r="ME977"/>
      <c r="MF977"/>
      <c r="MG977"/>
      <c r="MH977"/>
      <c r="MI977"/>
      <c r="MJ977"/>
      <c r="MK977"/>
      <c r="ML977"/>
      <c r="MM977"/>
      <c r="MN977"/>
      <c r="MO977"/>
      <c r="MP977"/>
      <c r="MQ977"/>
      <c r="MR977"/>
      <c r="MS977"/>
      <c r="MT977"/>
      <c r="MU977"/>
      <c r="MV977"/>
      <c r="MW977"/>
      <c r="MX977"/>
      <c r="MY977"/>
      <c r="MZ977"/>
      <c r="NA977"/>
      <c r="NB977"/>
      <c r="NC977"/>
      <c r="ND977"/>
      <c r="NE977"/>
      <c r="NF977"/>
      <c r="NG977"/>
      <c r="NH977"/>
      <c r="NI977"/>
      <c r="NJ977"/>
      <c r="NK977"/>
      <c r="NL977"/>
      <c r="NM977"/>
      <c r="NN977"/>
      <c r="NO977"/>
      <c r="NP977"/>
      <c r="NQ977"/>
      <c r="NR977"/>
      <c r="NS977"/>
      <c r="NT977"/>
      <c r="NU977"/>
      <c r="NV977"/>
      <c r="NW977"/>
      <c r="NX977"/>
      <c r="NY977"/>
      <c r="NZ977"/>
      <c r="OA977"/>
      <c r="OB977"/>
      <c r="OC977"/>
      <c r="OD977"/>
      <c r="OE977"/>
      <c r="OF977"/>
      <c r="OG977"/>
      <c r="OH977"/>
      <c r="OI977"/>
      <c r="OJ977"/>
      <c r="OK977"/>
      <c r="OL977"/>
      <c r="OM977"/>
      <c r="ON977"/>
      <c r="OO977"/>
      <c r="OP977"/>
      <c r="OQ977"/>
      <c r="OR977"/>
      <c r="OS977"/>
      <c r="OT977"/>
      <c r="OU977"/>
      <c r="OV977"/>
      <c r="OW977"/>
      <c r="OX977"/>
      <c r="OY977"/>
      <c r="OZ977"/>
      <c r="PA977"/>
      <c r="PB977"/>
      <c r="PC977"/>
      <c r="PD977"/>
      <c r="PE977"/>
      <c r="PF977"/>
      <c r="PG977"/>
      <c r="PH977"/>
      <c r="PI977"/>
      <c r="PJ977"/>
      <c r="PK977"/>
      <c r="PL977"/>
      <c r="PM977"/>
      <c r="PN977"/>
      <c r="PO977"/>
      <c r="PP977"/>
      <c r="PQ977"/>
      <c r="PR977"/>
      <c r="PS977"/>
      <c r="PT977"/>
      <c r="PU977"/>
      <c r="PV977"/>
      <c r="PW977"/>
      <c r="PX977"/>
      <c r="PY977"/>
      <c r="PZ977"/>
      <c r="QA977"/>
      <c r="QB977"/>
      <c r="QC977"/>
      <c r="QD977"/>
      <c r="QE977"/>
      <c r="QF977"/>
      <c r="QG977"/>
      <c r="QH977"/>
      <c r="QI977"/>
      <c r="QJ977"/>
      <c r="QK977"/>
      <c r="QL977"/>
      <c r="QM977"/>
      <c r="QN977"/>
      <c r="QO977"/>
      <c r="QP977"/>
      <c r="QQ977"/>
      <c r="QR977"/>
      <c r="QS977"/>
      <c r="QT977"/>
      <c r="QU977"/>
      <c r="QV977"/>
      <c r="QW977"/>
      <c r="QX977"/>
      <c r="QY977"/>
      <c r="QZ977"/>
      <c r="RA977"/>
      <c r="RB977"/>
      <c r="RC977"/>
      <c r="RD977"/>
      <c r="RE977"/>
      <c r="RF977"/>
      <c r="RG977"/>
      <c r="RH977"/>
      <c r="RI977"/>
      <c r="RJ977"/>
      <c r="RK977"/>
      <c r="RL977"/>
      <c r="RM977"/>
      <c r="RN977"/>
      <c r="RO977"/>
      <c r="RP977"/>
      <c r="RQ977"/>
      <c r="RR977"/>
      <c r="RS977"/>
      <c r="RT977"/>
      <c r="RU977"/>
      <c r="RV977"/>
      <c r="RW977"/>
      <c r="RX977"/>
      <c r="RY977"/>
      <c r="RZ977"/>
      <c r="SA977"/>
      <c r="SB977"/>
      <c r="SC977"/>
      <c r="SD977"/>
      <c r="SE977"/>
      <c r="SF977"/>
      <c r="SG977"/>
      <c r="SH977"/>
      <c r="SI977"/>
      <c r="SJ977"/>
      <c r="SK977"/>
      <c r="SL977"/>
      <c r="SM977"/>
      <c r="SN977"/>
      <c r="SO977"/>
      <c r="SP977"/>
      <c r="SQ977"/>
      <c r="SR977"/>
      <c r="SS977"/>
      <c r="ST977"/>
      <c r="SU977"/>
      <c r="SV977"/>
      <c r="SW977"/>
      <c r="SX977"/>
      <c r="SY977"/>
      <c r="SZ977"/>
      <c r="TA977"/>
      <c r="TB977"/>
      <c r="TC977"/>
      <c r="TD977"/>
      <c r="TE977"/>
      <c r="TF977"/>
      <c r="TG977"/>
      <c r="TH977"/>
      <c r="TI977"/>
      <c r="TJ977"/>
      <c r="TK977"/>
      <c r="TL977"/>
      <c r="TM977"/>
      <c r="TN977"/>
      <c r="TO977"/>
      <c r="TP977"/>
      <c r="TQ977"/>
      <c r="TR977"/>
      <c r="TS977"/>
      <c r="TT977"/>
      <c r="TU977"/>
      <c r="TV977"/>
      <c r="TW977"/>
      <c r="TX977"/>
      <c r="TY977"/>
      <c r="TZ977"/>
      <c r="UA977"/>
      <c r="UB977"/>
      <c r="UC977"/>
      <c r="UD977"/>
      <c r="UE977"/>
      <c r="UF977"/>
      <c r="UG977"/>
      <c r="UH977"/>
      <c r="UI977"/>
      <c r="UJ977"/>
      <c r="UK977"/>
      <c r="UL977"/>
      <c r="UM977"/>
      <c r="UN977"/>
      <c r="UO977"/>
      <c r="UP977"/>
      <c r="UQ977"/>
      <c r="UR977"/>
      <c r="US977"/>
      <c r="UT977"/>
      <c r="UU977"/>
      <c r="UV977"/>
      <c r="UW977"/>
      <c r="UX977"/>
      <c r="UY977"/>
      <c r="UZ977"/>
      <c r="VA977"/>
      <c r="VB977"/>
      <c r="VC977"/>
      <c r="VD977"/>
      <c r="VE977"/>
      <c r="VF977"/>
      <c r="VG977"/>
      <c r="VH977"/>
      <c r="VI977"/>
      <c r="VJ977"/>
      <c r="VK977"/>
      <c r="VL977"/>
      <c r="VM977"/>
      <c r="VN977"/>
      <c r="VO977"/>
      <c r="VP977"/>
      <c r="VQ977"/>
      <c r="VR977"/>
      <c r="VS977"/>
      <c r="VT977"/>
      <c r="VU977"/>
      <c r="VV977"/>
      <c r="VW977"/>
      <c r="VX977"/>
      <c r="VY977"/>
      <c r="VZ977"/>
      <c r="WA977"/>
      <c r="WB977"/>
      <c r="WC977"/>
      <c r="WD977"/>
      <c r="WE977"/>
      <c r="WF977"/>
      <c r="WG977"/>
      <c r="WH977"/>
      <c r="WI977"/>
      <c r="WJ977"/>
      <c r="WK977"/>
      <c r="WL977"/>
      <c r="WM977"/>
      <c r="WN977"/>
      <c r="WO977"/>
      <c r="WP977"/>
      <c r="WQ977"/>
      <c r="WR977"/>
      <c r="WS977"/>
      <c r="WT977"/>
      <c r="WU977"/>
      <c r="WV977"/>
      <c r="WW977"/>
      <c r="WX977"/>
      <c r="WY977"/>
      <c r="WZ977"/>
      <c r="XA977"/>
      <c r="XB977"/>
      <c r="XC977"/>
      <c r="XD977"/>
      <c r="XE977"/>
      <c r="XF977"/>
      <c r="XG977"/>
      <c r="XH977"/>
      <c r="XI977"/>
      <c r="XJ977"/>
      <c r="XK977"/>
      <c r="XL977"/>
      <c r="XM977"/>
      <c r="XN977"/>
      <c r="XO977"/>
      <c r="XP977"/>
      <c r="XQ977"/>
      <c r="XR977"/>
      <c r="XS977"/>
      <c r="XT977"/>
      <c r="XU977"/>
      <c r="XV977"/>
      <c r="XW977"/>
      <c r="XX977"/>
      <c r="XY977"/>
      <c r="XZ977"/>
      <c r="YA977"/>
      <c r="YB977"/>
      <c r="YC977"/>
      <c r="YD977"/>
      <c r="YE977"/>
      <c r="YF977"/>
      <c r="YG977"/>
      <c r="YH977"/>
      <c r="YI977"/>
      <c r="YJ977"/>
      <c r="YK977"/>
      <c r="YL977"/>
      <c r="YM977"/>
      <c r="YN977"/>
      <c r="YO977"/>
      <c r="YP977"/>
      <c r="YQ977"/>
      <c r="YR977"/>
      <c r="YS977"/>
      <c r="YT977"/>
      <c r="YU977"/>
      <c r="YV977"/>
      <c r="YW977"/>
      <c r="YX977"/>
      <c r="YY977"/>
      <c r="YZ977"/>
      <c r="ZA977"/>
      <c r="ZB977"/>
      <c r="ZC977"/>
      <c r="ZD977"/>
      <c r="ZE977"/>
      <c r="ZF977"/>
      <c r="ZG977"/>
      <c r="ZH977"/>
      <c r="ZI977"/>
      <c r="ZJ977"/>
      <c r="ZK977"/>
      <c r="ZL977"/>
      <c r="ZM977"/>
      <c r="ZN977"/>
      <c r="ZO977"/>
      <c r="ZP977"/>
      <c r="ZQ977"/>
      <c r="ZR977"/>
      <c r="ZS977"/>
      <c r="ZT977"/>
      <c r="ZU977"/>
      <c r="ZV977"/>
      <c r="ZW977"/>
      <c r="ZX977"/>
      <c r="ZY977"/>
      <c r="ZZ977"/>
    </row>
    <row r="978" spans="12:702" x14ac:dyDescent="0.3">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c r="ME978"/>
      <c r="MF978"/>
      <c r="MG978"/>
      <c r="MH978"/>
      <c r="MI978"/>
      <c r="MJ978"/>
      <c r="MK978"/>
      <c r="ML978"/>
      <c r="MM978"/>
      <c r="MN978"/>
      <c r="MO978"/>
      <c r="MP978"/>
      <c r="MQ978"/>
      <c r="MR978"/>
      <c r="MS978"/>
      <c r="MT978"/>
      <c r="MU978"/>
      <c r="MV978"/>
      <c r="MW978"/>
      <c r="MX978"/>
      <c r="MY978"/>
      <c r="MZ978"/>
      <c r="NA978"/>
      <c r="NB978"/>
      <c r="NC978"/>
      <c r="ND978"/>
      <c r="NE978"/>
      <c r="NF978"/>
      <c r="NG978"/>
      <c r="NH978"/>
      <c r="NI978"/>
      <c r="NJ978"/>
      <c r="NK978"/>
      <c r="NL978"/>
      <c r="NM978"/>
      <c r="NN978"/>
      <c r="NO978"/>
      <c r="NP978"/>
      <c r="NQ978"/>
      <c r="NR978"/>
      <c r="NS978"/>
      <c r="NT978"/>
      <c r="NU978"/>
      <c r="NV978"/>
      <c r="NW978"/>
      <c r="NX978"/>
      <c r="NY978"/>
      <c r="NZ978"/>
      <c r="OA978"/>
      <c r="OB978"/>
      <c r="OC978"/>
      <c r="OD978"/>
      <c r="OE978"/>
      <c r="OF978"/>
      <c r="OG978"/>
      <c r="OH978"/>
      <c r="OI978"/>
      <c r="OJ978"/>
      <c r="OK978"/>
      <c r="OL978"/>
      <c r="OM978"/>
      <c r="ON978"/>
      <c r="OO978"/>
      <c r="OP978"/>
      <c r="OQ978"/>
      <c r="OR978"/>
      <c r="OS978"/>
      <c r="OT978"/>
      <c r="OU978"/>
      <c r="OV978"/>
      <c r="OW978"/>
      <c r="OX978"/>
      <c r="OY978"/>
      <c r="OZ978"/>
      <c r="PA978"/>
      <c r="PB978"/>
      <c r="PC978"/>
      <c r="PD978"/>
      <c r="PE978"/>
      <c r="PF978"/>
      <c r="PG978"/>
      <c r="PH978"/>
      <c r="PI978"/>
      <c r="PJ978"/>
      <c r="PK978"/>
      <c r="PL978"/>
      <c r="PM978"/>
      <c r="PN978"/>
      <c r="PO978"/>
      <c r="PP978"/>
      <c r="PQ978"/>
      <c r="PR978"/>
      <c r="PS978"/>
      <c r="PT978"/>
      <c r="PU978"/>
      <c r="PV978"/>
      <c r="PW978"/>
      <c r="PX978"/>
      <c r="PY978"/>
      <c r="PZ978"/>
      <c r="QA978"/>
      <c r="QB978"/>
      <c r="QC978"/>
      <c r="QD978"/>
      <c r="QE978"/>
      <c r="QF978"/>
      <c r="QG978"/>
      <c r="QH978"/>
      <c r="QI978"/>
      <c r="QJ978"/>
      <c r="QK978"/>
      <c r="QL978"/>
      <c r="QM978"/>
      <c r="QN978"/>
      <c r="QO978"/>
      <c r="QP978"/>
      <c r="QQ978"/>
      <c r="QR978"/>
      <c r="QS978"/>
      <c r="QT978"/>
      <c r="QU978"/>
      <c r="QV978"/>
      <c r="QW978"/>
      <c r="QX978"/>
      <c r="QY978"/>
      <c r="QZ978"/>
      <c r="RA978"/>
      <c r="RB978"/>
      <c r="RC978"/>
      <c r="RD978"/>
      <c r="RE978"/>
      <c r="RF978"/>
      <c r="RG978"/>
      <c r="RH978"/>
      <c r="RI978"/>
      <c r="RJ978"/>
      <c r="RK978"/>
      <c r="RL978"/>
      <c r="RM978"/>
      <c r="RN978"/>
      <c r="RO978"/>
      <c r="RP978"/>
      <c r="RQ978"/>
      <c r="RR978"/>
      <c r="RS978"/>
      <c r="RT978"/>
      <c r="RU978"/>
      <c r="RV978"/>
      <c r="RW978"/>
      <c r="RX978"/>
      <c r="RY978"/>
      <c r="RZ978"/>
      <c r="SA978"/>
      <c r="SB978"/>
      <c r="SC978"/>
      <c r="SD978"/>
      <c r="SE978"/>
      <c r="SF978"/>
      <c r="SG978"/>
      <c r="SH978"/>
      <c r="SI978"/>
      <c r="SJ978"/>
      <c r="SK978"/>
      <c r="SL978"/>
      <c r="SM978"/>
      <c r="SN978"/>
      <c r="SO978"/>
      <c r="SP978"/>
      <c r="SQ978"/>
      <c r="SR978"/>
      <c r="SS978"/>
      <c r="ST978"/>
      <c r="SU978"/>
      <c r="SV978"/>
      <c r="SW978"/>
      <c r="SX978"/>
      <c r="SY978"/>
      <c r="SZ978"/>
      <c r="TA978"/>
      <c r="TB978"/>
      <c r="TC978"/>
      <c r="TD978"/>
      <c r="TE978"/>
      <c r="TF978"/>
      <c r="TG978"/>
      <c r="TH978"/>
      <c r="TI978"/>
      <c r="TJ978"/>
      <c r="TK978"/>
      <c r="TL978"/>
      <c r="TM978"/>
      <c r="TN978"/>
      <c r="TO978"/>
      <c r="TP978"/>
      <c r="TQ978"/>
      <c r="TR978"/>
      <c r="TS978"/>
      <c r="TT978"/>
      <c r="TU978"/>
      <c r="TV978"/>
      <c r="TW978"/>
      <c r="TX978"/>
      <c r="TY978"/>
      <c r="TZ978"/>
      <c r="UA978"/>
      <c r="UB978"/>
      <c r="UC978"/>
      <c r="UD978"/>
      <c r="UE978"/>
      <c r="UF978"/>
      <c r="UG978"/>
      <c r="UH978"/>
      <c r="UI978"/>
      <c r="UJ978"/>
      <c r="UK978"/>
      <c r="UL978"/>
      <c r="UM978"/>
      <c r="UN978"/>
      <c r="UO978"/>
      <c r="UP978"/>
      <c r="UQ978"/>
      <c r="UR978"/>
      <c r="US978"/>
      <c r="UT978"/>
      <c r="UU978"/>
      <c r="UV978"/>
      <c r="UW978"/>
      <c r="UX978"/>
      <c r="UY978"/>
      <c r="UZ978"/>
      <c r="VA978"/>
      <c r="VB978"/>
      <c r="VC978"/>
      <c r="VD978"/>
      <c r="VE978"/>
      <c r="VF978"/>
      <c r="VG978"/>
      <c r="VH978"/>
      <c r="VI978"/>
      <c r="VJ978"/>
      <c r="VK978"/>
      <c r="VL978"/>
      <c r="VM978"/>
      <c r="VN978"/>
      <c r="VO978"/>
      <c r="VP978"/>
      <c r="VQ978"/>
      <c r="VR978"/>
      <c r="VS978"/>
      <c r="VT978"/>
      <c r="VU978"/>
      <c r="VV978"/>
      <c r="VW978"/>
      <c r="VX978"/>
      <c r="VY978"/>
      <c r="VZ978"/>
      <c r="WA978"/>
      <c r="WB978"/>
      <c r="WC978"/>
      <c r="WD978"/>
      <c r="WE978"/>
      <c r="WF978"/>
      <c r="WG978"/>
      <c r="WH978"/>
      <c r="WI978"/>
      <c r="WJ978"/>
      <c r="WK978"/>
      <c r="WL978"/>
      <c r="WM978"/>
      <c r="WN978"/>
      <c r="WO978"/>
      <c r="WP978"/>
      <c r="WQ978"/>
      <c r="WR978"/>
      <c r="WS978"/>
      <c r="WT978"/>
      <c r="WU978"/>
      <c r="WV978"/>
      <c r="WW978"/>
      <c r="WX978"/>
      <c r="WY978"/>
      <c r="WZ978"/>
      <c r="XA978"/>
      <c r="XB978"/>
      <c r="XC978"/>
      <c r="XD978"/>
      <c r="XE978"/>
      <c r="XF978"/>
      <c r="XG978"/>
      <c r="XH978"/>
      <c r="XI978"/>
      <c r="XJ978"/>
      <c r="XK978"/>
      <c r="XL978"/>
      <c r="XM978"/>
      <c r="XN978"/>
      <c r="XO978"/>
      <c r="XP978"/>
      <c r="XQ978"/>
      <c r="XR978"/>
      <c r="XS978"/>
      <c r="XT978"/>
      <c r="XU978"/>
      <c r="XV978"/>
      <c r="XW978"/>
      <c r="XX978"/>
      <c r="XY978"/>
      <c r="XZ978"/>
      <c r="YA978"/>
      <c r="YB978"/>
      <c r="YC978"/>
      <c r="YD978"/>
      <c r="YE978"/>
      <c r="YF978"/>
      <c r="YG978"/>
      <c r="YH978"/>
      <c r="YI978"/>
      <c r="YJ978"/>
      <c r="YK978"/>
      <c r="YL978"/>
      <c r="YM978"/>
      <c r="YN978"/>
      <c r="YO978"/>
      <c r="YP978"/>
      <c r="YQ978"/>
      <c r="YR978"/>
      <c r="YS978"/>
      <c r="YT978"/>
      <c r="YU978"/>
      <c r="YV978"/>
      <c r="YW978"/>
      <c r="YX978"/>
      <c r="YY978"/>
      <c r="YZ978"/>
      <c r="ZA978"/>
      <c r="ZB978"/>
      <c r="ZC978"/>
      <c r="ZD978"/>
      <c r="ZE978"/>
      <c r="ZF978"/>
      <c r="ZG978"/>
      <c r="ZH978"/>
      <c r="ZI978"/>
      <c r="ZJ978"/>
      <c r="ZK978"/>
      <c r="ZL978"/>
      <c r="ZM978"/>
      <c r="ZN978"/>
      <c r="ZO978"/>
      <c r="ZP978"/>
      <c r="ZQ978"/>
      <c r="ZR978"/>
      <c r="ZS978"/>
      <c r="ZT978"/>
      <c r="ZU978"/>
      <c r="ZV978"/>
      <c r="ZW978"/>
      <c r="ZX978"/>
      <c r="ZY978"/>
      <c r="ZZ978"/>
    </row>
    <row r="979" spans="12:702" x14ac:dyDescent="0.3">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c r="ME979"/>
      <c r="MF979"/>
      <c r="MG979"/>
      <c r="MH979"/>
      <c r="MI979"/>
      <c r="MJ979"/>
      <c r="MK979"/>
      <c r="ML979"/>
      <c r="MM979"/>
      <c r="MN979"/>
      <c r="MO979"/>
      <c r="MP979"/>
      <c r="MQ979"/>
      <c r="MR979"/>
      <c r="MS979"/>
      <c r="MT979"/>
      <c r="MU979"/>
      <c r="MV979"/>
      <c r="MW979"/>
      <c r="MX979"/>
      <c r="MY979"/>
      <c r="MZ979"/>
      <c r="NA979"/>
      <c r="NB979"/>
      <c r="NC979"/>
      <c r="ND979"/>
      <c r="NE979"/>
      <c r="NF979"/>
      <c r="NG979"/>
      <c r="NH979"/>
      <c r="NI979"/>
      <c r="NJ979"/>
      <c r="NK979"/>
      <c r="NL979"/>
      <c r="NM979"/>
      <c r="NN979"/>
      <c r="NO979"/>
      <c r="NP979"/>
      <c r="NQ979"/>
      <c r="NR979"/>
      <c r="NS979"/>
      <c r="NT979"/>
      <c r="NU979"/>
      <c r="NV979"/>
      <c r="NW979"/>
      <c r="NX979"/>
      <c r="NY979"/>
      <c r="NZ979"/>
      <c r="OA979"/>
      <c r="OB979"/>
      <c r="OC979"/>
      <c r="OD979"/>
      <c r="OE979"/>
      <c r="OF979"/>
      <c r="OG979"/>
      <c r="OH979"/>
      <c r="OI979"/>
      <c r="OJ979"/>
      <c r="OK979"/>
      <c r="OL979"/>
      <c r="OM979"/>
      <c r="ON979"/>
      <c r="OO979"/>
      <c r="OP979"/>
      <c r="OQ979"/>
      <c r="OR979"/>
      <c r="OS979"/>
      <c r="OT979"/>
      <c r="OU979"/>
      <c r="OV979"/>
      <c r="OW979"/>
      <c r="OX979"/>
      <c r="OY979"/>
      <c r="OZ979"/>
      <c r="PA979"/>
      <c r="PB979"/>
      <c r="PC979"/>
      <c r="PD979"/>
      <c r="PE979"/>
      <c r="PF979"/>
      <c r="PG979"/>
      <c r="PH979"/>
      <c r="PI979"/>
      <c r="PJ979"/>
      <c r="PK979"/>
      <c r="PL979"/>
      <c r="PM979"/>
      <c r="PN979"/>
      <c r="PO979"/>
      <c r="PP979"/>
      <c r="PQ979"/>
      <c r="PR979"/>
      <c r="PS979"/>
      <c r="PT979"/>
      <c r="PU979"/>
      <c r="PV979"/>
      <c r="PW979"/>
      <c r="PX979"/>
      <c r="PY979"/>
      <c r="PZ979"/>
      <c r="QA979"/>
      <c r="QB979"/>
      <c r="QC979"/>
      <c r="QD979"/>
      <c r="QE979"/>
      <c r="QF979"/>
      <c r="QG979"/>
      <c r="QH979"/>
      <c r="QI979"/>
      <c r="QJ979"/>
      <c r="QK979"/>
      <c r="QL979"/>
      <c r="QM979"/>
      <c r="QN979"/>
      <c r="QO979"/>
      <c r="QP979"/>
      <c r="QQ979"/>
      <c r="QR979"/>
      <c r="QS979"/>
      <c r="QT979"/>
      <c r="QU979"/>
      <c r="QV979"/>
      <c r="QW979"/>
      <c r="QX979"/>
      <c r="QY979"/>
      <c r="QZ979"/>
      <c r="RA979"/>
      <c r="RB979"/>
      <c r="RC979"/>
      <c r="RD979"/>
      <c r="RE979"/>
      <c r="RF979"/>
      <c r="RG979"/>
      <c r="RH979"/>
      <c r="RI979"/>
      <c r="RJ979"/>
      <c r="RK979"/>
      <c r="RL979"/>
      <c r="RM979"/>
      <c r="RN979"/>
      <c r="RO979"/>
      <c r="RP979"/>
      <c r="RQ979"/>
      <c r="RR979"/>
      <c r="RS979"/>
      <c r="RT979"/>
      <c r="RU979"/>
      <c r="RV979"/>
      <c r="RW979"/>
      <c r="RX979"/>
      <c r="RY979"/>
      <c r="RZ979"/>
      <c r="SA979"/>
      <c r="SB979"/>
      <c r="SC979"/>
      <c r="SD979"/>
      <c r="SE979"/>
      <c r="SF979"/>
      <c r="SG979"/>
      <c r="SH979"/>
      <c r="SI979"/>
      <c r="SJ979"/>
      <c r="SK979"/>
      <c r="SL979"/>
      <c r="SM979"/>
      <c r="SN979"/>
      <c r="SO979"/>
      <c r="SP979"/>
      <c r="SQ979"/>
      <c r="SR979"/>
      <c r="SS979"/>
      <c r="ST979"/>
      <c r="SU979"/>
      <c r="SV979"/>
      <c r="SW979"/>
      <c r="SX979"/>
      <c r="SY979"/>
      <c r="SZ979"/>
      <c r="TA979"/>
      <c r="TB979"/>
      <c r="TC979"/>
      <c r="TD979"/>
      <c r="TE979"/>
      <c r="TF979"/>
      <c r="TG979"/>
      <c r="TH979"/>
      <c r="TI979"/>
      <c r="TJ979"/>
      <c r="TK979"/>
      <c r="TL979"/>
      <c r="TM979"/>
      <c r="TN979"/>
      <c r="TO979"/>
      <c r="TP979"/>
      <c r="TQ979"/>
      <c r="TR979"/>
      <c r="TS979"/>
      <c r="TT979"/>
      <c r="TU979"/>
      <c r="TV979"/>
      <c r="TW979"/>
      <c r="TX979"/>
      <c r="TY979"/>
      <c r="TZ979"/>
      <c r="UA979"/>
      <c r="UB979"/>
      <c r="UC979"/>
      <c r="UD979"/>
      <c r="UE979"/>
      <c r="UF979"/>
      <c r="UG979"/>
      <c r="UH979"/>
      <c r="UI979"/>
      <c r="UJ979"/>
      <c r="UK979"/>
      <c r="UL979"/>
      <c r="UM979"/>
      <c r="UN979"/>
      <c r="UO979"/>
      <c r="UP979"/>
      <c r="UQ979"/>
      <c r="UR979"/>
      <c r="US979"/>
      <c r="UT979"/>
      <c r="UU979"/>
      <c r="UV979"/>
      <c r="UW979"/>
      <c r="UX979"/>
      <c r="UY979"/>
      <c r="UZ979"/>
      <c r="VA979"/>
      <c r="VB979"/>
      <c r="VC979"/>
      <c r="VD979"/>
      <c r="VE979"/>
      <c r="VF979"/>
      <c r="VG979"/>
      <c r="VH979"/>
      <c r="VI979"/>
      <c r="VJ979"/>
      <c r="VK979"/>
      <c r="VL979"/>
      <c r="VM979"/>
      <c r="VN979"/>
      <c r="VO979"/>
      <c r="VP979"/>
      <c r="VQ979"/>
      <c r="VR979"/>
      <c r="VS979"/>
      <c r="VT979"/>
      <c r="VU979"/>
      <c r="VV979"/>
      <c r="VW979"/>
      <c r="VX979"/>
      <c r="VY979"/>
      <c r="VZ979"/>
      <c r="WA979"/>
      <c r="WB979"/>
      <c r="WC979"/>
      <c r="WD979"/>
      <c r="WE979"/>
      <c r="WF979"/>
      <c r="WG979"/>
      <c r="WH979"/>
      <c r="WI979"/>
      <c r="WJ979"/>
      <c r="WK979"/>
      <c r="WL979"/>
      <c r="WM979"/>
      <c r="WN979"/>
      <c r="WO979"/>
      <c r="WP979"/>
      <c r="WQ979"/>
      <c r="WR979"/>
      <c r="WS979"/>
      <c r="WT979"/>
      <c r="WU979"/>
      <c r="WV979"/>
      <c r="WW979"/>
      <c r="WX979"/>
      <c r="WY979"/>
      <c r="WZ979"/>
      <c r="XA979"/>
      <c r="XB979"/>
      <c r="XC979"/>
      <c r="XD979"/>
      <c r="XE979"/>
      <c r="XF979"/>
      <c r="XG979"/>
      <c r="XH979"/>
      <c r="XI979"/>
      <c r="XJ979"/>
      <c r="XK979"/>
      <c r="XL979"/>
      <c r="XM979"/>
      <c r="XN979"/>
      <c r="XO979"/>
      <c r="XP979"/>
      <c r="XQ979"/>
      <c r="XR979"/>
      <c r="XS979"/>
      <c r="XT979"/>
      <c r="XU979"/>
      <c r="XV979"/>
      <c r="XW979"/>
      <c r="XX979"/>
      <c r="XY979"/>
      <c r="XZ979"/>
      <c r="YA979"/>
      <c r="YB979"/>
      <c r="YC979"/>
      <c r="YD979"/>
      <c r="YE979"/>
      <c r="YF979"/>
      <c r="YG979"/>
      <c r="YH979"/>
      <c r="YI979"/>
      <c r="YJ979"/>
      <c r="YK979"/>
      <c r="YL979"/>
      <c r="YM979"/>
      <c r="YN979"/>
      <c r="YO979"/>
      <c r="YP979"/>
      <c r="YQ979"/>
      <c r="YR979"/>
      <c r="YS979"/>
      <c r="YT979"/>
      <c r="YU979"/>
      <c r="YV979"/>
      <c r="YW979"/>
      <c r="YX979"/>
      <c r="YY979"/>
      <c r="YZ979"/>
      <c r="ZA979"/>
      <c r="ZB979"/>
      <c r="ZC979"/>
      <c r="ZD979"/>
      <c r="ZE979"/>
      <c r="ZF979"/>
      <c r="ZG979"/>
      <c r="ZH979"/>
      <c r="ZI979"/>
      <c r="ZJ979"/>
      <c r="ZK979"/>
      <c r="ZL979"/>
      <c r="ZM979"/>
      <c r="ZN979"/>
      <c r="ZO979"/>
      <c r="ZP979"/>
      <c r="ZQ979"/>
      <c r="ZR979"/>
      <c r="ZS979"/>
      <c r="ZT979"/>
      <c r="ZU979"/>
      <c r="ZV979"/>
      <c r="ZW979"/>
      <c r="ZX979"/>
      <c r="ZY979"/>
      <c r="ZZ979"/>
    </row>
    <row r="980" spans="12:702" x14ac:dyDescent="0.3">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c r="ME980"/>
      <c r="MF980"/>
      <c r="MG980"/>
      <c r="MH980"/>
      <c r="MI980"/>
      <c r="MJ980"/>
      <c r="MK980"/>
      <c r="ML980"/>
      <c r="MM980"/>
      <c r="MN980"/>
      <c r="MO980"/>
      <c r="MP980"/>
      <c r="MQ980"/>
      <c r="MR980"/>
      <c r="MS980"/>
      <c r="MT980"/>
      <c r="MU980"/>
      <c r="MV980"/>
      <c r="MW980"/>
      <c r="MX980"/>
      <c r="MY980"/>
      <c r="MZ980"/>
      <c r="NA980"/>
      <c r="NB980"/>
      <c r="NC980"/>
      <c r="ND980"/>
      <c r="NE980"/>
      <c r="NF980"/>
      <c r="NG980"/>
      <c r="NH980"/>
      <c r="NI980"/>
      <c r="NJ980"/>
      <c r="NK980"/>
      <c r="NL980"/>
      <c r="NM980"/>
      <c r="NN980"/>
      <c r="NO980"/>
      <c r="NP980"/>
      <c r="NQ980"/>
      <c r="NR980"/>
      <c r="NS980"/>
      <c r="NT980"/>
      <c r="NU980"/>
      <c r="NV980"/>
      <c r="NW980"/>
      <c r="NX980"/>
      <c r="NY980"/>
      <c r="NZ980"/>
      <c r="OA980"/>
      <c r="OB980"/>
      <c r="OC980"/>
      <c r="OD980"/>
      <c r="OE980"/>
      <c r="OF980"/>
      <c r="OG980"/>
      <c r="OH980"/>
      <c r="OI980"/>
      <c r="OJ980"/>
      <c r="OK980"/>
      <c r="OL980"/>
      <c r="OM980"/>
      <c r="ON980"/>
      <c r="OO980"/>
      <c r="OP980"/>
      <c r="OQ980"/>
      <c r="OR980"/>
      <c r="OS980"/>
      <c r="OT980"/>
      <c r="OU980"/>
      <c r="OV980"/>
      <c r="OW980"/>
      <c r="OX980"/>
      <c r="OY980"/>
      <c r="OZ980"/>
      <c r="PA980"/>
      <c r="PB980"/>
      <c r="PC980"/>
      <c r="PD980"/>
      <c r="PE980"/>
      <c r="PF980"/>
      <c r="PG980"/>
      <c r="PH980"/>
      <c r="PI980"/>
      <c r="PJ980"/>
      <c r="PK980"/>
      <c r="PL980"/>
      <c r="PM980"/>
      <c r="PN980"/>
      <c r="PO980"/>
      <c r="PP980"/>
      <c r="PQ980"/>
      <c r="PR980"/>
      <c r="PS980"/>
      <c r="PT980"/>
      <c r="PU980"/>
      <c r="PV980"/>
      <c r="PW980"/>
      <c r="PX980"/>
      <c r="PY980"/>
      <c r="PZ980"/>
      <c r="QA980"/>
      <c r="QB980"/>
      <c r="QC980"/>
      <c r="QD980"/>
      <c r="QE980"/>
      <c r="QF980"/>
      <c r="QG980"/>
      <c r="QH980"/>
      <c r="QI980"/>
      <c r="QJ980"/>
      <c r="QK980"/>
      <c r="QL980"/>
      <c r="QM980"/>
      <c r="QN980"/>
      <c r="QO980"/>
      <c r="QP980"/>
      <c r="QQ980"/>
      <c r="QR980"/>
      <c r="QS980"/>
      <c r="QT980"/>
      <c r="QU980"/>
      <c r="QV980"/>
      <c r="QW980"/>
      <c r="QX980"/>
      <c r="QY980"/>
      <c r="QZ980"/>
      <c r="RA980"/>
      <c r="RB980"/>
      <c r="RC980"/>
      <c r="RD980"/>
      <c r="RE980"/>
      <c r="RF980"/>
      <c r="RG980"/>
      <c r="RH980"/>
      <c r="RI980"/>
      <c r="RJ980"/>
      <c r="RK980"/>
      <c r="RL980"/>
      <c r="RM980"/>
      <c r="RN980"/>
      <c r="RO980"/>
      <c r="RP980"/>
      <c r="RQ980"/>
      <c r="RR980"/>
      <c r="RS980"/>
      <c r="RT980"/>
      <c r="RU980"/>
      <c r="RV980"/>
      <c r="RW980"/>
      <c r="RX980"/>
      <c r="RY980"/>
      <c r="RZ980"/>
      <c r="SA980"/>
      <c r="SB980"/>
      <c r="SC980"/>
      <c r="SD980"/>
      <c r="SE980"/>
      <c r="SF980"/>
      <c r="SG980"/>
      <c r="SH980"/>
      <c r="SI980"/>
      <c r="SJ980"/>
      <c r="SK980"/>
      <c r="SL980"/>
      <c r="SM980"/>
      <c r="SN980"/>
      <c r="SO980"/>
      <c r="SP980"/>
      <c r="SQ980"/>
      <c r="SR980"/>
      <c r="SS980"/>
      <c r="ST980"/>
      <c r="SU980"/>
      <c r="SV980"/>
      <c r="SW980"/>
      <c r="SX980"/>
      <c r="SY980"/>
      <c r="SZ980"/>
      <c r="TA980"/>
      <c r="TB980"/>
      <c r="TC980"/>
      <c r="TD980"/>
      <c r="TE980"/>
      <c r="TF980"/>
      <c r="TG980"/>
      <c r="TH980"/>
      <c r="TI980"/>
      <c r="TJ980"/>
      <c r="TK980"/>
      <c r="TL980"/>
      <c r="TM980"/>
      <c r="TN980"/>
      <c r="TO980"/>
      <c r="TP980"/>
      <c r="TQ980"/>
      <c r="TR980"/>
      <c r="TS980"/>
      <c r="TT980"/>
      <c r="TU980"/>
      <c r="TV980"/>
      <c r="TW980"/>
      <c r="TX980"/>
      <c r="TY980"/>
      <c r="TZ980"/>
      <c r="UA980"/>
      <c r="UB980"/>
      <c r="UC980"/>
      <c r="UD980"/>
      <c r="UE980"/>
      <c r="UF980"/>
      <c r="UG980"/>
      <c r="UH980"/>
      <c r="UI980"/>
      <c r="UJ980"/>
      <c r="UK980"/>
      <c r="UL980"/>
      <c r="UM980"/>
      <c r="UN980"/>
      <c r="UO980"/>
      <c r="UP980"/>
      <c r="UQ980"/>
      <c r="UR980"/>
      <c r="US980"/>
      <c r="UT980"/>
      <c r="UU980"/>
      <c r="UV980"/>
      <c r="UW980"/>
      <c r="UX980"/>
      <c r="UY980"/>
      <c r="UZ980"/>
      <c r="VA980"/>
      <c r="VB980"/>
      <c r="VC980"/>
      <c r="VD980"/>
      <c r="VE980"/>
      <c r="VF980"/>
      <c r="VG980"/>
      <c r="VH980"/>
      <c r="VI980"/>
      <c r="VJ980"/>
      <c r="VK980"/>
      <c r="VL980"/>
      <c r="VM980"/>
      <c r="VN980"/>
      <c r="VO980"/>
      <c r="VP980"/>
      <c r="VQ980"/>
      <c r="VR980"/>
      <c r="VS980"/>
      <c r="VT980"/>
      <c r="VU980"/>
      <c r="VV980"/>
      <c r="VW980"/>
      <c r="VX980"/>
      <c r="VY980"/>
      <c r="VZ980"/>
      <c r="WA980"/>
      <c r="WB980"/>
      <c r="WC980"/>
      <c r="WD980"/>
      <c r="WE980"/>
      <c r="WF980"/>
      <c r="WG980"/>
      <c r="WH980"/>
      <c r="WI980"/>
      <c r="WJ980"/>
      <c r="WK980"/>
      <c r="WL980"/>
      <c r="WM980"/>
      <c r="WN980"/>
      <c r="WO980"/>
      <c r="WP980"/>
      <c r="WQ980"/>
      <c r="WR980"/>
      <c r="WS980"/>
      <c r="WT980"/>
      <c r="WU980"/>
      <c r="WV980"/>
      <c r="WW980"/>
      <c r="WX980"/>
      <c r="WY980"/>
      <c r="WZ980"/>
      <c r="XA980"/>
      <c r="XB980"/>
      <c r="XC980"/>
      <c r="XD980"/>
      <c r="XE980"/>
      <c r="XF980"/>
      <c r="XG980"/>
      <c r="XH980"/>
      <c r="XI980"/>
      <c r="XJ980"/>
      <c r="XK980"/>
      <c r="XL980"/>
      <c r="XM980"/>
      <c r="XN980"/>
      <c r="XO980"/>
      <c r="XP980"/>
      <c r="XQ980"/>
      <c r="XR980"/>
      <c r="XS980"/>
      <c r="XT980"/>
      <c r="XU980"/>
      <c r="XV980"/>
      <c r="XW980"/>
      <c r="XX980"/>
      <c r="XY980"/>
      <c r="XZ980"/>
      <c r="YA980"/>
      <c r="YB980"/>
      <c r="YC980"/>
      <c r="YD980"/>
      <c r="YE980"/>
      <c r="YF980"/>
      <c r="YG980"/>
      <c r="YH980"/>
      <c r="YI980"/>
      <c r="YJ980"/>
      <c r="YK980"/>
      <c r="YL980"/>
      <c r="YM980"/>
      <c r="YN980"/>
      <c r="YO980"/>
      <c r="YP980"/>
      <c r="YQ980"/>
      <c r="YR980"/>
      <c r="YS980"/>
      <c r="YT980"/>
      <c r="YU980"/>
      <c r="YV980"/>
      <c r="YW980"/>
      <c r="YX980"/>
      <c r="YY980"/>
      <c r="YZ980"/>
      <c r="ZA980"/>
      <c r="ZB980"/>
      <c r="ZC980"/>
      <c r="ZD980"/>
      <c r="ZE980"/>
      <c r="ZF980"/>
      <c r="ZG980"/>
      <c r="ZH980"/>
      <c r="ZI980"/>
      <c r="ZJ980"/>
      <c r="ZK980"/>
      <c r="ZL980"/>
      <c r="ZM980"/>
      <c r="ZN980"/>
      <c r="ZO980"/>
      <c r="ZP980"/>
      <c r="ZQ980"/>
      <c r="ZR980"/>
      <c r="ZS980"/>
      <c r="ZT980"/>
      <c r="ZU980"/>
      <c r="ZV980"/>
      <c r="ZW980"/>
      <c r="ZX980"/>
      <c r="ZY980"/>
      <c r="ZZ980"/>
    </row>
    <row r="981" spans="12:702" x14ac:dyDescent="0.3">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c r="NJ981"/>
      <c r="NK981"/>
      <c r="NL981"/>
      <c r="NM981"/>
      <c r="NN981"/>
      <c r="NO981"/>
      <c r="NP981"/>
      <c r="NQ981"/>
      <c r="NR981"/>
      <c r="NS981"/>
      <c r="NT981"/>
      <c r="NU981"/>
      <c r="NV981"/>
      <c r="NW981"/>
      <c r="NX981"/>
      <c r="NY981"/>
      <c r="NZ981"/>
      <c r="OA981"/>
      <c r="OB981"/>
      <c r="OC981"/>
      <c r="OD981"/>
      <c r="OE981"/>
      <c r="OF981"/>
      <c r="OG981"/>
      <c r="OH981"/>
      <c r="OI981"/>
      <c r="OJ981"/>
      <c r="OK981"/>
      <c r="OL981"/>
      <c r="OM981"/>
      <c r="ON981"/>
      <c r="OO981"/>
      <c r="OP981"/>
      <c r="OQ981"/>
      <c r="OR981"/>
      <c r="OS981"/>
      <c r="OT981"/>
      <c r="OU981"/>
      <c r="OV981"/>
      <c r="OW981"/>
      <c r="OX981"/>
      <c r="OY981"/>
      <c r="OZ981"/>
      <c r="PA981"/>
      <c r="PB981"/>
      <c r="PC981"/>
      <c r="PD981"/>
      <c r="PE981"/>
      <c r="PF981"/>
      <c r="PG981"/>
      <c r="PH981"/>
      <c r="PI981"/>
      <c r="PJ981"/>
      <c r="PK981"/>
      <c r="PL981"/>
      <c r="PM981"/>
      <c r="PN981"/>
      <c r="PO981"/>
      <c r="PP981"/>
      <c r="PQ981"/>
      <c r="PR981"/>
      <c r="PS981"/>
      <c r="PT981"/>
      <c r="PU981"/>
      <c r="PV981"/>
      <c r="PW981"/>
      <c r="PX981"/>
      <c r="PY981"/>
      <c r="PZ981"/>
      <c r="QA981"/>
      <c r="QB981"/>
      <c r="QC981"/>
      <c r="QD981"/>
      <c r="QE981"/>
      <c r="QF981"/>
      <c r="QG981"/>
      <c r="QH981"/>
      <c r="QI981"/>
      <c r="QJ981"/>
      <c r="QK981"/>
      <c r="QL981"/>
      <c r="QM981"/>
      <c r="QN981"/>
      <c r="QO981"/>
      <c r="QP981"/>
      <c r="QQ981"/>
      <c r="QR981"/>
      <c r="QS981"/>
      <c r="QT981"/>
      <c r="QU981"/>
      <c r="QV981"/>
      <c r="QW981"/>
      <c r="QX981"/>
      <c r="QY981"/>
      <c r="QZ981"/>
      <c r="RA981"/>
      <c r="RB981"/>
      <c r="RC981"/>
      <c r="RD981"/>
      <c r="RE981"/>
      <c r="RF981"/>
      <c r="RG981"/>
      <c r="RH981"/>
      <c r="RI981"/>
      <c r="RJ981"/>
      <c r="RK981"/>
      <c r="RL981"/>
      <c r="RM981"/>
      <c r="RN981"/>
      <c r="RO981"/>
      <c r="RP981"/>
      <c r="RQ981"/>
      <c r="RR981"/>
      <c r="RS981"/>
      <c r="RT981"/>
      <c r="RU981"/>
      <c r="RV981"/>
      <c r="RW981"/>
      <c r="RX981"/>
      <c r="RY981"/>
      <c r="RZ981"/>
      <c r="SA981"/>
      <c r="SB981"/>
      <c r="SC981"/>
      <c r="SD981"/>
      <c r="SE981"/>
      <c r="SF981"/>
      <c r="SG981"/>
      <c r="SH981"/>
      <c r="SI981"/>
      <c r="SJ981"/>
      <c r="SK981"/>
      <c r="SL981"/>
      <c r="SM981"/>
      <c r="SN981"/>
      <c r="SO981"/>
      <c r="SP981"/>
      <c r="SQ981"/>
      <c r="SR981"/>
      <c r="SS981"/>
      <c r="ST981"/>
      <c r="SU981"/>
      <c r="SV981"/>
      <c r="SW981"/>
      <c r="SX981"/>
      <c r="SY981"/>
      <c r="SZ981"/>
      <c r="TA981"/>
      <c r="TB981"/>
      <c r="TC981"/>
      <c r="TD981"/>
      <c r="TE981"/>
      <c r="TF981"/>
      <c r="TG981"/>
      <c r="TH981"/>
      <c r="TI981"/>
      <c r="TJ981"/>
      <c r="TK981"/>
      <c r="TL981"/>
      <c r="TM981"/>
      <c r="TN981"/>
      <c r="TO981"/>
      <c r="TP981"/>
      <c r="TQ981"/>
      <c r="TR981"/>
      <c r="TS981"/>
      <c r="TT981"/>
      <c r="TU981"/>
      <c r="TV981"/>
      <c r="TW981"/>
      <c r="TX981"/>
      <c r="TY981"/>
      <c r="TZ981"/>
      <c r="UA981"/>
      <c r="UB981"/>
      <c r="UC981"/>
      <c r="UD981"/>
      <c r="UE981"/>
      <c r="UF981"/>
      <c r="UG981"/>
      <c r="UH981"/>
      <c r="UI981"/>
      <c r="UJ981"/>
      <c r="UK981"/>
      <c r="UL981"/>
      <c r="UM981"/>
      <c r="UN981"/>
      <c r="UO981"/>
      <c r="UP981"/>
      <c r="UQ981"/>
      <c r="UR981"/>
      <c r="US981"/>
      <c r="UT981"/>
      <c r="UU981"/>
      <c r="UV981"/>
      <c r="UW981"/>
      <c r="UX981"/>
      <c r="UY981"/>
      <c r="UZ981"/>
      <c r="VA981"/>
      <c r="VB981"/>
      <c r="VC981"/>
      <c r="VD981"/>
      <c r="VE981"/>
      <c r="VF981"/>
      <c r="VG981"/>
      <c r="VH981"/>
      <c r="VI981"/>
      <c r="VJ981"/>
      <c r="VK981"/>
      <c r="VL981"/>
      <c r="VM981"/>
      <c r="VN981"/>
      <c r="VO981"/>
      <c r="VP981"/>
      <c r="VQ981"/>
      <c r="VR981"/>
      <c r="VS981"/>
      <c r="VT981"/>
      <c r="VU981"/>
      <c r="VV981"/>
      <c r="VW981"/>
      <c r="VX981"/>
      <c r="VY981"/>
      <c r="VZ981"/>
      <c r="WA981"/>
      <c r="WB981"/>
      <c r="WC981"/>
      <c r="WD981"/>
      <c r="WE981"/>
      <c r="WF981"/>
      <c r="WG981"/>
      <c r="WH981"/>
      <c r="WI981"/>
      <c r="WJ981"/>
      <c r="WK981"/>
      <c r="WL981"/>
      <c r="WM981"/>
      <c r="WN981"/>
      <c r="WO981"/>
      <c r="WP981"/>
      <c r="WQ981"/>
      <c r="WR981"/>
      <c r="WS981"/>
      <c r="WT981"/>
      <c r="WU981"/>
      <c r="WV981"/>
      <c r="WW981"/>
      <c r="WX981"/>
      <c r="WY981"/>
      <c r="WZ981"/>
      <c r="XA981"/>
      <c r="XB981"/>
      <c r="XC981"/>
      <c r="XD981"/>
      <c r="XE981"/>
      <c r="XF981"/>
      <c r="XG981"/>
      <c r="XH981"/>
      <c r="XI981"/>
      <c r="XJ981"/>
      <c r="XK981"/>
      <c r="XL981"/>
      <c r="XM981"/>
      <c r="XN981"/>
      <c r="XO981"/>
      <c r="XP981"/>
      <c r="XQ981"/>
      <c r="XR981"/>
      <c r="XS981"/>
      <c r="XT981"/>
      <c r="XU981"/>
      <c r="XV981"/>
      <c r="XW981"/>
      <c r="XX981"/>
      <c r="XY981"/>
      <c r="XZ981"/>
      <c r="YA981"/>
      <c r="YB981"/>
      <c r="YC981"/>
      <c r="YD981"/>
      <c r="YE981"/>
      <c r="YF981"/>
      <c r="YG981"/>
      <c r="YH981"/>
      <c r="YI981"/>
      <c r="YJ981"/>
      <c r="YK981"/>
      <c r="YL981"/>
      <c r="YM981"/>
      <c r="YN981"/>
      <c r="YO981"/>
      <c r="YP981"/>
      <c r="YQ981"/>
      <c r="YR981"/>
      <c r="YS981"/>
      <c r="YT981"/>
      <c r="YU981"/>
      <c r="YV981"/>
      <c r="YW981"/>
      <c r="YX981"/>
      <c r="YY981"/>
      <c r="YZ981"/>
      <c r="ZA981"/>
      <c r="ZB981"/>
      <c r="ZC981"/>
      <c r="ZD981"/>
      <c r="ZE981"/>
      <c r="ZF981"/>
      <c r="ZG981"/>
      <c r="ZH981"/>
      <c r="ZI981"/>
      <c r="ZJ981"/>
      <c r="ZK981"/>
      <c r="ZL981"/>
      <c r="ZM981"/>
      <c r="ZN981"/>
      <c r="ZO981"/>
      <c r="ZP981"/>
      <c r="ZQ981"/>
      <c r="ZR981"/>
      <c r="ZS981"/>
      <c r="ZT981"/>
      <c r="ZU981"/>
      <c r="ZV981"/>
      <c r="ZW981"/>
      <c r="ZX981"/>
      <c r="ZY981"/>
      <c r="ZZ981"/>
    </row>
    <row r="982" spans="12:702" x14ac:dyDescent="0.3">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c r="ME982"/>
      <c r="MF982"/>
      <c r="MG982"/>
      <c r="MH982"/>
      <c r="MI982"/>
      <c r="MJ982"/>
      <c r="MK982"/>
      <c r="ML982"/>
      <c r="MM982"/>
      <c r="MN982"/>
      <c r="MO982"/>
      <c r="MP982"/>
      <c r="MQ982"/>
      <c r="MR982"/>
      <c r="MS982"/>
      <c r="MT982"/>
      <c r="MU982"/>
      <c r="MV982"/>
      <c r="MW982"/>
      <c r="MX982"/>
      <c r="MY982"/>
      <c r="MZ982"/>
      <c r="NA982"/>
      <c r="NB982"/>
      <c r="NC982"/>
      <c r="ND982"/>
      <c r="NE982"/>
      <c r="NF982"/>
      <c r="NG982"/>
      <c r="NH982"/>
      <c r="NI982"/>
      <c r="NJ982"/>
      <c r="NK982"/>
      <c r="NL982"/>
      <c r="NM982"/>
      <c r="NN982"/>
      <c r="NO982"/>
      <c r="NP982"/>
      <c r="NQ982"/>
      <c r="NR982"/>
      <c r="NS982"/>
      <c r="NT982"/>
      <c r="NU982"/>
      <c r="NV982"/>
      <c r="NW982"/>
      <c r="NX982"/>
      <c r="NY982"/>
      <c r="NZ982"/>
      <c r="OA982"/>
      <c r="OB982"/>
      <c r="OC982"/>
      <c r="OD982"/>
      <c r="OE982"/>
      <c r="OF982"/>
      <c r="OG982"/>
      <c r="OH982"/>
      <c r="OI982"/>
      <c r="OJ982"/>
      <c r="OK982"/>
      <c r="OL982"/>
      <c r="OM982"/>
      <c r="ON982"/>
      <c r="OO982"/>
      <c r="OP982"/>
      <c r="OQ982"/>
      <c r="OR982"/>
      <c r="OS982"/>
      <c r="OT982"/>
      <c r="OU982"/>
      <c r="OV982"/>
      <c r="OW982"/>
      <c r="OX982"/>
      <c r="OY982"/>
      <c r="OZ982"/>
      <c r="PA982"/>
      <c r="PB982"/>
      <c r="PC982"/>
      <c r="PD982"/>
      <c r="PE982"/>
      <c r="PF982"/>
      <c r="PG982"/>
      <c r="PH982"/>
      <c r="PI982"/>
      <c r="PJ982"/>
      <c r="PK982"/>
      <c r="PL982"/>
      <c r="PM982"/>
      <c r="PN982"/>
      <c r="PO982"/>
      <c r="PP982"/>
      <c r="PQ982"/>
      <c r="PR982"/>
      <c r="PS982"/>
      <c r="PT982"/>
      <c r="PU982"/>
      <c r="PV982"/>
      <c r="PW982"/>
      <c r="PX982"/>
      <c r="PY982"/>
      <c r="PZ982"/>
      <c r="QA982"/>
      <c r="QB982"/>
      <c r="QC982"/>
      <c r="QD982"/>
      <c r="QE982"/>
      <c r="QF982"/>
      <c r="QG982"/>
      <c r="QH982"/>
      <c r="QI982"/>
      <c r="QJ982"/>
      <c r="QK982"/>
      <c r="QL982"/>
      <c r="QM982"/>
      <c r="QN982"/>
      <c r="QO982"/>
      <c r="QP982"/>
      <c r="QQ982"/>
      <c r="QR982"/>
      <c r="QS982"/>
      <c r="QT982"/>
      <c r="QU982"/>
      <c r="QV982"/>
      <c r="QW982"/>
      <c r="QX982"/>
      <c r="QY982"/>
      <c r="QZ982"/>
      <c r="RA982"/>
      <c r="RB982"/>
      <c r="RC982"/>
      <c r="RD982"/>
      <c r="RE982"/>
      <c r="RF982"/>
      <c r="RG982"/>
      <c r="RH982"/>
      <c r="RI982"/>
      <c r="RJ982"/>
      <c r="RK982"/>
      <c r="RL982"/>
      <c r="RM982"/>
      <c r="RN982"/>
      <c r="RO982"/>
      <c r="RP982"/>
      <c r="RQ982"/>
      <c r="RR982"/>
      <c r="RS982"/>
      <c r="RT982"/>
      <c r="RU982"/>
      <c r="RV982"/>
      <c r="RW982"/>
      <c r="RX982"/>
      <c r="RY982"/>
      <c r="RZ982"/>
      <c r="SA982"/>
      <c r="SB982"/>
      <c r="SC982"/>
      <c r="SD982"/>
      <c r="SE982"/>
      <c r="SF982"/>
      <c r="SG982"/>
      <c r="SH982"/>
      <c r="SI982"/>
      <c r="SJ982"/>
      <c r="SK982"/>
      <c r="SL982"/>
      <c r="SM982"/>
      <c r="SN982"/>
      <c r="SO982"/>
      <c r="SP982"/>
      <c r="SQ982"/>
      <c r="SR982"/>
      <c r="SS982"/>
      <c r="ST982"/>
      <c r="SU982"/>
      <c r="SV982"/>
      <c r="SW982"/>
      <c r="SX982"/>
      <c r="SY982"/>
      <c r="SZ982"/>
      <c r="TA982"/>
      <c r="TB982"/>
      <c r="TC982"/>
      <c r="TD982"/>
      <c r="TE982"/>
      <c r="TF982"/>
      <c r="TG982"/>
      <c r="TH982"/>
      <c r="TI982"/>
      <c r="TJ982"/>
      <c r="TK982"/>
      <c r="TL982"/>
      <c r="TM982"/>
      <c r="TN982"/>
      <c r="TO982"/>
      <c r="TP982"/>
      <c r="TQ982"/>
      <c r="TR982"/>
      <c r="TS982"/>
      <c r="TT982"/>
      <c r="TU982"/>
      <c r="TV982"/>
      <c r="TW982"/>
      <c r="TX982"/>
      <c r="TY982"/>
      <c r="TZ982"/>
      <c r="UA982"/>
      <c r="UB982"/>
      <c r="UC982"/>
      <c r="UD982"/>
      <c r="UE982"/>
      <c r="UF982"/>
      <c r="UG982"/>
      <c r="UH982"/>
      <c r="UI982"/>
      <c r="UJ982"/>
      <c r="UK982"/>
      <c r="UL982"/>
      <c r="UM982"/>
      <c r="UN982"/>
      <c r="UO982"/>
      <c r="UP982"/>
      <c r="UQ982"/>
      <c r="UR982"/>
      <c r="US982"/>
      <c r="UT982"/>
      <c r="UU982"/>
      <c r="UV982"/>
      <c r="UW982"/>
      <c r="UX982"/>
      <c r="UY982"/>
      <c r="UZ982"/>
      <c r="VA982"/>
      <c r="VB982"/>
      <c r="VC982"/>
      <c r="VD982"/>
      <c r="VE982"/>
      <c r="VF982"/>
      <c r="VG982"/>
      <c r="VH982"/>
      <c r="VI982"/>
      <c r="VJ982"/>
      <c r="VK982"/>
      <c r="VL982"/>
      <c r="VM982"/>
      <c r="VN982"/>
      <c r="VO982"/>
      <c r="VP982"/>
      <c r="VQ982"/>
      <c r="VR982"/>
      <c r="VS982"/>
      <c r="VT982"/>
      <c r="VU982"/>
      <c r="VV982"/>
      <c r="VW982"/>
      <c r="VX982"/>
      <c r="VY982"/>
      <c r="VZ982"/>
      <c r="WA982"/>
      <c r="WB982"/>
      <c r="WC982"/>
      <c r="WD982"/>
      <c r="WE982"/>
      <c r="WF982"/>
      <c r="WG982"/>
      <c r="WH982"/>
      <c r="WI982"/>
      <c r="WJ982"/>
      <c r="WK982"/>
      <c r="WL982"/>
      <c r="WM982"/>
      <c r="WN982"/>
      <c r="WO982"/>
      <c r="WP982"/>
      <c r="WQ982"/>
      <c r="WR982"/>
      <c r="WS982"/>
      <c r="WT982"/>
      <c r="WU982"/>
      <c r="WV982"/>
      <c r="WW982"/>
      <c r="WX982"/>
      <c r="WY982"/>
      <c r="WZ982"/>
      <c r="XA982"/>
      <c r="XB982"/>
      <c r="XC982"/>
      <c r="XD982"/>
      <c r="XE982"/>
      <c r="XF982"/>
      <c r="XG982"/>
      <c r="XH982"/>
      <c r="XI982"/>
      <c r="XJ982"/>
      <c r="XK982"/>
      <c r="XL982"/>
      <c r="XM982"/>
      <c r="XN982"/>
      <c r="XO982"/>
      <c r="XP982"/>
      <c r="XQ982"/>
      <c r="XR982"/>
      <c r="XS982"/>
      <c r="XT982"/>
      <c r="XU982"/>
      <c r="XV982"/>
      <c r="XW982"/>
      <c r="XX982"/>
      <c r="XY982"/>
      <c r="XZ982"/>
      <c r="YA982"/>
      <c r="YB982"/>
      <c r="YC982"/>
      <c r="YD982"/>
      <c r="YE982"/>
      <c r="YF982"/>
      <c r="YG982"/>
      <c r="YH982"/>
      <c r="YI982"/>
      <c r="YJ982"/>
      <c r="YK982"/>
      <c r="YL982"/>
      <c r="YM982"/>
      <c r="YN982"/>
      <c r="YO982"/>
      <c r="YP982"/>
      <c r="YQ982"/>
      <c r="YR982"/>
      <c r="YS982"/>
      <c r="YT982"/>
      <c r="YU982"/>
      <c r="YV982"/>
      <c r="YW982"/>
      <c r="YX982"/>
      <c r="YY982"/>
      <c r="YZ982"/>
      <c r="ZA982"/>
      <c r="ZB982"/>
      <c r="ZC982"/>
      <c r="ZD982"/>
      <c r="ZE982"/>
      <c r="ZF982"/>
      <c r="ZG982"/>
      <c r="ZH982"/>
      <c r="ZI982"/>
      <c r="ZJ982"/>
      <c r="ZK982"/>
      <c r="ZL982"/>
      <c r="ZM982"/>
      <c r="ZN982"/>
      <c r="ZO982"/>
      <c r="ZP982"/>
      <c r="ZQ982"/>
      <c r="ZR982"/>
      <c r="ZS982"/>
      <c r="ZT982"/>
      <c r="ZU982"/>
      <c r="ZV982"/>
      <c r="ZW982"/>
      <c r="ZX982"/>
      <c r="ZY982"/>
      <c r="ZZ982"/>
    </row>
    <row r="983" spans="12:702" x14ac:dyDescent="0.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c r="ME983"/>
      <c r="MF983"/>
      <c r="MG983"/>
      <c r="MH983"/>
      <c r="MI983"/>
      <c r="MJ983"/>
      <c r="MK983"/>
      <c r="ML983"/>
      <c r="MM983"/>
      <c r="MN983"/>
      <c r="MO983"/>
      <c r="MP983"/>
      <c r="MQ983"/>
      <c r="MR983"/>
      <c r="MS983"/>
      <c r="MT983"/>
      <c r="MU983"/>
      <c r="MV983"/>
      <c r="MW983"/>
      <c r="MX983"/>
      <c r="MY983"/>
      <c r="MZ983"/>
      <c r="NA983"/>
      <c r="NB983"/>
      <c r="NC983"/>
      <c r="ND983"/>
      <c r="NE983"/>
      <c r="NF983"/>
      <c r="NG983"/>
      <c r="NH983"/>
      <c r="NI983"/>
      <c r="NJ983"/>
      <c r="NK983"/>
      <c r="NL983"/>
      <c r="NM983"/>
      <c r="NN983"/>
      <c r="NO983"/>
      <c r="NP983"/>
      <c r="NQ983"/>
      <c r="NR983"/>
      <c r="NS983"/>
      <c r="NT983"/>
      <c r="NU983"/>
      <c r="NV983"/>
      <c r="NW983"/>
      <c r="NX983"/>
      <c r="NY983"/>
      <c r="NZ983"/>
      <c r="OA983"/>
      <c r="OB983"/>
      <c r="OC983"/>
      <c r="OD983"/>
      <c r="OE983"/>
      <c r="OF983"/>
      <c r="OG983"/>
      <c r="OH983"/>
      <c r="OI983"/>
      <c r="OJ983"/>
      <c r="OK983"/>
      <c r="OL983"/>
      <c r="OM983"/>
      <c r="ON983"/>
      <c r="OO983"/>
      <c r="OP983"/>
      <c r="OQ983"/>
      <c r="OR983"/>
      <c r="OS983"/>
      <c r="OT983"/>
      <c r="OU983"/>
      <c r="OV983"/>
      <c r="OW983"/>
      <c r="OX983"/>
      <c r="OY983"/>
      <c r="OZ983"/>
      <c r="PA983"/>
      <c r="PB983"/>
      <c r="PC983"/>
      <c r="PD983"/>
      <c r="PE983"/>
      <c r="PF983"/>
      <c r="PG983"/>
      <c r="PH983"/>
      <c r="PI983"/>
      <c r="PJ983"/>
      <c r="PK983"/>
      <c r="PL983"/>
      <c r="PM983"/>
      <c r="PN983"/>
      <c r="PO983"/>
      <c r="PP983"/>
      <c r="PQ983"/>
      <c r="PR983"/>
      <c r="PS983"/>
      <c r="PT983"/>
      <c r="PU983"/>
      <c r="PV983"/>
      <c r="PW983"/>
      <c r="PX983"/>
      <c r="PY983"/>
      <c r="PZ983"/>
      <c r="QA983"/>
      <c r="QB983"/>
      <c r="QC983"/>
      <c r="QD983"/>
      <c r="QE983"/>
      <c r="QF983"/>
      <c r="QG983"/>
      <c r="QH983"/>
      <c r="QI983"/>
      <c r="QJ983"/>
      <c r="QK983"/>
      <c r="QL983"/>
      <c r="QM983"/>
      <c r="QN983"/>
      <c r="QO983"/>
      <c r="QP983"/>
      <c r="QQ983"/>
      <c r="QR983"/>
      <c r="QS983"/>
      <c r="QT983"/>
      <c r="QU983"/>
      <c r="QV983"/>
      <c r="QW983"/>
      <c r="QX983"/>
      <c r="QY983"/>
      <c r="QZ983"/>
      <c r="RA983"/>
      <c r="RB983"/>
      <c r="RC983"/>
      <c r="RD983"/>
      <c r="RE983"/>
      <c r="RF983"/>
      <c r="RG983"/>
      <c r="RH983"/>
      <c r="RI983"/>
      <c r="RJ983"/>
      <c r="RK983"/>
      <c r="RL983"/>
      <c r="RM983"/>
      <c r="RN983"/>
      <c r="RO983"/>
      <c r="RP983"/>
      <c r="RQ983"/>
      <c r="RR983"/>
      <c r="RS983"/>
      <c r="RT983"/>
      <c r="RU983"/>
      <c r="RV983"/>
      <c r="RW983"/>
      <c r="RX983"/>
      <c r="RY983"/>
      <c r="RZ983"/>
      <c r="SA983"/>
      <c r="SB983"/>
      <c r="SC983"/>
      <c r="SD983"/>
      <c r="SE983"/>
      <c r="SF983"/>
      <c r="SG983"/>
      <c r="SH983"/>
      <c r="SI983"/>
      <c r="SJ983"/>
      <c r="SK983"/>
      <c r="SL983"/>
      <c r="SM983"/>
      <c r="SN983"/>
      <c r="SO983"/>
      <c r="SP983"/>
      <c r="SQ983"/>
      <c r="SR983"/>
      <c r="SS983"/>
      <c r="ST983"/>
      <c r="SU983"/>
      <c r="SV983"/>
      <c r="SW983"/>
      <c r="SX983"/>
      <c r="SY983"/>
      <c r="SZ983"/>
      <c r="TA983"/>
      <c r="TB983"/>
      <c r="TC983"/>
      <c r="TD983"/>
      <c r="TE983"/>
      <c r="TF983"/>
      <c r="TG983"/>
      <c r="TH983"/>
      <c r="TI983"/>
      <c r="TJ983"/>
      <c r="TK983"/>
      <c r="TL983"/>
      <c r="TM983"/>
      <c r="TN983"/>
      <c r="TO983"/>
      <c r="TP983"/>
      <c r="TQ983"/>
      <c r="TR983"/>
      <c r="TS983"/>
      <c r="TT983"/>
      <c r="TU983"/>
      <c r="TV983"/>
      <c r="TW983"/>
      <c r="TX983"/>
      <c r="TY983"/>
      <c r="TZ983"/>
      <c r="UA983"/>
      <c r="UB983"/>
      <c r="UC983"/>
      <c r="UD983"/>
      <c r="UE983"/>
      <c r="UF983"/>
      <c r="UG983"/>
      <c r="UH983"/>
      <c r="UI983"/>
      <c r="UJ983"/>
      <c r="UK983"/>
      <c r="UL983"/>
      <c r="UM983"/>
      <c r="UN983"/>
      <c r="UO983"/>
      <c r="UP983"/>
      <c r="UQ983"/>
      <c r="UR983"/>
      <c r="US983"/>
      <c r="UT983"/>
      <c r="UU983"/>
      <c r="UV983"/>
      <c r="UW983"/>
      <c r="UX983"/>
      <c r="UY983"/>
      <c r="UZ983"/>
      <c r="VA983"/>
      <c r="VB983"/>
      <c r="VC983"/>
      <c r="VD983"/>
      <c r="VE983"/>
      <c r="VF983"/>
      <c r="VG983"/>
      <c r="VH983"/>
      <c r="VI983"/>
      <c r="VJ983"/>
      <c r="VK983"/>
      <c r="VL983"/>
      <c r="VM983"/>
      <c r="VN983"/>
      <c r="VO983"/>
      <c r="VP983"/>
      <c r="VQ983"/>
      <c r="VR983"/>
      <c r="VS983"/>
      <c r="VT983"/>
      <c r="VU983"/>
      <c r="VV983"/>
      <c r="VW983"/>
      <c r="VX983"/>
      <c r="VY983"/>
      <c r="VZ983"/>
      <c r="WA983"/>
      <c r="WB983"/>
      <c r="WC983"/>
      <c r="WD983"/>
      <c r="WE983"/>
      <c r="WF983"/>
      <c r="WG983"/>
      <c r="WH983"/>
      <c r="WI983"/>
      <c r="WJ983"/>
      <c r="WK983"/>
      <c r="WL983"/>
      <c r="WM983"/>
      <c r="WN983"/>
      <c r="WO983"/>
      <c r="WP983"/>
      <c r="WQ983"/>
      <c r="WR983"/>
      <c r="WS983"/>
      <c r="WT983"/>
      <c r="WU983"/>
      <c r="WV983"/>
      <c r="WW983"/>
      <c r="WX983"/>
      <c r="WY983"/>
      <c r="WZ983"/>
      <c r="XA983"/>
      <c r="XB983"/>
      <c r="XC983"/>
      <c r="XD983"/>
      <c r="XE983"/>
      <c r="XF983"/>
      <c r="XG983"/>
      <c r="XH983"/>
      <c r="XI983"/>
      <c r="XJ983"/>
      <c r="XK983"/>
      <c r="XL983"/>
      <c r="XM983"/>
      <c r="XN983"/>
      <c r="XO983"/>
      <c r="XP983"/>
      <c r="XQ983"/>
      <c r="XR983"/>
      <c r="XS983"/>
      <c r="XT983"/>
      <c r="XU983"/>
      <c r="XV983"/>
      <c r="XW983"/>
      <c r="XX983"/>
      <c r="XY983"/>
      <c r="XZ983"/>
      <c r="YA983"/>
      <c r="YB983"/>
      <c r="YC983"/>
      <c r="YD983"/>
      <c r="YE983"/>
      <c r="YF983"/>
      <c r="YG983"/>
      <c r="YH983"/>
      <c r="YI983"/>
      <c r="YJ983"/>
      <c r="YK983"/>
      <c r="YL983"/>
      <c r="YM983"/>
      <c r="YN983"/>
      <c r="YO983"/>
      <c r="YP983"/>
      <c r="YQ983"/>
      <c r="YR983"/>
      <c r="YS983"/>
      <c r="YT983"/>
      <c r="YU983"/>
      <c r="YV983"/>
      <c r="YW983"/>
      <c r="YX983"/>
      <c r="YY983"/>
      <c r="YZ983"/>
      <c r="ZA983"/>
      <c r="ZB983"/>
      <c r="ZC983"/>
      <c r="ZD983"/>
      <c r="ZE983"/>
      <c r="ZF983"/>
      <c r="ZG983"/>
      <c r="ZH983"/>
      <c r="ZI983"/>
      <c r="ZJ983"/>
      <c r="ZK983"/>
      <c r="ZL983"/>
      <c r="ZM983"/>
      <c r="ZN983"/>
      <c r="ZO983"/>
      <c r="ZP983"/>
      <c r="ZQ983"/>
      <c r="ZR983"/>
      <c r="ZS983"/>
      <c r="ZT983"/>
      <c r="ZU983"/>
      <c r="ZV983"/>
      <c r="ZW983"/>
      <c r="ZX983"/>
      <c r="ZY983"/>
      <c r="ZZ983"/>
    </row>
    <row r="984" spans="12:702" x14ac:dyDescent="0.3">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c r="ME984"/>
      <c r="MF984"/>
      <c r="MG984"/>
      <c r="MH984"/>
      <c r="MI984"/>
      <c r="MJ984"/>
      <c r="MK984"/>
      <c r="ML984"/>
      <c r="MM984"/>
      <c r="MN984"/>
      <c r="MO984"/>
      <c r="MP984"/>
      <c r="MQ984"/>
      <c r="MR984"/>
      <c r="MS984"/>
      <c r="MT984"/>
      <c r="MU984"/>
      <c r="MV984"/>
      <c r="MW984"/>
      <c r="MX984"/>
      <c r="MY984"/>
      <c r="MZ984"/>
      <c r="NA984"/>
      <c r="NB984"/>
      <c r="NC984"/>
      <c r="ND984"/>
      <c r="NE984"/>
      <c r="NF984"/>
      <c r="NG984"/>
      <c r="NH984"/>
      <c r="NI984"/>
      <c r="NJ984"/>
      <c r="NK984"/>
      <c r="NL984"/>
      <c r="NM984"/>
      <c r="NN984"/>
      <c r="NO984"/>
      <c r="NP984"/>
      <c r="NQ984"/>
      <c r="NR984"/>
      <c r="NS984"/>
      <c r="NT984"/>
      <c r="NU984"/>
      <c r="NV984"/>
      <c r="NW984"/>
      <c r="NX984"/>
      <c r="NY984"/>
      <c r="NZ984"/>
      <c r="OA984"/>
      <c r="OB984"/>
      <c r="OC984"/>
      <c r="OD984"/>
      <c r="OE984"/>
      <c r="OF984"/>
      <c r="OG984"/>
      <c r="OH984"/>
      <c r="OI984"/>
      <c r="OJ984"/>
      <c r="OK984"/>
      <c r="OL984"/>
      <c r="OM984"/>
      <c r="ON984"/>
      <c r="OO984"/>
      <c r="OP984"/>
      <c r="OQ984"/>
      <c r="OR984"/>
      <c r="OS984"/>
      <c r="OT984"/>
      <c r="OU984"/>
      <c r="OV984"/>
      <c r="OW984"/>
      <c r="OX984"/>
      <c r="OY984"/>
      <c r="OZ984"/>
      <c r="PA984"/>
      <c r="PB984"/>
      <c r="PC984"/>
      <c r="PD984"/>
      <c r="PE984"/>
      <c r="PF984"/>
      <c r="PG984"/>
      <c r="PH984"/>
      <c r="PI984"/>
      <c r="PJ984"/>
      <c r="PK984"/>
      <c r="PL984"/>
      <c r="PM984"/>
      <c r="PN984"/>
      <c r="PO984"/>
      <c r="PP984"/>
      <c r="PQ984"/>
      <c r="PR984"/>
      <c r="PS984"/>
      <c r="PT984"/>
      <c r="PU984"/>
      <c r="PV984"/>
      <c r="PW984"/>
      <c r="PX984"/>
      <c r="PY984"/>
      <c r="PZ984"/>
      <c r="QA984"/>
      <c r="QB984"/>
      <c r="QC984"/>
      <c r="QD984"/>
      <c r="QE984"/>
      <c r="QF984"/>
      <c r="QG984"/>
      <c r="QH984"/>
      <c r="QI984"/>
      <c r="QJ984"/>
      <c r="QK984"/>
      <c r="QL984"/>
      <c r="QM984"/>
      <c r="QN984"/>
      <c r="QO984"/>
      <c r="QP984"/>
      <c r="QQ984"/>
      <c r="QR984"/>
      <c r="QS984"/>
      <c r="QT984"/>
      <c r="QU984"/>
      <c r="QV984"/>
      <c r="QW984"/>
      <c r="QX984"/>
      <c r="QY984"/>
      <c r="QZ984"/>
      <c r="RA984"/>
      <c r="RB984"/>
      <c r="RC984"/>
      <c r="RD984"/>
      <c r="RE984"/>
      <c r="RF984"/>
      <c r="RG984"/>
      <c r="RH984"/>
      <c r="RI984"/>
      <c r="RJ984"/>
      <c r="RK984"/>
      <c r="RL984"/>
      <c r="RM984"/>
      <c r="RN984"/>
      <c r="RO984"/>
      <c r="RP984"/>
      <c r="RQ984"/>
      <c r="RR984"/>
      <c r="RS984"/>
      <c r="RT984"/>
      <c r="RU984"/>
      <c r="RV984"/>
      <c r="RW984"/>
      <c r="RX984"/>
      <c r="RY984"/>
      <c r="RZ984"/>
      <c r="SA984"/>
      <c r="SB984"/>
      <c r="SC984"/>
      <c r="SD984"/>
      <c r="SE984"/>
      <c r="SF984"/>
      <c r="SG984"/>
      <c r="SH984"/>
      <c r="SI984"/>
      <c r="SJ984"/>
      <c r="SK984"/>
      <c r="SL984"/>
      <c r="SM984"/>
      <c r="SN984"/>
      <c r="SO984"/>
      <c r="SP984"/>
      <c r="SQ984"/>
      <c r="SR984"/>
      <c r="SS984"/>
      <c r="ST984"/>
      <c r="SU984"/>
      <c r="SV984"/>
      <c r="SW984"/>
      <c r="SX984"/>
      <c r="SY984"/>
      <c r="SZ984"/>
      <c r="TA984"/>
      <c r="TB984"/>
      <c r="TC984"/>
      <c r="TD984"/>
      <c r="TE984"/>
      <c r="TF984"/>
      <c r="TG984"/>
      <c r="TH984"/>
      <c r="TI984"/>
      <c r="TJ984"/>
      <c r="TK984"/>
      <c r="TL984"/>
      <c r="TM984"/>
      <c r="TN984"/>
      <c r="TO984"/>
      <c r="TP984"/>
      <c r="TQ984"/>
      <c r="TR984"/>
      <c r="TS984"/>
      <c r="TT984"/>
      <c r="TU984"/>
      <c r="TV984"/>
      <c r="TW984"/>
      <c r="TX984"/>
      <c r="TY984"/>
      <c r="TZ984"/>
      <c r="UA984"/>
      <c r="UB984"/>
      <c r="UC984"/>
      <c r="UD984"/>
      <c r="UE984"/>
      <c r="UF984"/>
      <c r="UG984"/>
      <c r="UH984"/>
      <c r="UI984"/>
      <c r="UJ984"/>
      <c r="UK984"/>
      <c r="UL984"/>
      <c r="UM984"/>
      <c r="UN984"/>
      <c r="UO984"/>
      <c r="UP984"/>
      <c r="UQ984"/>
      <c r="UR984"/>
      <c r="US984"/>
      <c r="UT984"/>
      <c r="UU984"/>
      <c r="UV984"/>
      <c r="UW984"/>
      <c r="UX984"/>
      <c r="UY984"/>
      <c r="UZ984"/>
      <c r="VA984"/>
      <c r="VB984"/>
      <c r="VC984"/>
      <c r="VD984"/>
      <c r="VE984"/>
      <c r="VF984"/>
      <c r="VG984"/>
      <c r="VH984"/>
      <c r="VI984"/>
      <c r="VJ984"/>
      <c r="VK984"/>
      <c r="VL984"/>
      <c r="VM984"/>
      <c r="VN984"/>
      <c r="VO984"/>
      <c r="VP984"/>
      <c r="VQ984"/>
      <c r="VR984"/>
      <c r="VS984"/>
      <c r="VT984"/>
      <c r="VU984"/>
      <c r="VV984"/>
      <c r="VW984"/>
      <c r="VX984"/>
      <c r="VY984"/>
      <c r="VZ984"/>
      <c r="WA984"/>
      <c r="WB984"/>
      <c r="WC984"/>
      <c r="WD984"/>
      <c r="WE984"/>
      <c r="WF984"/>
      <c r="WG984"/>
      <c r="WH984"/>
      <c r="WI984"/>
      <c r="WJ984"/>
      <c r="WK984"/>
      <c r="WL984"/>
      <c r="WM984"/>
      <c r="WN984"/>
      <c r="WO984"/>
      <c r="WP984"/>
      <c r="WQ984"/>
      <c r="WR984"/>
      <c r="WS984"/>
      <c r="WT984"/>
      <c r="WU984"/>
      <c r="WV984"/>
      <c r="WW984"/>
      <c r="WX984"/>
      <c r="WY984"/>
      <c r="WZ984"/>
      <c r="XA984"/>
      <c r="XB984"/>
      <c r="XC984"/>
      <c r="XD984"/>
      <c r="XE984"/>
      <c r="XF984"/>
      <c r="XG984"/>
      <c r="XH984"/>
      <c r="XI984"/>
      <c r="XJ984"/>
      <c r="XK984"/>
      <c r="XL984"/>
      <c r="XM984"/>
      <c r="XN984"/>
      <c r="XO984"/>
      <c r="XP984"/>
      <c r="XQ984"/>
      <c r="XR984"/>
      <c r="XS984"/>
      <c r="XT984"/>
      <c r="XU984"/>
      <c r="XV984"/>
      <c r="XW984"/>
      <c r="XX984"/>
      <c r="XY984"/>
      <c r="XZ984"/>
      <c r="YA984"/>
      <c r="YB984"/>
      <c r="YC984"/>
      <c r="YD984"/>
      <c r="YE984"/>
      <c r="YF984"/>
      <c r="YG984"/>
      <c r="YH984"/>
      <c r="YI984"/>
      <c r="YJ984"/>
      <c r="YK984"/>
      <c r="YL984"/>
      <c r="YM984"/>
      <c r="YN984"/>
      <c r="YO984"/>
      <c r="YP984"/>
      <c r="YQ984"/>
      <c r="YR984"/>
      <c r="YS984"/>
      <c r="YT984"/>
      <c r="YU984"/>
      <c r="YV984"/>
      <c r="YW984"/>
      <c r="YX984"/>
      <c r="YY984"/>
      <c r="YZ984"/>
      <c r="ZA984"/>
      <c r="ZB984"/>
      <c r="ZC984"/>
      <c r="ZD984"/>
      <c r="ZE984"/>
      <c r="ZF984"/>
      <c r="ZG984"/>
      <c r="ZH984"/>
      <c r="ZI984"/>
      <c r="ZJ984"/>
      <c r="ZK984"/>
      <c r="ZL984"/>
      <c r="ZM984"/>
      <c r="ZN984"/>
      <c r="ZO984"/>
      <c r="ZP984"/>
      <c r="ZQ984"/>
      <c r="ZR984"/>
      <c r="ZS984"/>
      <c r="ZT984"/>
      <c r="ZU984"/>
      <c r="ZV984"/>
      <c r="ZW984"/>
      <c r="ZX984"/>
      <c r="ZY984"/>
      <c r="ZZ984"/>
    </row>
    <row r="985" spans="12:702" x14ac:dyDescent="0.3">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c r="ME985"/>
      <c r="MF985"/>
      <c r="MG985"/>
      <c r="MH985"/>
      <c r="MI985"/>
      <c r="MJ985"/>
      <c r="MK985"/>
      <c r="ML985"/>
      <c r="MM985"/>
      <c r="MN985"/>
      <c r="MO985"/>
      <c r="MP985"/>
      <c r="MQ985"/>
      <c r="MR985"/>
      <c r="MS985"/>
      <c r="MT985"/>
      <c r="MU985"/>
      <c r="MV985"/>
      <c r="MW985"/>
      <c r="MX985"/>
      <c r="MY985"/>
      <c r="MZ985"/>
      <c r="NA985"/>
      <c r="NB985"/>
      <c r="NC985"/>
      <c r="ND985"/>
      <c r="NE985"/>
      <c r="NF985"/>
      <c r="NG985"/>
      <c r="NH985"/>
      <c r="NI985"/>
      <c r="NJ985"/>
      <c r="NK985"/>
      <c r="NL985"/>
      <c r="NM985"/>
      <c r="NN985"/>
      <c r="NO985"/>
      <c r="NP985"/>
      <c r="NQ985"/>
      <c r="NR985"/>
      <c r="NS985"/>
      <c r="NT985"/>
      <c r="NU985"/>
      <c r="NV985"/>
      <c r="NW985"/>
      <c r="NX985"/>
      <c r="NY985"/>
      <c r="NZ985"/>
      <c r="OA985"/>
      <c r="OB985"/>
      <c r="OC985"/>
      <c r="OD985"/>
      <c r="OE985"/>
      <c r="OF985"/>
      <c r="OG985"/>
      <c r="OH985"/>
      <c r="OI985"/>
      <c r="OJ985"/>
      <c r="OK985"/>
      <c r="OL985"/>
      <c r="OM985"/>
      <c r="ON985"/>
      <c r="OO985"/>
      <c r="OP985"/>
      <c r="OQ985"/>
      <c r="OR985"/>
      <c r="OS985"/>
      <c r="OT985"/>
      <c r="OU985"/>
      <c r="OV985"/>
      <c r="OW985"/>
      <c r="OX985"/>
      <c r="OY985"/>
      <c r="OZ985"/>
      <c r="PA985"/>
      <c r="PB985"/>
      <c r="PC985"/>
      <c r="PD985"/>
      <c r="PE985"/>
      <c r="PF985"/>
      <c r="PG985"/>
      <c r="PH985"/>
      <c r="PI985"/>
      <c r="PJ985"/>
      <c r="PK985"/>
      <c r="PL985"/>
      <c r="PM985"/>
      <c r="PN985"/>
      <c r="PO985"/>
      <c r="PP985"/>
      <c r="PQ985"/>
      <c r="PR985"/>
      <c r="PS985"/>
      <c r="PT985"/>
      <c r="PU985"/>
      <c r="PV985"/>
      <c r="PW985"/>
      <c r="PX985"/>
      <c r="PY985"/>
      <c r="PZ985"/>
      <c r="QA985"/>
      <c r="QB985"/>
      <c r="QC985"/>
      <c r="QD985"/>
      <c r="QE985"/>
      <c r="QF985"/>
      <c r="QG985"/>
      <c r="QH985"/>
      <c r="QI985"/>
      <c r="QJ985"/>
      <c r="QK985"/>
      <c r="QL985"/>
      <c r="QM985"/>
      <c r="QN985"/>
      <c r="QO985"/>
      <c r="QP985"/>
      <c r="QQ985"/>
      <c r="QR985"/>
      <c r="QS985"/>
      <c r="QT985"/>
      <c r="QU985"/>
      <c r="QV985"/>
      <c r="QW985"/>
      <c r="QX985"/>
      <c r="QY985"/>
      <c r="QZ985"/>
      <c r="RA985"/>
      <c r="RB985"/>
      <c r="RC985"/>
      <c r="RD985"/>
      <c r="RE985"/>
      <c r="RF985"/>
      <c r="RG985"/>
      <c r="RH985"/>
      <c r="RI985"/>
      <c r="RJ985"/>
      <c r="RK985"/>
      <c r="RL985"/>
      <c r="RM985"/>
      <c r="RN985"/>
      <c r="RO985"/>
      <c r="RP985"/>
      <c r="RQ985"/>
      <c r="RR985"/>
      <c r="RS985"/>
      <c r="RT985"/>
      <c r="RU985"/>
      <c r="RV985"/>
      <c r="RW985"/>
      <c r="RX985"/>
      <c r="RY985"/>
      <c r="RZ985"/>
      <c r="SA985"/>
      <c r="SB985"/>
      <c r="SC985"/>
      <c r="SD985"/>
      <c r="SE985"/>
      <c r="SF985"/>
      <c r="SG985"/>
      <c r="SH985"/>
      <c r="SI985"/>
      <c r="SJ985"/>
      <c r="SK985"/>
      <c r="SL985"/>
      <c r="SM985"/>
      <c r="SN985"/>
      <c r="SO985"/>
      <c r="SP985"/>
      <c r="SQ985"/>
      <c r="SR985"/>
      <c r="SS985"/>
      <c r="ST985"/>
      <c r="SU985"/>
      <c r="SV985"/>
      <c r="SW985"/>
      <c r="SX985"/>
      <c r="SY985"/>
      <c r="SZ985"/>
      <c r="TA985"/>
      <c r="TB985"/>
      <c r="TC985"/>
      <c r="TD985"/>
      <c r="TE985"/>
      <c r="TF985"/>
      <c r="TG985"/>
      <c r="TH985"/>
      <c r="TI985"/>
      <c r="TJ985"/>
      <c r="TK985"/>
      <c r="TL985"/>
      <c r="TM985"/>
      <c r="TN985"/>
      <c r="TO985"/>
      <c r="TP985"/>
      <c r="TQ985"/>
      <c r="TR985"/>
      <c r="TS985"/>
      <c r="TT985"/>
      <c r="TU985"/>
      <c r="TV985"/>
      <c r="TW985"/>
      <c r="TX985"/>
      <c r="TY985"/>
      <c r="TZ985"/>
      <c r="UA985"/>
      <c r="UB985"/>
      <c r="UC985"/>
      <c r="UD985"/>
      <c r="UE985"/>
      <c r="UF985"/>
      <c r="UG985"/>
      <c r="UH985"/>
      <c r="UI985"/>
      <c r="UJ985"/>
      <c r="UK985"/>
      <c r="UL985"/>
      <c r="UM985"/>
      <c r="UN985"/>
      <c r="UO985"/>
      <c r="UP985"/>
      <c r="UQ985"/>
      <c r="UR985"/>
      <c r="US985"/>
      <c r="UT985"/>
      <c r="UU985"/>
      <c r="UV985"/>
      <c r="UW985"/>
      <c r="UX985"/>
      <c r="UY985"/>
      <c r="UZ985"/>
      <c r="VA985"/>
      <c r="VB985"/>
      <c r="VC985"/>
      <c r="VD985"/>
      <c r="VE985"/>
      <c r="VF985"/>
      <c r="VG985"/>
      <c r="VH985"/>
      <c r="VI985"/>
      <c r="VJ985"/>
      <c r="VK985"/>
      <c r="VL985"/>
      <c r="VM985"/>
      <c r="VN985"/>
      <c r="VO985"/>
      <c r="VP985"/>
      <c r="VQ985"/>
      <c r="VR985"/>
      <c r="VS985"/>
      <c r="VT985"/>
      <c r="VU985"/>
      <c r="VV985"/>
      <c r="VW985"/>
      <c r="VX985"/>
      <c r="VY985"/>
      <c r="VZ985"/>
      <c r="WA985"/>
      <c r="WB985"/>
      <c r="WC985"/>
      <c r="WD985"/>
      <c r="WE985"/>
      <c r="WF985"/>
      <c r="WG985"/>
      <c r="WH985"/>
      <c r="WI985"/>
      <c r="WJ985"/>
      <c r="WK985"/>
      <c r="WL985"/>
      <c r="WM985"/>
      <c r="WN985"/>
      <c r="WO985"/>
      <c r="WP985"/>
      <c r="WQ985"/>
      <c r="WR985"/>
      <c r="WS985"/>
      <c r="WT985"/>
      <c r="WU985"/>
      <c r="WV985"/>
      <c r="WW985"/>
      <c r="WX985"/>
      <c r="WY985"/>
      <c r="WZ985"/>
      <c r="XA985"/>
      <c r="XB985"/>
      <c r="XC985"/>
      <c r="XD985"/>
      <c r="XE985"/>
      <c r="XF985"/>
      <c r="XG985"/>
      <c r="XH985"/>
      <c r="XI985"/>
      <c r="XJ985"/>
      <c r="XK985"/>
      <c r="XL985"/>
      <c r="XM985"/>
      <c r="XN985"/>
      <c r="XO985"/>
      <c r="XP985"/>
      <c r="XQ985"/>
      <c r="XR985"/>
      <c r="XS985"/>
      <c r="XT985"/>
      <c r="XU985"/>
      <c r="XV985"/>
      <c r="XW985"/>
      <c r="XX985"/>
      <c r="XY985"/>
      <c r="XZ985"/>
      <c r="YA985"/>
      <c r="YB985"/>
      <c r="YC985"/>
      <c r="YD985"/>
      <c r="YE985"/>
      <c r="YF985"/>
      <c r="YG985"/>
      <c r="YH985"/>
      <c r="YI985"/>
      <c r="YJ985"/>
      <c r="YK985"/>
      <c r="YL985"/>
      <c r="YM985"/>
      <c r="YN985"/>
      <c r="YO985"/>
      <c r="YP985"/>
      <c r="YQ985"/>
      <c r="YR985"/>
      <c r="YS985"/>
      <c r="YT985"/>
      <c r="YU985"/>
      <c r="YV985"/>
      <c r="YW985"/>
      <c r="YX985"/>
      <c r="YY985"/>
      <c r="YZ985"/>
      <c r="ZA985"/>
      <c r="ZB985"/>
      <c r="ZC985"/>
      <c r="ZD985"/>
      <c r="ZE985"/>
      <c r="ZF985"/>
      <c r="ZG985"/>
      <c r="ZH985"/>
      <c r="ZI985"/>
      <c r="ZJ985"/>
      <c r="ZK985"/>
      <c r="ZL985"/>
      <c r="ZM985"/>
      <c r="ZN985"/>
      <c r="ZO985"/>
      <c r="ZP985"/>
      <c r="ZQ985"/>
      <c r="ZR985"/>
      <c r="ZS985"/>
      <c r="ZT985"/>
      <c r="ZU985"/>
      <c r="ZV985"/>
      <c r="ZW985"/>
      <c r="ZX985"/>
      <c r="ZY985"/>
      <c r="ZZ985"/>
    </row>
    <row r="986" spans="12:702" x14ac:dyDescent="0.3">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c r="ME986"/>
      <c r="MF986"/>
      <c r="MG986"/>
      <c r="MH986"/>
      <c r="MI986"/>
      <c r="MJ986"/>
      <c r="MK986"/>
      <c r="ML986"/>
      <c r="MM986"/>
      <c r="MN986"/>
      <c r="MO986"/>
      <c r="MP986"/>
      <c r="MQ986"/>
      <c r="MR986"/>
      <c r="MS986"/>
      <c r="MT986"/>
      <c r="MU986"/>
      <c r="MV986"/>
      <c r="MW986"/>
      <c r="MX986"/>
      <c r="MY986"/>
      <c r="MZ986"/>
      <c r="NA986"/>
      <c r="NB986"/>
      <c r="NC986"/>
      <c r="ND986"/>
      <c r="NE986"/>
      <c r="NF986"/>
      <c r="NG986"/>
      <c r="NH986"/>
      <c r="NI986"/>
      <c r="NJ986"/>
      <c r="NK986"/>
      <c r="NL986"/>
      <c r="NM986"/>
      <c r="NN986"/>
      <c r="NO986"/>
      <c r="NP986"/>
      <c r="NQ986"/>
      <c r="NR986"/>
      <c r="NS986"/>
      <c r="NT986"/>
      <c r="NU986"/>
      <c r="NV986"/>
      <c r="NW986"/>
      <c r="NX986"/>
      <c r="NY986"/>
      <c r="NZ986"/>
      <c r="OA986"/>
      <c r="OB986"/>
      <c r="OC986"/>
      <c r="OD986"/>
      <c r="OE986"/>
      <c r="OF986"/>
      <c r="OG986"/>
      <c r="OH986"/>
      <c r="OI986"/>
      <c r="OJ986"/>
      <c r="OK986"/>
      <c r="OL986"/>
      <c r="OM986"/>
      <c r="ON986"/>
      <c r="OO986"/>
      <c r="OP986"/>
      <c r="OQ986"/>
      <c r="OR986"/>
      <c r="OS986"/>
      <c r="OT986"/>
      <c r="OU986"/>
      <c r="OV986"/>
      <c r="OW986"/>
      <c r="OX986"/>
      <c r="OY986"/>
      <c r="OZ986"/>
      <c r="PA986"/>
      <c r="PB986"/>
      <c r="PC986"/>
      <c r="PD986"/>
      <c r="PE986"/>
      <c r="PF986"/>
      <c r="PG986"/>
      <c r="PH986"/>
      <c r="PI986"/>
      <c r="PJ986"/>
      <c r="PK986"/>
      <c r="PL986"/>
      <c r="PM986"/>
      <c r="PN986"/>
      <c r="PO986"/>
      <c r="PP986"/>
      <c r="PQ986"/>
      <c r="PR986"/>
      <c r="PS986"/>
      <c r="PT986"/>
      <c r="PU986"/>
      <c r="PV986"/>
      <c r="PW986"/>
      <c r="PX986"/>
      <c r="PY986"/>
      <c r="PZ986"/>
      <c r="QA986"/>
      <c r="QB986"/>
      <c r="QC986"/>
      <c r="QD986"/>
      <c r="QE986"/>
      <c r="QF986"/>
      <c r="QG986"/>
      <c r="QH986"/>
      <c r="QI986"/>
      <c r="QJ986"/>
      <c r="QK986"/>
      <c r="QL986"/>
      <c r="QM986"/>
      <c r="QN986"/>
      <c r="QO986"/>
      <c r="QP986"/>
      <c r="QQ986"/>
      <c r="QR986"/>
      <c r="QS986"/>
      <c r="QT986"/>
      <c r="QU986"/>
      <c r="QV986"/>
      <c r="QW986"/>
      <c r="QX986"/>
      <c r="QY986"/>
      <c r="QZ986"/>
      <c r="RA986"/>
      <c r="RB986"/>
      <c r="RC986"/>
      <c r="RD986"/>
      <c r="RE986"/>
      <c r="RF986"/>
      <c r="RG986"/>
      <c r="RH986"/>
      <c r="RI986"/>
      <c r="RJ986"/>
      <c r="RK986"/>
      <c r="RL986"/>
      <c r="RM986"/>
      <c r="RN986"/>
      <c r="RO986"/>
      <c r="RP986"/>
      <c r="RQ986"/>
      <c r="RR986"/>
      <c r="RS986"/>
      <c r="RT986"/>
      <c r="RU986"/>
      <c r="RV986"/>
      <c r="RW986"/>
      <c r="RX986"/>
      <c r="RY986"/>
      <c r="RZ986"/>
      <c r="SA986"/>
      <c r="SB986"/>
      <c r="SC986"/>
      <c r="SD986"/>
      <c r="SE986"/>
      <c r="SF986"/>
      <c r="SG986"/>
      <c r="SH986"/>
      <c r="SI986"/>
      <c r="SJ986"/>
      <c r="SK986"/>
      <c r="SL986"/>
      <c r="SM986"/>
      <c r="SN986"/>
      <c r="SO986"/>
      <c r="SP986"/>
      <c r="SQ986"/>
      <c r="SR986"/>
      <c r="SS986"/>
      <c r="ST986"/>
      <c r="SU986"/>
      <c r="SV986"/>
      <c r="SW986"/>
      <c r="SX986"/>
      <c r="SY986"/>
      <c r="SZ986"/>
      <c r="TA986"/>
      <c r="TB986"/>
      <c r="TC986"/>
      <c r="TD986"/>
      <c r="TE986"/>
      <c r="TF986"/>
      <c r="TG986"/>
      <c r="TH986"/>
      <c r="TI986"/>
      <c r="TJ986"/>
      <c r="TK986"/>
      <c r="TL986"/>
      <c r="TM986"/>
      <c r="TN986"/>
      <c r="TO986"/>
      <c r="TP986"/>
      <c r="TQ986"/>
      <c r="TR986"/>
      <c r="TS986"/>
      <c r="TT986"/>
      <c r="TU986"/>
      <c r="TV986"/>
      <c r="TW986"/>
      <c r="TX986"/>
      <c r="TY986"/>
      <c r="TZ986"/>
      <c r="UA986"/>
      <c r="UB986"/>
      <c r="UC986"/>
      <c r="UD986"/>
      <c r="UE986"/>
      <c r="UF986"/>
      <c r="UG986"/>
      <c r="UH986"/>
      <c r="UI986"/>
      <c r="UJ986"/>
      <c r="UK986"/>
      <c r="UL986"/>
      <c r="UM986"/>
      <c r="UN986"/>
      <c r="UO986"/>
      <c r="UP986"/>
      <c r="UQ986"/>
      <c r="UR986"/>
      <c r="US986"/>
      <c r="UT986"/>
      <c r="UU986"/>
      <c r="UV986"/>
      <c r="UW986"/>
      <c r="UX986"/>
      <c r="UY986"/>
      <c r="UZ986"/>
      <c r="VA986"/>
      <c r="VB986"/>
      <c r="VC986"/>
      <c r="VD986"/>
      <c r="VE986"/>
      <c r="VF986"/>
      <c r="VG986"/>
      <c r="VH986"/>
      <c r="VI986"/>
      <c r="VJ986"/>
      <c r="VK986"/>
      <c r="VL986"/>
      <c r="VM986"/>
      <c r="VN986"/>
      <c r="VO986"/>
      <c r="VP986"/>
      <c r="VQ986"/>
      <c r="VR986"/>
      <c r="VS986"/>
      <c r="VT986"/>
      <c r="VU986"/>
      <c r="VV986"/>
      <c r="VW986"/>
      <c r="VX986"/>
      <c r="VY986"/>
      <c r="VZ986"/>
      <c r="WA986"/>
      <c r="WB986"/>
      <c r="WC986"/>
      <c r="WD986"/>
      <c r="WE986"/>
      <c r="WF986"/>
      <c r="WG986"/>
      <c r="WH986"/>
      <c r="WI986"/>
      <c r="WJ986"/>
      <c r="WK986"/>
      <c r="WL986"/>
      <c r="WM986"/>
      <c r="WN986"/>
      <c r="WO986"/>
      <c r="WP986"/>
      <c r="WQ986"/>
      <c r="WR986"/>
      <c r="WS986"/>
      <c r="WT986"/>
      <c r="WU986"/>
      <c r="WV986"/>
      <c r="WW986"/>
      <c r="WX986"/>
      <c r="WY986"/>
      <c r="WZ986"/>
      <c r="XA986"/>
      <c r="XB986"/>
      <c r="XC986"/>
      <c r="XD986"/>
      <c r="XE986"/>
      <c r="XF986"/>
      <c r="XG986"/>
      <c r="XH986"/>
      <c r="XI986"/>
      <c r="XJ986"/>
      <c r="XK986"/>
      <c r="XL986"/>
      <c r="XM986"/>
      <c r="XN986"/>
      <c r="XO986"/>
      <c r="XP986"/>
      <c r="XQ986"/>
      <c r="XR986"/>
      <c r="XS986"/>
      <c r="XT986"/>
      <c r="XU986"/>
      <c r="XV986"/>
      <c r="XW986"/>
      <c r="XX986"/>
      <c r="XY986"/>
      <c r="XZ986"/>
      <c r="YA986"/>
      <c r="YB986"/>
      <c r="YC986"/>
      <c r="YD986"/>
      <c r="YE986"/>
      <c r="YF986"/>
      <c r="YG986"/>
      <c r="YH986"/>
      <c r="YI986"/>
      <c r="YJ986"/>
      <c r="YK986"/>
      <c r="YL986"/>
      <c r="YM986"/>
      <c r="YN986"/>
      <c r="YO986"/>
      <c r="YP986"/>
      <c r="YQ986"/>
      <c r="YR986"/>
      <c r="YS986"/>
      <c r="YT986"/>
      <c r="YU986"/>
      <c r="YV986"/>
      <c r="YW986"/>
      <c r="YX986"/>
      <c r="YY986"/>
      <c r="YZ986"/>
      <c r="ZA986"/>
      <c r="ZB986"/>
      <c r="ZC986"/>
      <c r="ZD986"/>
      <c r="ZE986"/>
      <c r="ZF986"/>
      <c r="ZG986"/>
      <c r="ZH986"/>
      <c r="ZI986"/>
      <c r="ZJ986"/>
      <c r="ZK986"/>
      <c r="ZL986"/>
      <c r="ZM986"/>
      <c r="ZN986"/>
      <c r="ZO986"/>
      <c r="ZP986"/>
      <c r="ZQ986"/>
      <c r="ZR986"/>
      <c r="ZS986"/>
      <c r="ZT986"/>
      <c r="ZU986"/>
      <c r="ZV986"/>
      <c r="ZW986"/>
      <c r="ZX986"/>
      <c r="ZY986"/>
      <c r="ZZ986"/>
    </row>
    <row r="987" spans="12:702" x14ac:dyDescent="0.3">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c r="ME987"/>
      <c r="MF987"/>
      <c r="MG987"/>
      <c r="MH987"/>
      <c r="MI987"/>
      <c r="MJ987"/>
      <c r="MK987"/>
      <c r="ML987"/>
      <c r="MM987"/>
      <c r="MN987"/>
      <c r="MO987"/>
      <c r="MP987"/>
      <c r="MQ987"/>
      <c r="MR987"/>
      <c r="MS987"/>
      <c r="MT987"/>
      <c r="MU987"/>
      <c r="MV987"/>
      <c r="MW987"/>
      <c r="MX987"/>
      <c r="MY987"/>
      <c r="MZ987"/>
      <c r="NA987"/>
      <c r="NB987"/>
      <c r="NC987"/>
      <c r="ND987"/>
      <c r="NE987"/>
      <c r="NF987"/>
      <c r="NG987"/>
      <c r="NH987"/>
      <c r="NI987"/>
      <c r="NJ987"/>
      <c r="NK987"/>
      <c r="NL987"/>
      <c r="NM987"/>
      <c r="NN987"/>
      <c r="NO987"/>
      <c r="NP987"/>
      <c r="NQ987"/>
      <c r="NR987"/>
      <c r="NS987"/>
      <c r="NT987"/>
      <c r="NU987"/>
      <c r="NV987"/>
      <c r="NW987"/>
      <c r="NX987"/>
      <c r="NY987"/>
      <c r="NZ987"/>
      <c r="OA987"/>
      <c r="OB987"/>
      <c r="OC987"/>
      <c r="OD987"/>
      <c r="OE987"/>
      <c r="OF987"/>
      <c r="OG987"/>
      <c r="OH987"/>
      <c r="OI987"/>
      <c r="OJ987"/>
      <c r="OK987"/>
      <c r="OL987"/>
      <c r="OM987"/>
      <c r="ON987"/>
      <c r="OO987"/>
      <c r="OP987"/>
      <c r="OQ987"/>
      <c r="OR987"/>
      <c r="OS987"/>
      <c r="OT987"/>
      <c r="OU987"/>
      <c r="OV987"/>
      <c r="OW987"/>
      <c r="OX987"/>
      <c r="OY987"/>
      <c r="OZ987"/>
      <c r="PA987"/>
      <c r="PB987"/>
      <c r="PC987"/>
      <c r="PD987"/>
      <c r="PE987"/>
      <c r="PF987"/>
      <c r="PG987"/>
      <c r="PH987"/>
      <c r="PI987"/>
      <c r="PJ987"/>
      <c r="PK987"/>
      <c r="PL987"/>
      <c r="PM987"/>
      <c r="PN987"/>
      <c r="PO987"/>
      <c r="PP987"/>
      <c r="PQ987"/>
      <c r="PR987"/>
      <c r="PS987"/>
      <c r="PT987"/>
      <c r="PU987"/>
      <c r="PV987"/>
      <c r="PW987"/>
      <c r="PX987"/>
      <c r="PY987"/>
      <c r="PZ987"/>
      <c r="QA987"/>
      <c r="QB987"/>
      <c r="QC987"/>
      <c r="QD987"/>
      <c r="QE987"/>
      <c r="QF987"/>
      <c r="QG987"/>
      <c r="QH987"/>
      <c r="QI987"/>
      <c r="QJ987"/>
      <c r="QK987"/>
      <c r="QL987"/>
      <c r="QM987"/>
      <c r="QN987"/>
      <c r="QO987"/>
      <c r="QP987"/>
      <c r="QQ987"/>
      <c r="QR987"/>
      <c r="QS987"/>
      <c r="QT987"/>
      <c r="QU987"/>
      <c r="QV987"/>
      <c r="QW987"/>
      <c r="QX987"/>
      <c r="QY987"/>
      <c r="QZ987"/>
      <c r="RA987"/>
      <c r="RB987"/>
      <c r="RC987"/>
      <c r="RD987"/>
      <c r="RE987"/>
      <c r="RF987"/>
      <c r="RG987"/>
      <c r="RH987"/>
      <c r="RI987"/>
      <c r="RJ987"/>
      <c r="RK987"/>
      <c r="RL987"/>
      <c r="RM987"/>
      <c r="RN987"/>
      <c r="RO987"/>
      <c r="RP987"/>
      <c r="RQ987"/>
      <c r="RR987"/>
      <c r="RS987"/>
      <c r="RT987"/>
      <c r="RU987"/>
      <c r="RV987"/>
      <c r="RW987"/>
      <c r="RX987"/>
      <c r="RY987"/>
      <c r="RZ987"/>
      <c r="SA987"/>
      <c r="SB987"/>
      <c r="SC987"/>
      <c r="SD987"/>
      <c r="SE987"/>
      <c r="SF987"/>
      <c r="SG987"/>
      <c r="SH987"/>
      <c r="SI987"/>
      <c r="SJ987"/>
      <c r="SK987"/>
      <c r="SL987"/>
      <c r="SM987"/>
      <c r="SN987"/>
      <c r="SO987"/>
      <c r="SP987"/>
      <c r="SQ987"/>
      <c r="SR987"/>
      <c r="SS987"/>
      <c r="ST987"/>
      <c r="SU987"/>
      <c r="SV987"/>
      <c r="SW987"/>
      <c r="SX987"/>
      <c r="SY987"/>
      <c r="SZ987"/>
      <c r="TA987"/>
      <c r="TB987"/>
      <c r="TC987"/>
      <c r="TD987"/>
      <c r="TE987"/>
      <c r="TF987"/>
      <c r="TG987"/>
      <c r="TH987"/>
      <c r="TI987"/>
      <c r="TJ987"/>
      <c r="TK987"/>
      <c r="TL987"/>
      <c r="TM987"/>
      <c r="TN987"/>
      <c r="TO987"/>
      <c r="TP987"/>
      <c r="TQ987"/>
      <c r="TR987"/>
      <c r="TS987"/>
      <c r="TT987"/>
      <c r="TU987"/>
      <c r="TV987"/>
      <c r="TW987"/>
      <c r="TX987"/>
      <c r="TY987"/>
      <c r="TZ987"/>
      <c r="UA987"/>
      <c r="UB987"/>
      <c r="UC987"/>
      <c r="UD987"/>
      <c r="UE987"/>
      <c r="UF987"/>
      <c r="UG987"/>
      <c r="UH987"/>
      <c r="UI987"/>
      <c r="UJ987"/>
      <c r="UK987"/>
      <c r="UL987"/>
      <c r="UM987"/>
      <c r="UN987"/>
      <c r="UO987"/>
      <c r="UP987"/>
      <c r="UQ987"/>
      <c r="UR987"/>
      <c r="US987"/>
      <c r="UT987"/>
      <c r="UU987"/>
      <c r="UV987"/>
      <c r="UW987"/>
      <c r="UX987"/>
      <c r="UY987"/>
      <c r="UZ987"/>
      <c r="VA987"/>
      <c r="VB987"/>
      <c r="VC987"/>
      <c r="VD987"/>
      <c r="VE987"/>
      <c r="VF987"/>
      <c r="VG987"/>
      <c r="VH987"/>
      <c r="VI987"/>
      <c r="VJ987"/>
      <c r="VK987"/>
      <c r="VL987"/>
      <c r="VM987"/>
      <c r="VN987"/>
      <c r="VO987"/>
      <c r="VP987"/>
      <c r="VQ987"/>
      <c r="VR987"/>
      <c r="VS987"/>
      <c r="VT987"/>
      <c r="VU987"/>
      <c r="VV987"/>
      <c r="VW987"/>
      <c r="VX987"/>
      <c r="VY987"/>
      <c r="VZ987"/>
      <c r="WA987"/>
      <c r="WB987"/>
      <c r="WC987"/>
      <c r="WD987"/>
      <c r="WE987"/>
      <c r="WF987"/>
      <c r="WG987"/>
      <c r="WH987"/>
      <c r="WI987"/>
      <c r="WJ987"/>
      <c r="WK987"/>
      <c r="WL987"/>
      <c r="WM987"/>
      <c r="WN987"/>
      <c r="WO987"/>
      <c r="WP987"/>
      <c r="WQ987"/>
      <c r="WR987"/>
      <c r="WS987"/>
      <c r="WT987"/>
      <c r="WU987"/>
      <c r="WV987"/>
      <c r="WW987"/>
      <c r="WX987"/>
      <c r="WY987"/>
      <c r="WZ987"/>
      <c r="XA987"/>
      <c r="XB987"/>
      <c r="XC987"/>
      <c r="XD987"/>
      <c r="XE987"/>
      <c r="XF987"/>
      <c r="XG987"/>
      <c r="XH987"/>
      <c r="XI987"/>
      <c r="XJ987"/>
      <c r="XK987"/>
      <c r="XL987"/>
      <c r="XM987"/>
      <c r="XN987"/>
      <c r="XO987"/>
      <c r="XP987"/>
      <c r="XQ987"/>
      <c r="XR987"/>
      <c r="XS987"/>
      <c r="XT987"/>
      <c r="XU987"/>
      <c r="XV987"/>
      <c r="XW987"/>
      <c r="XX987"/>
      <c r="XY987"/>
      <c r="XZ987"/>
      <c r="YA987"/>
      <c r="YB987"/>
      <c r="YC987"/>
      <c r="YD987"/>
      <c r="YE987"/>
      <c r="YF987"/>
      <c r="YG987"/>
      <c r="YH987"/>
      <c r="YI987"/>
      <c r="YJ987"/>
      <c r="YK987"/>
      <c r="YL987"/>
      <c r="YM987"/>
      <c r="YN987"/>
      <c r="YO987"/>
      <c r="YP987"/>
      <c r="YQ987"/>
      <c r="YR987"/>
      <c r="YS987"/>
      <c r="YT987"/>
      <c r="YU987"/>
      <c r="YV987"/>
      <c r="YW987"/>
      <c r="YX987"/>
      <c r="YY987"/>
      <c r="YZ987"/>
      <c r="ZA987"/>
      <c r="ZB987"/>
      <c r="ZC987"/>
      <c r="ZD987"/>
      <c r="ZE987"/>
      <c r="ZF987"/>
      <c r="ZG987"/>
      <c r="ZH987"/>
      <c r="ZI987"/>
      <c r="ZJ987"/>
      <c r="ZK987"/>
      <c r="ZL987"/>
      <c r="ZM987"/>
      <c r="ZN987"/>
      <c r="ZO987"/>
      <c r="ZP987"/>
      <c r="ZQ987"/>
      <c r="ZR987"/>
      <c r="ZS987"/>
      <c r="ZT987"/>
      <c r="ZU987"/>
      <c r="ZV987"/>
      <c r="ZW987"/>
      <c r="ZX987"/>
      <c r="ZY987"/>
      <c r="ZZ987"/>
    </row>
    <row r="988" spans="12:702" x14ac:dyDescent="0.3">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c r="ME988"/>
      <c r="MF988"/>
      <c r="MG988"/>
      <c r="MH988"/>
      <c r="MI988"/>
      <c r="MJ988"/>
      <c r="MK988"/>
      <c r="ML988"/>
      <c r="MM988"/>
      <c r="MN988"/>
      <c r="MO988"/>
      <c r="MP988"/>
      <c r="MQ988"/>
      <c r="MR988"/>
      <c r="MS988"/>
      <c r="MT988"/>
      <c r="MU988"/>
      <c r="MV988"/>
      <c r="MW988"/>
      <c r="MX988"/>
      <c r="MY988"/>
      <c r="MZ988"/>
      <c r="NA988"/>
      <c r="NB988"/>
      <c r="NC988"/>
      <c r="ND988"/>
      <c r="NE988"/>
      <c r="NF988"/>
      <c r="NG988"/>
      <c r="NH988"/>
      <c r="NI988"/>
      <c r="NJ988"/>
      <c r="NK988"/>
      <c r="NL988"/>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c r="PL988"/>
      <c r="PM988"/>
      <c r="PN988"/>
      <c r="PO988"/>
      <c r="PP988"/>
      <c r="PQ988"/>
      <c r="PR988"/>
      <c r="PS988"/>
      <c r="PT988"/>
      <c r="PU988"/>
      <c r="PV988"/>
      <c r="PW988"/>
      <c r="PX988"/>
      <c r="PY988"/>
      <c r="PZ988"/>
      <c r="QA988"/>
      <c r="QB988"/>
      <c r="QC988"/>
      <c r="QD988"/>
      <c r="QE988"/>
      <c r="QF988"/>
      <c r="QG988"/>
      <c r="QH988"/>
      <c r="QI988"/>
      <c r="QJ988"/>
      <c r="QK988"/>
      <c r="QL988"/>
      <c r="QM988"/>
      <c r="QN988"/>
      <c r="QO988"/>
      <c r="QP988"/>
      <c r="QQ988"/>
      <c r="QR988"/>
      <c r="QS988"/>
      <c r="QT988"/>
      <c r="QU988"/>
      <c r="QV988"/>
      <c r="QW988"/>
      <c r="QX988"/>
      <c r="QY988"/>
      <c r="QZ988"/>
      <c r="RA988"/>
      <c r="RB988"/>
      <c r="RC988"/>
      <c r="RD988"/>
      <c r="RE988"/>
      <c r="RF988"/>
      <c r="RG988"/>
      <c r="RH988"/>
      <c r="RI988"/>
      <c r="RJ988"/>
      <c r="RK988"/>
      <c r="RL988"/>
      <c r="RM988"/>
      <c r="RN988"/>
      <c r="RO988"/>
      <c r="RP988"/>
      <c r="RQ988"/>
      <c r="RR988"/>
      <c r="RS988"/>
      <c r="RT988"/>
      <c r="RU988"/>
      <c r="RV988"/>
      <c r="RW988"/>
      <c r="RX988"/>
      <c r="RY988"/>
      <c r="RZ988"/>
      <c r="SA988"/>
      <c r="SB988"/>
      <c r="SC988"/>
      <c r="SD988"/>
      <c r="SE988"/>
      <c r="SF988"/>
      <c r="SG988"/>
      <c r="SH988"/>
      <c r="SI988"/>
      <c r="SJ988"/>
      <c r="SK988"/>
      <c r="SL988"/>
      <c r="SM988"/>
      <c r="SN988"/>
      <c r="SO988"/>
      <c r="SP988"/>
      <c r="SQ988"/>
      <c r="SR988"/>
      <c r="SS988"/>
      <c r="ST988"/>
      <c r="SU988"/>
      <c r="SV988"/>
      <c r="SW988"/>
      <c r="SX988"/>
      <c r="SY988"/>
      <c r="SZ988"/>
      <c r="TA988"/>
      <c r="TB988"/>
      <c r="TC988"/>
      <c r="TD988"/>
      <c r="TE988"/>
      <c r="TF988"/>
      <c r="TG988"/>
      <c r="TH988"/>
      <c r="TI988"/>
      <c r="TJ988"/>
      <c r="TK988"/>
      <c r="TL988"/>
      <c r="TM988"/>
      <c r="TN988"/>
      <c r="TO988"/>
      <c r="TP988"/>
      <c r="TQ988"/>
      <c r="TR988"/>
      <c r="TS988"/>
      <c r="TT988"/>
      <c r="TU988"/>
      <c r="TV988"/>
      <c r="TW988"/>
      <c r="TX988"/>
      <c r="TY988"/>
      <c r="TZ988"/>
      <c r="UA988"/>
      <c r="UB988"/>
      <c r="UC988"/>
      <c r="UD988"/>
      <c r="UE988"/>
      <c r="UF988"/>
      <c r="UG988"/>
      <c r="UH988"/>
      <c r="UI988"/>
      <c r="UJ988"/>
      <c r="UK988"/>
      <c r="UL988"/>
      <c r="UM988"/>
      <c r="UN988"/>
      <c r="UO988"/>
      <c r="UP988"/>
      <c r="UQ988"/>
      <c r="UR988"/>
      <c r="US988"/>
      <c r="UT988"/>
      <c r="UU988"/>
      <c r="UV988"/>
      <c r="UW988"/>
      <c r="UX988"/>
      <c r="UY988"/>
      <c r="UZ988"/>
      <c r="VA988"/>
      <c r="VB988"/>
      <c r="VC988"/>
      <c r="VD988"/>
      <c r="VE988"/>
      <c r="VF988"/>
      <c r="VG988"/>
      <c r="VH988"/>
      <c r="VI988"/>
      <c r="VJ988"/>
      <c r="VK988"/>
      <c r="VL988"/>
      <c r="VM988"/>
      <c r="VN988"/>
      <c r="VO988"/>
      <c r="VP988"/>
      <c r="VQ988"/>
      <c r="VR988"/>
      <c r="VS988"/>
      <c r="VT988"/>
      <c r="VU988"/>
      <c r="VV988"/>
      <c r="VW988"/>
      <c r="VX988"/>
      <c r="VY988"/>
      <c r="VZ988"/>
      <c r="WA988"/>
      <c r="WB988"/>
      <c r="WC988"/>
      <c r="WD988"/>
      <c r="WE988"/>
      <c r="WF988"/>
      <c r="WG988"/>
      <c r="WH988"/>
      <c r="WI988"/>
      <c r="WJ988"/>
      <c r="WK988"/>
      <c r="WL988"/>
      <c r="WM988"/>
      <c r="WN988"/>
      <c r="WO988"/>
      <c r="WP988"/>
      <c r="WQ988"/>
      <c r="WR988"/>
      <c r="WS988"/>
      <c r="WT988"/>
      <c r="WU988"/>
      <c r="WV988"/>
      <c r="WW988"/>
      <c r="WX988"/>
      <c r="WY988"/>
      <c r="WZ988"/>
      <c r="XA988"/>
      <c r="XB988"/>
      <c r="XC988"/>
      <c r="XD988"/>
      <c r="XE988"/>
      <c r="XF988"/>
      <c r="XG988"/>
      <c r="XH988"/>
      <c r="XI988"/>
      <c r="XJ988"/>
      <c r="XK988"/>
      <c r="XL988"/>
      <c r="XM988"/>
      <c r="XN988"/>
      <c r="XO988"/>
      <c r="XP988"/>
      <c r="XQ988"/>
      <c r="XR988"/>
      <c r="XS988"/>
      <c r="XT988"/>
      <c r="XU988"/>
      <c r="XV988"/>
      <c r="XW988"/>
      <c r="XX988"/>
      <c r="XY988"/>
      <c r="XZ988"/>
      <c r="YA988"/>
      <c r="YB988"/>
      <c r="YC988"/>
      <c r="YD988"/>
      <c r="YE988"/>
      <c r="YF988"/>
      <c r="YG988"/>
      <c r="YH988"/>
      <c r="YI988"/>
      <c r="YJ988"/>
      <c r="YK988"/>
      <c r="YL988"/>
      <c r="YM988"/>
      <c r="YN988"/>
      <c r="YO988"/>
      <c r="YP988"/>
      <c r="YQ988"/>
      <c r="YR988"/>
      <c r="YS988"/>
      <c r="YT988"/>
      <c r="YU988"/>
      <c r="YV988"/>
      <c r="YW988"/>
      <c r="YX988"/>
      <c r="YY988"/>
      <c r="YZ988"/>
      <c r="ZA988"/>
      <c r="ZB988"/>
      <c r="ZC988"/>
      <c r="ZD988"/>
      <c r="ZE988"/>
      <c r="ZF988"/>
      <c r="ZG988"/>
      <c r="ZH988"/>
      <c r="ZI988"/>
      <c r="ZJ988"/>
      <c r="ZK988"/>
      <c r="ZL988"/>
      <c r="ZM988"/>
      <c r="ZN988"/>
      <c r="ZO988"/>
      <c r="ZP988"/>
      <c r="ZQ988"/>
      <c r="ZR988"/>
      <c r="ZS988"/>
      <c r="ZT988"/>
      <c r="ZU988"/>
      <c r="ZV988"/>
      <c r="ZW988"/>
      <c r="ZX988"/>
      <c r="ZY988"/>
      <c r="ZZ988"/>
    </row>
    <row r="989" spans="12:702" x14ac:dyDescent="0.3">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c r="ME989"/>
      <c r="MF989"/>
      <c r="MG989"/>
      <c r="MH989"/>
      <c r="MI989"/>
      <c r="MJ989"/>
      <c r="MK989"/>
      <c r="ML989"/>
      <c r="MM989"/>
      <c r="MN989"/>
      <c r="MO989"/>
      <c r="MP989"/>
      <c r="MQ989"/>
      <c r="MR989"/>
      <c r="MS989"/>
      <c r="MT989"/>
      <c r="MU989"/>
      <c r="MV989"/>
      <c r="MW989"/>
      <c r="MX989"/>
      <c r="MY989"/>
      <c r="MZ989"/>
      <c r="NA989"/>
      <c r="NB989"/>
      <c r="NC989"/>
      <c r="ND989"/>
      <c r="NE989"/>
      <c r="NF989"/>
      <c r="NG989"/>
      <c r="NH989"/>
      <c r="NI989"/>
      <c r="NJ989"/>
      <c r="NK989"/>
      <c r="NL989"/>
      <c r="NM989"/>
      <c r="NN989"/>
      <c r="NO989"/>
      <c r="NP989"/>
      <c r="NQ989"/>
      <c r="NR989"/>
      <c r="NS989"/>
      <c r="NT989"/>
      <c r="NU989"/>
      <c r="NV989"/>
      <c r="NW989"/>
      <c r="NX989"/>
      <c r="NY989"/>
      <c r="NZ989"/>
      <c r="OA989"/>
      <c r="OB989"/>
      <c r="OC989"/>
      <c r="OD989"/>
      <c r="OE989"/>
      <c r="OF989"/>
      <c r="OG989"/>
      <c r="OH989"/>
      <c r="OI989"/>
      <c r="OJ989"/>
      <c r="OK989"/>
      <c r="OL989"/>
      <c r="OM989"/>
      <c r="ON989"/>
      <c r="OO989"/>
      <c r="OP989"/>
      <c r="OQ989"/>
      <c r="OR989"/>
      <c r="OS989"/>
      <c r="OT989"/>
      <c r="OU989"/>
      <c r="OV989"/>
      <c r="OW989"/>
      <c r="OX989"/>
      <c r="OY989"/>
      <c r="OZ989"/>
      <c r="PA989"/>
      <c r="PB989"/>
      <c r="PC989"/>
      <c r="PD989"/>
      <c r="PE989"/>
      <c r="PF989"/>
      <c r="PG989"/>
      <c r="PH989"/>
      <c r="PI989"/>
      <c r="PJ989"/>
      <c r="PK989"/>
      <c r="PL989"/>
      <c r="PM989"/>
      <c r="PN989"/>
      <c r="PO989"/>
      <c r="PP989"/>
      <c r="PQ989"/>
      <c r="PR989"/>
      <c r="PS989"/>
      <c r="PT989"/>
      <c r="PU989"/>
      <c r="PV989"/>
      <c r="PW989"/>
      <c r="PX989"/>
      <c r="PY989"/>
      <c r="PZ989"/>
      <c r="QA989"/>
      <c r="QB989"/>
      <c r="QC989"/>
      <c r="QD989"/>
      <c r="QE989"/>
      <c r="QF989"/>
      <c r="QG989"/>
      <c r="QH989"/>
      <c r="QI989"/>
      <c r="QJ989"/>
      <c r="QK989"/>
      <c r="QL989"/>
      <c r="QM989"/>
      <c r="QN989"/>
      <c r="QO989"/>
      <c r="QP989"/>
      <c r="QQ989"/>
      <c r="QR989"/>
      <c r="QS989"/>
      <c r="QT989"/>
      <c r="QU989"/>
      <c r="QV989"/>
      <c r="QW989"/>
      <c r="QX989"/>
      <c r="QY989"/>
      <c r="QZ989"/>
      <c r="RA989"/>
      <c r="RB989"/>
      <c r="RC989"/>
      <c r="RD989"/>
      <c r="RE989"/>
      <c r="RF989"/>
      <c r="RG989"/>
      <c r="RH989"/>
      <c r="RI989"/>
      <c r="RJ989"/>
      <c r="RK989"/>
      <c r="RL989"/>
      <c r="RM989"/>
      <c r="RN989"/>
      <c r="RO989"/>
      <c r="RP989"/>
      <c r="RQ989"/>
      <c r="RR989"/>
      <c r="RS989"/>
      <c r="RT989"/>
      <c r="RU989"/>
      <c r="RV989"/>
      <c r="RW989"/>
      <c r="RX989"/>
      <c r="RY989"/>
      <c r="RZ989"/>
      <c r="SA989"/>
      <c r="SB989"/>
      <c r="SC989"/>
      <c r="SD989"/>
      <c r="SE989"/>
      <c r="SF989"/>
      <c r="SG989"/>
      <c r="SH989"/>
      <c r="SI989"/>
      <c r="SJ989"/>
      <c r="SK989"/>
      <c r="SL989"/>
      <c r="SM989"/>
      <c r="SN989"/>
      <c r="SO989"/>
      <c r="SP989"/>
      <c r="SQ989"/>
      <c r="SR989"/>
      <c r="SS989"/>
      <c r="ST989"/>
      <c r="SU989"/>
      <c r="SV989"/>
      <c r="SW989"/>
      <c r="SX989"/>
      <c r="SY989"/>
      <c r="SZ989"/>
      <c r="TA989"/>
      <c r="TB989"/>
      <c r="TC989"/>
      <c r="TD989"/>
      <c r="TE989"/>
      <c r="TF989"/>
      <c r="TG989"/>
      <c r="TH989"/>
      <c r="TI989"/>
      <c r="TJ989"/>
      <c r="TK989"/>
      <c r="TL989"/>
      <c r="TM989"/>
      <c r="TN989"/>
      <c r="TO989"/>
      <c r="TP989"/>
      <c r="TQ989"/>
      <c r="TR989"/>
      <c r="TS989"/>
      <c r="TT989"/>
      <c r="TU989"/>
      <c r="TV989"/>
      <c r="TW989"/>
      <c r="TX989"/>
      <c r="TY989"/>
      <c r="TZ989"/>
      <c r="UA989"/>
      <c r="UB989"/>
      <c r="UC989"/>
      <c r="UD989"/>
      <c r="UE989"/>
      <c r="UF989"/>
      <c r="UG989"/>
      <c r="UH989"/>
      <c r="UI989"/>
      <c r="UJ989"/>
      <c r="UK989"/>
      <c r="UL989"/>
      <c r="UM989"/>
      <c r="UN989"/>
      <c r="UO989"/>
      <c r="UP989"/>
      <c r="UQ989"/>
      <c r="UR989"/>
      <c r="US989"/>
      <c r="UT989"/>
      <c r="UU989"/>
      <c r="UV989"/>
      <c r="UW989"/>
      <c r="UX989"/>
      <c r="UY989"/>
      <c r="UZ989"/>
      <c r="VA989"/>
      <c r="VB989"/>
      <c r="VC989"/>
      <c r="VD989"/>
      <c r="VE989"/>
      <c r="VF989"/>
      <c r="VG989"/>
      <c r="VH989"/>
      <c r="VI989"/>
      <c r="VJ989"/>
      <c r="VK989"/>
      <c r="VL989"/>
      <c r="VM989"/>
      <c r="VN989"/>
      <c r="VO989"/>
      <c r="VP989"/>
      <c r="VQ989"/>
      <c r="VR989"/>
      <c r="VS989"/>
      <c r="VT989"/>
      <c r="VU989"/>
      <c r="VV989"/>
      <c r="VW989"/>
      <c r="VX989"/>
      <c r="VY989"/>
      <c r="VZ989"/>
      <c r="WA989"/>
      <c r="WB989"/>
      <c r="WC989"/>
      <c r="WD989"/>
      <c r="WE989"/>
      <c r="WF989"/>
      <c r="WG989"/>
      <c r="WH989"/>
      <c r="WI989"/>
      <c r="WJ989"/>
      <c r="WK989"/>
      <c r="WL989"/>
      <c r="WM989"/>
      <c r="WN989"/>
      <c r="WO989"/>
      <c r="WP989"/>
      <c r="WQ989"/>
      <c r="WR989"/>
      <c r="WS989"/>
      <c r="WT989"/>
      <c r="WU989"/>
      <c r="WV989"/>
      <c r="WW989"/>
      <c r="WX989"/>
      <c r="WY989"/>
      <c r="WZ989"/>
      <c r="XA989"/>
      <c r="XB989"/>
      <c r="XC989"/>
      <c r="XD989"/>
      <c r="XE989"/>
      <c r="XF989"/>
      <c r="XG989"/>
      <c r="XH989"/>
      <c r="XI989"/>
      <c r="XJ989"/>
      <c r="XK989"/>
      <c r="XL989"/>
      <c r="XM989"/>
      <c r="XN989"/>
      <c r="XO989"/>
      <c r="XP989"/>
      <c r="XQ989"/>
      <c r="XR989"/>
      <c r="XS989"/>
      <c r="XT989"/>
      <c r="XU989"/>
      <c r="XV989"/>
      <c r="XW989"/>
      <c r="XX989"/>
      <c r="XY989"/>
      <c r="XZ989"/>
      <c r="YA989"/>
      <c r="YB989"/>
      <c r="YC989"/>
      <c r="YD989"/>
      <c r="YE989"/>
      <c r="YF989"/>
      <c r="YG989"/>
      <c r="YH989"/>
      <c r="YI989"/>
      <c r="YJ989"/>
      <c r="YK989"/>
      <c r="YL989"/>
      <c r="YM989"/>
      <c r="YN989"/>
      <c r="YO989"/>
      <c r="YP989"/>
      <c r="YQ989"/>
      <c r="YR989"/>
      <c r="YS989"/>
      <c r="YT989"/>
      <c r="YU989"/>
      <c r="YV989"/>
      <c r="YW989"/>
      <c r="YX989"/>
      <c r="YY989"/>
      <c r="YZ989"/>
      <c r="ZA989"/>
      <c r="ZB989"/>
      <c r="ZC989"/>
      <c r="ZD989"/>
      <c r="ZE989"/>
      <c r="ZF989"/>
      <c r="ZG989"/>
      <c r="ZH989"/>
      <c r="ZI989"/>
      <c r="ZJ989"/>
      <c r="ZK989"/>
      <c r="ZL989"/>
      <c r="ZM989"/>
      <c r="ZN989"/>
      <c r="ZO989"/>
      <c r="ZP989"/>
      <c r="ZQ989"/>
      <c r="ZR989"/>
      <c r="ZS989"/>
      <c r="ZT989"/>
      <c r="ZU989"/>
      <c r="ZV989"/>
      <c r="ZW989"/>
      <c r="ZX989"/>
      <c r="ZY989"/>
      <c r="ZZ989"/>
    </row>
    <row r="990" spans="12:702" x14ac:dyDescent="0.3">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c r="ME990"/>
      <c r="MF990"/>
      <c r="MG990"/>
      <c r="MH990"/>
      <c r="MI990"/>
      <c r="MJ990"/>
      <c r="MK990"/>
      <c r="ML990"/>
      <c r="MM990"/>
      <c r="MN990"/>
      <c r="MO990"/>
      <c r="MP990"/>
      <c r="MQ990"/>
      <c r="MR990"/>
      <c r="MS990"/>
      <c r="MT990"/>
      <c r="MU990"/>
      <c r="MV990"/>
      <c r="MW990"/>
      <c r="MX990"/>
      <c r="MY990"/>
      <c r="MZ990"/>
      <c r="NA990"/>
      <c r="NB990"/>
      <c r="NC990"/>
      <c r="ND990"/>
      <c r="NE990"/>
      <c r="NF990"/>
      <c r="NG990"/>
      <c r="NH990"/>
      <c r="NI990"/>
      <c r="NJ990"/>
      <c r="NK990"/>
      <c r="NL990"/>
      <c r="NM990"/>
      <c r="NN990"/>
      <c r="NO990"/>
      <c r="NP990"/>
      <c r="NQ990"/>
      <c r="NR990"/>
      <c r="NS990"/>
      <c r="NT990"/>
      <c r="NU990"/>
      <c r="NV990"/>
      <c r="NW990"/>
      <c r="NX990"/>
      <c r="NY990"/>
      <c r="NZ990"/>
      <c r="OA990"/>
      <c r="OB990"/>
      <c r="OC990"/>
      <c r="OD990"/>
      <c r="OE990"/>
      <c r="OF990"/>
      <c r="OG990"/>
      <c r="OH990"/>
      <c r="OI990"/>
      <c r="OJ990"/>
      <c r="OK990"/>
      <c r="OL990"/>
      <c r="OM990"/>
      <c r="ON990"/>
      <c r="OO990"/>
      <c r="OP990"/>
      <c r="OQ990"/>
      <c r="OR990"/>
      <c r="OS990"/>
      <c r="OT990"/>
      <c r="OU990"/>
      <c r="OV990"/>
      <c r="OW990"/>
      <c r="OX990"/>
      <c r="OY990"/>
      <c r="OZ990"/>
      <c r="PA990"/>
      <c r="PB990"/>
      <c r="PC990"/>
      <c r="PD990"/>
      <c r="PE990"/>
      <c r="PF990"/>
      <c r="PG990"/>
      <c r="PH990"/>
      <c r="PI990"/>
      <c r="PJ990"/>
      <c r="PK990"/>
      <c r="PL990"/>
      <c r="PM990"/>
      <c r="PN990"/>
      <c r="PO990"/>
      <c r="PP990"/>
      <c r="PQ990"/>
      <c r="PR990"/>
      <c r="PS990"/>
      <c r="PT990"/>
      <c r="PU990"/>
      <c r="PV990"/>
      <c r="PW990"/>
      <c r="PX990"/>
      <c r="PY990"/>
      <c r="PZ990"/>
      <c r="QA990"/>
      <c r="QB990"/>
      <c r="QC990"/>
      <c r="QD990"/>
      <c r="QE990"/>
      <c r="QF990"/>
      <c r="QG990"/>
      <c r="QH990"/>
      <c r="QI990"/>
      <c r="QJ990"/>
      <c r="QK990"/>
      <c r="QL990"/>
      <c r="QM990"/>
      <c r="QN990"/>
      <c r="QO990"/>
      <c r="QP990"/>
      <c r="QQ990"/>
      <c r="QR990"/>
      <c r="QS990"/>
      <c r="QT990"/>
      <c r="QU990"/>
      <c r="QV990"/>
      <c r="QW990"/>
      <c r="QX990"/>
      <c r="QY990"/>
      <c r="QZ990"/>
      <c r="RA990"/>
      <c r="RB990"/>
      <c r="RC990"/>
      <c r="RD990"/>
      <c r="RE990"/>
      <c r="RF990"/>
      <c r="RG990"/>
      <c r="RH990"/>
      <c r="RI990"/>
      <c r="RJ990"/>
      <c r="RK990"/>
      <c r="RL990"/>
      <c r="RM990"/>
      <c r="RN990"/>
      <c r="RO990"/>
      <c r="RP990"/>
      <c r="RQ990"/>
      <c r="RR990"/>
      <c r="RS990"/>
      <c r="RT990"/>
      <c r="RU990"/>
      <c r="RV990"/>
      <c r="RW990"/>
      <c r="RX990"/>
      <c r="RY990"/>
      <c r="RZ990"/>
      <c r="SA990"/>
      <c r="SB990"/>
      <c r="SC990"/>
      <c r="SD990"/>
      <c r="SE990"/>
      <c r="SF990"/>
      <c r="SG990"/>
      <c r="SH990"/>
      <c r="SI990"/>
      <c r="SJ990"/>
      <c r="SK990"/>
      <c r="SL990"/>
      <c r="SM990"/>
      <c r="SN990"/>
      <c r="SO990"/>
      <c r="SP990"/>
      <c r="SQ990"/>
      <c r="SR990"/>
      <c r="SS990"/>
      <c r="ST990"/>
      <c r="SU990"/>
      <c r="SV990"/>
      <c r="SW990"/>
      <c r="SX990"/>
      <c r="SY990"/>
      <c r="SZ990"/>
      <c r="TA990"/>
      <c r="TB990"/>
      <c r="TC990"/>
      <c r="TD990"/>
      <c r="TE990"/>
      <c r="TF990"/>
      <c r="TG990"/>
      <c r="TH990"/>
      <c r="TI990"/>
      <c r="TJ990"/>
      <c r="TK990"/>
      <c r="TL990"/>
      <c r="TM990"/>
      <c r="TN990"/>
      <c r="TO990"/>
      <c r="TP990"/>
      <c r="TQ990"/>
      <c r="TR990"/>
      <c r="TS990"/>
      <c r="TT990"/>
      <c r="TU990"/>
      <c r="TV990"/>
      <c r="TW990"/>
      <c r="TX990"/>
      <c r="TY990"/>
      <c r="TZ990"/>
      <c r="UA990"/>
      <c r="UB990"/>
      <c r="UC990"/>
      <c r="UD990"/>
      <c r="UE990"/>
      <c r="UF990"/>
      <c r="UG990"/>
      <c r="UH990"/>
      <c r="UI990"/>
      <c r="UJ990"/>
      <c r="UK990"/>
      <c r="UL990"/>
      <c r="UM990"/>
      <c r="UN990"/>
      <c r="UO990"/>
      <c r="UP990"/>
      <c r="UQ990"/>
      <c r="UR990"/>
      <c r="US990"/>
      <c r="UT990"/>
      <c r="UU990"/>
      <c r="UV990"/>
      <c r="UW990"/>
      <c r="UX990"/>
      <c r="UY990"/>
      <c r="UZ990"/>
      <c r="VA990"/>
      <c r="VB990"/>
      <c r="VC990"/>
      <c r="VD990"/>
      <c r="VE990"/>
      <c r="VF990"/>
      <c r="VG990"/>
      <c r="VH990"/>
      <c r="VI990"/>
      <c r="VJ990"/>
      <c r="VK990"/>
      <c r="VL990"/>
      <c r="VM990"/>
      <c r="VN990"/>
      <c r="VO990"/>
      <c r="VP990"/>
      <c r="VQ990"/>
      <c r="VR990"/>
      <c r="VS990"/>
      <c r="VT990"/>
      <c r="VU990"/>
      <c r="VV990"/>
      <c r="VW990"/>
      <c r="VX990"/>
      <c r="VY990"/>
      <c r="VZ990"/>
      <c r="WA990"/>
      <c r="WB990"/>
      <c r="WC990"/>
      <c r="WD990"/>
      <c r="WE990"/>
      <c r="WF990"/>
      <c r="WG990"/>
      <c r="WH990"/>
      <c r="WI990"/>
      <c r="WJ990"/>
      <c r="WK990"/>
      <c r="WL990"/>
      <c r="WM990"/>
      <c r="WN990"/>
      <c r="WO990"/>
      <c r="WP990"/>
      <c r="WQ990"/>
      <c r="WR990"/>
      <c r="WS990"/>
      <c r="WT990"/>
      <c r="WU990"/>
      <c r="WV990"/>
      <c r="WW990"/>
      <c r="WX990"/>
      <c r="WY990"/>
      <c r="WZ990"/>
      <c r="XA990"/>
      <c r="XB990"/>
      <c r="XC990"/>
      <c r="XD990"/>
      <c r="XE990"/>
      <c r="XF990"/>
      <c r="XG990"/>
      <c r="XH990"/>
      <c r="XI990"/>
      <c r="XJ990"/>
      <c r="XK990"/>
      <c r="XL990"/>
      <c r="XM990"/>
      <c r="XN990"/>
      <c r="XO990"/>
      <c r="XP990"/>
      <c r="XQ990"/>
      <c r="XR990"/>
      <c r="XS990"/>
      <c r="XT990"/>
      <c r="XU990"/>
      <c r="XV990"/>
      <c r="XW990"/>
      <c r="XX990"/>
      <c r="XY990"/>
      <c r="XZ990"/>
      <c r="YA990"/>
      <c r="YB990"/>
      <c r="YC990"/>
      <c r="YD990"/>
      <c r="YE990"/>
      <c r="YF990"/>
      <c r="YG990"/>
      <c r="YH990"/>
      <c r="YI990"/>
      <c r="YJ990"/>
      <c r="YK990"/>
      <c r="YL990"/>
      <c r="YM990"/>
      <c r="YN990"/>
      <c r="YO990"/>
      <c r="YP990"/>
      <c r="YQ990"/>
      <c r="YR990"/>
      <c r="YS990"/>
      <c r="YT990"/>
      <c r="YU990"/>
      <c r="YV990"/>
      <c r="YW990"/>
      <c r="YX990"/>
      <c r="YY990"/>
      <c r="YZ990"/>
      <c r="ZA990"/>
      <c r="ZB990"/>
      <c r="ZC990"/>
      <c r="ZD990"/>
      <c r="ZE990"/>
      <c r="ZF990"/>
      <c r="ZG990"/>
      <c r="ZH990"/>
      <c r="ZI990"/>
      <c r="ZJ990"/>
      <c r="ZK990"/>
      <c r="ZL990"/>
      <c r="ZM990"/>
      <c r="ZN990"/>
      <c r="ZO990"/>
      <c r="ZP990"/>
      <c r="ZQ990"/>
      <c r="ZR990"/>
      <c r="ZS990"/>
      <c r="ZT990"/>
      <c r="ZU990"/>
      <c r="ZV990"/>
      <c r="ZW990"/>
      <c r="ZX990"/>
      <c r="ZY990"/>
      <c r="ZZ990"/>
    </row>
    <row r="991" spans="12:702" x14ac:dyDescent="0.3">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c r="ME991"/>
      <c r="MF991"/>
      <c r="MG991"/>
      <c r="MH991"/>
      <c r="MI991"/>
      <c r="MJ991"/>
      <c r="MK991"/>
      <c r="ML991"/>
      <c r="MM991"/>
      <c r="MN991"/>
      <c r="MO991"/>
      <c r="MP991"/>
      <c r="MQ991"/>
      <c r="MR991"/>
      <c r="MS991"/>
      <c r="MT991"/>
      <c r="MU991"/>
      <c r="MV991"/>
      <c r="MW991"/>
      <c r="MX991"/>
      <c r="MY991"/>
      <c r="MZ991"/>
      <c r="NA991"/>
      <c r="NB991"/>
      <c r="NC991"/>
      <c r="ND991"/>
      <c r="NE991"/>
      <c r="NF991"/>
      <c r="NG991"/>
      <c r="NH991"/>
      <c r="NI991"/>
      <c r="NJ991"/>
      <c r="NK991"/>
      <c r="NL991"/>
      <c r="NM991"/>
      <c r="NN991"/>
      <c r="NO991"/>
      <c r="NP991"/>
      <c r="NQ991"/>
      <c r="NR991"/>
      <c r="NS991"/>
      <c r="NT991"/>
      <c r="NU991"/>
      <c r="NV991"/>
      <c r="NW991"/>
      <c r="NX991"/>
      <c r="NY991"/>
      <c r="NZ991"/>
      <c r="OA991"/>
      <c r="OB991"/>
      <c r="OC991"/>
      <c r="OD991"/>
      <c r="OE991"/>
      <c r="OF991"/>
      <c r="OG991"/>
      <c r="OH991"/>
      <c r="OI991"/>
      <c r="OJ991"/>
      <c r="OK991"/>
      <c r="OL991"/>
      <c r="OM991"/>
      <c r="ON991"/>
      <c r="OO991"/>
      <c r="OP991"/>
      <c r="OQ991"/>
      <c r="OR991"/>
      <c r="OS991"/>
      <c r="OT991"/>
      <c r="OU991"/>
      <c r="OV991"/>
      <c r="OW991"/>
      <c r="OX991"/>
      <c r="OY991"/>
      <c r="OZ991"/>
      <c r="PA991"/>
      <c r="PB991"/>
      <c r="PC991"/>
      <c r="PD991"/>
      <c r="PE991"/>
      <c r="PF991"/>
      <c r="PG991"/>
      <c r="PH991"/>
      <c r="PI991"/>
      <c r="PJ991"/>
      <c r="PK991"/>
      <c r="PL991"/>
      <c r="PM991"/>
      <c r="PN991"/>
      <c r="PO991"/>
      <c r="PP991"/>
      <c r="PQ991"/>
      <c r="PR991"/>
      <c r="PS991"/>
      <c r="PT991"/>
      <c r="PU991"/>
      <c r="PV991"/>
      <c r="PW991"/>
      <c r="PX991"/>
      <c r="PY991"/>
      <c r="PZ991"/>
      <c r="QA991"/>
      <c r="QB991"/>
      <c r="QC991"/>
      <c r="QD991"/>
      <c r="QE991"/>
      <c r="QF991"/>
      <c r="QG991"/>
      <c r="QH991"/>
      <c r="QI991"/>
      <c r="QJ991"/>
      <c r="QK991"/>
      <c r="QL991"/>
      <c r="QM991"/>
      <c r="QN991"/>
      <c r="QO991"/>
      <c r="QP991"/>
      <c r="QQ991"/>
      <c r="QR991"/>
      <c r="QS991"/>
      <c r="QT991"/>
      <c r="QU991"/>
      <c r="QV991"/>
      <c r="QW991"/>
      <c r="QX991"/>
      <c r="QY991"/>
      <c r="QZ991"/>
      <c r="RA991"/>
      <c r="RB991"/>
      <c r="RC991"/>
      <c r="RD991"/>
      <c r="RE991"/>
      <c r="RF991"/>
      <c r="RG991"/>
      <c r="RH991"/>
      <c r="RI991"/>
      <c r="RJ991"/>
      <c r="RK991"/>
      <c r="RL991"/>
      <c r="RM991"/>
      <c r="RN991"/>
      <c r="RO991"/>
      <c r="RP991"/>
      <c r="RQ991"/>
      <c r="RR991"/>
      <c r="RS991"/>
      <c r="RT991"/>
      <c r="RU991"/>
      <c r="RV991"/>
      <c r="RW991"/>
      <c r="RX991"/>
      <c r="RY991"/>
      <c r="RZ991"/>
      <c r="SA991"/>
      <c r="SB991"/>
      <c r="SC991"/>
      <c r="SD991"/>
      <c r="SE991"/>
      <c r="SF991"/>
      <c r="SG991"/>
      <c r="SH991"/>
      <c r="SI991"/>
      <c r="SJ991"/>
      <c r="SK991"/>
      <c r="SL991"/>
      <c r="SM991"/>
      <c r="SN991"/>
      <c r="SO991"/>
      <c r="SP991"/>
      <c r="SQ991"/>
      <c r="SR991"/>
      <c r="SS991"/>
      <c r="ST991"/>
      <c r="SU991"/>
      <c r="SV991"/>
      <c r="SW991"/>
      <c r="SX991"/>
      <c r="SY991"/>
      <c r="SZ991"/>
      <c r="TA991"/>
      <c r="TB991"/>
      <c r="TC991"/>
      <c r="TD991"/>
      <c r="TE991"/>
      <c r="TF991"/>
      <c r="TG991"/>
      <c r="TH991"/>
      <c r="TI991"/>
      <c r="TJ991"/>
      <c r="TK991"/>
      <c r="TL991"/>
      <c r="TM991"/>
      <c r="TN991"/>
      <c r="TO991"/>
      <c r="TP991"/>
      <c r="TQ991"/>
      <c r="TR991"/>
      <c r="TS991"/>
      <c r="TT991"/>
      <c r="TU991"/>
      <c r="TV991"/>
      <c r="TW991"/>
      <c r="TX991"/>
      <c r="TY991"/>
      <c r="TZ991"/>
      <c r="UA991"/>
      <c r="UB991"/>
      <c r="UC991"/>
      <c r="UD991"/>
      <c r="UE991"/>
      <c r="UF991"/>
      <c r="UG991"/>
      <c r="UH991"/>
      <c r="UI991"/>
      <c r="UJ991"/>
      <c r="UK991"/>
      <c r="UL991"/>
      <c r="UM991"/>
      <c r="UN991"/>
      <c r="UO991"/>
      <c r="UP991"/>
      <c r="UQ991"/>
      <c r="UR991"/>
      <c r="US991"/>
      <c r="UT991"/>
      <c r="UU991"/>
      <c r="UV991"/>
      <c r="UW991"/>
      <c r="UX991"/>
      <c r="UY991"/>
      <c r="UZ991"/>
      <c r="VA991"/>
      <c r="VB991"/>
      <c r="VC991"/>
      <c r="VD991"/>
      <c r="VE991"/>
      <c r="VF991"/>
      <c r="VG991"/>
      <c r="VH991"/>
      <c r="VI991"/>
      <c r="VJ991"/>
      <c r="VK991"/>
      <c r="VL991"/>
      <c r="VM991"/>
      <c r="VN991"/>
      <c r="VO991"/>
      <c r="VP991"/>
      <c r="VQ991"/>
      <c r="VR991"/>
      <c r="VS991"/>
      <c r="VT991"/>
      <c r="VU991"/>
      <c r="VV991"/>
      <c r="VW991"/>
      <c r="VX991"/>
      <c r="VY991"/>
      <c r="VZ991"/>
      <c r="WA991"/>
      <c r="WB991"/>
      <c r="WC991"/>
      <c r="WD991"/>
      <c r="WE991"/>
      <c r="WF991"/>
      <c r="WG991"/>
      <c r="WH991"/>
      <c r="WI991"/>
      <c r="WJ991"/>
      <c r="WK991"/>
      <c r="WL991"/>
      <c r="WM991"/>
      <c r="WN991"/>
      <c r="WO991"/>
      <c r="WP991"/>
      <c r="WQ991"/>
      <c r="WR991"/>
      <c r="WS991"/>
      <c r="WT991"/>
      <c r="WU991"/>
      <c r="WV991"/>
      <c r="WW991"/>
      <c r="WX991"/>
      <c r="WY991"/>
      <c r="WZ991"/>
      <c r="XA991"/>
      <c r="XB991"/>
      <c r="XC991"/>
      <c r="XD991"/>
      <c r="XE991"/>
      <c r="XF991"/>
      <c r="XG991"/>
      <c r="XH991"/>
      <c r="XI991"/>
      <c r="XJ991"/>
      <c r="XK991"/>
      <c r="XL991"/>
      <c r="XM991"/>
      <c r="XN991"/>
      <c r="XO991"/>
      <c r="XP991"/>
      <c r="XQ991"/>
      <c r="XR991"/>
      <c r="XS991"/>
      <c r="XT991"/>
      <c r="XU991"/>
      <c r="XV991"/>
      <c r="XW991"/>
      <c r="XX991"/>
      <c r="XY991"/>
      <c r="XZ991"/>
      <c r="YA991"/>
      <c r="YB991"/>
      <c r="YC991"/>
      <c r="YD991"/>
      <c r="YE991"/>
      <c r="YF991"/>
      <c r="YG991"/>
      <c r="YH991"/>
      <c r="YI991"/>
      <c r="YJ991"/>
      <c r="YK991"/>
      <c r="YL991"/>
      <c r="YM991"/>
      <c r="YN991"/>
      <c r="YO991"/>
      <c r="YP991"/>
      <c r="YQ991"/>
      <c r="YR991"/>
      <c r="YS991"/>
      <c r="YT991"/>
      <c r="YU991"/>
      <c r="YV991"/>
      <c r="YW991"/>
      <c r="YX991"/>
      <c r="YY991"/>
      <c r="YZ991"/>
      <c r="ZA991"/>
      <c r="ZB991"/>
      <c r="ZC991"/>
      <c r="ZD991"/>
      <c r="ZE991"/>
      <c r="ZF991"/>
      <c r="ZG991"/>
      <c r="ZH991"/>
      <c r="ZI991"/>
      <c r="ZJ991"/>
      <c r="ZK991"/>
      <c r="ZL991"/>
      <c r="ZM991"/>
      <c r="ZN991"/>
      <c r="ZO991"/>
      <c r="ZP991"/>
      <c r="ZQ991"/>
      <c r="ZR991"/>
      <c r="ZS991"/>
      <c r="ZT991"/>
      <c r="ZU991"/>
      <c r="ZV991"/>
      <c r="ZW991"/>
      <c r="ZX991"/>
      <c r="ZY991"/>
      <c r="ZZ991"/>
    </row>
    <row r="992" spans="12:702" x14ac:dyDescent="0.3">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c r="ME992"/>
      <c r="MF992"/>
      <c r="MG992"/>
      <c r="MH992"/>
      <c r="MI992"/>
      <c r="MJ992"/>
      <c r="MK992"/>
      <c r="ML992"/>
      <c r="MM992"/>
      <c r="MN992"/>
      <c r="MO992"/>
      <c r="MP992"/>
      <c r="MQ992"/>
      <c r="MR992"/>
      <c r="MS992"/>
      <c r="MT992"/>
      <c r="MU992"/>
      <c r="MV992"/>
      <c r="MW992"/>
      <c r="MX992"/>
      <c r="MY992"/>
      <c r="MZ992"/>
      <c r="NA992"/>
      <c r="NB992"/>
      <c r="NC992"/>
      <c r="ND992"/>
      <c r="NE992"/>
      <c r="NF992"/>
      <c r="NG992"/>
      <c r="NH992"/>
      <c r="NI992"/>
      <c r="NJ992"/>
      <c r="NK992"/>
      <c r="NL992"/>
      <c r="NM992"/>
      <c r="NN992"/>
      <c r="NO992"/>
      <c r="NP992"/>
      <c r="NQ992"/>
      <c r="NR992"/>
      <c r="NS992"/>
      <c r="NT992"/>
      <c r="NU992"/>
      <c r="NV992"/>
      <c r="NW992"/>
      <c r="NX992"/>
      <c r="NY992"/>
      <c r="NZ992"/>
      <c r="OA992"/>
      <c r="OB992"/>
      <c r="OC992"/>
      <c r="OD992"/>
      <c r="OE992"/>
      <c r="OF992"/>
      <c r="OG992"/>
      <c r="OH992"/>
      <c r="OI992"/>
      <c r="OJ992"/>
      <c r="OK992"/>
      <c r="OL992"/>
      <c r="OM992"/>
      <c r="ON992"/>
      <c r="OO992"/>
      <c r="OP992"/>
      <c r="OQ992"/>
      <c r="OR992"/>
      <c r="OS992"/>
      <c r="OT992"/>
      <c r="OU992"/>
      <c r="OV992"/>
      <c r="OW992"/>
      <c r="OX992"/>
      <c r="OY992"/>
      <c r="OZ992"/>
      <c r="PA992"/>
      <c r="PB992"/>
      <c r="PC992"/>
      <c r="PD992"/>
      <c r="PE992"/>
      <c r="PF992"/>
      <c r="PG992"/>
      <c r="PH992"/>
      <c r="PI992"/>
      <c r="PJ992"/>
      <c r="PK992"/>
      <c r="PL992"/>
      <c r="PM992"/>
      <c r="PN992"/>
      <c r="PO992"/>
      <c r="PP992"/>
      <c r="PQ992"/>
      <c r="PR992"/>
      <c r="PS992"/>
      <c r="PT992"/>
      <c r="PU992"/>
      <c r="PV992"/>
      <c r="PW992"/>
      <c r="PX992"/>
      <c r="PY992"/>
      <c r="PZ992"/>
      <c r="QA992"/>
      <c r="QB992"/>
      <c r="QC992"/>
      <c r="QD992"/>
      <c r="QE992"/>
      <c r="QF992"/>
      <c r="QG992"/>
      <c r="QH992"/>
      <c r="QI992"/>
      <c r="QJ992"/>
      <c r="QK992"/>
      <c r="QL992"/>
      <c r="QM992"/>
      <c r="QN992"/>
      <c r="QO992"/>
      <c r="QP992"/>
      <c r="QQ992"/>
      <c r="QR992"/>
      <c r="QS992"/>
      <c r="QT992"/>
      <c r="QU992"/>
      <c r="QV992"/>
      <c r="QW992"/>
      <c r="QX992"/>
      <c r="QY992"/>
      <c r="QZ992"/>
      <c r="RA992"/>
      <c r="RB992"/>
      <c r="RC992"/>
      <c r="RD992"/>
      <c r="RE992"/>
      <c r="RF992"/>
      <c r="RG992"/>
      <c r="RH992"/>
      <c r="RI992"/>
      <c r="RJ992"/>
      <c r="RK992"/>
      <c r="RL992"/>
      <c r="RM992"/>
      <c r="RN992"/>
      <c r="RO992"/>
      <c r="RP992"/>
      <c r="RQ992"/>
      <c r="RR992"/>
      <c r="RS992"/>
      <c r="RT992"/>
      <c r="RU992"/>
      <c r="RV992"/>
      <c r="RW992"/>
      <c r="RX992"/>
      <c r="RY992"/>
      <c r="RZ992"/>
      <c r="SA992"/>
      <c r="SB992"/>
      <c r="SC992"/>
      <c r="SD992"/>
      <c r="SE992"/>
      <c r="SF992"/>
      <c r="SG992"/>
      <c r="SH992"/>
      <c r="SI992"/>
      <c r="SJ992"/>
      <c r="SK992"/>
      <c r="SL992"/>
      <c r="SM992"/>
      <c r="SN992"/>
      <c r="SO992"/>
      <c r="SP992"/>
      <c r="SQ992"/>
      <c r="SR992"/>
      <c r="SS992"/>
      <c r="ST992"/>
      <c r="SU992"/>
      <c r="SV992"/>
      <c r="SW992"/>
      <c r="SX992"/>
      <c r="SY992"/>
      <c r="SZ992"/>
      <c r="TA992"/>
      <c r="TB992"/>
      <c r="TC992"/>
      <c r="TD992"/>
      <c r="TE992"/>
      <c r="TF992"/>
      <c r="TG992"/>
      <c r="TH992"/>
      <c r="TI992"/>
      <c r="TJ992"/>
      <c r="TK992"/>
      <c r="TL992"/>
      <c r="TM992"/>
      <c r="TN992"/>
      <c r="TO992"/>
      <c r="TP992"/>
      <c r="TQ992"/>
      <c r="TR992"/>
      <c r="TS992"/>
      <c r="TT992"/>
      <c r="TU992"/>
      <c r="TV992"/>
      <c r="TW992"/>
      <c r="TX992"/>
      <c r="TY992"/>
      <c r="TZ992"/>
      <c r="UA992"/>
      <c r="UB992"/>
      <c r="UC992"/>
      <c r="UD992"/>
      <c r="UE992"/>
      <c r="UF992"/>
      <c r="UG992"/>
      <c r="UH992"/>
      <c r="UI992"/>
      <c r="UJ992"/>
      <c r="UK992"/>
      <c r="UL992"/>
      <c r="UM992"/>
      <c r="UN992"/>
      <c r="UO992"/>
      <c r="UP992"/>
      <c r="UQ992"/>
      <c r="UR992"/>
      <c r="US992"/>
      <c r="UT992"/>
      <c r="UU992"/>
      <c r="UV992"/>
      <c r="UW992"/>
      <c r="UX992"/>
      <c r="UY992"/>
      <c r="UZ992"/>
      <c r="VA992"/>
      <c r="VB992"/>
      <c r="VC992"/>
      <c r="VD992"/>
      <c r="VE992"/>
      <c r="VF992"/>
      <c r="VG992"/>
      <c r="VH992"/>
      <c r="VI992"/>
      <c r="VJ992"/>
      <c r="VK992"/>
      <c r="VL992"/>
      <c r="VM992"/>
      <c r="VN992"/>
      <c r="VO992"/>
      <c r="VP992"/>
      <c r="VQ992"/>
      <c r="VR992"/>
      <c r="VS992"/>
      <c r="VT992"/>
      <c r="VU992"/>
      <c r="VV992"/>
      <c r="VW992"/>
      <c r="VX992"/>
      <c r="VY992"/>
      <c r="VZ992"/>
      <c r="WA992"/>
      <c r="WB992"/>
      <c r="WC992"/>
      <c r="WD992"/>
      <c r="WE992"/>
      <c r="WF992"/>
      <c r="WG992"/>
      <c r="WH992"/>
      <c r="WI992"/>
      <c r="WJ992"/>
      <c r="WK992"/>
      <c r="WL992"/>
      <c r="WM992"/>
      <c r="WN992"/>
      <c r="WO992"/>
      <c r="WP992"/>
      <c r="WQ992"/>
      <c r="WR992"/>
      <c r="WS992"/>
      <c r="WT992"/>
      <c r="WU992"/>
      <c r="WV992"/>
      <c r="WW992"/>
      <c r="WX992"/>
      <c r="WY992"/>
      <c r="WZ992"/>
      <c r="XA992"/>
      <c r="XB992"/>
      <c r="XC992"/>
      <c r="XD992"/>
      <c r="XE992"/>
      <c r="XF992"/>
      <c r="XG992"/>
      <c r="XH992"/>
      <c r="XI992"/>
      <c r="XJ992"/>
      <c r="XK992"/>
      <c r="XL992"/>
      <c r="XM992"/>
      <c r="XN992"/>
      <c r="XO992"/>
      <c r="XP992"/>
      <c r="XQ992"/>
      <c r="XR992"/>
      <c r="XS992"/>
      <c r="XT992"/>
      <c r="XU992"/>
      <c r="XV992"/>
      <c r="XW992"/>
      <c r="XX992"/>
      <c r="XY992"/>
      <c r="XZ992"/>
      <c r="YA992"/>
      <c r="YB992"/>
      <c r="YC992"/>
      <c r="YD992"/>
      <c r="YE992"/>
      <c r="YF992"/>
      <c r="YG992"/>
      <c r="YH992"/>
      <c r="YI992"/>
      <c r="YJ992"/>
      <c r="YK992"/>
      <c r="YL992"/>
      <c r="YM992"/>
      <c r="YN992"/>
      <c r="YO992"/>
      <c r="YP992"/>
      <c r="YQ992"/>
      <c r="YR992"/>
      <c r="YS992"/>
      <c r="YT992"/>
      <c r="YU992"/>
      <c r="YV992"/>
      <c r="YW992"/>
      <c r="YX992"/>
      <c r="YY992"/>
      <c r="YZ992"/>
      <c r="ZA992"/>
      <c r="ZB992"/>
      <c r="ZC992"/>
      <c r="ZD992"/>
      <c r="ZE992"/>
      <c r="ZF992"/>
      <c r="ZG992"/>
      <c r="ZH992"/>
      <c r="ZI992"/>
      <c r="ZJ992"/>
      <c r="ZK992"/>
      <c r="ZL992"/>
      <c r="ZM992"/>
      <c r="ZN992"/>
      <c r="ZO992"/>
      <c r="ZP992"/>
      <c r="ZQ992"/>
      <c r="ZR992"/>
      <c r="ZS992"/>
      <c r="ZT992"/>
      <c r="ZU992"/>
      <c r="ZV992"/>
      <c r="ZW992"/>
      <c r="ZX992"/>
      <c r="ZY992"/>
      <c r="ZZ992"/>
    </row>
    <row r="993" spans="12:702" x14ac:dyDescent="0.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c r="ME993"/>
      <c r="MF993"/>
      <c r="MG993"/>
      <c r="MH993"/>
      <c r="MI993"/>
      <c r="MJ993"/>
      <c r="MK993"/>
      <c r="ML993"/>
      <c r="MM993"/>
      <c r="MN993"/>
      <c r="MO993"/>
      <c r="MP993"/>
      <c r="MQ993"/>
      <c r="MR993"/>
      <c r="MS993"/>
      <c r="MT993"/>
      <c r="MU993"/>
      <c r="MV993"/>
      <c r="MW993"/>
      <c r="MX993"/>
      <c r="MY993"/>
      <c r="MZ993"/>
      <c r="NA993"/>
      <c r="NB993"/>
      <c r="NC993"/>
      <c r="ND993"/>
      <c r="NE993"/>
      <c r="NF993"/>
      <c r="NG993"/>
      <c r="NH993"/>
      <c r="NI993"/>
      <c r="NJ993"/>
      <c r="NK993"/>
      <c r="NL993"/>
      <c r="NM993"/>
      <c r="NN993"/>
      <c r="NO993"/>
      <c r="NP993"/>
      <c r="NQ993"/>
      <c r="NR993"/>
      <c r="NS993"/>
      <c r="NT993"/>
      <c r="NU993"/>
      <c r="NV993"/>
      <c r="NW993"/>
      <c r="NX993"/>
      <c r="NY993"/>
      <c r="NZ993"/>
      <c r="OA993"/>
      <c r="OB993"/>
      <c r="OC993"/>
      <c r="OD993"/>
      <c r="OE993"/>
      <c r="OF993"/>
      <c r="OG993"/>
      <c r="OH993"/>
      <c r="OI993"/>
      <c r="OJ993"/>
      <c r="OK993"/>
      <c r="OL993"/>
      <c r="OM993"/>
      <c r="ON993"/>
      <c r="OO993"/>
      <c r="OP993"/>
      <c r="OQ993"/>
      <c r="OR993"/>
      <c r="OS993"/>
      <c r="OT993"/>
      <c r="OU993"/>
      <c r="OV993"/>
      <c r="OW993"/>
      <c r="OX993"/>
      <c r="OY993"/>
      <c r="OZ993"/>
      <c r="PA993"/>
      <c r="PB993"/>
      <c r="PC993"/>
      <c r="PD993"/>
      <c r="PE993"/>
      <c r="PF993"/>
      <c r="PG993"/>
      <c r="PH993"/>
      <c r="PI993"/>
      <c r="PJ993"/>
      <c r="PK993"/>
      <c r="PL993"/>
      <c r="PM993"/>
      <c r="PN993"/>
      <c r="PO993"/>
      <c r="PP993"/>
      <c r="PQ993"/>
      <c r="PR993"/>
      <c r="PS993"/>
      <c r="PT993"/>
      <c r="PU993"/>
      <c r="PV993"/>
      <c r="PW993"/>
      <c r="PX993"/>
      <c r="PY993"/>
      <c r="PZ993"/>
      <c r="QA993"/>
      <c r="QB993"/>
      <c r="QC993"/>
      <c r="QD993"/>
      <c r="QE993"/>
      <c r="QF993"/>
      <c r="QG993"/>
      <c r="QH993"/>
      <c r="QI993"/>
      <c r="QJ993"/>
      <c r="QK993"/>
      <c r="QL993"/>
      <c r="QM993"/>
      <c r="QN993"/>
      <c r="QO993"/>
      <c r="QP993"/>
      <c r="QQ993"/>
      <c r="QR993"/>
      <c r="QS993"/>
      <c r="QT993"/>
      <c r="QU993"/>
      <c r="QV993"/>
      <c r="QW993"/>
      <c r="QX993"/>
      <c r="QY993"/>
      <c r="QZ993"/>
      <c r="RA993"/>
      <c r="RB993"/>
      <c r="RC993"/>
      <c r="RD993"/>
      <c r="RE993"/>
      <c r="RF993"/>
      <c r="RG993"/>
      <c r="RH993"/>
      <c r="RI993"/>
      <c r="RJ993"/>
      <c r="RK993"/>
      <c r="RL993"/>
      <c r="RM993"/>
      <c r="RN993"/>
      <c r="RO993"/>
      <c r="RP993"/>
      <c r="RQ993"/>
      <c r="RR993"/>
      <c r="RS993"/>
      <c r="RT993"/>
      <c r="RU993"/>
      <c r="RV993"/>
      <c r="RW993"/>
      <c r="RX993"/>
      <c r="RY993"/>
      <c r="RZ993"/>
      <c r="SA993"/>
      <c r="SB993"/>
      <c r="SC993"/>
      <c r="SD993"/>
      <c r="SE993"/>
      <c r="SF993"/>
      <c r="SG993"/>
      <c r="SH993"/>
      <c r="SI993"/>
      <c r="SJ993"/>
      <c r="SK993"/>
      <c r="SL993"/>
      <c r="SM993"/>
      <c r="SN993"/>
      <c r="SO993"/>
      <c r="SP993"/>
      <c r="SQ993"/>
      <c r="SR993"/>
      <c r="SS993"/>
      <c r="ST993"/>
      <c r="SU993"/>
      <c r="SV993"/>
      <c r="SW993"/>
      <c r="SX993"/>
      <c r="SY993"/>
      <c r="SZ993"/>
      <c r="TA993"/>
      <c r="TB993"/>
      <c r="TC993"/>
      <c r="TD993"/>
      <c r="TE993"/>
      <c r="TF993"/>
      <c r="TG993"/>
      <c r="TH993"/>
      <c r="TI993"/>
      <c r="TJ993"/>
      <c r="TK993"/>
      <c r="TL993"/>
      <c r="TM993"/>
      <c r="TN993"/>
      <c r="TO993"/>
      <c r="TP993"/>
      <c r="TQ993"/>
      <c r="TR993"/>
      <c r="TS993"/>
      <c r="TT993"/>
      <c r="TU993"/>
      <c r="TV993"/>
      <c r="TW993"/>
      <c r="TX993"/>
      <c r="TY993"/>
      <c r="TZ993"/>
      <c r="UA993"/>
      <c r="UB993"/>
      <c r="UC993"/>
      <c r="UD993"/>
      <c r="UE993"/>
      <c r="UF993"/>
      <c r="UG993"/>
      <c r="UH993"/>
      <c r="UI993"/>
      <c r="UJ993"/>
      <c r="UK993"/>
      <c r="UL993"/>
      <c r="UM993"/>
      <c r="UN993"/>
      <c r="UO993"/>
      <c r="UP993"/>
      <c r="UQ993"/>
      <c r="UR993"/>
      <c r="US993"/>
      <c r="UT993"/>
      <c r="UU993"/>
      <c r="UV993"/>
      <c r="UW993"/>
      <c r="UX993"/>
      <c r="UY993"/>
      <c r="UZ993"/>
      <c r="VA993"/>
      <c r="VB993"/>
      <c r="VC993"/>
      <c r="VD993"/>
      <c r="VE993"/>
      <c r="VF993"/>
      <c r="VG993"/>
      <c r="VH993"/>
      <c r="VI993"/>
      <c r="VJ993"/>
      <c r="VK993"/>
      <c r="VL993"/>
      <c r="VM993"/>
      <c r="VN993"/>
      <c r="VO993"/>
      <c r="VP993"/>
      <c r="VQ993"/>
      <c r="VR993"/>
      <c r="VS993"/>
      <c r="VT993"/>
      <c r="VU993"/>
      <c r="VV993"/>
      <c r="VW993"/>
      <c r="VX993"/>
      <c r="VY993"/>
      <c r="VZ993"/>
      <c r="WA993"/>
      <c r="WB993"/>
      <c r="WC993"/>
      <c r="WD993"/>
      <c r="WE993"/>
      <c r="WF993"/>
      <c r="WG993"/>
      <c r="WH993"/>
      <c r="WI993"/>
      <c r="WJ993"/>
      <c r="WK993"/>
      <c r="WL993"/>
      <c r="WM993"/>
      <c r="WN993"/>
      <c r="WO993"/>
      <c r="WP993"/>
      <c r="WQ993"/>
      <c r="WR993"/>
      <c r="WS993"/>
      <c r="WT993"/>
      <c r="WU993"/>
      <c r="WV993"/>
      <c r="WW993"/>
      <c r="WX993"/>
      <c r="WY993"/>
      <c r="WZ993"/>
      <c r="XA993"/>
      <c r="XB993"/>
      <c r="XC993"/>
      <c r="XD993"/>
      <c r="XE993"/>
      <c r="XF993"/>
      <c r="XG993"/>
      <c r="XH993"/>
      <c r="XI993"/>
      <c r="XJ993"/>
      <c r="XK993"/>
      <c r="XL993"/>
      <c r="XM993"/>
      <c r="XN993"/>
      <c r="XO993"/>
      <c r="XP993"/>
      <c r="XQ993"/>
      <c r="XR993"/>
      <c r="XS993"/>
      <c r="XT993"/>
      <c r="XU993"/>
      <c r="XV993"/>
      <c r="XW993"/>
      <c r="XX993"/>
      <c r="XY993"/>
      <c r="XZ993"/>
      <c r="YA993"/>
      <c r="YB993"/>
      <c r="YC993"/>
      <c r="YD993"/>
      <c r="YE993"/>
      <c r="YF993"/>
      <c r="YG993"/>
      <c r="YH993"/>
      <c r="YI993"/>
      <c r="YJ993"/>
      <c r="YK993"/>
      <c r="YL993"/>
      <c r="YM993"/>
      <c r="YN993"/>
      <c r="YO993"/>
      <c r="YP993"/>
      <c r="YQ993"/>
      <c r="YR993"/>
      <c r="YS993"/>
      <c r="YT993"/>
      <c r="YU993"/>
      <c r="YV993"/>
      <c r="YW993"/>
      <c r="YX993"/>
      <c r="YY993"/>
      <c r="YZ993"/>
      <c r="ZA993"/>
      <c r="ZB993"/>
      <c r="ZC993"/>
      <c r="ZD993"/>
      <c r="ZE993"/>
      <c r="ZF993"/>
      <c r="ZG993"/>
      <c r="ZH993"/>
      <c r="ZI993"/>
      <c r="ZJ993"/>
      <c r="ZK993"/>
      <c r="ZL993"/>
      <c r="ZM993"/>
      <c r="ZN993"/>
      <c r="ZO993"/>
      <c r="ZP993"/>
      <c r="ZQ993"/>
      <c r="ZR993"/>
      <c r="ZS993"/>
      <c r="ZT993"/>
      <c r="ZU993"/>
      <c r="ZV993"/>
      <c r="ZW993"/>
      <c r="ZX993"/>
      <c r="ZY993"/>
      <c r="ZZ993"/>
    </row>
    <row r="994" spans="12:702" x14ac:dyDescent="0.3">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c r="ME994"/>
      <c r="MF994"/>
      <c r="MG994"/>
      <c r="MH994"/>
      <c r="MI994"/>
      <c r="MJ994"/>
      <c r="MK994"/>
      <c r="ML994"/>
      <c r="MM994"/>
      <c r="MN994"/>
      <c r="MO994"/>
      <c r="MP994"/>
      <c r="MQ994"/>
      <c r="MR994"/>
      <c r="MS994"/>
      <c r="MT994"/>
      <c r="MU994"/>
      <c r="MV994"/>
      <c r="MW994"/>
      <c r="MX994"/>
      <c r="MY994"/>
      <c r="MZ994"/>
      <c r="NA994"/>
      <c r="NB994"/>
      <c r="NC994"/>
      <c r="ND994"/>
      <c r="NE994"/>
      <c r="NF994"/>
      <c r="NG994"/>
      <c r="NH994"/>
      <c r="NI994"/>
      <c r="NJ994"/>
      <c r="NK994"/>
      <c r="NL994"/>
      <c r="NM994"/>
      <c r="NN994"/>
      <c r="NO994"/>
      <c r="NP994"/>
      <c r="NQ994"/>
      <c r="NR994"/>
      <c r="NS994"/>
      <c r="NT994"/>
      <c r="NU994"/>
      <c r="NV994"/>
      <c r="NW994"/>
      <c r="NX994"/>
      <c r="NY994"/>
      <c r="NZ994"/>
      <c r="OA994"/>
      <c r="OB994"/>
      <c r="OC994"/>
      <c r="OD994"/>
      <c r="OE994"/>
      <c r="OF994"/>
      <c r="OG994"/>
      <c r="OH994"/>
      <c r="OI994"/>
      <c r="OJ994"/>
      <c r="OK994"/>
      <c r="OL994"/>
      <c r="OM994"/>
      <c r="ON994"/>
      <c r="OO994"/>
      <c r="OP994"/>
      <c r="OQ994"/>
      <c r="OR994"/>
      <c r="OS994"/>
      <c r="OT994"/>
      <c r="OU994"/>
      <c r="OV994"/>
      <c r="OW994"/>
      <c r="OX994"/>
      <c r="OY994"/>
      <c r="OZ994"/>
      <c r="PA994"/>
      <c r="PB994"/>
      <c r="PC994"/>
      <c r="PD994"/>
      <c r="PE994"/>
      <c r="PF994"/>
      <c r="PG994"/>
      <c r="PH994"/>
      <c r="PI994"/>
      <c r="PJ994"/>
      <c r="PK994"/>
      <c r="PL994"/>
      <c r="PM994"/>
      <c r="PN994"/>
      <c r="PO994"/>
      <c r="PP994"/>
      <c r="PQ994"/>
      <c r="PR994"/>
      <c r="PS994"/>
      <c r="PT994"/>
      <c r="PU994"/>
      <c r="PV994"/>
      <c r="PW994"/>
      <c r="PX994"/>
      <c r="PY994"/>
      <c r="PZ994"/>
      <c r="QA994"/>
      <c r="QB994"/>
      <c r="QC994"/>
      <c r="QD994"/>
      <c r="QE994"/>
      <c r="QF994"/>
      <c r="QG994"/>
      <c r="QH994"/>
      <c r="QI994"/>
      <c r="QJ994"/>
      <c r="QK994"/>
      <c r="QL994"/>
      <c r="QM994"/>
      <c r="QN994"/>
      <c r="QO994"/>
      <c r="QP994"/>
      <c r="QQ994"/>
      <c r="QR994"/>
      <c r="QS994"/>
      <c r="QT994"/>
      <c r="QU994"/>
      <c r="QV994"/>
      <c r="QW994"/>
      <c r="QX994"/>
      <c r="QY994"/>
      <c r="QZ994"/>
      <c r="RA994"/>
      <c r="RB994"/>
      <c r="RC994"/>
      <c r="RD994"/>
      <c r="RE994"/>
      <c r="RF994"/>
      <c r="RG994"/>
      <c r="RH994"/>
      <c r="RI994"/>
      <c r="RJ994"/>
      <c r="RK994"/>
      <c r="RL994"/>
      <c r="RM994"/>
      <c r="RN994"/>
      <c r="RO994"/>
      <c r="RP994"/>
      <c r="RQ994"/>
      <c r="RR994"/>
      <c r="RS994"/>
      <c r="RT994"/>
      <c r="RU994"/>
      <c r="RV994"/>
      <c r="RW994"/>
      <c r="RX994"/>
      <c r="RY994"/>
      <c r="RZ994"/>
      <c r="SA994"/>
      <c r="SB994"/>
      <c r="SC994"/>
      <c r="SD994"/>
      <c r="SE994"/>
      <c r="SF994"/>
      <c r="SG994"/>
      <c r="SH994"/>
      <c r="SI994"/>
      <c r="SJ994"/>
      <c r="SK994"/>
      <c r="SL994"/>
      <c r="SM994"/>
      <c r="SN994"/>
      <c r="SO994"/>
      <c r="SP994"/>
      <c r="SQ994"/>
      <c r="SR994"/>
      <c r="SS994"/>
      <c r="ST994"/>
      <c r="SU994"/>
      <c r="SV994"/>
      <c r="SW994"/>
      <c r="SX994"/>
      <c r="SY994"/>
      <c r="SZ994"/>
      <c r="TA994"/>
      <c r="TB994"/>
      <c r="TC994"/>
      <c r="TD994"/>
      <c r="TE994"/>
      <c r="TF994"/>
      <c r="TG994"/>
      <c r="TH994"/>
      <c r="TI994"/>
      <c r="TJ994"/>
      <c r="TK994"/>
      <c r="TL994"/>
      <c r="TM994"/>
      <c r="TN994"/>
      <c r="TO994"/>
      <c r="TP994"/>
      <c r="TQ994"/>
      <c r="TR994"/>
      <c r="TS994"/>
      <c r="TT994"/>
      <c r="TU994"/>
      <c r="TV994"/>
      <c r="TW994"/>
      <c r="TX994"/>
      <c r="TY994"/>
      <c r="TZ994"/>
      <c r="UA994"/>
      <c r="UB994"/>
      <c r="UC994"/>
      <c r="UD994"/>
      <c r="UE994"/>
      <c r="UF994"/>
      <c r="UG994"/>
      <c r="UH994"/>
      <c r="UI994"/>
      <c r="UJ994"/>
      <c r="UK994"/>
      <c r="UL994"/>
      <c r="UM994"/>
      <c r="UN994"/>
      <c r="UO994"/>
      <c r="UP994"/>
      <c r="UQ994"/>
      <c r="UR994"/>
      <c r="US994"/>
      <c r="UT994"/>
      <c r="UU994"/>
      <c r="UV994"/>
      <c r="UW994"/>
      <c r="UX994"/>
      <c r="UY994"/>
      <c r="UZ994"/>
      <c r="VA994"/>
      <c r="VB994"/>
      <c r="VC994"/>
      <c r="VD994"/>
      <c r="VE994"/>
      <c r="VF994"/>
      <c r="VG994"/>
      <c r="VH994"/>
      <c r="VI994"/>
      <c r="VJ994"/>
      <c r="VK994"/>
      <c r="VL994"/>
      <c r="VM994"/>
      <c r="VN994"/>
      <c r="VO994"/>
      <c r="VP994"/>
      <c r="VQ994"/>
      <c r="VR994"/>
      <c r="VS994"/>
      <c r="VT994"/>
      <c r="VU994"/>
      <c r="VV994"/>
      <c r="VW994"/>
      <c r="VX994"/>
      <c r="VY994"/>
      <c r="VZ994"/>
      <c r="WA994"/>
      <c r="WB994"/>
      <c r="WC994"/>
      <c r="WD994"/>
      <c r="WE994"/>
      <c r="WF994"/>
      <c r="WG994"/>
      <c r="WH994"/>
      <c r="WI994"/>
      <c r="WJ994"/>
      <c r="WK994"/>
      <c r="WL994"/>
      <c r="WM994"/>
      <c r="WN994"/>
      <c r="WO994"/>
      <c r="WP994"/>
      <c r="WQ994"/>
      <c r="WR994"/>
      <c r="WS994"/>
      <c r="WT994"/>
      <c r="WU994"/>
      <c r="WV994"/>
      <c r="WW994"/>
      <c r="WX994"/>
      <c r="WY994"/>
      <c r="WZ994"/>
      <c r="XA994"/>
      <c r="XB994"/>
      <c r="XC994"/>
      <c r="XD994"/>
      <c r="XE994"/>
      <c r="XF994"/>
      <c r="XG994"/>
      <c r="XH994"/>
      <c r="XI994"/>
      <c r="XJ994"/>
      <c r="XK994"/>
      <c r="XL994"/>
      <c r="XM994"/>
      <c r="XN994"/>
      <c r="XO994"/>
      <c r="XP994"/>
      <c r="XQ994"/>
      <c r="XR994"/>
      <c r="XS994"/>
      <c r="XT994"/>
      <c r="XU994"/>
      <c r="XV994"/>
      <c r="XW994"/>
      <c r="XX994"/>
      <c r="XY994"/>
      <c r="XZ994"/>
      <c r="YA994"/>
      <c r="YB994"/>
      <c r="YC994"/>
      <c r="YD994"/>
      <c r="YE994"/>
      <c r="YF994"/>
      <c r="YG994"/>
      <c r="YH994"/>
      <c r="YI994"/>
      <c r="YJ994"/>
      <c r="YK994"/>
      <c r="YL994"/>
      <c r="YM994"/>
      <c r="YN994"/>
      <c r="YO994"/>
      <c r="YP994"/>
      <c r="YQ994"/>
      <c r="YR994"/>
      <c r="YS994"/>
      <c r="YT994"/>
      <c r="YU994"/>
      <c r="YV994"/>
      <c r="YW994"/>
      <c r="YX994"/>
      <c r="YY994"/>
      <c r="YZ994"/>
      <c r="ZA994"/>
      <c r="ZB994"/>
      <c r="ZC994"/>
      <c r="ZD994"/>
      <c r="ZE994"/>
      <c r="ZF994"/>
      <c r="ZG994"/>
      <c r="ZH994"/>
      <c r="ZI994"/>
      <c r="ZJ994"/>
      <c r="ZK994"/>
      <c r="ZL994"/>
      <c r="ZM994"/>
      <c r="ZN994"/>
      <c r="ZO994"/>
      <c r="ZP994"/>
      <c r="ZQ994"/>
      <c r="ZR994"/>
      <c r="ZS994"/>
      <c r="ZT994"/>
      <c r="ZU994"/>
      <c r="ZV994"/>
      <c r="ZW994"/>
      <c r="ZX994"/>
      <c r="ZY994"/>
      <c r="ZZ994"/>
    </row>
    <row r="995" spans="12:702" x14ac:dyDescent="0.3">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c r="ME995"/>
      <c r="MF995"/>
      <c r="MG995"/>
      <c r="MH995"/>
      <c r="MI995"/>
      <c r="MJ995"/>
      <c r="MK995"/>
      <c r="ML995"/>
      <c r="MM995"/>
      <c r="MN995"/>
      <c r="MO995"/>
      <c r="MP995"/>
      <c r="MQ995"/>
      <c r="MR995"/>
      <c r="MS995"/>
      <c r="MT995"/>
      <c r="MU995"/>
      <c r="MV995"/>
      <c r="MW995"/>
      <c r="MX995"/>
      <c r="MY995"/>
      <c r="MZ995"/>
      <c r="NA995"/>
      <c r="NB995"/>
      <c r="NC995"/>
      <c r="ND995"/>
      <c r="NE995"/>
      <c r="NF995"/>
      <c r="NG995"/>
      <c r="NH995"/>
      <c r="NI995"/>
      <c r="NJ995"/>
      <c r="NK995"/>
      <c r="NL995"/>
      <c r="NM995"/>
      <c r="NN995"/>
      <c r="NO995"/>
      <c r="NP995"/>
      <c r="NQ995"/>
      <c r="NR995"/>
      <c r="NS995"/>
      <c r="NT995"/>
      <c r="NU995"/>
      <c r="NV995"/>
      <c r="NW995"/>
      <c r="NX995"/>
      <c r="NY995"/>
      <c r="NZ995"/>
      <c r="OA995"/>
      <c r="OB995"/>
      <c r="OC995"/>
      <c r="OD995"/>
      <c r="OE995"/>
      <c r="OF995"/>
      <c r="OG995"/>
      <c r="OH995"/>
      <c r="OI995"/>
      <c r="OJ995"/>
      <c r="OK995"/>
      <c r="OL995"/>
      <c r="OM995"/>
      <c r="ON995"/>
      <c r="OO995"/>
      <c r="OP995"/>
      <c r="OQ995"/>
      <c r="OR995"/>
      <c r="OS995"/>
      <c r="OT995"/>
      <c r="OU995"/>
      <c r="OV995"/>
      <c r="OW995"/>
      <c r="OX995"/>
      <c r="OY995"/>
      <c r="OZ995"/>
      <c r="PA995"/>
      <c r="PB995"/>
      <c r="PC995"/>
      <c r="PD995"/>
      <c r="PE995"/>
      <c r="PF995"/>
      <c r="PG995"/>
      <c r="PH995"/>
      <c r="PI995"/>
      <c r="PJ995"/>
      <c r="PK995"/>
      <c r="PL995"/>
      <c r="PM995"/>
      <c r="PN995"/>
      <c r="PO995"/>
      <c r="PP995"/>
      <c r="PQ995"/>
      <c r="PR995"/>
      <c r="PS995"/>
      <c r="PT995"/>
      <c r="PU995"/>
      <c r="PV995"/>
      <c r="PW995"/>
      <c r="PX995"/>
      <c r="PY995"/>
      <c r="PZ995"/>
      <c r="QA995"/>
      <c r="QB995"/>
      <c r="QC995"/>
      <c r="QD995"/>
      <c r="QE995"/>
      <c r="QF995"/>
      <c r="QG995"/>
      <c r="QH995"/>
      <c r="QI995"/>
      <c r="QJ995"/>
      <c r="QK995"/>
      <c r="QL995"/>
      <c r="QM995"/>
      <c r="QN995"/>
      <c r="QO995"/>
      <c r="QP995"/>
      <c r="QQ995"/>
      <c r="QR995"/>
      <c r="QS995"/>
      <c r="QT995"/>
      <c r="QU995"/>
      <c r="QV995"/>
      <c r="QW995"/>
      <c r="QX995"/>
      <c r="QY995"/>
      <c r="QZ995"/>
      <c r="RA995"/>
      <c r="RB995"/>
      <c r="RC995"/>
      <c r="RD995"/>
      <c r="RE995"/>
      <c r="RF995"/>
      <c r="RG995"/>
      <c r="RH995"/>
      <c r="RI995"/>
      <c r="RJ995"/>
      <c r="RK995"/>
      <c r="RL995"/>
      <c r="RM995"/>
      <c r="RN995"/>
      <c r="RO995"/>
      <c r="RP995"/>
      <c r="RQ995"/>
      <c r="RR995"/>
      <c r="RS995"/>
      <c r="RT995"/>
      <c r="RU995"/>
      <c r="RV995"/>
      <c r="RW995"/>
      <c r="RX995"/>
      <c r="RY995"/>
      <c r="RZ995"/>
      <c r="SA995"/>
      <c r="SB995"/>
      <c r="SC995"/>
      <c r="SD995"/>
      <c r="SE995"/>
      <c r="SF995"/>
      <c r="SG995"/>
      <c r="SH995"/>
      <c r="SI995"/>
      <c r="SJ995"/>
      <c r="SK995"/>
      <c r="SL995"/>
      <c r="SM995"/>
      <c r="SN995"/>
      <c r="SO995"/>
      <c r="SP995"/>
      <c r="SQ995"/>
      <c r="SR995"/>
      <c r="SS995"/>
      <c r="ST995"/>
      <c r="SU995"/>
      <c r="SV995"/>
      <c r="SW995"/>
      <c r="SX995"/>
      <c r="SY995"/>
      <c r="SZ995"/>
      <c r="TA995"/>
      <c r="TB995"/>
      <c r="TC995"/>
      <c r="TD995"/>
      <c r="TE995"/>
      <c r="TF995"/>
      <c r="TG995"/>
      <c r="TH995"/>
      <c r="TI995"/>
      <c r="TJ995"/>
      <c r="TK995"/>
      <c r="TL995"/>
      <c r="TM995"/>
      <c r="TN995"/>
      <c r="TO995"/>
      <c r="TP995"/>
      <c r="TQ995"/>
      <c r="TR995"/>
      <c r="TS995"/>
      <c r="TT995"/>
      <c r="TU995"/>
      <c r="TV995"/>
      <c r="TW995"/>
      <c r="TX995"/>
      <c r="TY995"/>
      <c r="TZ995"/>
      <c r="UA995"/>
      <c r="UB995"/>
      <c r="UC995"/>
      <c r="UD995"/>
      <c r="UE995"/>
      <c r="UF995"/>
      <c r="UG995"/>
      <c r="UH995"/>
      <c r="UI995"/>
      <c r="UJ995"/>
      <c r="UK995"/>
      <c r="UL995"/>
      <c r="UM995"/>
      <c r="UN995"/>
      <c r="UO995"/>
      <c r="UP995"/>
      <c r="UQ995"/>
      <c r="UR995"/>
      <c r="US995"/>
      <c r="UT995"/>
      <c r="UU995"/>
      <c r="UV995"/>
      <c r="UW995"/>
      <c r="UX995"/>
      <c r="UY995"/>
      <c r="UZ995"/>
      <c r="VA995"/>
      <c r="VB995"/>
      <c r="VC995"/>
      <c r="VD995"/>
      <c r="VE995"/>
      <c r="VF995"/>
      <c r="VG995"/>
      <c r="VH995"/>
      <c r="VI995"/>
      <c r="VJ995"/>
      <c r="VK995"/>
      <c r="VL995"/>
      <c r="VM995"/>
      <c r="VN995"/>
      <c r="VO995"/>
      <c r="VP995"/>
      <c r="VQ995"/>
      <c r="VR995"/>
      <c r="VS995"/>
      <c r="VT995"/>
      <c r="VU995"/>
      <c r="VV995"/>
      <c r="VW995"/>
      <c r="VX995"/>
      <c r="VY995"/>
      <c r="VZ995"/>
      <c r="WA995"/>
      <c r="WB995"/>
      <c r="WC995"/>
      <c r="WD995"/>
      <c r="WE995"/>
      <c r="WF995"/>
      <c r="WG995"/>
      <c r="WH995"/>
      <c r="WI995"/>
      <c r="WJ995"/>
      <c r="WK995"/>
      <c r="WL995"/>
      <c r="WM995"/>
      <c r="WN995"/>
      <c r="WO995"/>
      <c r="WP995"/>
      <c r="WQ995"/>
      <c r="WR995"/>
      <c r="WS995"/>
      <c r="WT995"/>
      <c r="WU995"/>
      <c r="WV995"/>
      <c r="WW995"/>
      <c r="WX995"/>
      <c r="WY995"/>
      <c r="WZ995"/>
      <c r="XA995"/>
      <c r="XB995"/>
      <c r="XC995"/>
      <c r="XD995"/>
      <c r="XE995"/>
      <c r="XF995"/>
      <c r="XG995"/>
      <c r="XH995"/>
      <c r="XI995"/>
      <c r="XJ995"/>
      <c r="XK995"/>
      <c r="XL995"/>
      <c r="XM995"/>
      <c r="XN995"/>
      <c r="XO995"/>
      <c r="XP995"/>
      <c r="XQ995"/>
      <c r="XR995"/>
      <c r="XS995"/>
      <c r="XT995"/>
      <c r="XU995"/>
      <c r="XV995"/>
      <c r="XW995"/>
      <c r="XX995"/>
      <c r="XY995"/>
      <c r="XZ995"/>
      <c r="YA995"/>
      <c r="YB995"/>
      <c r="YC995"/>
      <c r="YD995"/>
      <c r="YE995"/>
      <c r="YF995"/>
      <c r="YG995"/>
      <c r="YH995"/>
      <c r="YI995"/>
      <c r="YJ995"/>
      <c r="YK995"/>
      <c r="YL995"/>
      <c r="YM995"/>
      <c r="YN995"/>
      <c r="YO995"/>
      <c r="YP995"/>
      <c r="YQ995"/>
      <c r="YR995"/>
      <c r="YS995"/>
      <c r="YT995"/>
      <c r="YU995"/>
      <c r="YV995"/>
      <c r="YW995"/>
      <c r="YX995"/>
      <c r="YY995"/>
      <c r="YZ995"/>
      <c r="ZA995"/>
      <c r="ZB995"/>
      <c r="ZC995"/>
      <c r="ZD995"/>
      <c r="ZE995"/>
      <c r="ZF995"/>
      <c r="ZG995"/>
      <c r="ZH995"/>
      <c r="ZI995"/>
      <c r="ZJ995"/>
      <c r="ZK995"/>
      <c r="ZL995"/>
      <c r="ZM995"/>
      <c r="ZN995"/>
      <c r="ZO995"/>
      <c r="ZP995"/>
      <c r="ZQ995"/>
      <c r="ZR995"/>
      <c r="ZS995"/>
      <c r="ZT995"/>
      <c r="ZU995"/>
      <c r="ZV995"/>
      <c r="ZW995"/>
      <c r="ZX995"/>
      <c r="ZY995"/>
      <c r="ZZ995"/>
    </row>
    <row r="996" spans="12:702" x14ac:dyDescent="0.3">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c r="ME996"/>
      <c r="MF996"/>
      <c r="MG996"/>
      <c r="MH996"/>
      <c r="MI996"/>
      <c r="MJ996"/>
      <c r="MK996"/>
      <c r="ML996"/>
      <c r="MM996"/>
      <c r="MN996"/>
      <c r="MO996"/>
      <c r="MP996"/>
      <c r="MQ996"/>
      <c r="MR996"/>
      <c r="MS996"/>
      <c r="MT996"/>
      <c r="MU996"/>
      <c r="MV996"/>
      <c r="MW996"/>
      <c r="MX996"/>
      <c r="MY996"/>
      <c r="MZ996"/>
      <c r="NA996"/>
      <c r="NB996"/>
      <c r="NC996"/>
      <c r="ND996"/>
      <c r="NE996"/>
      <c r="NF996"/>
      <c r="NG996"/>
      <c r="NH996"/>
      <c r="NI996"/>
      <c r="NJ996"/>
      <c r="NK996"/>
      <c r="NL996"/>
      <c r="NM996"/>
      <c r="NN996"/>
      <c r="NO996"/>
      <c r="NP996"/>
      <c r="NQ996"/>
      <c r="NR996"/>
      <c r="NS996"/>
      <c r="NT996"/>
      <c r="NU996"/>
      <c r="NV996"/>
      <c r="NW996"/>
      <c r="NX996"/>
      <c r="NY996"/>
      <c r="NZ996"/>
      <c r="OA996"/>
      <c r="OB996"/>
      <c r="OC996"/>
      <c r="OD996"/>
      <c r="OE996"/>
      <c r="OF996"/>
      <c r="OG996"/>
      <c r="OH996"/>
      <c r="OI996"/>
      <c r="OJ996"/>
      <c r="OK996"/>
      <c r="OL996"/>
      <c r="OM996"/>
      <c r="ON996"/>
      <c r="OO996"/>
      <c r="OP996"/>
      <c r="OQ996"/>
      <c r="OR996"/>
      <c r="OS996"/>
      <c r="OT996"/>
      <c r="OU996"/>
      <c r="OV996"/>
      <c r="OW996"/>
      <c r="OX996"/>
      <c r="OY996"/>
      <c r="OZ996"/>
      <c r="PA996"/>
      <c r="PB996"/>
      <c r="PC996"/>
      <c r="PD996"/>
      <c r="PE996"/>
      <c r="PF996"/>
      <c r="PG996"/>
      <c r="PH996"/>
      <c r="PI996"/>
      <c r="PJ996"/>
      <c r="PK996"/>
      <c r="PL996"/>
      <c r="PM996"/>
      <c r="PN996"/>
      <c r="PO996"/>
      <c r="PP996"/>
      <c r="PQ996"/>
      <c r="PR996"/>
      <c r="PS996"/>
      <c r="PT996"/>
      <c r="PU996"/>
      <c r="PV996"/>
      <c r="PW996"/>
      <c r="PX996"/>
      <c r="PY996"/>
      <c r="PZ996"/>
      <c r="QA996"/>
      <c r="QB996"/>
      <c r="QC996"/>
      <c r="QD996"/>
      <c r="QE996"/>
      <c r="QF996"/>
      <c r="QG996"/>
      <c r="QH996"/>
      <c r="QI996"/>
      <c r="QJ996"/>
      <c r="QK996"/>
      <c r="QL996"/>
      <c r="QM996"/>
      <c r="QN996"/>
      <c r="QO996"/>
      <c r="QP996"/>
      <c r="QQ996"/>
      <c r="QR996"/>
      <c r="QS996"/>
      <c r="QT996"/>
      <c r="QU996"/>
      <c r="QV996"/>
      <c r="QW996"/>
      <c r="QX996"/>
      <c r="QY996"/>
      <c r="QZ996"/>
      <c r="RA996"/>
      <c r="RB996"/>
      <c r="RC996"/>
      <c r="RD996"/>
      <c r="RE996"/>
      <c r="RF996"/>
      <c r="RG996"/>
      <c r="RH996"/>
      <c r="RI996"/>
      <c r="RJ996"/>
      <c r="RK996"/>
      <c r="RL996"/>
      <c r="RM996"/>
      <c r="RN996"/>
      <c r="RO996"/>
      <c r="RP996"/>
      <c r="RQ996"/>
      <c r="RR996"/>
      <c r="RS996"/>
      <c r="RT996"/>
      <c r="RU996"/>
      <c r="RV996"/>
      <c r="RW996"/>
      <c r="RX996"/>
      <c r="RY996"/>
      <c r="RZ996"/>
      <c r="SA996"/>
      <c r="SB996"/>
      <c r="SC996"/>
      <c r="SD996"/>
      <c r="SE996"/>
      <c r="SF996"/>
      <c r="SG996"/>
      <c r="SH996"/>
      <c r="SI996"/>
      <c r="SJ996"/>
      <c r="SK996"/>
      <c r="SL996"/>
      <c r="SM996"/>
      <c r="SN996"/>
      <c r="SO996"/>
      <c r="SP996"/>
      <c r="SQ996"/>
      <c r="SR996"/>
      <c r="SS996"/>
      <c r="ST996"/>
      <c r="SU996"/>
      <c r="SV996"/>
      <c r="SW996"/>
      <c r="SX996"/>
      <c r="SY996"/>
      <c r="SZ996"/>
      <c r="TA996"/>
      <c r="TB996"/>
      <c r="TC996"/>
      <c r="TD996"/>
      <c r="TE996"/>
      <c r="TF996"/>
      <c r="TG996"/>
      <c r="TH996"/>
      <c r="TI996"/>
      <c r="TJ996"/>
      <c r="TK996"/>
      <c r="TL996"/>
      <c r="TM996"/>
      <c r="TN996"/>
      <c r="TO996"/>
      <c r="TP996"/>
      <c r="TQ996"/>
      <c r="TR996"/>
      <c r="TS996"/>
      <c r="TT996"/>
      <c r="TU996"/>
      <c r="TV996"/>
      <c r="TW996"/>
      <c r="TX996"/>
      <c r="TY996"/>
      <c r="TZ996"/>
      <c r="UA996"/>
      <c r="UB996"/>
      <c r="UC996"/>
      <c r="UD996"/>
      <c r="UE996"/>
      <c r="UF996"/>
      <c r="UG996"/>
      <c r="UH996"/>
      <c r="UI996"/>
      <c r="UJ996"/>
      <c r="UK996"/>
      <c r="UL996"/>
      <c r="UM996"/>
      <c r="UN996"/>
      <c r="UO996"/>
      <c r="UP996"/>
      <c r="UQ996"/>
      <c r="UR996"/>
      <c r="US996"/>
      <c r="UT996"/>
      <c r="UU996"/>
      <c r="UV996"/>
      <c r="UW996"/>
      <c r="UX996"/>
      <c r="UY996"/>
      <c r="UZ996"/>
      <c r="VA996"/>
      <c r="VB996"/>
      <c r="VC996"/>
      <c r="VD996"/>
      <c r="VE996"/>
      <c r="VF996"/>
      <c r="VG996"/>
      <c r="VH996"/>
      <c r="VI996"/>
      <c r="VJ996"/>
      <c r="VK996"/>
      <c r="VL996"/>
      <c r="VM996"/>
      <c r="VN996"/>
      <c r="VO996"/>
      <c r="VP996"/>
      <c r="VQ996"/>
      <c r="VR996"/>
      <c r="VS996"/>
      <c r="VT996"/>
      <c r="VU996"/>
      <c r="VV996"/>
      <c r="VW996"/>
      <c r="VX996"/>
      <c r="VY996"/>
      <c r="VZ996"/>
      <c r="WA996"/>
      <c r="WB996"/>
      <c r="WC996"/>
      <c r="WD996"/>
      <c r="WE996"/>
      <c r="WF996"/>
      <c r="WG996"/>
      <c r="WH996"/>
      <c r="WI996"/>
      <c r="WJ996"/>
      <c r="WK996"/>
      <c r="WL996"/>
      <c r="WM996"/>
      <c r="WN996"/>
      <c r="WO996"/>
      <c r="WP996"/>
      <c r="WQ996"/>
      <c r="WR996"/>
      <c r="WS996"/>
      <c r="WT996"/>
      <c r="WU996"/>
      <c r="WV996"/>
      <c r="WW996"/>
      <c r="WX996"/>
      <c r="WY996"/>
      <c r="WZ996"/>
      <c r="XA996"/>
      <c r="XB996"/>
      <c r="XC996"/>
      <c r="XD996"/>
      <c r="XE996"/>
      <c r="XF996"/>
      <c r="XG996"/>
      <c r="XH996"/>
      <c r="XI996"/>
      <c r="XJ996"/>
      <c r="XK996"/>
      <c r="XL996"/>
      <c r="XM996"/>
      <c r="XN996"/>
      <c r="XO996"/>
      <c r="XP996"/>
      <c r="XQ996"/>
      <c r="XR996"/>
      <c r="XS996"/>
      <c r="XT996"/>
      <c r="XU996"/>
      <c r="XV996"/>
      <c r="XW996"/>
      <c r="XX996"/>
      <c r="XY996"/>
      <c r="XZ996"/>
      <c r="YA996"/>
      <c r="YB996"/>
      <c r="YC996"/>
      <c r="YD996"/>
      <c r="YE996"/>
      <c r="YF996"/>
      <c r="YG996"/>
      <c r="YH996"/>
      <c r="YI996"/>
      <c r="YJ996"/>
      <c r="YK996"/>
      <c r="YL996"/>
      <c r="YM996"/>
      <c r="YN996"/>
      <c r="YO996"/>
      <c r="YP996"/>
      <c r="YQ996"/>
      <c r="YR996"/>
      <c r="YS996"/>
      <c r="YT996"/>
      <c r="YU996"/>
      <c r="YV996"/>
      <c r="YW996"/>
      <c r="YX996"/>
      <c r="YY996"/>
      <c r="YZ996"/>
      <c r="ZA996"/>
      <c r="ZB996"/>
      <c r="ZC996"/>
      <c r="ZD996"/>
      <c r="ZE996"/>
      <c r="ZF996"/>
      <c r="ZG996"/>
      <c r="ZH996"/>
      <c r="ZI996"/>
      <c r="ZJ996"/>
      <c r="ZK996"/>
      <c r="ZL996"/>
      <c r="ZM996"/>
      <c r="ZN996"/>
      <c r="ZO996"/>
      <c r="ZP996"/>
      <c r="ZQ996"/>
      <c r="ZR996"/>
      <c r="ZS996"/>
      <c r="ZT996"/>
      <c r="ZU996"/>
      <c r="ZV996"/>
      <c r="ZW996"/>
      <c r="ZX996"/>
      <c r="ZY996"/>
      <c r="ZZ996"/>
    </row>
    <row r="997" spans="12:702" x14ac:dyDescent="0.3">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c r="ME997"/>
      <c r="MF997"/>
      <c r="MG997"/>
      <c r="MH997"/>
      <c r="MI997"/>
      <c r="MJ997"/>
      <c r="MK997"/>
      <c r="ML997"/>
      <c r="MM997"/>
      <c r="MN997"/>
      <c r="MO997"/>
      <c r="MP997"/>
      <c r="MQ997"/>
      <c r="MR997"/>
      <c r="MS997"/>
      <c r="MT997"/>
      <c r="MU997"/>
      <c r="MV997"/>
      <c r="MW997"/>
      <c r="MX997"/>
      <c r="MY997"/>
      <c r="MZ997"/>
      <c r="NA997"/>
      <c r="NB997"/>
      <c r="NC997"/>
      <c r="ND997"/>
      <c r="NE997"/>
      <c r="NF997"/>
      <c r="NG997"/>
      <c r="NH997"/>
      <c r="NI997"/>
      <c r="NJ997"/>
      <c r="NK997"/>
      <c r="NL997"/>
      <c r="NM997"/>
      <c r="NN997"/>
      <c r="NO997"/>
      <c r="NP997"/>
      <c r="NQ997"/>
      <c r="NR997"/>
      <c r="NS997"/>
      <c r="NT997"/>
      <c r="NU997"/>
      <c r="NV997"/>
      <c r="NW997"/>
      <c r="NX997"/>
      <c r="NY997"/>
      <c r="NZ997"/>
      <c r="OA997"/>
      <c r="OB997"/>
      <c r="OC997"/>
      <c r="OD997"/>
      <c r="OE997"/>
      <c r="OF997"/>
      <c r="OG997"/>
      <c r="OH997"/>
      <c r="OI997"/>
      <c r="OJ997"/>
      <c r="OK997"/>
      <c r="OL997"/>
      <c r="OM997"/>
      <c r="ON997"/>
      <c r="OO997"/>
      <c r="OP997"/>
      <c r="OQ997"/>
      <c r="OR997"/>
      <c r="OS997"/>
      <c r="OT997"/>
      <c r="OU997"/>
      <c r="OV997"/>
      <c r="OW997"/>
      <c r="OX997"/>
      <c r="OY997"/>
      <c r="OZ997"/>
      <c r="PA997"/>
      <c r="PB997"/>
      <c r="PC997"/>
      <c r="PD997"/>
      <c r="PE997"/>
      <c r="PF997"/>
      <c r="PG997"/>
      <c r="PH997"/>
      <c r="PI997"/>
      <c r="PJ997"/>
      <c r="PK997"/>
      <c r="PL997"/>
      <c r="PM997"/>
      <c r="PN997"/>
      <c r="PO997"/>
      <c r="PP997"/>
      <c r="PQ997"/>
      <c r="PR997"/>
      <c r="PS997"/>
      <c r="PT997"/>
      <c r="PU997"/>
      <c r="PV997"/>
      <c r="PW997"/>
      <c r="PX997"/>
      <c r="PY997"/>
      <c r="PZ997"/>
      <c r="QA997"/>
      <c r="QB997"/>
      <c r="QC997"/>
      <c r="QD997"/>
      <c r="QE997"/>
      <c r="QF997"/>
      <c r="QG997"/>
      <c r="QH997"/>
      <c r="QI997"/>
      <c r="QJ997"/>
      <c r="QK997"/>
      <c r="QL997"/>
      <c r="QM997"/>
      <c r="QN997"/>
      <c r="QO997"/>
      <c r="QP997"/>
      <c r="QQ997"/>
      <c r="QR997"/>
      <c r="QS997"/>
      <c r="QT997"/>
      <c r="QU997"/>
      <c r="QV997"/>
      <c r="QW997"/>
      <c r="QX997"/>
      <c r="QY997"/>
      <c r="QZ997"/>
      <c r="RA997"/>
      <c r="RB997"/>
      <c r="RC997"/>
      <c r="RD997"/>
      <c r="RE997"/>
      <c r="RF997"/>
      <c r="RG997"/>
      <c r="RH997"/>
      <c r="RI997"/>
      <c r="RJ997"/>
      <c r="RK997"/>
      <c r="RL997"/>
      <c r="RM997"/>
      <c r="RN997"/>
      <c r="RO997"/>
      <c r="RP997"/>
      <c r="RQ997"/>
      <c r="RR997"/>
      <c r="RS997"/>
      <c r="RT997"/>
      <c r="RU997"/>
      <c r="RV997"/>
      <c r="RW997"/>
      <c r="RX997"/>
      <c r="RY997"/>
      <c r="RZ997"/>
      <c r="SA997"/>
      <c r="SB997"/>
      <c r="SC997"/>
      <c r="SD997"/>
      <c r="SE997"/>
      <c r="SF997"/>
      <c r="SG997"/>
      <c r="SH997"/>
      <c r="SI997"/>
      <c r="SJ997"/>
      <c r="SK997"/>
      <c r="SL997"/>
      <c r="SM997"/>
      <c r="SN997"/>
      <c r="SO997"/>
      <c r="SP997"/>
      <c r="SQ997"/>
      <c r="SR997"/>
      <c r="SS997"/>
      <c r="ST997"/>
      <c r="SU997"/>
      <c r="SV997"/>
      <c r="SW997"/>
      <c r="SX997"/>
      <c r="SY997"/>
      <c r="SZ997"/>
      <c r="TA997"/>
      <c r="TB997"/>
      <c r="TC997"/>
      <c r="TD997"/>
      <c r="TE997"/>
      <c r="TF997"/>
      <c r="TG997"/>
      <c r="TH997"/>
      <c r="TI997"/>
      <c r="TJ997"/>
      <c r="TK997"/>
      <c r="TL997"/>
      <c r="TM997"/>
      <c r="TN997"/>
      <c r="TO997"/>
      <c r="TP997"/>
      <c r="TQ997"/>
      <c r="TR997"/>
      <c r="TS997"/>
      <c r="TT997"/>
      <c r="TU997"/>
      <c r="TV997"/>
      <c r="TW997"/>
      <c r="TX997"/>
      <c r="TY997"/>
      <c r="TZ997"/>
      <c r="UA997"/>
      <c r="UB997"/>
      <c r="UC997"/>
      <c r="UD997"/>
      <c r="UE997"/>
      <c r="UF997"/>
      <c r="UG997"/>
      <c r="UH997"/>
      <c r="UI997"/>
      <c r="UJ997"/>
      <c r="UK997"/>
      <c r="UL997"/>
      <c r="UM997"/>
      <c r="UN997"/>
      <c r="UO997"/>
      <c r="UP997"/>
      <c r="UQ997"/>
      <c r="UR997"/>
      <c r="US997"/>
      <c r="UT997"/>
      <c r="UU997"/>
      <c r="UV997"/>
      <c r="UW997"/>
      <c r="UX997"/>
      <c r="UY997"/>
      <c r="UZ997"/>
      <c r="VA997"/>
      <c r="VB997"/>
      <c r="VC997"/>
      <c r="VD997"/>
      <c r="VE997"/>
      <c r="VF997"/>
      <c r="VG997"/>
      <c r="VH997"/>
      <c r="VI997"/>
      <c r="VJ997"/>
      <c r="VK997"/>
      <c r="VL997"/>
      <c r="VM997"/>
      <c r="VN997"/>
      <c r="VO997"/>
      <c r="VP997"/>
      <c r="VQ997"/>
      <c r="VR997"/>
      <c r="VS997"/>
      <c r="VT997"/>
      <c r="VU997"/>
      <c r="VV997"/>
      <c r="VW997"/>
      <c r="VX997"/>
      <c r="VY997"/>
      <c r="VZ997"/>
      <c r="WA997"/>
      <c r="WB997"/>
      <c r="WC997"/>
      <c r="WD997"/>
      <c r="WE997"/>
      <c r="WF997"/>
      <c r="WG997"/>
      <c r="WH997"/>
      <c r="WI997"/>
      <c r="WJ997"/>
      <c r="WK997"/>
      <c r="WL997"/>
      <c r="WM997"/>
      <c r="WN997"/>
      <c r="WO997"/>
      <c r="WP997"/>
      <c r="WQ997"/>
      <c r="WR997"/>
      <c r="WS997"/>
      <c r="WT997"/>
      <c r="WU997"/>
      <c r="WV997"/>
      <c r="WW997"/>
      <c r="WX997"/>
      <c r="WY997"/>
      <c r="WZ997"/>
      <c r="XA997"/>
      <c r="XB997"/>
      <c r="XC997"/>
      <c r="XD997"/>
      <c r="XE997"/>
      <c r="XF997"/>
      <c r="XG997"/>
      <c r="XH997"/>
      <c r="XI997"/>
      <c r="XJ997"/>
      <c r="XK997"/>
      <c r="XL997"/>
      <c r="XM997"/>
      <c r="XN997"/>
      <c r="XO997"/>
      <c r="XP997"/>
      <c r="XQ997"/>
      <c r="XR997"/>
      <c r="XS997"/>
      <c r="XT997"/>
      <c r="XU997"/>
      <c r="XV997"/>
      <c r="XW997"/>
      <c r="XX997"/>
      <c r="XY997"/>
      <c r="XZ997"/>
      <c r="YA997"/>
      <c r="YB997"/>
      <c r="YC997"/>
      <c r="YD997"/>
      <c r="YE997"/>
      <c r="YF997"/>
      <c r="YG997"/>
      <c r="YH997"/>
      <c r="YI997"/>
      <c r="YJ997"/>
      <c r="YK997"/>
      <c r="YL997"/>
      <c r="YM997"/>
      <c r="YN997"/>
      <c r="YO997"/>
      <c r="YP997"/>
      <c r="YQ997"/>
      <c r="YR997"/>
      <c r="YS997"/>
      <c r="YT997"/>
      <c r="YU997"/>
      <c r="YV997"/>
      <c r="YW997"/>
      <c r="YX997"/>
      <c r="YY997"/>
      <c r="YZ997"/>
      <c r="ZA997"/>
      <c r="ZB997"/>
      <c r="ZC997"/>
      <c r="ZD997"/>
      <c r="ZE997"/>
      <c r="ZF997"/>
      <c r="ZG997"/>
      <c r="ZH997"/>
      <c r="ZI997"/>
      <c r="ZJ997"/>
      <c r="ZK997"/>
      <c r="ZL997"/>
      <c r="ZM997"/>
      <c r="ZN997"/>
      <c r="ZO997"/>
      <c r="ZP997"/>
      <c r="ZQ997"/>
      <c r="ZR997"/>
      <c r="ZS997"/>
      <c r="ZT997"/>
      <c r="ZU997"/>
      <c r="ZV997"/>
      <c r="ZW997"/>
      <c r="ZX997"/>
      <c r="ZY997"/>
      <c r="ZZ997"/>
    </row>
    <row r="998" spans="12:702" x14ac:dyDescent="0.3">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c r="ME998"/>
      <c r="MF998"/>
      <c r="MG998"/>
      <c r="MH998"/>
      <c r="MI998"/>
      <c r="MJ998"/>
      <c r="MK998"/>
      <c r="ML998"/>
      <c r="MM998"/>
      <c r="MN998"/>
      <c r="MO998"/>
      <c r="MP998"/>
      <c r="MQ998"/>
      <c r="MR998"/>
      <c r="MS998"/>
      <c r="MT998"/>
      <c r="MU998"/>
      <c r="MV998"/>
      <c r="MW998"/>
      <c r="MX998"/>
      <c r="MY998"/>
      <c r="MZ998"/>
      <c r="NA998"/>
      <c r="NB998"/>
      <c r="NC998"/>
      <c r="ND998"/>
      <c r="NE998"/>
      <c r="NF998"/>
      <c r="NG998"/>
      <c r="NH998"/>
      <c r="NI998"/>
      <c r="NJ998"/>
      <c r="NK998"/>
      <c r="NL998"/>
      <c r="NM998"/>
      <c r="NN998"/>
      <c r="NO998"/>
      <c r="NP998"/>
      <c r="NQ998"/>
      <c r="NR998"/>
      <c r="NS998"/>
      <c r="NT998"/>
      <c r="NU998"/>
      <c r="NV998"/>
      <c r="NW998"/>
      <c r="NX998"/>
      <c r="NY998"/>
      <c r="NZ998"/>
      <c r="OA998"/>
      <c r="OB998"/>
      <c r="OC998"/>
      <c r="OD998"/>
      <c r="OE998"/>
      <c r="OF998"/>
      <c r="OG998"/>
      <c r="OH998"/>
      <c r="OI998"/>
      <c r="OJ998"/>
      <c r="OK998"/>
      <c r="OL998"/>
      <c r="OM998"/>
      <c r="ON998"/>
      <c r="OO998"/>
      <c r="OP998"/>
      <c r="OQ998"/>
      <c r="OR998"/>
      <c r="OS998"/>
      <c r="OT998"/>
      <c r="OU998"/>
      <c r="OV998"/>
      <c r="OW998"/>
      <c r="OX998"/>
      <c r="OY998"/>
      <c r="OZ998"/>
      <c r="PA998"/>
      <c r="PB998"/>
      <c r="PC998"/>
      <c r="PD998"/>
      <c r="PE998"/>
      <c r="PF998"/>
      <c r="PG998"/>
      <c r="PH998"/>
      <c r="PI998"/>
      <c r="PJ998"/>
      <c r="PK998"/>
      <c r="PL998"/>
      <c r="PM998"/>
      <c r="PN998"/>
      <c r="PO998"/>
      <c r="PP998"/>
      <c r="PQ998"/>
      <c r="PR998"/>
      <c r="PS998"/>
      <c r="PT998"/>
      <c r="PU998"/>
      <c r="PV998"/>
      <c r="PW998"/>
      <c r="PX998"/>
      <c r="PY998"/>
      <c r="PZ998"/>
      <c r="QA998"/>
      <c r="QB998"/>
      <c r="QC998"/>
      <c r="QD998"/>
      <c r="QE998"/>
      <c r="QF998"/>
      <c r="QG998"/>
      <c r="QH998"/>
      <c r="QI998"/>
      <c r="QJ998"/>
      <c r="QK998"/>
      <c r="QL998"/>
      <c r="QM998"/>
      <c r="QN998"/>
      <c r="QO998"/>
      <c r="QP998"/>
      <c r="QQ998"/>
      <c r="QR998"/>
      <c r="QS998"/>
      <c r="QT998"/>
      <c r="QU998"/>
      <c r="QV998"/>
      <c r="QW998"/>
      <c r="QX998"/>
      <c r="QY998"/>
      <c r="QZ998"/>
      <c r="RA998"/>
      <c r="RB998"/>
      <c r="RC998"/>
      <c r="RD998"/>
      <c r="RE998"/>
      <c r="RF998"/>
      <c r="RG998"/>
      <c r="RH998"/>
      <c r="RI998"/>
      <c r="RJ998"/>
      <c r="RK998"/>
      <c r="RL998"/>
      <c r="RM998"/>
      <c r="RN998"/>
      <c r="RO998"/>
      <c r="RP998"/>
      <c r="RQ998"/>
      <c r="RR998"/>
      <c r="RS998"/>
      <c r="RT998"/>
      <c r="RU998"/>
      <c r="RV998"/>
      <c r="RW998"/>
      <c r="RX998"/>
      <c r="RY998"/>
      <c r="RZ998"/>
      <c r="SA998"/>
      <c r="SB998"/>
      <c r="SC998"/>
      <c r="SD998"/>
      <c r="SE998"/>
      <c r="SF998"/>
      <c r="SG998"/>
      <c r="SH998"/>
      <c r="SI998"/>
      <c r="SJ998"/>
      <c r="SK998"/>
      <c r="SL998"/>
      <c r="SM998"/>
      <c r="SN998"/>
      <c r="SO998"/>
      <c r="SP998"/>
      <c r="SQ998"/>
      <c r="SR998"/>
      <c r="SS998"/>
      <c r="ST998"/>
      <c r="SU998"/>
      <c r="SV998"/>
      <c r="SW998"/>
      <c r="SX998"/>
      <c r="SY998"/>
      <c r="SZ998"/>
      <c r="TA998"/>
      <c r="TB998"/>
      <c r="TC998"/>
      <c r="TD998"/>
      <c r="TE998"/>
      <c r="TF998"/>
      <c r="TG998"/>
      <c r="TH998"/>
      <c r="TI998"/>
      <c r="TJ998"/>
      <c r="TK998"/>
      <c r="TL998"/>
      <c r="TM998"/>
      <c r="TN998"/>
      <c r="TO998"/>
      <c r="TP998"/>
      <c r="TQ998"/>
      <c r="TR998"/>
      <c r="TS998"/>
      <c r="TT998"/>
      <c r="TU998"/>
      <c r="TV998"/>
      <c r="TW998"/>
      <c r="TX998"/>
      <c r="TY998"/>
      <c r="TZ998"/>
      <c r="UA998"/>
      <c r="UB998"/>
      <c r="UC998"/>
      <c r="UD998"/>
      <c r="UE998"/>
      <c r="UF998"/>
      <c r="UG998"/>
      <c r="UH998"/>
      <c r="UI998"/>
      <c r="UJ998"/>
      <c r="UK998"/>
      <c r="UL998"/>
      <c r="UM998"/>
      <c r="UN998"/>
      <c r="UO998"/>
      <c r="UP998"/>
      <c r="UQ998"/>
      <c r="UR998"/>
      <c r="US998"/>
      <c r="UT998"/>
      <c r="UU998"/>
      <c r="UV998"/>
      <c r="UW998"/>
      <c r="UX998"/>
      <c r="UY998"/>
      <c r="UZ998"/>
      <c r="VA998"/>
      <c r="VB998"/>
      <c r="VC998"/>
      <c r="VD998"/>
      <c r="VE998"/>
      <c r="VF998"/>
      <c r="VG998"/>
      <c r="VH998"/>
      <c r="VI998"/>
      <c r="VJ998"/>
      <c r="VK998"/>
      <c r="VL998"/>
      <c r="VM998"/>
      <c r="VN998"/>
      <c r="VO998"/>
      <c r="VP998"/>
      <c r="VQ998"/>
      <c r="VR998"/>
      <c r="VS998"/>
      <c r="VT998"/>
      <c r="VU998"/>
      <c r="VV998"/>
      <c r="VW998"/>
      <c r="VX998"/>
      <c r="VY998"/>
      <c r="VZ998"/>
      <c r="WA998"/>
      <c r="WB998"/>
      <c r="WC998"/>
      <c r="WD998"/>
      <c r="WE998"/>
      <c r="WF998"/>
      <c r="WG998"/>
      <c r="WH998"/>
      <c r="WI998"/>
      <c r="WJ998"/>
      <c r="WK998"/>
      <c r="WL998"/>
      <c r="WM998"/>
      <c r="WN998"/>
      <c r="WO998"/>
      <c r="WP998"/>
      <c r="WQ998"/>
      <c r="WR998"/>
      <c r="WS998"/>
      <c r="WT998"/>
      <c r="WU998"/>
      <c r="WV998"/>
      <c r="WW998"/>
      <c r="WX998"/>
      <c r="WY998"/>
      <c r="WZ998"/>
      <c r="XA998"/>
      <c r="XB998"/>
      <c r="XC998"/>
      <c r="XD998"/>
      <c r="XE998"/>
      <c r="XF998"/>
      <c r="XG998"/>
      <c r="XH998"/>
      <c r="XI998"/>
      <c r="XJ998"/>
      <c r="XK998"/>
      <c r="XL998"/>
      <c r="XM998"/>
      <c r="XN998"/>
      <c r="XO998"/>
      <c r="XP998"/>
      <c r="XQ998"/>
      <c r="XR998"/>
      <c r="XS998"/>
      <c r="XT998"/>
      <c r="XU998"/>
      <c r="XV998"/>
      <c r="XW998"/>
      <c r="XX998"/>
      <c r="XY998"/>
      <c r="XZ998"/>
      <c r="YA998"/>
      <c r="YB998"/>
      <c r="YC998"/>
      <c r="YD998"/>
      <c r="YE998"/>
      <c r="YF998"/>
      <c r="YG998"/>
      <c r="YH998"/>
      <c r="YI998"/>
      <c r="YJ998"/>
      <c r="YK998"/>
      <c r="YL998"/>
      <c r="YM998"/>
      <c r="YN998"/>
      <c r="YO998"/>
      <c r="YP998"/>
      <c r="YQ998"/>
      <c r="YR998"/>
      <c r="YS998"/>
      <c r="YT998"/>
      <c r="YU998"/>
      <c r="YV998"/>
      <c r="YW998"/>
      <c r="YX998"/>
      <c r="YY998"/>
      <c r="YZ998"/>
      <c r="ZA998"/>
      <c r="ZB998"/>
      <c r="ZC998"/>
      <c r="ZD998"/>
      <c r="ZE998"/>
      <c r="ZF998"/>
      <c r="ZG998"/>
      <c r="ZH998"/>
      <c r="ZI998"/>
      <c r="ZJ998"/>
      <c r="ZK998"/>
      <c r="ZL998"/>
      <c r="ZM998"/>
      <c r="ZN998"/>
      <c r="ZO998"/>
      <c r="ZP998"/>
      <c r="ZQ998"/>
      <c r="ZR998"/>
      <c r="ZS998"/>
      <c r="ZT998"/>
      <c r="ZU998"/>
      <c r="ZV998"/>
      <c r="ZW998"/>
      <c r="ZX998"/>
      <c r="ZY998"/>
      <c r="ZZ998"/>
    </row>
    <row r="999" spans="12:702" x14ac:dyDescent="0.3">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c r="ME999"/>
      <c r="MF999"/>
      <c r="MG999"/>
      <c r="MH999"/>
      <c r="MI999"/>
      <c r="MJ999"/>
      <c r="MK999"/>
      <c r="ML999"/>
      <c r="MM999"/>
      <c r="MN999"/>
      <c r="MO999"/>
      <c r="MP999"/>
      <c r="MQ999"/>
      <c r="MR999"/>
      <c r="MS999"/>
      <c r="MT999"/>
      <c r="MU999"/>
      <c r="MV999"/>
      <c r="MW999"/>
      <c r="MX999"/>
      <c r="MY999"/>
      <c r="MZ999"/>
      <c r="NA999"/>
      <c r="NB999"/>
      <c r="NC999"/>
      <c r="ND999"/>
      <c r="NE999"/>
      <c r="NF999"/>
      <c r="NG999"/>
      <c r="NH999"/>
      <c r="NI999"/>
      <c r="NJ999"/>
      <c r="NK999"/>
      <c r="NL999"/>
      <c r="NM999"/>
      <c r="NN999"/>
      <c r="NO999"/>
      <c r="NP999"/>
      <c r="NQ999"/>
      <c r="NR999"/>
      <c r="NS999"/>
      <c r="NT999"/>
      <c r="NU999"/>
      <c r="NV999"/>
      <c r="NW999"/>
      <c r="NX999"/>
      <c r="NY999"/>
      <c r="NZ999"/>
      <c r="OA999"/>
      <c r="OB999"/>
      <c r="OC999"/>
      <c r="OD999"/>
      <c r="OE999"/>
      <c r="OF999"/>
      <c r="OG999"/>
      <c r="OH999"/>
      <c r="OI999"/>
      <c r="OJ999"/>
      <c r="OK999"/>
      <c r="OL999"/>
      <c r="OM999"/>
      <c r="ON999"/>
      <c r="OO999"/>
      <c r="OP999"/>
      <c r="OQ999"/>
      <c r="OR999"/>
      <c r="OS999"/>
      <c r="OT999"/>
      <c r="OU999"/>
      <c r="OV999"/>
      <c r="OW999"/>
      <c r="OX999"/>
      <c r="OY999"/>
      <c r="OZ999"/>
      <c r="PA999"/>
      <c r="PB999"/>
      <c r="PC999"/>
      <c r="PD999"/>
      <c r="PE999"/>
      <c r="PF999"/>
      <c r="PG999"/>
      <c r="PH999"/>
      <c r="PI999"/>
      <c r="PJ999"/>
      <c r="PK999"/>
      <c r="PL999"/>
      <c r="PM999"/>
      <c r="PN999"/>
      <c r="PO999"/>
      <c r="PP999"/>
      <c r="PQ999"/>
      <c r="PR999"/>
      <c r="PS999"/>
      <c r="PT999"/>
      <c r="PU999"/>
      <c r="PV999"/>
      <c r="PW999"/>
      <c r="PX999"/>
      <c r="PY999"/>
      <c r="PZ999"/>
      <c r="QA999"/>
      <c r="QB999"/>
      <c r="QC999"/>
      <c r="QD999"/>
      <c r="QE999"/>
      <c r="QF999"/>
      <c r="QG999"/>
      <c r="QH999"/>
      <c r="QI999"/>
      <c r="QJ999"/>
      <c r="QK999"/>
      <c r="QL999"/>
      <c r="QM999"/>
      <c r="QN999"/>
      <c r="QO999"/>
      <c r="QP999"/>
      <c r="QQ999"/>
      <c r="QR999"/>
      <c r="QS999"/>
      <c r="QT999"/>
      <c r="QU999"/>
      <c r="QV999"/>
      <c r="QW999"/>
      <c r="QX999"/>
      <c r="QY999"/>
      <c r="QZ999"/>
      <c r="RA999"/>
      <c r="RB999"/>
      <c r="RC999"/>
      <c r="RD999"/>
      <c r="RE999"/>
      <c r="RF999"/>
      <c r="RG999"/>
      <c r="RH999"/>
      <c r="RI999"/>
      <c r="RJ999"/>
      <c r="RK999"/>
      <c r="RL999"/>
      <c r="RM999"/>
      <c r="RN999"/>
      <c r="RO999"/>
      <c r="RP999"/>
      <c r="RQ999"/>
      <c r="RR999"/>
      <c r="RS999"/>
      <c r="RT999"/>
      <c r="RU999"/>
      <c r="RV999"/>
      <c r="RW999"/>
      <c r="RX999"/>
      <c r="RY999"/>
      <c r="RZ999"/>
      <c r="SA999"/>
      <c r="SB999"/>
      <c r="SC999"/>
      <c r="SD999"/>
      <c r="SE999"/>
      <c r="SF999"/>
      <c r="SG999"/>
      <c r="SH999"/>
      <c r="SI999"/>
      <c r="SJ999"/>
      <c r="SK999"/>
      <c r="SL999"/>
      <c r="SM999"/>
      <c r="SN999"/>
      <c r="SO999"/>
      <c r="SP999"/>
      <c r="SQ999"/>
      <c r="SR999"/>
      <c r="SS999"/>
      <c r="ST999"/>
      <c r="SU999"/>
      <c r="SV999"/>
      <c r="SW999"/>
      <c r="SX999"/>
      <c r="SY999"/>
      <c r="SZ999"/>
      <c r="TA999"/>
      <c r="TB999"/>
      <c r="TC999"/>
      <c r="TD999"/>
      <c r="TE999"/>
      <c r="TF999"/>
      <c r="TG999"/>
      <c r="TH999"/>
      <c r="TI999"/>
      <c r="TJ999"/>
      <c r="TK999"/>
      <c r="TL999"/>
      <c r="TM999"/>
      <c r="TN999"/>
      <c r="TO999"/>
      <c r="TP999"/>
      <c r="TQ999"/>
      <c r="TR999"/>
      <c r="TS999"/>
      <c r="TT999"/>
      <c r="TU999"/>
      <c r="TV999"/>
      <c r="TW999"/>
      <c r="TX999"/>
      <c r="TY999"/>
      <c r="TZ999"/>
      <c r="UA999"/>
      <c r="UB999"/>
      <c r="UC999"/>
      <c r="UD999"/>
      <c r="UE999"/>
      <c r="UF999"/>
      <c r="UG999"/>
      <c r="UH999"/>
      <c r="UI999"/>
      <c r="UJ999"/>
      <c r="UK999"/>
      <c r="UL999"/>
      <c r="UM999"/>
      <c r="UN999"/>
      <c r="UO999"/>
      <c r="UP999"/>
      <c r="UQ999"/>
      <c r="UR999"/>
      <c r="US999"/>
      <c r="UT999"/>
      <c r="UU999"/>
      <c r="UV999"/>
      <c r="UW999"/>
      <c r="UX999"/>
      <c r="UY999"/>
      <c r="UZ999"/>
      <c r="VA999"/>
      <c r="VB999"/>
      <c r="VC999"/>
      <c r="VD999"/>
      <c r="VE999"/>
      <c r="VF999"/>
      <c r="VG999"/>
      <c r="VH999"/>
      <c r="VI999"/>
      <c r="VJ999"/>
      <c r="VK999"/>
      <c r="VL999"/>
      <c r="VM999"/>
      <c r="VN999"/>
      <c r="VO999"/>
      <c r="VP999"/>
      <c r="VQ999"/>
      <c r="VR999"/>
      <c r="VS999"/>
      <c r="VT999"/>
      <c r="VU999"/>
      <c r="VV999"/>
      <c r="VW999"/>
      <c r="VX999"/>
      <c r="VY999"/>
      <c r="VZ999"/>
      <c r="WA999"/>
      <c r="WB999"/>
      <c r="WC999"/>
      <c r="WD999"/>
      <c r="WE999"/>
      <c r="WF999"/>
      <c r="WG999"/>
      <c r="WH999"/>
      <c r="WI999"/>
      <c r="WJ999"/>
      <c r="WK999"/>
      <c r="WL999"/>
      <c r="WM999"/>
      <c r="WN999"/>
      <c r="WO999"/>
      <c r="WP999"/>
      <c r="WQ999"/>
      <c r="WR999"/>
      <c r="WS999"/>
      <c r="WT999"/>
      <c r="WU999"/>
      <c r="WV999"/>
      <c r="WW999"/>
      <c r="WX999"/>
      <c r="WY999"/>
      <c r="WZ999"/>
      <c r="XA999"/>
      <c r="XB999"/>
      <c r="XC999"/>
      <c r="XD999"/>
      <c r="XE999"/>
      <c r="XF999"/>
      <c r="XG999"/>
      <c r="XH999"/>
      <c r="XI999"/>
      <c r="XJ999"/>
      <c r="XK999"/>
      <c r="XL999"/>
      <c r="XM999"/>
      <c r="XN999"/>
      <c r="XO999"/>
      <c r="XP999"/>
      <c r="XQ999"/>
      <c r="XR999"/>
      <c r="XS999"/>
      <c r="XT999"/>
      <c r="XU999"/>
      <c r="XV999"/>
      <c r="XW999"/>
      <c r="XX999"/>
      <c r="XY999"/>
      <c r="XZ999"/>
      <c r="YA999"/>
      <c r="YB999"/>
      <c r="YC999"/>
      <c r="YD999"/>
      <c r="YE999"/>
      <c r="YF999"/>
      <c r="YG999"/>
      <c r="YH999"/>
      <c r="YI999"/>
      <c r="YJ999"/>
      <c r="YK999"/>
      <c r="YL999"/>
      <c r="YM999"/>
      <c r="YN999"/>
      <c r="YO999"/>
      <c r="YP999"/>
      <c r="YQ999"/>
      <c r="YR999"/>
      <c r="YS999"/>
      <c r="YT999"/>
      <c r="YU999"/>
      <c r="YV999"/>
      <c r="YW999"/>
      <c r="YX999"/>
      <c r="YY999"/>
      <c r="YZ999"/>
      <c r="ZA999"/>
      <c r="ZB999"/>
      <c r="ZC999"/>
      <c r="ZD999"/>
      <c r="ZE999"/>
      <c r="ZF999"/>
      <c r="ZG999"/>
      <c r="ZH999"/>
      <c r="ZI999"/>
      <c r="ZJ999"/>
      <c r="ZK999"/>
      <c r="ZL999"/>
      <c r="ZM999"/>
      <c r="ZN999"/>
      <c r="ZO999"/>
      <c r="ZP999"/>
      <c r="ZQ999"/>
      <c r="ZR999"/>
      <c r="ZS999"/>
      <c r="ZT999"/>
      <c r="ZU999"/>
      <c r="ZV999"/>
      <c r="ZW999"/>
      <c r="ZX999"/>
      <c r="ZY999"/>
      <c r="ZZ999"/>
    </row>
    <row r="1000" spans="12:702" x14ac:dyDescent="0.3">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c r="ME1000"/>
      <c r="MF1000"/>
      <c r="MG1000"/>
      <c r="MH1000"/>
      <c r="MI1000"/>
      <c r="MJ1000"/>
      <c r="MK1000"/>
      <c r="ML1000"/>
      <c r="MM1000"/>
      <c r="MN1000"/>
      <c r="MO1000"/>
      <c r="MP1000"/>
      <c r="MQ1000"/>
      <c r="MR1000"/>
      <c r="MS1000"/>
      <c r="MT1000"/>
      <c r="MU1000"/>
      <c r="MV1000"/>
      <c r="MW1000"/>
      <c r="MX1000"/>
      <c r="MY1000"/>
      <c r="MZ1000"/>
      <c r="NA1000"/>
      <c r="NB1000"/>
      <c r="NC1000"/>
      <c r="ND1000"/>
      <c r="NE1000"/>
      <c r="NF1000"/>
      <c r="NG1000"/>
      <c r="NH1000"/>
      <c r="NI1000"/>
      <c r="NJ1000"/>
      <c r="NK1000"/>
      <c r="NL1000"/>
      <c r="NM1000"/>
      <c r="NN1000"/>
      <c r="NO1000"/>
      <c r="NP1000"/>
      <c r="NQ1000"/>
      <c r="NR1000"/>
      <c r="NS1000"/>
      <c r="NT1000"/>
      <c r="NU1000"/>
      <c r="NV1000"/>
      <c r="NW1000"/>
      <c r="NX1000"/>
      <c r="NY1000"/>
      <c r="NZ1000"/>
      <c r="OA1000"/>
      <c r="OB1000"/>
      <c r="OC1000"/>
      <c r="OD1000"/>
      <c r="OE1000"/>
      <c r="OF1000"/>
      <c r="OG1000"/>
      <c r="OH1000"/>
      <c r="OI1000"/>
      <c r="OJ1000"/>
      <c r="OK1000"/>
      <c r="OL1000"/>
      <c r="OM1000"/>
      <c r="ON1000"/>
      <c r="OO1000"/>
      <c r="OP1000"/>
      <c r="OQ1000"/>
      <c r="OR1000"/>
      <c r="OS1000"/>
      <c r="OT1000"/>
      <c r="OU1000"/>
      <c r="OV1000"/>
      <c r="OW1000"/>
      <c r="OX1000"/>
      <c r="OY1000"/>
      <c r="OZ1000"/>
      <c r="PA1000"/>
      <c r="PB1000"/>
      <c r="PC1000"/>
      <c r="PD1000"/>
      <c r="PE1000"/>
      <c r="PF1000"/>
      <c r="PG1000"/>
      <c r="PH1000"/>
      <c r="PI1000"/>
      <c r="PJ1000"/>
      <c r="PK1000"/>
      <c r="PL1000"/>
      <c r="PM1000"/>
      <c r="PN1000"/>
      <c r="PO1000"/>
      <c r="PP1000"/>
      <c r="PQ1000"/>
      <c r="PR1000"/>
      <c r="PS1000"/>
      <c r="PT1000"/>
      <c r="PU1000"/>
      <c r="PV1000"/>
      <c r="PW1000"/>
      <c r="PX1000"/>
      <c r="PY1000"/>
      <c r="PZ1000"/>
      <c r="QA1000"/>
      <c r="QB1000"/>
      <c r="QC1000"/>
      <c r="QD1000"/>
      <c r="QE1000"/>
      <c r="QF1000"/>
      <c r="QG1000"/>
      <c r="QH1000"/>
      <c r="QI1000"/>
      <c r="QJ1000"/>
      <c r="QK1000"/>
      <c r="QL1000"/>
      <c r="QM1000"/>
      <c r="QN1000"/>
      <c r="QO1000"/>
      <c r="QP1000"/>
      <c r="QQ1000"/>
      <c r="QR1000"/>
      <c r="QS1000"/>
      <c r="QT1000"/>
      <c r="QU1000"/>
      <c r="QV1000"/>
      <c r="QW1000"/>
      <c r="QX1000"/>
      <c r="QY1000"/>
      <c r="QZ1000"/>
      <c r="RA1000"/>
      <c r="RB1000"/>
      <c r="RC1000"/>
      <c r="RD1000"/>
      <c r="RE1000"/>
      <c r="RF1000"/>
      <c r="RG1000"/>
      <c r="RH1000"/>
      <c r="RI1000"/>
      <c r="RJ1000"/>
      <c r="RK1000"/>
      <c r="RL1000"/>
      <c r="RM1000"/>
      <c r="RN1000"/>
      <c r="RO1000"/>
      <c r="RP1000"/>
      <c r="RQ1000"/>
      <c r="RR1000"/>
      <c r="RS1000"/>
      <c r="RT1000"/>
      <c r="RU1000"/>
      <c r="RV1000"/>
      <c r="RW1000"/>
      <c r="RX1000"/>
      <c r="RY1000"/>
      <c r="RZ1000"/>
      <c r="SA1000"/>
      <c r="SB1000"/>
      <c r="SC1000"/>
      <c r="SD1000"/>
      <c r="SE1000"/>
      <c r="SF1000"/>
      <c r="SG1000"/>
      <c r="SH1000"/>
      <c r="SI1000"/>
      <c r="SJ1000"/>
      <c r="SK1000"/>
      <c r="SL1000"/>
      <c r="SM1000"/>
      <c r="SN1000"/>
      <c r="SO1000"/>
      <c r="SP1000"/>
      <c r="SQ1000"/>
      <c r="SR1000"/>
      <c r="SS1000"/>
      <c r="ST1000"/>
      <c r="SU1000"/>
      <c r="SV1000"/>
      <c r="SW1000"/>
      <c r="SX1000"/>
      <c r="SY1000"/>
      <c r="SZ1000"/>
      <c r="TA1000"/>
      <c r="TB1000"/>
      <c r="TC1000"/>
      <c r="TD1000"/>
      <c r="TE1000"/>
      <c r="TF1000"/>
      <c r="TG1000"/>
      <c r="TH1000"/>
      <c r="TI1000"/>
      <c r="TJ1000"/>
      <c r="TK1000"/>
      <c r="TL1000"/>
      <c r="TM1000"/>
      <c r="TN1000"/>
      <c r="TO1000"/>
      <c r="TP1000"/>
      <c r="TQ1000"/>
      <c r="TR1000"/>
      <c r="TS1000"/>
      <c r="TT1000"/>
      <c r="TU1000"/>
      <c r="TV1000"/>
      <c r="TW1000"/>
      <c r="TX1000"/>
      <c r="TY1000"/>
      <c r="TZ1000"/>
      <c r="UA1000"/>
      <c r="UB1000"/>
      <c r="UC1000"/>
      <c r="UD1000"/>
      <c r="UE1000"/>
      <c r="UF1000"/>
      <c r="UG1000"/>
      <c r="UH1000"/>
      <c r="UI1000"/>
      <c r="UJ1000"/>
      <c r="UK1000"/>
      <c r="UL1000"/>
      <c r="UM1000"/>
      <c r="UN1000"/>
      <c r="UO1000"/>
      <c r="UP1000"/>
      <c r="UQ1000"/>
      <c r="UR1000"/>
      <c r="US1000"/>
      <c r="UT1000"/>
      <c r="UU1000"/>
      <c r="UV1000"/>
      <c r="UW1000"/>
      <c r="UX1000"/>
      <c r="UY1000"/>
      <c r="UZ1000"/>
      <c r="VA1000"/>
      <c r="VB1000"/>
      <c r="VC1000"/>
      <c r="VD1000"/>
      <c r="VE1000"/>
      <c r="VF1000"/>
      <c r="VG1000"/>
      <c r="VH1000"/>
      <c r="VI1000"/>
      <c r="VJ1000"/>
      <c r="VK1000"/>
      <c r="VL1000"/>
      <c r="VM1000"/>
      <c r="VN1000"/>
      <c r="VO1000"/>
      <c r="VP1000"/>
      <c r="VQ1000"/>
      <c r="VR1000"/>
      <c r="VS1000"/>
      <c r="VT1000"/>
      <c r="VU1000"/>
      <c r="VV1000"/>
      <c r="VW1000"/>
      <c r="VX1000"/>
      <c r="VY1000"/>
      <c r="VZ1000"/>
      <c r="WA1000"/>
      <c r="WB1000"/>
      <c r="WC1000"/>
      <c r="WD1000"/>
      <c r="WE1000"/>
      <c r="WF1000"/>
      <c r="WG1000"/>
      <c r="WH1000"/>
      <c r="WI1000"/>
      <c r="WJ1000"/>
      <c r="WK1000"/>
      <c r="WL1000"/>
      <c r="WM1000"/>
      <c r="WN1000"/>
      <c r="WO1000"/>
      <c r="WP1000"/>
      <c r="WQ1000"/>
      <c r="WR1000"/>
      <c r="WS1000"/>
      <c r="WT1000"/>
      <c r="WU1000"/>
      <c r="WV1000"/>
      <c r="WW1000"/>
      <c r="WX1000"/>
      <c r="WY1000"/>
      <c r="WZ1000"/>
      <c r="XA1000"/>
      <c r="XB1000"/>
      <c r="XC1000"/>
      <c r="XD1000"/>
      <c r="XE1000"/>
      <c r="XF1000"/>
      <c r="XG1000"/>
      <c r="XH1000"/>
      <c r="XI1000"/>
      <c r="XJ1000"/>
      <c r="XK1000"/>
      <c r="XL1000"/>
      <c r="XM1000"/>
      <c r="XN1000"/>
      <c r="XO1000"/>
      <c r="XP1000"/>
      <c r="XQ1000"/>
      <c r="XR1000"/>
      <c r="XS1000"/>
      <c r="XT1000"/>
      <c r="XU1000"/>
      <c r="XV1000"/>
      <c r="XW1000"/>
      <c r="XX1000"/>
      <c r="XY1000"/>
      <c r="XZ1000"/>
      <c r="YA1000"/>
      <c r="YB1000"/>
      <c r="YC1000"/>
      <c r="YD1000"/>
      <c r="YE1000"/>
      <c r="YF1000"/>
      <c r="YG1000"/>
      <c r="YH1000"/>
      <c r="YI1000"/>
      <c r="YJ1000"/>
      <c r="YK1000"/>
      <c r="YL1000"/>
      <c r="YM1000"/>
      <c r="YN1000"/>
      <c r="YO1000"/>
      <c r="YP1000"/>
      <c r="YQ1000"/>
      <c r="YR1000"/>
      <c r="YS1000"/>
      <c r="YT1000"/>
      <c r="YU1000"/>
      <c r="YV1000"/>
      <c r="YW1000"/>
      <c r="YX1000"/>
      <c r="YY1000"/>
      <c r="YZ1000"/>
      <c r="ZA1000"/>
      <c r="ZB1000"/>
      <c r="ZC1000"/>
      <c r="ZD1000"/>
      <c r="ZE1000"/>
      <c r="ZF1000"/>
      <c r="ZG1000"/>
      <c r="ZH1000"/>
      <c r="ZI1000"/>
      <c r="ZJ1000"/>
      <c r="ZK1000"/>
      <c r="ZL1000"/>
      <c r="ZM1000"/>
      <c r="ZN1000"/>
      <c r="ZO1000"/>
      <c r="ZP1000"/>
      <c r="ZQ1000"/>
      <c r="ZR1000"/>
      <c r="ZS1000"/>
      <c r="ZT1000"/>
      <c r="ZU1000"/>
      <c r="ZV1000"/>
      <c r="ZW1000"/>
      <c r="ZX1000"/>
      <c r="ZY1000"/>
      <c r="ZZ1000"/>
    </row>
  </sheetData>
  <sortState xmlns:xlrd2="http://schemas.microsoft.com/office/spreadsheetml/2017/richdata2" ref="B9:E10">
    <sortCondition ref="B10"/>
  </sortState>
  <phoneticPr fontId="17" type="noConversion"/>
  <pageMargins left="0.7" right="0.7" top="0.75" bottom="0.75" header="0.3" footer="0.3"/>
  <pageSetup paperSize="9" orientation="portrait" horizontalDpi="360" verticalDpi="36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85772-AE58-4FD5-A901-E73B74C8EF20}">
  <sheetPr codeName="Sheet3">
    <tabColor rgb="FFFFFFFF"/>
  </sheetPr>
  <dimension ref="B2:E55"/>
  <sheetViews>
    <sheetView showGridLines="0" tabSelected="1" zoomScale="70" zoomScaleNormal="70" workbookViewId="0">
      <selection activeCell="D7" sqref="D7"/>
    </sheetView>
  </sheetViews>
  <sheetFormatPr defaultColWidth="3.109375" defaultRowHeight="14.4" x14ac:dyDescent="0.3"/>
  <cols>
    <col min="1" max="1" width="3.109375" customWidth="1"/>
    <col min="2" max="2" width="28.33203125" customWidth="1"/>
    <col min="3" max="3" width="21.21875" customWidth="1"/>
    <col min="4" max="4" width="29" customWidth="1"/>
    <col min="5" max="5" width="80.77734375" customWidth="1"/>
  </cols>
  <sheetData>
    <row r="2" spans="2:2" ht="25.2" x14ac:dyDescent="0.5">
      <c r="B2" s="90" t="s">
        <v>369</v>
      </c>
    </row>
    <row r="4" spans="2:2" ht="17.399999999999999" x14ac:dyDescent="0.35">
      <c r="B4" s="91" t="s">
        <v>1393</v>
      </c>
    </row>
    <row r="21" spans="2:5" ht="17.399999999999999" x14ac:dyDescent="0.3">
      <c r="B21" s="80" t="s">
        <v>940</v>
      </c>
    </row>
    <row r="22" spans="2:5" ht="15.6" x14ac:dyDescent="0.3">
      <c r="B22" s="42" t="s">
        <v>941</v>
      </c>
      <c r="C22" s="79" t="s">
        <v>945</v>
      </c>
      <c r="D22" s="79" t="s">
        <v>948</v>
      </c>
      <c r="E22" s="79" t="s">
        <v>950</v>
      </c>
    </row>
    <row r="23" spans="2:5" x14ac:dyDescent="0.3">
      <c r="B23" s="13" t="s">
        <v>1394</v>
      </c>
      <c r="C23" s="92">
        <v>44686.605810185189</v>
      </c>
      <c r="D23" s="13" t="s">
        <v>1395</v>
      </c>
      <c r="E23" s="13" t="s">
        <v>1396</v>
      </c>
    </row>
    <row r="27" spans="2:5" ht="17.399999999999999" x14ac:dyDescent="0.3">
      <c r="B27" s="80" t="s">
        <v>952</v>
      </c>
    </row>
    <row r="28" spans="2:5" ht="15.6" x14ac:dyDescent="0.3">
      <c r="B28" s="42" t="s">
        <v>953</v>
      </c>
      <c r="C28" s="79" t="s">
        <v>955</v>
      </c>
      <c r="D28" s="79" t="s">
        <v>499</v>
      </c>
      <c r="E28" s="79" t="s">
        <v>959</v>
      </c>
    </row>
    <row r="29" spans="2:5" ht="40.049999999999997" customHeight="1" x14ac:dyDescent="0.3">
      <c r="B29" s="95">
        <v>0</v>
      </c>
      <c r="C29" s="95" t="s">
        <v>1397</v>
      </c>
      <c r="D29" s="95" t="s">
        <v>1393</v>
      </c>
      <c r="E29" s="13" t="s">
        <v>1398</v>
      </c>
    </row>
    <row r="30" spans="2:5" ht="40.049999999999997" customHeight="1" x14ac:dyDescent="0.3">
      <c r="B30" s="96">
        <v>0</v>
      </c>
      <c r="C30" s="96" t="s">
        <v>1397</v>
      </c>
      <c r="D30" s="96" t="s">
        <v>1399</v>
      </c>
      <c r="E30" s="12" t="s">
        <v>1400</v>
      </c>
    </row>
    <row r="31" spans="2:5" ht="40.049999999999997" customHeight="1" x14ac:dyDescent="0.3">
      <c r="B31" s="96">
        <v>0</v>
      </c>
      <c r="C31" s="96" t="s">
        <v>1397</v>
      </c>
      <c r="D31" s="96" t="s">
        <v>1401</v>
      </c>
      <c r="E31" s="12" t="s">
        <v>1402</v>
      </c>
    </row>
    <row r="32" spans="2:5" ht="40.049999999999997" customHeight="1" x14ac:dyDescent="0.3">
      <c r="B32" s="96">
        <v>0</v>
      </c>
      <c r="C32" s="96" t="s">
        <v>1397</v>
      </c>
      <c r="D32" s="96" t="s">
        <v>1403</v>
      </c>
      <c r="E32" s="12" t="s">
        <v>1404</v>
      </c>
    </row>
    <row r="33" spans="2:5" ht="40.049999999999997" customHeight="1" x14ac:dyDescent="0.3">
      <c r="B33" s="97">
        <v>1</v>
      </c>
      <c r="C33" s="97" t="s">
        <v>1405</v>
      </c>
      <c r="D33" s="97" t="s">
        <v>1406</v>
      </c>
      <c r="E33" s="12" t="s">
        <v>1407</v>
      </c>
    </row>
    <row r="34" spans="2:5" ht="40.049999999999997" customHeight="1" x14ac:dyDescent="0.3">
      <c r="B34" s="97">
        <v>1</v>
      </c>
      <c r="C34" s="97" t="s">
        <v>1405</v>
      </c>
      <c r="D34" s="97" t="s">
        <v>471</v>
      </c>
      <c r="E34" s="12" t="s">
        <v>1408</v>
      </c>
    </row>
    <row r="35" spans="2:5" ht="40.049999999999997" customHeight="1" x14ac:dyDescent="0.3">
      <c r="B35" s="98">
        <v>2</v>
      </c>
      <c r="C35" s="98" t="s">
        <v>1409</v>
      </c>
      <c r="D35" s="98" t="s">
        <v>1410</v>
      </c>
      <c r="E35" s="12" t="s">
        <v>1411</v>
      </c>
    </row>
    <row r="36" spans="2:5" ht="40.049999999999997" customHeight="1" x14ac:dyDescent="0.3">
      <c r="B36" s="98">
        <v>2</v>
      </c>
      <c r="C36" s="98" t="s">
        <v>1409</v>
      </c>
      <c r="D36" s="98" t="s">
        <v>1412</v>
      </c>
      <c r="E36" s="12" t="s">
        <v>1413</v>
      </c>
    </row>
    <row r="37" spans="2:5" ht="40.049999999999997" customHeight="1" x14ac:dyDescent="0.3">
      <c r="B37" s="98">
        <v>2</v>
      </c>
      <c r="C37" s="98" t="s">
        <v>1409</v>
      </c>
      <c r="D37" s="98" t="s">
        <v>1414</v>
      </c>
      <c r="E37" s="12" t="s">
        <v>1415</v>
      </c>
    </row>
    <row r="38" spans="2:5" ht="40.049999999999997" customHeight="1" x14ac:dyDescent="0.3">
      <c r="B38" s="98">
        <v>2</v>
      </c>
      <c r="C38" s="98" t="s">
        <v>1409</v>
      </c>
      <c r="D38" s="98" t="s">
        <v>1416</v>
      </c>
      <c r="E38" s="12" t="s">
        <v>1417</v>
      </c>
    </row>
    <row r="39" spans="2:5" ht="40.049999999999997" customHeight="1" x14ac:dyDescent="0.3">
      <c r="B39" s="98">
        <v>2</v>
      </c>
      <c r="C39" s="98" t="s">
        <v>1409</v>
      </c>
      <c r="D39" s="98" t="s">
        <v>1418</v>
      </c>
      <c r="E39" s="12" t="s">
        <v>1419</v>
      </c>
    </row>
    <row r="40" spans="2:5" ht="40.049999999999997" customHeight="1" x14ac:dyDescent="0.3">
      <c r="B40" s="99">
        <v>3</v>
      </c>
      <c r="C40" s="99" t="s">
        <v>1420</v>
      </c>
      <c r="D40" s="99" t="s">
        <v>1421</v>
      </c>
      <c r="E40" s="12" t="s">
        <v>1422</v>
      </c>
    </row>
    <row r="41" spans="2:5" ht="40.049999999999997" customHeight="1" x14ac:dyDescent="0.3">
      <c r="B41" s="99">
        <v>3</v>
      </c>
      <c r="C41" s="99" t="s">
        <v>1420</v>
      </c>
      <c r="D41" s="99" t="s">
        <v>1423</v>
      </c>
      <c r="E41" s="12" t="s">
        <v>1424</v>
      </c>
    </row>
    <row r="42" spans="2:5" ht="40.049999999999997" customHeight="1" x14ac:dyDescent="0.3">
      <c r="B42" s="99">
        <v>3</v>
      </c>
      <c r="C42" s="99" t="s">
        <v>1420</v>
      </c>
      <c r="D42" s="99" t="s">
        <v>1425</v>
      </c>
      <c r="E42" s="12" t="s">
        <v>1426</v>
      </c>
    </row>
    <row r="43" spans="2:5" ht="40.049999999999997" customHeight="1" x14ac:dyDescent="0.3">
      <c r="B43" s="99">
        <v>3</v>
      </c>
      <c r="C43" s="99" t="s">
        <v>1420</v>
      </c>
      <c r="D43" s="99" t="s">
        <v>1427</v>
      </c>
      <c r="E43" s="12" t="s">
        <v>1428</v>
      </c>
    </row>
    <row r="44" spans="2:5" ht="40.049999999999997" customHeight="1" x14ac:dyDescent="0.3">
      <c r="B44" s="100">
        <v>4</v>
      </c>
      <c r="C44" s="100" t="s">
        <v>1429</v>
      </c>
      <c r="D44" s="100" t="s">
        <v>1430</v>
      </c>
      <c r="E44" s="12" t="s">
        <v>1431</v>
      </c>
    </row>
    <row r="45" spans="2:5" ht="40.049999999999997" customHeight="1" x14ac:dyDescent="0.3">
      <c r="B45" s="100">
        <v>4</v>
      </c>
      <c r="C45" s="100" t="s">
        <v>1429</v>
      </c>
      <c r="D45" s="100" t="s">
        <v>1432</v>
      </c>
      <c r="E45" s="12" t="s">
        <v>1433</v>
      </c>
    </row>
    <row r="46" spans="2:5" ht="40.049999999999997" customHeight="1" x14ac:dyDescent="0.3">
      <c r="B46" s="100">
        <v>4</v>
      </c>
      <c r="C46" s="100" t="s">
        <v>1429</v>
      </c>
      <c r="D46" s="100" t="s">
        <v>1434</v>
      </c>
      <c r="E46" s="12" t="s">
        <v>1435</v>
      </c>
    </row>
    <row r="47" spans="2:5" ht="40.049999999999997" customHeight="1" x14ac:dyDescent="0.3">
      <c r="B47" s="100">
        <v>4</v>
      </c>
      <c r="C47" s="100" t="s">
        <v>1429</v>
      </c>
      <c r="D47" s="100" t="s">
        <v>1436</v>
      </c>
      <c r="E47" s="12" t="s">
        <v>1437</v>
      </c>
    </row>
    <row r="48" spans="2:5" ht="40.049999999999997" customHeight="1" x14ac:dyDescent="0.3">
      <c r="B48" s="100">
        <v>4</v>
      </c>
      <c r="C48" s="100" t="s">
        <v>1429</v>
      </c>
      <c r="D48" s="100" t="s">
        <v>1438</v>
      </c>
      <c r="E48" s="12" t="s">
        <v>1439</v>
      </c>
    </row>
    <row r="49" spans="2:5" ht="40.049999999999997" customHeight="1" x14ac:dyDescent="0.3">
      <c r="B49" s="100">
        <v>4</v>
      </c>
      <c r="C49" s="100" t="s">
        <v>1429</v>
      </c>
      <c r="D49" s="100" t="s">
        <v>1440</v>
      </c>
      <c r="E49" s="12" t="s">
        <v>1441</v>
      </c>
    </row>
    <row r="50" spans="2:5" ht="40.049999999999997" customHeight="1" x14ac:dyDescent="0.3">
      <c r="B50" s="100">
        <v>4</v>
      </c>
      <c r="C50" s="100" t="s">
        <v>1429</v>
      </c>
      <c r="D50" s="100" t="s">
        <v>1442</v>
      </c>
      <c r="E50" s="12" t="s">
        <v>1443</v>
      </c>
    </row>
    <row r="51" spans="2:5" ht="40.049999999999997" customHeight="1" x14ac:dyDescent="0.3">
      <c r="B51" s="101">
        <v>5</v>
      </c>
      <c r="C51" s="101" t="s">
        <v>1444</v>
      </c>
      <c r="D51" s="101" t="s">
        <v>1445</v>
      </c>
      <c r="E51" s="12" t="s">
        <v>1446</v>
      </c>
    </row>
    <row r="52" spans="2:5" ht="40.049999999999997" customHeight="1" x14ac:dyDescent="0.3">
      <c r="B52" s="101">
        <v>5</v>
      </c>
      <c r="C52" s="101" t="s">
        <v>1444</v>
      </c>
      <c r="D52" s="101" t="s">
        <v>1447</v>
      </c>
      <c r="E52" s="12" t="s">
        <v>1448</v>
      </c>
    </row>
    <row r="53" spans="2:5" ht="40.049999999999997" customHeight="1" x14ac:dyDescent="0.3">
      <c r="B53" s="101">
        <v>5</v>
      </c>
      <c r="C53" s="101" t="s">
        <v>1444</v>
      </c>
      <c r="D53" s="101" t="s">
        <v>1449</v>
      </c>
      <c r="E53" s="12" t="s">
        <v>1450</v>
      </c>
    </row>
    <row r="54" spans="2:5" ht="40.049999999999997" customHeight="1" x14ac:dyDescent="0.3">
      <c r="B54" s="101">
        <v>5</v>
      </c>
      <c r="C54" s="101" t="s">
        <v>1444</v>
      </c>
      <c r="D54" s="101" t="s">
        <v>1451</v>
      </c>
      <c r="E54" s="12" t="s">
        <v>1452</v>
      </c>
    </row>
    <row r="55" spans="2:5" ht="40.049999999999997" customHeight="1" x14ac:dyDescent="0.3">
      <c r="B55" s="101">
        <v>5</v>
      </c>
      <c r="C55" s="101" t="s">
        <v>1444</v>
      </c>
      <c r="D55" s="101" t="s">
        <v>1453</v>
      </c>
      <c r="E55" s="12" t="s">
        <v>1454</v>
      </c>
    </row>
  </sheetData>
  <dataValidations count="8">
    <dataValidation allowBlank="1" showInputMessage="1" showErrorMessage="1" promptTitle="Code Version" prompt="This is an internally generated version number, that is used by the Sourcing Analytics team to manage the code base." sqref="B22" xr:uid="{801F3BC3-2D4C-4132-9A43-B2077F45C680}"/>
    <dataValidation allowBlank="1" showInputMessage="1" showErrorMessage="1" promptTitle="Date Updated" prompt="The date at which either the tool was issued, or a code change was implemented." sqref="C22" xr:uid="{42EE56E6-F4AF-4692-BB0D-EB7743334A65}"/>
    <dataValidation allowBlank="1" showInputMessage="1" showErrorMessage="1" promptTitle="User Updated" prompt="The user that made the change." sqref="D22" xr:uid="{8CBF15DD-3111-4FC2-874B-DA02040453F8}"/>
    <dataValidation allowBlank="1" showInputMessage="1" showErrorMessage="1" promptTitle="Summary of Changes Made" prompt="A free text field which details at a high level what changes were made to the tool." sqref="E22" xr:uid="{8087490F-EA7F-47DB-96DF-1D3A1A3F903A}"/>
    <dataValidation allowBlank="1" showInputMessage="1" showErrorMessage="1" promptTitle="Journey Number" prompt="Logical groups of actions which contribute towards a type of RFP analysis (i.e. supplier clarifications, savings analysis) are referred to as a journey. The numbering of the Journeys correspond the standard order of these operations." sqref="B28" xr:uid="{41958180-B57A-429A-96FF-38F55473BD27}"/>
    <dataValidation allowBlank="1" showInputMessage="1" showErrorMessage="1" promptTitle="Journey Name" prompt="See FAQ for a disambiguation of the various Journey names" sqref="C28" xr:uid="{AAFFFC2E-6B56-44A3-9CCC-FB19E1CEABCB}"/>
    <dataValidation allowBlank="1" showInputMessage="1" showErrorMessage="1" promptTitle="Sheet Name" prompt="The name of the sheet that appears in the workbook. Do not amend these names." sqref="D28" xr:uid="{CCF90488-BF49-45A1-A6B3-619D0CB35376}"/>
    <dataValidation allowBlank="1" showInputMessage="1" showErrorMessage="1" promptTitle="Description" prompt="A high level summary of this sheet." sqref="E28" xr:uid="{A34881A5-E258-4655-9D4B-1B171F7B9BF2}"/>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D8A70-B1F6-4821-B678-7AEF506CC03E}">
  <sheetPr codeName="Sheet4">
    <tabColor rgb="FFFFFFFF"/>
  </sheetPr>
  <dimension ref="B2:E77"/>
  <sheetViews>
    <sheetView showGridLines="0" zoomScale="70" zoomScaleNormal="70" workbookViewId="0"/>
  </sheetViews>
  <sheetFormatPr defaultColWidth="3.109375" defaultRowHeight="14.4" x14ac:dyDescent="0.3"/>
  <cols>
    <col min="1" max="1" width="3.109375" customWidth="1"/>
    <col min="2" max="2" width="28.33203125" customWidth="1"/>
    <col min="3" max="3" width="29" customWidth="1"/>
    <col min="4" max="4" width="30.77734375" customWidth="1"/>
    <col min="5" max="5" width="100.77734375" customWidth="1"/>
  </cols>
  <sheetData>
    <row r="2" spans="2:2" ht="25.2" x14ac:dyDescent="0.5">
      <c r="B2" s="90" t="s">
        <v>369</v>
      </c>
    </row>
    <row r="4" spans="2:2" ht="17.399999999999999" x14ac:dyDescent="0.35">
      <c r="B4" s="91" t="s">
        <v>1399</v>
      </c>
    </row>
    <row r="21" spans="2:5" ht="17.399999999999999" x14ac:dyDescent="0.3">
      <c r="B21" s="80" t="s">
        <v>961</v>
      </c>
    </row>
    <row r="22" spans="2:5" ht="15.6" x14ac:dyDescent="0.3">
      <c r="B22" s="42" t="s">
        <v>962</v>
      </c>
      <c r="C22" s="79" t="s">
        <v>964</v>
      </c>
      <c r="D22" s="79" t="s">
        <v>966</v>
      </c>
      <c r="E22" s="79" t="s">
        <v>968</v>
      </c>
    </row>
    <row r="23" spans="2:5" ht="49.95" customHeight="1" x14ac:dyDescent="0.3">
      <c r="B23" s="93" t="s">
        <v>1455</v>
      </c>
      <c r="C23" s="93" t="s">
        <v>1397</v>
      </c>
      <c r="D23" s="13" t="s">
        <v>1456</v>
      </c>
      <c r="E23" s="13" t="s">
        <v>1457</v>
      </c>
    </row>
    <row r="24" spans="2:5" ht="49.95" customHeight="1" x14ac:dyDescent="0.3">
      <c r="B24" s="94" t="s">
        <v>1458</v>
      </c>
      <c r="C24" s="94" t="s">
        <v>1401</v>
      </c>
      <c r="D24" s="103" t="s">
        <v>493</v>
      </c>
      <c r="E24" s="12" t="s">
        <v>1459</v>
      </c>
    </row>
    <row r="25" spans="2:5" ht="49.95" customHeight="1" x14ac:dyDescent="0.3">
      <c r="B25" s="94" t="s">
        <v>1458</v>
      </c>
      <c r="C25" s="94" t="s">
        <v>1401</v>
      </c>
      <c r="D25" s="103" t="s">
        <v>502</v>
      </c>
      <c r="E25" s="12" t="s">
        <v>1460</v>
      </c>
    </row>
    <row r="26" spans="2:5" ht="49.95" customHeight="1" x14ac:dyDescent="0.3">
      <c r="B26" s="94" t="s">
        <v>1458</v>
      </c>
      <c r="C26" s="94" t="s">
        <v>1401</v>
      </c>
      <c r="D26" s="103" t="s">
        <v>413</v>
      </c>
      <c r="E26" s="12" t="s">
        <v>1461</v>
      </c>
    </row>
    <row r="27" spans="2:5" ht="49.95" customHeight="1" x14ac:dyDescent="0.3">
      <c r="B27" s="94" t="s">
        <v>1458</v>
      </c>
      <c r="C27" s="94" t="s">
        <v>1401</v>
      </c>
      <c r="D27" s="103" t="s">
        <v>981</v>
      </c>
      <c r="E27" s="12" t="s">
        <v>1462</v>
      </c>
    </row>
    <row r="28" spans="2:5" ht="49.95" customHeight="1" x14ac:dyDescent="0.3">
      <c r="B28" s="94" t="s">
        <v>1458</v>
      </c>
      <c r="C28" s="94" t="s">
        <v>1401</v>
      </c>
      <c r="D28" s="103" t="s">
        <v>996</v>
      </c>
      <c r="E28" s="12" t="s">
        <v>1463</v>
      </c>
    </row>
    <row r="29" spans="2:5" ht="49.95" customHeight="1" x14ac:dyDescent="0.3">
      <c r="B29" s="94" t="s">
        <v>1458</v>
      </c>
      <c r="C29" s="94" t="s">
        <v>1403</v>
      </c>
      <c r="D29" s="103" t="s">
        <v>1273</v>
      </c>
      <c r="E29" s="12" t="s">
        <v>1464</v>
      </c>
    </row>
    <row r="30" spans="2:5" ht="49.95" customHeight="1" x14ac:dyDescent="0.3">
      <c r="B30" s="94" t="s">
        <v>1465</v>
      </c>
      <c r="C30" s="94" t="s">
        <v>1403</v>
      </c>
      <c r="D30" s="103" t="s">
        <v>1466</v>
      </c>
      <c r="E30" s="12" t="s">
        <v>1467</v>
      </c>
    </row>
    <row r="31" spans="2:5" ht="49.95" customHeight="1" x14ac:dyDescent="0.3">
      <c r="B31" s="94" t="s">
        <v>1465</v>
      </c>
      <c r="C31" s="94" t="s">
        <v>1403</v>
      </c>
      <c r="D31" s="103" t="s">
        <v>1468</v>
      </c>
      <c r="E31" s="12" t="s">
        <v>1469</v>
      </c>
    </row>
    <row r="32" spans="2:5" ht="49.95" customHeight="1" x14ac:dyDescent="0.3">
      <c r="B32" s="94" t="s">
        <v>1465</v>
      </c>
      <c r="C32" s="94" t="s">
        <v>1403</v>
      </c>
      <c r="D32" s="103" t="s">
        <v>1470</v>
      </c>
      <c r="E32" s="12" t="s">
        <v>1471</v>
      </c>
    </row>
    <row r="33" spans="2:5" ht="49.95" customHeight="1" x14ac:dyDescent="0.3">
      <c r="B33" s="94" t="s">
        <v>1465</v>
      </c>
      <c r="C33" s="94" t="s">
        <v>1403</v>
      </c>
      <c r="D33" s="103" t="s">
        <v>1472</v>
      </c>
      <c r="E33" s="12" t="s">
        <v>1473</v>
      </c>
    </row>
    <row r="34" spans="2:5" ht="49.95" customHeight="1" x14ac:dyDescent="0.3">
      <c r="B34" s="94" t="s">
        <v>1465</v>
      </c>
      <c r="C34" s="94" t="s">
        <v>1403</v>
      </c>
      <c r="D34" s="103" t="s">
        <v>1474</v>
      </c>
      <c r="E34" s="12" t="s">
        <v>1475</v>
      </c>
    </row>
    <row r="35" spans="2:5" ht="49.95" customHeight="1" x14ac:dyDescent="0.3">
      <c r="B35" s="94" t="s">
        <v>1465</v>
      </c>
      <c r="C35" s="94" t="s">
        <v>1403</v>
      </c>
      <c r="D35" s="103" t="s">
        <v>1476</v>
      </c>
      <c r="E35" s="12" t="s">
        <v>1477</v>
      </c>
    </row>
    <row r="36" spans="2:5" ht="49.95" customHeight="1" x14ac:dyDescent="0.3">
      <c r="B36" s="94" t="s">
        <v>1458</v>
      </c>
      <c r="C36" s="94" t="s">
        <v>471</v>
      </c>
      <c r="D36" s="103" t="s">
        <v>457</v>
      </c>
      <c r="E36" s="12" t="s">
        <v>1478</v>
      </c>
    </row>
    <row r="37" spans="2:5" ht="49.95" customHeight="1" x14ac:dyDescent="0.3">
      <c r="B37" s="94" t="s">
        <v>1458</v>
      </c>
      <c r="C37" s="94" t="s">
        <v>471</v>
      </c>
      <c r="D37" s="103" t="s">
        <v>1066</v>
      </c>
      <c r="E37" s="12" t="s">
        <v>1479</v>
      </c>
    </row>
    <row r="38" spans="2:5" ht="49.95" customHeight="1" x14ac:dyDescent="0.3">
      <c r="B38" s="94" t="s">
        <v>1455</v>
      </c>
      <c r="C38" s="94" t="s">
        <v>1409</v>
      </c>
      <c r="D38" s="12" t="s">
        <v>1480</v>
      </c>
      <c r="E38" s="12" t="s">
        <v>1481</v>
      </c>
    </row>
    <row r="39" spans="2:5" ht="49.95" customHeight="1" x14ac:dyDescent="0.3">
      <c r="B39" s="94" t="s">
        <v>1455</v>
      </c>
      <c r="C39" s="94" t="s">
        <v>1409</v>
      </c>
      <c r="D39" s="12" t="s">
        <v>540</v>
      </c>
      <c r="E39" s="12" t="s">
        <v>1482</v>
      </c>
    </row>
    <row r="40" spans="2:5" ht="49.95" customHeight="1" x14ac:dyDescent="0.3">
      <c r="B40" s="94" t="s">
        <v>1455</v>
      </c>
      <c r="C40" s="94" t="s">
        <v>1409</v>
      </c>
      <c r="D40" s="12" t="s">
        <v>1483</v>
      </c>
      <c r="E40" s="12" t="s">
        <v>1484</v>
      </c>
    </row>
    <row r="41" spans="2:5" ht="49.95" customHeight="1" x14ac:dyDescent="0.3">
      <c r="B41" s="94" t="s">
        <v>1455</v>
      </c>
      <c r="C41" s="94" t="s">
        <v>1409</v>
      </c>
      <c r="D41" s="12" t="s">
        <v>625</v>
      </c>
      <c r="E41" s="12" t="s">
        <v>1485</v>
      </c>
    </row>
    <row r="42" spans="2:5" ht="49.95" customHeight="1" x14ac:dyDescent="0.3">
      <c r="B42" s="94" t="s">
        <v>1455</v>
      </c>
      <c r="C42" s="94" t="s">
        <v>1409</v>
      </c>
      <c r="D42" s="12" t="s">
        <v>1486</v>
      </c>
      <c r="E42" s="12" t="s">
        <v>1487</v>
      </c>
    </row>
    <row r="43" spans="2:5" ht="49.95" customHeight="1" x14ac:dyDescent="0.3">
      <c r="B43" s="94" t="s">
        <v>1455</v>
      </c>
      <c r="C43" s="94" t="s">
        <v>1409</v>
      </c>
      <c r="D43" s="12" t="s">
        <v>1488</v>
      </c>
      <c r="E43" s="12" t="s">
        <v>1489</v>
      </c>
    </row>
    <row r="44" spans="2:5" ht="49.95" customHeight="1" x14ac:dyDescent="0.3">
      <c r="B44" s="94" t="s">
        <v>1458</v>
      </c>
      <c r="C44" s="94" t="s">
        <v>1412</v>
      </c>
      <c r="D44" s="103" t="s">
        <v>508</v>
      </c>
      <c r="E44" s="12" t="s">
        <v>1490</v>
      </c>
    </row>
    <row r="45" spans="2:5" ht="49.95" customHeight="1" x14ac:dyDescent="0.3">
      <c r="B45" s="94" t="s">
        <v>1458</v>
      </c>
      <c r="C45" s="94" t="s">
        <v>1412</v>
      </c>
      <c r="D45" s="103" t="s">
        <v>506</v>
      </c>
      <c r="E45" s="12" t="s">
        <v>1491</v>
      </c>
    </row>
    <row r="46" spans="2:5" ht="49.95" customHeight="1" x14ac:dyDescent="0.3">
      <c r="B46" s="94" t="s">
        <v>1458</v>
      </c>
      <c r="C46" s="94" t="s">
        <v>1414</v>
      </c>
      <c r="D46" s="103" t="s">
        <v>591</v>
      </c>
      <c r="E46" s="12" t="s">
        <v>1492</v>
      </c>
    </row>
    <row r="47" spans="2:5" ht="49.95" customHeight="1" x14ac:dyDescent="0.3">
      <c r="B47" s="94" t="s">
        <v>1458</v>
      </c>
      <c r="C47" s="94" t="s">
        <v>1416</v>
      </c>
      <c r="D47" s="103" t="s">
        <v>997</v>
      </c>
      <c r="E47" s="12" t="s">
        <v>1493</v>
      </c>
    </row>
    <row r="48" spans="2:5" ht="49.95" customHeight="1" x14ac:dyDescent="0.3">
      <c r="B48" s="94" t="s">
        <v>1458</v>
      </c>
      <c r="C48" s="94" t="s">
        <v>1418</v>
      </c>
      <c r="D48" s="103" t="s">
        <v>520</v>
      </c>
      <c r="E48" s="12" t="s">
        <v>1494</v>
      </c>
    </row>
    <row r="49" spans="2:5" ht="49.95" customHeight="1" x14ac:dyDescent="0.3">
      <c r="B49" s="94" t="s">
        <v>1458</v>
      </c>
      <c r="C49" s="94" t="s">
        <v>1423</v>
      </c>
      <c r="D49" s="103" t="s">
        <v>635</v>
      </c>
      <c r="E49" s="12" t="s">
        <v>1495</v>
      </c>
    </row>
    <row r="50" spans="2:5" ht="49.95" customHeight="1" x14ac:dyDescent="0.3">
      <c r="B50" s="94" t="s">
        <v>1458</v>
      </c>
      <c r="C50" s="94" t="s">
        <v>1423</v>
      </c>
      <c r="D50" s="103" t="s">
        <v>596</v>
      </c>
      <c r="E50" s="12" t="s">
        <v>1496</v>
      </c>
    </row>
    <row r="51" spans="2:5" ht="49.95" customHeight="1" x14ac:dyDescent="0.3">
      <c r="B51" s="94" t="s">
        <v>1458</v>
      </c>
      <c r="C51" s="94" t="s">
        <v>1423</v>
      </c>
      <c r="D51" s="103" t="s">
        <v>604</v>
      </c>
      <c r="E51" s="12" t="s">
        <v>1497</v>
      </c>
    </row>
    <row r="52" spans="2:5" ht="49.95" customHeight="1" x14ac:dyDescent="0.3">
      <c r="B52" s="94" t="s">
        <v>1458</v>
      </c>
      <c r="C52" s="94" t="s">
        <v>1425</v>
      </c>
      <c r="D52" s="103" t="s">
        <v>716</v>
      </c>
      <c r="E52" s="12" t="s">
        <v>1498</v>
      </c>
    </row>
    <row r="53" spans="2:5" ht="49.95" customHeight="1" x14ac:dyDescent="0.3">
      <c r="B53" s="94" t="s">
        <v>1458</v>
      </c>
      <c r="C53" s="94" t="s">
        <v>1425</v>
      </c>
      <c r="D53" s="103" t="s">
        <v>709</v>
      </c>
      <c r="E53" s="12" t="s">
        <v>1499</v>
      </c>
    </row>
    <row r="54" spans="2:5" ht="49.95" customHeight="1" x14ac:dyDescent="0.3">
      <c r="B54" s="94" t="s">
        <v>1458</v>
      </c>
      <c r="C54" s="94" t="s">
        <v>1427</v>
      </c>
      <c r="D54" s="103" t="s">
        <v>691</v>
      </c>
      <c r="E54" s="12" t="s">
        <v>1500</v>
      </c>
    </row>
    <row r="55" spans="2:5" ht="49.95" customHeight="1" x14ac:dyDescent="0.3">
      <c r="B55" s="94" t="s">
        <v>1458</v>
      </c>
      <c r="C55" s="94" t="s">
        <v>1427</v>
      </c>
      <c r="D55" s="103" t="s">
        <v>696</v>
      </c>
      <c r="E55" s="12" t="s">
        <v>1501</v>
      </c>
    </row>
    <row r="56" spans="2:5" ht="49.95" customHeight="1" x14ac:dyDescent="0.3">
      <c r="B56" s="94" t="s">
        <v>1458</v>
      </c>
      <c r="C56" s="94" t="s">
        <v>1427</v>
      </c>
      <c r="D56" s="103" t="s">
        <v>702</v>
      </c>
      <c r="E56" s="12" t="s">
        <v>1502</v>
      </c>
    </row>
    <row r="57" spans="2:5" ht="49.95" customHeight="1" x14ac:dyDescent="0.3">
      <c r="B57" s="94" t="s">
        <v>1455</v>
      </c>
      <c r="C57" s="94" t="s">
        <v>1429</v>
      </c>
      <c r="D57" s="12" t="s">
        <v>1503</v>
      </c>
      <c r="E57" s="12" t="s">
        <v>1504</v>
      </c>
    </row>
    <row r="58" spans="2:5" ht="49.95" customHeight="1" x14ac:dyDescent="0.3">
      <c r="B58" s="94" t="s">
        <v>1455</v>
      </c>
      <c r="C58" s="94" t="s">
        <v>1429</v>
      </c>
      <c r="D58" s="12" t="s">
        <v>1505</v>
      </c>
      <c r="E58" s="12" t="s">
        <v>1506</v>
      </c>
    </row>
    <row r="59" spans="2:5" ht="49.95" customHeight="1" x14ac:dyDescent="0.3">
      <c r="B59" s="94" t="s">
        <v>1455</v>
      </c>
      <c r="C59" s="94" t="s">
        <v>1429</v>
      </c>
      <c r="D59" s="12" t="s">
        <v>1507</v>
      </c>
      <c r="E59" s="12" t="s">
        <v>1508</v>
      </c>
    </row>
    <row r="60" spans="2:5" ht="49.95" customHeight="1" x14ac:dyDescent="0.3">
      <c r="B60" s="94" t="s">
        <v>1455</v>
      </c>
      <c r="C60" s="94" t="s">
        <v>1429</v>
      </c>
      <c r="D60" s="12" t="s">
        <v>1509</v>
      </c>
      <c r="E60" s="12" t="s">
        <v>1510</v>
      </c>
    </row>
    <row r="61" spans="2:5" ht="49.95" customHeight="1" x14ac:dyDescent="0.3">
      <c r="B61" s="94" t="s">
        <v>1455</v>
      </c>
      <c r="C61" s="94" t="s">
        <v>1429</v>
      </c>
      <c r="D61" s="12" t="s">
        <v>1511</v>
      </c>
      <c r="E61" s="12" t="s">
        <v>1512</v>
      </c>
    </row>
    <row r="62" spans="2:5" ht="49.95" customHeight="1" x14ac:dyDescent="0.3">
      <c r="B62" s="94" t="s">
        <v>1455</v>
      </c>
      <c r="C62" s="94" t="s">
        <v>1429</v>
      </c>
      <c r="D62" s="12" t="s">
        <v>1513</v>
      </c>
      <c r="E62" s="12" t="s">
        <v>1514</v>
      </c>
    </row>
    <row r="63" spans="2:5" ht="49.95" customHeight="1" x14ac:dyDescent="0.3">
      <c r="B63" s="94" t="s">
        <v>1455</v>
      </c>
      <c r="C63" s="94" t="s">
        <v>1429</v>
      </c>
      <c r="D63" s="12" t="s">
        <v>809</v>
      </c>
      <c r="E63" s="12" t="s">
        <v>1515</v>
      </c>
    </row>
    <row r="64" spans="2:5" ht="49.95" customHeight="1" x14ac:dyDescent="0.3">
      <c r="B64" s="94" t="s">
        <v>1455</v>
      </c>
      <c r="C64" s="94" t="s">
        <v>1429</v>
      </c>
      <c r="D64" s="12" t="s">
        <v>817</v>
      </c>
      <c r="E64" s="12" t="s">
        <v>1516</v>
      </c>
    </row>
    <row r="65" spans="2:5" ht="49.95" customHeight="1" x14ac:dyDescent="0.3">
      <c r="B65" s="94" t="s">
        <v>1458</v>
      </c>
      <c r="C65" s="94" t="s">
        <v>1432</v>
      </c>
      <c r="D65" s="103" t="s">
        <v>768</v>
      </c>
      <c r="E65" s="12" t="s">
        <v>1517</v>
      </c>
    </row>
    <row r="66" spans="2:5" ht="49.95" customHeight="1" x14ac:dyDescent="0.3">
      <c r="B66" s="94" t="s">
        <v>1458</v>
      </c>
      <c r="C66" s="94" t="s">
        <v>1434</v>
      </c>
      <c r="D66" s="12" t="s">
        <v>938</v>
      </c>
      <c r="E66" s="12" t="s">
        <v>1518</v>
      </c>
    </row>
    <row r="67" spans="2:5" ht="49.95" customHeight="1" x14ac:dyDescent="0.3">
      <c r="B67" s="94" t="s">
        <v>1458</v>
      </c>
      <c r="C67" s="94" t="s">
        <v>1434</v>
      </c>
      <c r="D67" s="12" t="s">
        <v>957</v>
      </c>
      <c r="E67" s="12" t="s">
        <v>1519</v>
      </c>
    </row>
    <row r="68" spans="2:5" ht="49.95" customHeight="1" x14ac:dyDescent="0.3">
      <c r="B68" s="94" t="s">
        <v>1458</v>
      </c>
      <c r="C68" s="94" t="s">
        <v>1434</v>
      </c>
      <c r="D68" s="12" t="s">
        <v>970</v>
      </c>
      <c r="E68" s="12" t="s">
        <v>1520</v>
      </c>
    </row>
    <row r="69" spans="2:5" ht="49.95" customHeight="1" x14ac:dyDescent="0.3">
      <c r="B69" s="94" t="s">
        <v>1458</v>
      </c>
      <c r="C69" s="94" t="s">
        <v>1436</v>
      </c>
      <c r="D69" s="103" t="s">
        <v>777</v>
      </c>
      <c r="E69" s="12" t="s">
        <v>1521</v>
      </c>
    </row>
    <row r="70" spans="2:5" ht="49.95" customHeight="1" x14ac:dyDescent="0.3">
      <c r="B70" s="94" t="s">
        <v>1458</v>
      </c>
      <c r="C70" s="94" t="s">
        <v>1438</v>
      </c>
      <c r="D70" s="103" t="s">
        <v>823</v>
      </c>
      <c r="E70" s="12" t="s">
        <v>1522</v>
      </c>
    </row>
    <row r="71" spans="2:5" ht="49.95" customHeight="1" x14ac:dyDescent="0.3">
      <c r="B71" s="94" t="s">
        <v>1458</v>
      </c>
      <c r="C71" s="94" t="s">
        <v>1440</v>
      </c>
      <c r="D71" s="12" t="s">
        <v>1523</v>
      </c>
      <c r="E71" s="12" t="s">
        <v>1524</v>
      </c>
    </row>
    <row r="72" spans="2:5" ht="49.95" customHeight="1" x14ac:dyDescent="0.3">
      <c r="B72" s="94" t="s">
        <v>1458</v>
      </c>
      <c r="C72" s="94" t="s">
        <v>1442</v>
      </c>
      <c r="D72" s="103" t="s">
        <v>832</v>
      </c>
      <c r="E72" s="12" t="s">
        <v>1525</v>
      </c>
    </row>
    <row r="73" spans="2:5" ht="49.95" customHeight="1" x14ac:dyDescent="0.3">
      <c r="B73" s="94" t="s">
        <v>1458</v>
      </c>
      <c r="C73" s="94" t="s">
        <v>1447</v>
      </c>
      <c r="D73" s="103" t="s">
        <v>872</v>
      </c>
      <c r="E73" s="12" t="s">
        <v>1526</v>
      </c>
    </row>
    <row r="74" spans="2:5" ht="49.95" customHeight="1" x14ac:dyDescent="0.3">
      <c r="B74" s="94" t="s">
        <v>1458</v>
      </c>
      <c r="C74" s="94" t="s">
        <v>1447</v>
      </c>
      <c r="D74" s="103" t="s">
        <v>877</v>
      </c>
      <c r="E74" s="12" t="s">
        <v>1527</v>
      </c>
    </row>
    <row r="75" spans="2:5" ht="49.95" customHeight="1" x14ac:dyDescent="0.3">
      <c r="B75" s="94" t="s">
        <v>1458</v>
      </c>
      <c r="C75" s="94" t="s">
        <v>1449</v>
      </c>
      <c r="D75" s="12" t="s">
        <v>971</v>
      </c>
      <c r="E75" s="12" t="s">
        <v>1528</v>
      </c>
    </row>
    <row r="76" spans="2:5" ht="49.95" customHeight="1" x14ac:dyDescent="0.3">
      <c r="B76" s="94" t="s">
        <v>1458</v>
      </c>
      <c r="C76" s="94" t="s">
        <v>1451</v>
      </c>
      <c r="D76" s="103" t="s">
        <v>892</v>
      </c>
      <c r="E76" s="12" t="s">
        <v>1529</v>
      </c>
    </row>
    <row r="77" spans="2:5" ht="49.95" customHeight="1" x14ac:dyDescent="0.3">
      <c r="B77" s="94" t="s">
        <v>1458</v>
      </c>
      <c r="C77" s="94" t="s">
        <v>1453</v>
      </c>
      <c r="D77" s="103" t="s">
        <v>933</v>
      </c>
      <c r="E77" s="12" t="s">
        <v>1530</v>
      </c>
    </row>
  </sheetData>
  <autoFilter ref="B22:E22" xr:uid="{483D8A70-B1F6-4821-B678-7AEF506CC03E}"/>
  <dataValidations count="4">
    <dataValidation allowBlank="1" showInputMessage="1" showErrorMessage="1" promptTitle="FAQ Type" prompt="The category group for the FAQ." sqref="B22" xr:uid="{63D316BB-3047-4863-9066-EB75EFE28C0D}"/>
    <dataValidation allowBlank="1" showInputMessage="1" showErrorMessage="1" promptTitle="Sheet Or Section Of Tool" prompt="The individual sheet or section of the tool which the FAQ relates to." sqref="C22" xr:uid="{3C421AD0-14F6-47D8-9043-AC69BFA83E46}"/>
    <dataValidation allowBlank="1" showInputMessage="1" showErrorMessage="1" promptTitle="Question/Detail" prompt="The question, feature, table etc that the FAQ relates to." sqref="D22" xr:uid="{37E3F0AB-0908-4DE9-A778-8CA5B7861AAF}"/>
    <dataValidation allowBlank="1" showInputMessage="1" showErrorMessage="1" promptTitle="Answer/Explanation" prompt="The answer and or explanation." sqref="E22" xr:uid="{03337FD9-069D-4C96-870C-5FB6ADB8F82E}"/>
  </dataValidations>
  <hyperlinks>
    <hyperlink ref="D26" location="'0b. General Settings'!B21" tooltip="Click here to jump to _Bidder List_" display="_Bidder List_" xr:uid="{8B860B80-6820-44AA-9E7A-4E56C4B072CD}"/>
    <hyperlink ref="D24" location="'0b. General Settings'!H21" tooltip="Click here to jump to _Basket Levels_" display="_Basket Levels_" xr:uid="{90004F94-6469-4784-959E-1D7A79F66FC8}"/>
    <hyperlink ref="D25" location="'0b. General Settings'!H29" tooltip="Click here to jump to _Item Field Selection_" display="_Item Field Selection_" xr:uid="{A2580DDB-0856-4910-AC1B-053800CA7F51}"/>
    <hyperlink ref="D27" location="'0b. General Settings'!S21" tooltip="Click here to jump to _Sheets And Columns In Analytics Tool_" display="_Sheets And Columns In Analytics Tool_" xr:uid="{1353FF99-30CC-485C-AAAA-6B2958E1EA2C}"/>
    <hyperlink ref="D28" location="'0b. General Settings'!AC21" tooltip="Click here to jump to _Pricing Columns In Analytics Tool_" display="_Pricing Columns In Analytics Tool_" xr:uid="{9393BC40-37F0-47FA-A7DC-AB709EAD3EEB}"/>
    <hyperlink ref="D36" location="'1a. Import'!B21" tooltip="Click here to jump to _Import Log_" display="_Import Log_" xr:uid="{C42AF277-C3D8-4573-8B08-DBD115120EA7}"/>
    <hyperlink ref="D37" location="'1a. Import'!J21" tooltip="Click here to jump to _Internal Data Validity_" display="_Internal Data Validity_" xr:uid="{8FE9C382-4583-4F1C-AF0E-F6AF9DE31353}"/>
    <hyperlink ref="D44" location="'2a. SC Control Panel'!B21" tooltip="Click here to jump to _Outlier Parameters_" display="_Outlier Parameters_" xr:uid="{31917B60-6E9E-43D0-B5C2-4AD76057EBC9}"/>
    <hyperlink ref="D45" location="'2a. SC Control Panel'!I21" tooltip="Click here to jump to _Basket Coverage_" display="_Basket Coverage_" xr:uid="{1B7E74EC-6359-4EF7-A9B8-104E604E986A}"/>
    <hyperlink ref="D46" location="'2b. SC High Level View'!B21" tooltip="Click here to jump to _Baskets_" display="_Baskets_" xr:uid="{7C354F7D-EA08-4A3E-9275-5A497B220436}"/>
    <hyperlink ref="D47" location="'2c. SC Item Analysis'!B21" tooltip="Click here to jump to _Item Analysis_" display="_Item Analysis_" xr:uid="{6864D49C-D977-455F-BBEF-A4F29A53299A}"/>
    <hyperlink ref="D48" location="'2d. SC Granular Data'!B21" tooltip="Click here to jump to _Pricing Data_" display="_Pricing Data_" xr:uid="{4874ECB0-F260-4A2F-9726-2245ADD51382}"/>
    <hyperlink ref="D49" location="'3a. CF Control Panel'!B21" tooltip="Click here to jump to _Feedback Parameters_" display="_Feedback Parameters_" xr:uid="{56A5FDD7-9B0D-49CB-8091-C997D907E7B6}"/>
    <hyperlink ref="D50" location="'3a. CF Control Panel'!I21" tooltip="Click here to jump to _Bandings_" display="_Bandings_" xr:uid="{651A838E-59F8-4F06-A951-2FCB9F62628C}"/>
    <hyperlink ref="D51" location="'3a. CF Control Panel'!I33" tooltip="Click here to jump to _Coverage Bandings_" display="_Coverage Bandings_" xr:uid="{44FDBAB9-1059-4A7F-9C07-9A1149D65E82}"/>
    <hyperlink ref="D53" location="'3b. CF Granular Data'!B21" tooltip="Click here to jump to _Colour And Shortlist Toggle_" display="_Colour And Shortlist Toggle_" xr:uid="{D46858ED-8DC0-4020-AB30-19CF15CC6E64}"/>
    <hyperlink ref="D52" location="'3b. CF Granular Data'!B27" tooltip="Click here to jump to _Feedback Targets_" display="_Feedback Targets_" xr:uid="{F100D0D2-5266-4643-B726-C68BF6E1332A}"/>
    <hyperlink ref="D54" location="'3c. Heatmap Generator'!B21" tooltip="Click here to jump to _Heatmap Output Tab Configuration_" display="_Heatmap Output Tab Configuration_" xr:uid="{B1F4AF54-C8CC-4AAF-9B27-9886EB678505}"/>
    <hyperlink ref="D55" location="'3c. Heatmap Generator'!B29" tooltip="Click here to jump to _Heatmap Output Price Configuration_" display="_Heatmap Output Price Configuration_" xr:uid="{68833109-54B1-49D3-8891-E13A66CA627E}"/>
    <hyperlink ref="D56" location="'3c. Heatmap Generator'!L21" tooltip="Click here to jump to _Heatmap Output Item Fields_" display="_Heatmap Output Item Fields_" xr:uid="{5FC14F28-BCDE-4D66-AF6D-4F554910E8FB}"/>
    <hyperlink ref="D65" location="'4a. SM Control Panel'!B21" tooltip="Click here to jump to _Savings Parameters_" display="_Savings Parameters_" xr:uid="{34D96F18-6011-4775-B222-F10E9DC3EE0F}"/>
    <hyperlink ref="D69" location="'4c. SM Granular Data'!B21" tooltip="Click here to jump to _Automated Savings Data_" display="_Automated Savings Data_" xr:uid="{CAC3DABE-D825-4876-AD58-3D6316F70D11}"/>
    <hyperlink ref="D70" location="'4d. Pre-Selection Data'!B21" tooltip="Click here to jump to _Automated Savings Pre-Selection Data_" display="_Automated Savings Pre-Selection Data_" xr:uid="{727FBBCE-39D4-4C01-B9BB-76DCEF4922AC}"/>
    <hyperlink ref="D72" location="'4f. Supplier Selection'!B21" tooltip="Click here to jump to _Supplier Selection_" display="_Supplier Selection_" xr:uid="{7FE2F732-9955-44F1-8032-0396E60675E0}"/>
    <hyperlink ref="D73" location="'5a. AA Control Panel'!B21" tooltip="Click here to jump to _WACC Parameters_" display="_WACC Parameters_" xr:uid="{C12FB480-09CD-489C-B917-3ED1F0A04E2A}"/>
    <hyperlink ref="D74" location="'5a. AA Control Panel'!B28" tooltip="Click here to jump to _Payment Terms_" display="_Payment Terms_" xr:uid="{F193D562-35B0-451E-A4AC-BC6C7872FF04}"/>
    <hyperlink ref="D76" location="'5c. AA Granular Data'!B21" tooltip="Click here to jump to _Aggregated Award Data_" display="_Aggregated Award Data_" xr:uid="{2FDBF35E-CEC8-45EB-9917-12D57E2F3D50}"/>
    <hyperlink ref="D77" location="'5d. Rebates'!B21" tooltip="Click here to jump to _Rebates_" display="_Rebates_" xr:uid="{CF287217-AAE1-4FBD-8862-6CAD4D6D325D}"/>
    <hyperlink ref="D29" location="'0c. Summary Dashboard'!B21" tooltip="Click here to jump to _Summary Dashboard Contents_" display="_Summary Dashboard Contents_" xr:uid="{908ED4F7-D1C2-44FF-93D7-61CE1EA4D019}"/>
    <hyperlink ref="D30" location="'0c. Summary Dashboard'!B32" tooltip="Click here to jump to _SC Baseline Spend Coverage_" display="'0c. Summary Dashboard'!B32" xr:uid="{0611D6C6-6AD7-4F68-913D-F75FA48B50E5}"/>
    <hyperlink ref="D31" location="'0c. Summary Dashboard'!B65" tooltip="Click here to jump to _SC High Level Savings_" display="'0c. Summary Dashboard'!B65" xr:uid="{75995644-69D5-4C63-9D8C-86D44D2B8CD1}"/>
    <hyperlink ref="D32" location="'0c. Summary Dashboard'!B98" tooltip="Click here to jump to _SC Item Variance_" display="'0c. Summary Dashboard'!B98" xr:uid="{6F5C8EE6-3457-4505-AE0F-3D125C56B75D}"/>
    <hyperlink ref="D33" location="'0c. Summary Dashboard'!B131" tooltip="Click here to jump to _CF Target Drivers_" display="'0c. Summary Dashboard'!B131" xr:uid="{9A37B453-82EC-43AA-98BE-7D4275B1E709}"/>
    <hyperlink ref="D34" location="'0c. Summary Dashboard'!B164" tooltip="Click here to jump to _SM Scenario Savings_" display="'0c. Summary Dashboard'!B164" xr:uid="{CC45521B-DBAD-41BD-9F2A-3BD074C2EFDA}"/>
    <hyperlink ref="D35" location="'0c. Summary Dashboard'!B197" tooltip="Click here to jump to _SM Supplier Type Award_" display="'0c. Summary Dashboard'!B197" xr:uid="{66D48B3D-DBD5-4C11-B393-10D63EDA0339}"/>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D1622-9F27-4E5A-8B3C-F8381874D7DF}">
  <sheetPr codeName="Sheet6">
    <tabColor rgb="FFFFFFFF"/>
  </sheetPr>
  <dimension ref="B2:AK54"/>
  <sheetViews>
    <sheetView showGridLines="0" zoomScale="70" zoomScaleNormal="70" workbookViewId="0">
      <selection activeCell="F19" sqref="F19"/>
    </sheetView>
  </sheetViews>
  <sheetFormatPr defaultColWidth="3.109375" defaultRowHeight="14.4" x14ac:dyDescent="0.3"/>
  <cols>
    <col min="1" max="1" width="3.109375" customWidth="1"/>
    <col min="2" max="2" width="28.33203125" customWidth="1"/>
    <col min="3" max="3" width="30.109375" customWidth="1"/>
    <col min="4" max="4" width="17.5546875" customWidth="1"/>
    <col min="5" max="5" width="18.88671875" customWidth="1"/>
    <col min="6" max="6" width="20.6640625" customWidth="1"/>
    <col min="8" max="8" width="23.6640625" customWidth="1"/>
    <col min="9" max="9" width="14.6640625" customWidth="1"/>
    <col min="10" max="10" width="18.5546875" customWidth="1"/>
    <col min="11" max="11" width="25.77734375" customWidth="1"/>
    <col min="12" max="13" width="20.77734375" customWidth="1"/>
    <col min="14" max="14" width="32" customWidth="1"/>
    <col min="15" max="17" width="30.77734375" customWidth="1"/>
    <col min="19" max="19" width="26.109375" customWidth="1"/>
    <col min="20" max="20" width="12.33203125" customWidth="1"/>
    <col min="21" max="21" width="30.5546875" customWidth="1"/>
    <col min="22" max="22" width="30.77734375" customWidth="1"/>
    <col min="23" max="23" width="19.77734375" customWidth="1"/>
    <col min="24" max="24" width="29" customWidth="1"/>
    <col min="25" max="25" width="19.77734375" customWidth="1"/>
    <col min="26" max="26" width="12.33203125" customWidth="1"/>
    <col min="27" max="27" width="18.21875" customWidth="1"/>
    <col min="29" max="29" width="30.21875" customWidth="1"/>
    <col min="30" max="30" width="12.33203125" customWidth="1"/>
    <col min="31" max="31" width="17.77734375" customWidth="1"/>
    <col min="32" max="32" width="30.5546875" customWidth="1"/>
    <col min="33" max="33" width="17.109375" customWidth="1"/>
    <col min="34" max="34" width="17.44140625" customWidth="1"/>
    <col min="35" max="35" width="12.33203125" customWidth="1"/>
    <col min="36" max="36" width="10.5546875" customWidth="1"/>
    <col min="37" max="37" width="21.88671875" customWidth="1"/>
  </cols>
  <sheetData>
    <row r="2" spans="2:2" ht="25.2" x14ac:dyDescent="0.5">
      <c r="B2" s="90" t="s">
        <v>369</v>
      </c>
    </row>
    <row r="4" spans="2:2" ht="17.399999999999999" x14ac:dyDescent="0.35">
      <c r="B4" s="91" t="s">
        <v>1401</v>
      </c>
    </row>
    <row r="21" spans="2:37" ht="34.799999999999997" x14ac:dyDescent="0.3">
      <c r="B21" s="80" t="s">
        <v>413</v>
      </c>
      <c r="H21" s="80" t="s">
        <v>493</v>
      </c>
      <c r="S21" s="80" t="s">
        <v>981</v>
      </c>
      <c r="AC21" s="80" t="s">
        <v>996</v>
      </c>
    </row>
    <row r="22" spans="2:37" ht="31.2" x14ac:dyDescent="0.3">
      <c r="B22" s="42" t="s">
        <v>428</v>
      </c>
      <c r="C22" s="82" t="s">
        <v>435</v>
      </c>
      <c r="D22" s="82" t="s">
        <v>442</v>
      </c>
      <c r="E22" s="82" t="s">
        <v>302</v>
      </c>
      <c r="F22" s="82" t="s">
        <v>317</v>
      </c>
      <c r="H22" s="42" t="s">
        <v>499</v>
      </c>
      <c r="I22" s="79" t="s">
        <v>494</v>
      </c>
      <c r="J22" s="79" t="s">
        <v>1279</v>
      </c>
      <c r="K22" s="79" t="s">
        <v>1290</v>
      </c>
      <c r="L22" s="79" t="s">
        <v>511</v>
      </c>
      <c r="M22" s="79" t="s">
        <v>512</v>
      </c>
      <c r="N22" s="82" t="s">
        <v>1335</v>
      </c>
      <c r="O22" s="82" t="s">
        <v>1283</v>
      </c>
      <c r="P22" s="82" t="s">
        <v>1384</v>
      </c>
      <c r="Q22" s="82" t="s">
        <v>1284</v>
      </c>
      <c r="S22" s="42" t="s">
        <v>494</v>
      </c>
      <c r="T22" s="79" t="s">
        <v>499</v>
      </c>
      <c r="U22" s="79" t="s">
        <v>982</v>
      </c>
      <c r="V22" s="79" t="s">
        <v>984</v>
      </c>
      <c r="W22" s="79" t="s">
        <v>986</v>
      </c>
      <c r="X22" s="79" t="s">
        <v>988</v>
      </c>
      <c r="Y22" s="79" t="s">
        <v>990</v>
      </c>
      <c r="Z22" s="79" t="s">
        <v>992</v>
      </c>
      <c r="AA22" s="79" t="s">
        <v>994</v>
      </c>
      <c r="AC22" s="42" t="s">
        <v>494</v>
      </c>
      <c r="AD22" s="79" t="s">
        <v>499</v>
      </c>
      <c r="AE22" s="79" t="s">
        <v>998</v>
      </c>
      <c r="AF22" s="79" t="s">
        <v>521</v>
      </c>
      <c r="AG22" s="79" t="s">
        <v>1001</v>
      </c>
      <c r="AH22" s="79" t="s">
        <v>1004</v>
      </c>
      <c r="AI22" s="79" t="s">
        <v>992</v>
      </c>
      <c r="AJ22" s="79" t="s">
        <v>1008</v>
      </c>
      <c r="AK22" s="79" t="s">
        <v>1010</v>
      </c>
    </row>
    <row r="23" spans="2:37" ht="28.8" x14ac:dyDescent="0.3">
      <c r="B23" s="83" t="s">
        <v>1104</v>
      </c>
      <c r="C23" s="87"/>
      <c r="D23" s="87" t="s">
        <v>319</v>
      </c>
      <c r="E23" s="87"/>
      <c r="F23" s="85"/>
      <c r="H23" s="13" t="s">
        <v>304</v>
      </c>
      <c r="I23" s="13">
        <v>1</v>
      </c>
      <c r="J23" s="13">
        <v>0</v>
      </c>
      <c r="K23" s="13" t="s">
        <v>1533</v>
      </c>
      <c r="L23" s="104" t="s">
        <v>1534</v>
      </c>
      <c r="M23" s="107" t="s">
        <v>1534</v>
      </c>
      <c r="N23" s="87"/>
      <c r="O23" s="87"/>
      <c r="P23" s="87" t="s">
        <v>319</v>
      </c>
      <c r="Q23" s="85"/>
      <c r="S23" s="13">
        <v>1</v>
      </c>
      <c r="T23" s="13" t="s">
        <v>304</v>
      </c>
      <c r="U23" s="13" t="s">
        <v>308</v>
      </c>
      <c r="V23" s="13" t="s">
        <v>309</v>
      </c>
      <c r="W23" s="13" t="s">
        <v>1541</v>
      </c>
      <c r="X23" s="13" t="s">
        <v>1542</v>
      </c>
      <c r="Y23" s="13" t="s">
        <v>1542</v>
      </c>
      <c r="Z23" s="13" t="s">
        <v>465</v>
      </c>
      <c r="AA23" s="13"/>
      <c r="AC23" s="13">
        <v>1</v>
      </c>
      <c r="AD23" s="13" t="s">
        <v>304</v>
      </c>
      <c r="AE23" s="13">
        <v>1</v>
      </c>
      <c r="AF23" s="13" t="s">
        <v>312</v>
      </c>
      <c r="AG23" s="13" t="s">
        <v>1547</v>
      </c>
      <c r="AH23" s="13"/>
      <c r="AI23" s="13" t="s">
        <v>422</v>
      </c>
      <c r="AJ23" s="13"/>
      <c r="AK23" s="13"/>
    </row>
    <row r="24" spans="2:37" x14ac:dyDescent="0.3">
      <c r="B24" s="84" t="s">
        <v>246</v>
      </c>
      <c r="C24" s="87"/>
      <c r="D24" s="87"/>
      <c r="E24" s="87" t="s">
        <v>1531</v>
      </c>
      <c r="F24" s="85" t="s">
        <v>2898</v>
      </c>
      <c r="H24" s="12" t="s">
        <v>304</v>
      </c>
      <c r="I24" s="12">
        <v>1</v>
      </c>
      <c r="J24" s="12">
        <v>1</v>
      </c>
      <c r="K24" s="84" t="s">
        <v>1535</v>
      </c>
      <c r="L24" s="106" t="s">
        <v>243</v>
      </c>
      <c r="M24" s="105"/>
      <c r="N24" s="89"/>
      <c r="O24" s="87" t="s">
        <v>319</v>
      </c>
      <c r="P24" s="87" t="s">
        <v>319</v>
      </c>
      <c r="Q24" s="85"/>
      <c r="S24" s="12">
        <v>1</v>
      </c>
      <c r="T24" s="12" t="s">
        <v>304</v>
      </c>
      <c r="U24" s="12" t="s">
        <v>321</v>
      </c>
      <c r="V24" s="12" t="s">
        <v>298</v>
      </c>
      <c r="W24" s="12"/>
      <c r="X24" s="12"/>
      <c r="Y24" s="12"/>
      <c r="Z24" s="12" t="s">
        <v>465</v>
      </c>
      <c r="AA24" s="12"/>
      <c r="AC24" s="12">
        <v>1</v>
      </c>
      <c r="AD24" s="12" t="s">
        <v>304</v>
      </c>
      <c r="AE24" s="12">
        <v>2</v>
      </c>
      <c r="AF24" s="12" t="s">
        <v>322</v>
      </c>
      <c r="AG24" s="12" t="s">
        <v>1547</v>
      </c>
      <c r="AH24" s="12"/>
      <c r="AI24" s="12" t="s">
        <v>422</v>
      </c>
      <c r="AJ24" s="12"/>
      <c r="AK24" s="12"/>
    </row>
    <row r="25" spans="2:37" x14ac:dyDescent="0.3">
      <c r="B25" s="84" t="s">
        <v>249</v>
      </c>
      <c r="C25" s="87"/>
      <c r="D25" s="87"/>
      <c r="E25" s="87" t="s">
        <v>1531</v>
      </c>
      <c r="F25" s="85" t="s">
        <v>1532</v>
      </c>
      <c r="H25" s="12" t="s">
        <v>304</v>
      </c>
      <c r="I25" s="12">
        <v>1</v>
      </c>
      <c r="J25" s="12">
        <v>2</v>
      </c>
      <c r="K25" s="84" t="s">
        <v>1536</v>
      </c>
      <c r="L25" s="87" t="s">
        <v>247</v>
      </c>
      <c r="M25" s="85"/>
      <c r="N25" s="89"/>
      <c r="O25" s="87"/>
      <c r="P25" s="87" t="s">
        <v>319</v>
      </c>
      <c r="Q25" s="85" t="s">
        <v>319</v>
      </c>
      <c r="S25" s="12">
        <v>1</v>
      </c>
      <c r="T25" s="12" t="s">
        <v>304</v>
      </c>
      <c r="U25" s="12" t="s">
        <v>325</v>
      </c>
      <c r="V25" s="12" t="s">
        <v>326</v>
      </c>
      <c r="W25" s="12"/>
      <c r="X25" s="12"/>
      <c r="Y25" s="12"/>
      <c r="Z25" s="12" t="s">
        <v>465</v>
      </c>
      <c r="AA25" s="12"/>
      <c r="AC25" s="12">
        <v>1</v>
      </c>
      <c r="AD25" s="12" t="s">
        <v>304</v>
      </c>
      <c r="AE25" s="12">
        <v>3</v>
      </c>
      <c r="AF25" s="12" t="s">
        <v>327</v>
      </c>
      <c r="AG25" s="12" t="s">
        <v>1547</v>
      </c>
      <c r="AH25" s="12"/>
      <c r="AI25" s="12" t="s">
        <v>422</v>
      </c>
      <c r="AJ25" s="12"/>
      <c r="AK25" s="12"/>
    </row>
    <row r="26" spans="2:37" x14ac:dyDescent="0.3">
      <c r="B26" s="84" t="s">
        <v>251</v>
      </c>
      <c r="C26" s="87"/>
      <c r="D26" s="87"/>
      <c r="E26" s="87" t="s">
        <v>1531</v>
      </c>
      <c r="F26" s="85" t="s">
        <v>2898</v>
      </c>
      <c r="S26" s="12">
        <v>1</v>
      </c>
      <c r="T26" s="12" t="s">
        <v>304</v>
      </c>
      <c r="U26" s="12" t="s">
        <v>328</v>
      </c>
      <c r="V26" s="12" t="s">
        <v>329</v>
      </c>
      <c r="W26" s="12"/>
      <c r="X26" s="12"/>
      <c r="Y26" s="12"/>
      <c r="Z26" s="12" t="s">
        <v>465</v>
      </c>
      <c r="AA26" s="12"/>
      <c r="AC26" s="12">
        <v>1</v>
      </c>
      <c r="AD26" s="12" t="s">
        <v>304</v>
      </c>
      <c r="AE26" s="12">
        <v>4</v>
      </c>
      <c r="AF26" s="12" t="s">
        <v>330</v>
      </c>
      <c r="AG26" s="12" t="s">
        <v>1547</v>
      </c>
      <c r="AH26" s="12" t="s">
        <v>319</v>
      </c>
      <c r="AI26" s="12" t="s">
        <v>422</v>
      </c>
      <c r="AJ26" s="12"/>
      <c r="AK26" s="12"/>
    </row>
    <row r="27" spans="2:37" x14ac:dyDescent="0.3">
      <c r="B27" s="84" t="s">
        <v>254</v>
      </c>
      <c r="C27" s="87"/>
      <c r="D27" s="87"/>
      <c r="E27" s="87" t="s">
        <v>2846</v>
      </c>
      <c r="F27" s="85" t="s">
        <v>1532</v>
      </c>
      <c r="S27" s="12">
        <v>1</v>
      </c>
      <c r="T27" s="12" t="s">
        <v>304</v>
      </c>
      <c r="U27" s="12" t="s">
        <v>331</v>
      </c>
      <c r="V27" s="12" t="s">
        <v>332</v>
      </c>
      <c r="W27" s="12"/>
      <c r="X27" s="12"/>
      <c r="Y27" s="12"/>
      <c r="Z27" s="12" t="s">
        <v>465</v>
      </c>
      <c r="AA27" s="12"/>
      <c r="AC27" s="12">
        <v>1</v>
      </c>
      <c r="AD27" s="12" t="s">
        <v>304</v>
      </c>
      <c r="AE27" s="12">
        <v>5</v>
      </c>
      <c r="AF27" s="12" t="s">
        <v>333</v>
      </c>
      <c r="AG27" s="12" t="s">
        <v>1547</v>
      </c>
      <c r="AH27" s="12"/>
      <c r="AI27" s="12" t="s">
        <v>422</v>
      </c>
      <c r="AJ27" s="12"/>
      <c r="AK27" s="12"/>
    </row>
    <row r="28" spans="2:37" x14ac:dyDescent="0.3">
      <c r="B28" s="84" t="s">
        <v>256</v>
      </c>
      <c r="C28" s="87"/>
      <c r="D28" s="87"/>
      <c r="E28" s="87" t="s">
        <v>2846</v>
      </c>
      <c r="F28" s="85" t="s">
        <v>2898</v>
      </c>
      <c r="S28" s="12">
        <v>1</v>
      </c>
      <c r="T28" s="12" t="s">
        <v>304</v>
      </c>
      <c r="U28" s="12" t="s">
        <v>334</v>
      </c>
      <c r="V28" s="12" t="s">
        <v>245</v>
      </c>
      <c r="W28" s="12" t="s">
        <v>1541</v>
      </c>
      <c r="X28" s="12" t="s">
        <v>1543</v>
      </c>
      <c r="Y28" s="12"/>
      <c r="Z28" s="12" t="s">
        <v>422</v>
      </c>
      <c r="AA28" s="12"/>
    </row>
    <row r="29" spans="2:37" ht="34.799999999999997" x14ac:dyDescent="0.3">
      <c r="B29" s="84" t="s">
        <v>259</v>
      </c>
      <c r="C29" s="87"/>
      <c r="D29" s="87"/>
      <c r="E29" s="87" t="s">
        <v>2846</v>
      </c>
      <c r="F29" s="85" t="s">
        <v>1532</v>
      </c>
      <c r="H29" s="80" t="s">
        <v>502</v>
      </c>
      <c r="S29" s="12">
        <v>1</v>
      </c>
      <c r="T29" s="12" t="s">
        <v>304</v>
      </c>
      <c r="U29" s="12" t="s">
        <v>337</v>
      </c>
      <c r="V29" s="12" t="s">
        <v>338</v>
      </c>
      <c r="W29" s="12" t="s">
        <v>1541</v>
      </c>
      <c r="X29" s="12" t="s">
        <v>1543</v>
      </c>
      <c r="Y29" s="12" t="s">
        <v>337</v>
      </c>
      <c r="Z29" s="12" t="s">
        <v>422</v>
      </c>
      <c r="AA29" s="12"/>
    </row>
    <row r="30" spans="2:37" ht="31.2" x14ac:dyDescent="0.3">
      <c r="B30" s="84" t="s">
        <v>260</v>
      </c>
      <c r="C30" s="87"/>
      <c r="D30" s="87"/>
      <c r="E30" s="87" t="s">
        <v>2846</v>
      </c>
      <c r="F30" s="85" t="s">
        <v>2898</v>
      </c>
      <c r="H30" s="42" t="s">
        <v>499</v>
      </c>
      <c r="I30" s="79" t="s">
        <v>494</v>
      </c>
      <c r="J30" s="79" t="s">
        <v>503</v>
      </c>
      <c r="K30" s="82" t="s">
        <v>501</v>
      </c>
      <c r="S30" s="12">
        <v>1</v>
      </c>
      <c r="T30" s="12" t="s">
        <v>304</v>
      </c>
      <c r="U30" s="12" t="s">
        <v>340</v>
      </c>
      <c r="V30" s="12" t="s">
        <v>243</v>
      </c>
      <c r="W30" s="12" t="s">
        <v>1541</v>
      </c>
      <c r="X30" s="12" t="s">
        <v>1543</v>
      </c>
      <c r="Y30" s="12"/>
      <c r="Z30" s="12" t="s">
        <v>422</v>
      </c>
      <c r="AA30" s="12"/>
    </row>
    <row r="31" spans="2:37" x14ac:dyDescent="0.3">
      <c r="B31" s="84" t="s">
        <v>262</v>
      </c>
      <c r="C31" s="87"/>
      <c r="D31" s="87"/>
      <c r="E31" s="87" t="s">
        <v>1531</v>
      </c>
      <c r="F31" s="85" t="s">
        <v>1532</v>
      </c>
      <c r="H31" s="13" t="s">
        <v>304</v>
      </c>
      <c r="I31" s="13">
        <v>1</v>
      </c>
      <c r="J31" s="83" t="s">
        <v>529</v>
      </c>
      <c r="K31" s="85" t="s">
        <v>243</v>
      </c>
      <c r="S31" s="12">
        <v>1</v>
      </c>
      <c r="T31" s="12" t="s">
        <v>304</v>
      </c>
      <c r="U31" s="12" t="s">
        <v>342</v>
      </c>
      <c r="V31" s="12" t="s">
        <v>247</v>
      </c>
      <c r="W31" s="12" t="s">
        <v>1541</v>
      </c>
      <c r="X31" s="12" t="s">
        <v>1543</v>
      </c>
      <c r="Y31" s="12"/>
      <c r="Z31" s="12" t="s">
        <v>422</v>
      </c>
      <c r="AA31" s="12"/>
    </row>
    <row r="32" spans="2:37" x14ac:dyDescent="0.3">
      <c r="H32" s="12" t="s">
        <v>304</v>
      </c>
      <c r="I32" s="12">
        <v>1</v>
      </c>
      <c r="J32" s="84" t="s">
        <v>531</v>
      </c>
      <c r="K32" s="85" t="s">
        <v>247</v>
      </c>
      <c r="S32" s="12">
        <v>1</v>
      </c>
      <c r="T32" s="12" t="s">
        <v>304</v>
      </c>
      <c r="U32" s="12" t="s">
        <v>343</v>
      </c>
      <c r="V32" s="12" t="s">
        <v>250</v>
      </c>
      <c r="W32" s="12" t="s">
        <v>1541</v>
      </c>
      <c r="X32" s="12" t="s">
        <v>1543</v>
      </c>
      <c r="Y32" s="12"/>
      <c r="Z32" s="12" t="s">
        <v>422</v>
      </c>
      <c r="AA32" s="12"/>
    </row>
    <row r="33" spans="8:27" x14ac:dyDescent="0.3">
      <c r="H33" s="12" t="s">
        <v>304</v>
      </c>
      <c r="I33" s="12">
        <v>1</v>
      </c>
      <c r="J33" s="84" t="s">
        <v>533</v>
      </c>
      <c r="K33" s="85" t="s">
        <v>250</v>
      </c>
      <c r="S33" s="12">
        <v>1</v>
      </c>
      <c r="T33" s="12" t="s">
        <v>304</v>
      </c>
      <c r="U33" s="12" t="s">
        <v>344</v>
      </c>
      <c r="V33" s="12" t="s">
        <v>252</v>
      </c>
      <c r="W33" s="12" t="s">
        <v>1541</v>
      </c>
      <c r="X33" s="12" t="s">
        <v>1543</v>
      </c>
      <c r="Y33" s="12"/>
      <c r="Z33" s="12" t="s">
        <v>422</v>
      </c>
      <c r="AA33" s="12"/>
    </row>
    <row r="34" spans="8:27" x14ac:dyDescent="0.3">
      <c r="H34" s="12" t="s">
        <v>304</v>
      </c>
      <c r="I34" s="12">
        <v>1</v>
      </c>
      <c r="J34" s="84" t="s">
        <v>1297</v>
      </c>
      <c r="K34" s="85"/>
      <c r="S34" s="12">
        <v>1</v>
      </c>
      <c r="T34" s="12" t="s">
        <v>304</v>
      </c>
      <c r="U34" s="12" t="s">
        <v>346</v>
      </c>
      <c r="V34" s="12" t="s">
        <v>258</v>
      </c>
      <c r="W34" s="12" t="s">
        <v>1541</v>
      </c>
      <c r="X34" s="12" t="s">
        <v>1543</v>
      </c>
      <c r="Y34" s="12" t="s">
        <v>346</v>
      </c>
      <c r="Z34" s="12" t="s">
        <v>465</v>
      </c>
      <c r="AA34" s="12"/>
    </row>
    <row r="35" spans="8:27" x14ac:dyDescent="0.3">
      <c r="H35" s="12" t="s">
        <v>304</v>
      </c>
      <c r="I35" s="12">
        <v>1</v>
      </c>
      <c r="J35" s="84" t="s">
        <v>1298</v>
      </c>
      <c r="K35" s="85"/>
      <c r="S35" s="12">
        <v>1</v>
      </c>
      <c r="T35" s="12" t="s">
        <v>304</v>
      </c>
      <c r="U35" s="12" t="s">
        <v>347</v>
      </c>
      <c r="V35" s="12" t="s">
        <v>257</v>
      </c>
      <c r="W35" s="12" t="s">
        <v>1541</v>
      </c>
      <c r="X35" s="12" t="s">
        <v>1543</v>
      </c>
      <c r="Y35" s="12" t="s">
        <v>347</v>
      </c>
      <c r="Z35" s="12" t="s">
        <v>422</v>
      </c>
      <c r="AA35" s="12"/>
    </row>
    <row r="36" spans="8:27" x14ac:dyDescent="0.3">
      <c r="S36" s="12">
        <v>1</v>
      </c>
      <c r="T36" s="12" t="s">
        <v>304</v>
      </c>
      <c r="U36" s="12" t="s">
        <v>348</v>
      </c>
      <c r="V36" s="12" t="s">
        <v>261</v>
      </c>
      <c r="W36" s="12" t="s">
        <v>1544</v>
      </c>
      <c r="X36" s="12" t="s">
        <v>1543</v>
      </c>
      <c r="Y36" s="12" t="s">
        <v>348</v>
      </c>
      <c r="Z36" s="12" t="s">
        <v>422</v>
      </c>
      <c r="AA36" s="12"/>
    </row>
    <row r="37" spans="8:27" ht="28.8" x14ac:dyDescent="0.3">
      <c r="S37" s="12">
        <v>1</v>
      </c>
      <c r="T37" s="12" t="s">
        <v>304</v>
      </c>
      <c r="U37" s="12" t="s">
        <v>312</v>
      </c>
      <c r="V37" s="12" t="s">
        <v>351</v>
      </c>
      <c r="W37" s="12" t="s">
        <v>1545</v>
      </c>
      <c r="X37" s="12" t="s">
        <v>521</v>
      </c>
      <c r="Y37" s="12"/>
      <c r="Z37" s="12" t="s">
        <v>422</v>
      </c>
      <c r="AA37" s="12"/>
    </row>
    <row r="38" spans="8:27" x14ac:dyDescent="0.3">
      <c r="S38" s="12">
        <v>1</v>
      </c>
      <c r="T38" s="12" t="s">
        <v>304</v>
      </c>
      <c r="U38" s="12" t="s">
        <v>322</v>
      </c>
      <c r="V38" s="12" t="s">
        <v>354</v>
      </c>
      <c r="W38" s="12" t="s">
        <v>1545</v>
      </c>
      <c r="X38" s="12" t="s">
        <v>521</v>
      </c>
      <c r="Y38" s="12"/>
      <c r="Z38" s="12" t="s">
        <v>422</v>
      </c>
      <c r="AA38" s="12"/>
    </row>
    <row r="39" spans="8:27" x14ac:dyDescent="0.3">
      <c r="S39" s="12">
        <v>1</v>
      </c>
      <c r="T39" s="12" t="s">
        <v>304</v>
      </c>
      <c r="U39" s="12" t="s">
        <v>327</v>
      </c>
      <c r="V39" s="12" t="s">
        <v>355</v>
      </c>
      <c r="W39" s="12" t="s">
        <v>1545</v>
      </c>
      <c r="X39" s="12" t="s">
        <v>521</v>
      </c>
      <c r="Y39" s="12"/>
      <c r="Z39" s="12" t="s">
        <v>422</v>
      </c>
      <c r="AA39" s="12"/>
    </row>
    <row r="40" spans="8:27" x14ac:dyDescent="0.3">
      <c r="S40" s="12">
        <v>1</v>
      </c>
      <c r="T40" s="12" t="s">
        <v>304</v>
      </c>
      <c r="U40" s="12" t="s">
        <v>330</v>
      </c>
      <c r="V40" s="12" t="s">
        <v>356</v>
      </c>
      <c r="W40" s="12" t="s">
        <v>1545</v>
      </c>
      <c r="X40" s="12" t="s">
        <v>521</v>
      </c>
      <c r="Y40" s="12" t="s">
        <v>550</v>
      </c>
      <c r="Z40" s="12" t="s">
        <v>422</v>
      </c>
      <c r="AA40" s="12"/>
    </row>
    <row r="41" spans="8:27" x14ac:dyDescent="0.3">
      <c r="S41" s="12">
        <v>1</v>
      </c>
      <c r="T41" s="12" t="s">
        <v>304</v>
      </c>
      <c r="U41" s="12" t="s">
        <v>333</v>
      </c>
      <c r="V41" s="12" t="s">
        <v>358</v>
      </c>
      <c r="W41" s="12" t="s">
        <v>1545</v>
      </c>
      <c r="X41" s="12" t="s">
        <v>521</v>
      </c>
      <c r="Y41" s="12" t="s">
        <v>333</v>
      </c>
      <c r="Z41" s="12" t="s">
        <v>422</v>
      </c>
      <c r="AA41" s="12"/>
    </row>
    <row r="42" spans="8:27" ht="28.8" x14ac:dyDescent="0.3">
      <c r="S42" s="12">
        <v>1</v>
      </c>
      <c r="T42" s="12" t="s">
        <v>304</v>
      </c>
      <c r="U42" s="12" t="s">
        <v>359</v>
      </c>
      <c r="V42" s="12" t="s">
        <v>255</v>
      </c>
      <c r="W42" s="12" t="s">
        <v>1541</v>
      </c>
      <c r="X42" s="12" t="s">
        <v>1546</v>
      </c>
      <c r="Y42" s="12" t="s">
        <v>359</v>
      </c>
      <c r="Z42" s="12" t="s">
        <v>422</v>
      </c>
      <c r="AA42" s="12"/>
    </row>
    <row r="43" spans="8:27" x14ac:dyDescent="0.3">
      <c r="S43" s="12">
        <v>1</v>
      </c>
      <c r="T43" s="12" t="s">
        <v>304</v>
      </c>
      <c r="U43" s="12" t="s">
        <v>361</v>
      </c>
      <c r="V43" s="12" t="s">
        <v>174</v>
      </c>
      <c r="W43" s="12"/>
      <c r="X43" s="12"/>
      <c r="Y43" s="12"/>
      <c r="Z43" s="12" t="s">
        <v>465</v>
      </c>
      <c r="AA43" s="12"/>
    </row>
    <row r="44" spans="8:27" x14ac:dyDescent="0.3">
      <c r="S44" s="12">
        <v>2</v>
      </c>
      <c r="T44" s="12" t="s">
        <v>320</v>
      </c>
      <c r="U44" s="12" t="s">
        <v>362</v>
      </c>
      <c r="V44" s="12" t="s">
        <v>309</v>
      </c>
      <c r="W44" s="12" t="s">
        <v>1541</v>
      </c>
      <c r="X44" s="12" t="s">
        <v>1542</v>
      </c>
      <c r="Y44" s="12" t="s">
        <v>1542</v>
      </c>
      <c r="Z44" s="12" t="s">
        <v>465</v>
      </c>
      <c r="AA44" s="12"/>
    </row>
    <row r="45" spans="8:27" x14ac:dyDescent="0.3">
      <c r="S45" s="12">
        <v>2</v>
      </c>
      <c r="T45" s="12" t="s">
        <v>320</v>
      </c>
      <c r="U45" s="12" t="s">
        <v>321</v>
      </c>
      <c r="V45" s="12" t="s">
        <v>298</v>
      </c>
      <c r="W45" s="12"/>
      <c r="X45" s="12"/>
      <c r="Y45" s="12"/>
      <c r="Z45" s="12" t="s">
        <v>465</v>
      </c>
      <c r="AA45" s="12"/>
    </row>
    <row r="46" spans="8:27" x14ac:dyDescent="0.3">
      <c r="S46" s="12">
        <v>2</v>
      </c>
      <c r="T46" s="12" t="s">
        <v>320</v>
      </c>
      <c r="U46" s="12" t="s">
        <v>363</v>
      </c>
      <c r="V46" s="12" t="s">
        <v>326</v>
      </c>
      <c r="W46" s="12"/>
      <c r="X46" s="12"/>
      <c r="Y46" s="12"/>
      <c r="Z46" s="12" t="s">
        <v>465</v>
      </c>
      <c r="AA46" s="12"/>
    </row>
    <row r="47" spans="8:27" x14ac:dyDescent="0.3">
      <c r="S47" s="12">
        <v>2</v>
      </c>
      <c r="T47" s="12" t="s">
        <v>320</v>
      </c>
      <c r="U47" s="12" t="s">
        <v>364</v>
      </c>
      <c r="V47" s="12" t="s">
        <v>329</v>
      </c>
      <c r="W47" s="12"/>
      <c r="X47" s="12"/>
      <c r="Y47" s="12"/>
      <c r="Z47" s="12" t="s">
        <v>465</v>
      </c>
      <c r="AA47" s="12"/>
    </row>
    <row r="48" spans="8:27" x14ac:dyDescent="0.3">
      <c r="S48" s="12">
        <v>2</v>
      </c>
      <c r="T48" s="12" t="s">
        <v>320</v>
      </c>
      <c r="U48" s="12" t="s">
        <v>365</v>
      </c>
      <c r="V48" s="12" t="s">
        <v>332</v>
      </c>
      <c r="W48" s="12"/>
      <c r="X48" s="12"/>
      <c r="Y48" s="12"/>
      <c r="Z48" s="12" t="s">
        <v>465</v>
      </c>
      <c r="AA48" s="12"/>
    </row>
    <row r="49" spans="19:27" x14ac:dyDescent="0.3">
      <c r="S49" s="12">
        <v>2</v>
      </c>
      <c r="T49" s="12" t="s">
        <v>320</v>
      </c>
      <c r="U49" s="12" t="s">
        <v>334</v>
      </c>
      <c r="V49" s="12" t="s">
        <v>245</v>
      </c>
      <c r="W49" s="12" t="s">
        <v>1541</v>
      </c>
      <c r="X49" s="12" t="s">
        <v>1543</v>
      </c>
      <c r="Y49" s="12"/>
      <c r="Z49" s="12" t="s">
        <v>422</v>
      </c>
      <c r="AA49" s="12"/>
    </row>
    <row r="50" spans="19:27" x14ac:dyDescent="0.3">
      <c r="S50" s="12">
        <v>2</v>
      </c>
      <c r="T50" s="12" t="s">
        <v>320</v>
      </c>
      <c r="U50" s="12" t="s">
        <v>337</v>
      </c>
      <c r="V50" s="12" t="s">
        <v>338</v>
      </c>
      <c r="W50" s="12" t="s">
        <v>1541</v>
      </c>
      <c r="X50" s="12" t="s">
        <v>1543</v>
      </c>
      <c r="Y50" s="12" t="s">
        <v>337</v>
      </c>
      <c r="Z50" s="12" t="s">
        <v>422</v>
      </c>
      <c r="AA50" s="12"/>
    </row>
    <row r="51" spans="19:27" x14ac:dyDescent="0.3">
      <c r="S51" s="12">
        <v>2</v>
      </c>
      <c r="T51" s="12" t="s">
        <v>320</v>
      </c>
      <c r="U51" s="12" t="s">
        <v>366</v>
      </c>
      <c r="V51" s="12" t="s">
        <v>244</v>
      </c>
      <c r="W51" s="12" t="s">
        <v>1544</v>
      </c>
      <c r="X51" s="12" t="s">
        <v>1543</v>
      </c>
      <c r="Y51" s="12" t="s">
        <v>366</v>
      </c>
      <c r="Z51" s="12" t="s">
        <v>422</v>
      </c>
      <c r="AA51" s="12"/>
    </row>
    <row r="52" spans="19:27" x14ac:dyDescent="0.3">
      <c r="S52" s="12">
        <v>2</v>
      </c>
      <c r="T52" s="12" t="s">
        <v>320</v>
      </c>
      <c r="U52" s="12" t="s">
        <v>367</v>
      </c>
      <c r="V52" s="12" t="s">
        <v>248</v>
      </c>
      <c r="W52" s="12" t="s">
        <v>1544</v>
      </c>
      <c r="X52" s="12" t="s">
        <v>1543</v>
      </c>
      <c r="Y52" s="12" t="s">
        <v>367</v>
      </c>
      <c r="Z52" s="12" t="s">
        <v>422</v>
      </c>
      <c r="AA52" s="12"/>
    </row>
    <row r="53" spans="19:27" ht="28.8" x14ac:dyDescent="0.3">
      <c r="S53" s="12">
        <v>2</v>
      </c>
      <c r="T53" s="12" t="s">
        <v>320</v>
      </c>
      <c r="U53" s="12" t="s">
        <v>368</v>
      </c>
      <c r="V53" s="12" t="s">
        <v>253</v>
      </c>
      <c r="W53" s="12" t="s">
        <v>1544</v>
      </c>
      <c r="X53" s="12" t="s">
        <v>1546</v>
      </c>
      <c r="Y53" s="12" t="s">
        <v>368</v>
      </c>
      <c r="Z53" s="12" t="s">
        <v>422</v>
      </c>
      <c r="AA53" s="12"/>
    </row>
    <row r="54" spans="19:27" ht="28.8" x14ac:dyDescent="0.3">
      <c r="S54" s="12">
        <v>2</v>
      </c>
      <c r="T54" s="12" t="s">
        <v>320</v>
      </c>
      <c r="U54" s="12" t="s">
        <v>359</v>
      </c>
      <c r="V54" s="12" t="s">
        <v>255</v>
      </c>
      <c r="W54" s="12" t="s">
        <v>1541</v>
      </c>
      <c r="X54" s="12" t="s">
        <v>1546</v>
      </c>
      <c r="Y54" s="12" t="s">
        <v>359</v>
      </c>
      <c r="Z54" s="12" t="s">
        <v>422</v>
      </c>
      <c r="AA54" s="12"/>
    </row>
  </sheetData>
  <dataValidations count="33">
    <dataValidation allowBlank="1" showInputMessage="1" showErrorMessage="1" promptTitle="Bidder Name" prompt="The name of the bidder as it will appear in the pricing model. Please ensure this matches your eFlow bidder list when relevant." sqref="B22" xr:uid="{EC168A4D-5803-49EC-A657-1A0FE676FEEC}"/>
    <dataValidation allowBlank="1" showInputMessage="1" showErrorMessage="1" promptTitle="Exclude From Award Scenarios" prompt="Marking a bidder as &quot;Y&quot; in this column will result in their exclusion from automated award scenarios. Their prices will still be used for target calculations." sqref="C22" xr:uid="{BA88E2A5-6B05-473D-94BA-75EDE93579A2}"/>
    <dataValidation allowBlank="1" showInputMessage="1" showErrorMessage="1" promptTitle="Baseline Scenario" prompt="If you are uploading Baseline Unit Prices in the same format as bidder responses, the corresponding Bidder Name for this should be marked as &quot;Y&quot; in this column." sqref="D22" xr:uid="{C2033815-8434-44BB-A2B6-89FF74324F37}"/>
    <dataValidation allowBlank="1" showInputMessage="1" showErrorMessage="1" promptTitle="New Or Incumbent" prompt="The is a control set from the Bidder List and flags if the bidder is new or a high level incumbent." sqref="E22" xr:uid="{5FFD162B-8027-4D22-83B5-9AD1F12F41BD}"/>
    <dataValidation type="list" allowBlank="1" showInputMessage="1" showErrorMessage="1" sqref="C23:D31 O23:Q25" xr:uid="{66AFB21F-3514-4E88-9975-898BF303C787}">
      <formula1>"Y"</formula1>
    </dataValidation>
    <dataValidation type="list" allowBlank="1" showInputMessage="1" showErrorMessage="1" sqref="E23:E31" xr:uid="{6804E322-DD65-4914-91C6-A6FE6E844704}">
      <formula1>"New,Incumbent"</formula1>
    </dataValidation>
    <dataValidation type="list" allowBlank="1" showInputMessage="1" showErrorMessage="1" sqref="F23:F31" xr:uid="{A3D616B6-861C-4F56-96AD-E93226911F51}">
      <formula1>"Regional,National"</formula1>
    </dataValidation>
    <dataValidation allowBlank="1" showInputMessage="1" showErrorMessage="1" promptTitle="Sheet Name" prompt="The name of the pricing sheet from the pricing book." sqref="H22 AD22 T22 H30" xr:uid="{4DBC8AA7-491D-4C84-A8EB-FC1675F88A96}"/>
    <dataValidation allowBlank="1" showInputMessage="1" showErrorMessage="1" promptTitle="Sheet Position" prompt="The position of the sheet within the pricing book." sqref="I22 AC22 S22 I30" xr:uid="{9E006FFB-3B57-4BC8-8AAC-8859CF6AB1F6}"/>
    <dataValidation allowBlank="1" showInputMessage="1" showErrorMessage="1" promptTitle="Basket ID" prompt="The id of the basket for the sheet." sqref="J22" xr:uid="{EF3D5525-FE5F-4E01-9287-F5706B216ADF}"/>
    <dataValidation allowBlank="1" showInputMessage="1" showErrorMessage="1" promptTitle="Basket URN" prompt="The unique identifier for each basket that will appear in input and output tables and will help to understand how they are linked." sqref="K22" xr:uid="{BA3EC399-048A-470C-BE00-6E3D57FAAFA7}"/>
    <dataValidation allowBlank="1" showInputMessage="1" showErrorMessage="1" promptTitle="Basket Alias" prompt="If preferred, the basket can be given an easy to use name or acronym as an alias. If this is left blank, the columns used to form the basket will be used as the alias (e.g. Country &gt; City)." sqref="N22" xr:uid="{A460DED3-CD65-4865-A806-1F3037734770}"/>
    <dataValidation allowBlank="1" showInputMessage="1" showErrorMessage="1" promptTitle="Level 1" prompt="The 1st level of detail column for the selected Basket ID. The tool will group rows of data for analysis based off the values in this column." sqref="L22" xr:uid="{7B33619E-43FD-4A9D-9FEB-C138F4819E30}"/>
    <dataValidation allowBlank="1" showInputMessage="1" showErrorMessage="1" promptTitle="Level 2" prompt="The 2nd level of detail column for the selected Basket ID. The tool will group rows of data for analysis based off the values in this column." sqref="M22" xr:uid="{FF75F6BC-A134-4955-ABBE-582EA48638E3}"/>
    <dataValidation allowBlank="1" showInputMessage="1" showErrorMessage="1" promptTitle="Use Basket For Outlier Parameter" prompt="Flag as &quot;Y&quot; if you would like to use this basket for outlier parameters. You need to select only one basket per sheet. If you are not sure, please select the basket with [Basket ID] = 0." sqref="O22" xr:uid="{73CD4EEC-4BCA-4326-84D1-971469B92137}"/>
    <dataValidation allowBlank="1" showInputMessage="1" showErrorMessage="1" promptTitle="Use Basket For Savings Scenarios" prompt="Flag as &quot;Y&quot; if you would like to use this basket for savings scenarios. Select at least one basket per sheet and they will be in the SM journey. If you are not sure, please select the basket with [Basket ID] = 0." sqref="P22" xr:uid="{435D2C3D-87BD-4FEA-BBF9-D0E6CC9C2DA2}"/>
    <dataValidation allowBlank="1" showInputMessage="1" showErrorMessage="1" promptTitle="Use Basket For Coverage Heatmap" prompt="Flag as &quot;Y&quot; if you would like to use this basket for a coverage heatmap. You need to select only one basket per sheet. If you are not sure, please select the basket with [Basket ID] = 0." sqref="Q22" xr:uid="{18BEECEC-61DA-489D-9EA9-4AAB245BD53A}"/>
    <dataValidation type="textLength" allowBlank="1" showInputMessage="1" showErrorMessage="1" sqref="N23:N25" xr:uid="{8F91AF00-2456-485A-8ABC-0237EC987D11}">
      <formula1>0</formula1>
      <formula2>100</formula2>
    </dataValidation>
    <dataValidation allowBlank="1" showInputMessage="1" showErrorMessage="1" promptTitle="Item Field Number" prompt="This column specifies which field number column the chosen descriptive column will sit in." sqref="J30" xr:uid="{0E8BD1EF-1A0B-45B6-AC15-C431E8B6F413}"/>
    <dataValidation allowBlank="1" showInputMessage="1" showErrorMessage="1" promptTitle="Column Name" prompt="A dropdown list containing all the descriptive columns for the pricing sheet in question. Please note it is not possible to select bidder entry fields for a descriptive column." sqref="K30" xr:uid="{81F3C0B8-EF17-45E5-AD9E-94D1A6071F01}"/>
    <dataValidation allowBlank="1" showInputMessage="1" showErrorMessage="1" promptTitle="eFlow Column Name" prompt="The column name as entered in the eFlow web application." sqref="U22" xr:uid="{45866E63-F006-4764-9DA3-F4F6637B8C53}"/>
    <dataValidation allowBlank="1" showInputMessage="1" showErrorMessage="1" promptTitle="Cleaned Analytics Tool Column Na" prompt="The column name stripped of spaces, capital letters and non alpha-numeric characters. This is a database friendly name that you will see in several input table dropdowns." sqref="V22" xr:uid="{8F554C5F-54EC-4C95-A556-3A814771B33A}"/>
    <dataValidation allowBlank="1" showInputMessage="1" showErrorMessage="1" promptTitle="Analytics Data Type" prompt="Similar to the data type specified in eFlow, &quot;List&quot; and &quot;Text&quot; default as &quot;Text&quot;. &quot;Monetary&quot; is stored as a decimal with 4 d.p. and outputs as a 2 d.p. number. &quot;Numeric&quot; is stored as an integer." sqref="W22" xr:uid="{310A59AB-0323-42C3-BE86-F37943DADD02}"/>
    <dataValidation allowBlank="1" showInputMessage="1" showErrorMessage="1" promptTitle="Analytics Column Type" prompt="&quot;Internal&quot; columns are stored unique per item as entered via eFlow. A &quot;Pricing Column&quot; and a &quot;Bidder Input (Non-Pricing Column)&quot; are unique per bidder and item (pricing columns are only anaylsed). Rows with blanks are not present in the tool." sqref="X22" xr:uid="{6D8BAB17-FE58-4E72-9C41-37D061CDC032}"/>
    <dataValidation allowBlank="1" showInputMessage="1" showErrorMessage="1" promptTitle="eFlow Special Name" prompt="See FAQ for a clear explanation of the various special names." sqref="Y22" xr:uid="{786DC588-B03B-49A0-B187-F818DB92E01D}"/>
    <dataValidation allowBlank="1" showInputMessage="1" showErrorMessage="1" promptTitle="Bidder View" prompt="A flag showing if the column is &quot;Bidder View&quot; in eFlow." sqref="Z22 AI22" xr:uid="{0A17DF80-40E1-48EC-BD17-A06B89D8595E}"/>
    <dataValidation allowBlank="1" showInputMessage="1" showErrorMessage="1" promptTitle="Blended Price Flag" prompt="If blended price analysis has been done, this shows which pricing column is the exact price and which ones are equivalent / alternatives." sqref="AA22" xr:uid="{8BB51673-E68D-4D63-84E9-B16D3057B5D6}"/>
    <dataValidation allowBlank="1" showInputMessage="1" showErrorMessage="1" promptTitle="Pricing Column ID" prompt="This is an ID attributed to each pricing column and also shows the order they appear in the RFP." sqref="AE22" xr:uid="{E6F2452F-2599-410B-A29F-867644BAB5DF}"/>
    <dataValidation allowBlank="1" showInputMessage="1" showErrorMessage="1" promptTitle="Pricing Column" prompt="This corresponds to the pricing columns from within the various pricing sheets, consolidated as rows." sqref="AF22" xr:uid="{81A4E068-7155-491A-9BFB-4883E0331D02}"/>
    <dataValidation allowBlank="1" showInputMessage="1" showErrorMessage="1" promptTitle="Cherrypick Order" prompt="This shows if the cherrypick value is either the lowest or highest value. &quot;Low To High&quot; is used where the cheaper value is better (applicable for most pricing). &quot;High To Low&quot; is used where the column is a discount column." sqref="AG22" xr:uid="{AFDC04F4-E916-4C2F-9F85-FF7EDD6A0D6A}"/>
    <dataValidation allowBlank="1" showInputMessage="1" showErrorMessage="1" promptTitle="Key Price Column" prompt="This shows which pricing columns are flagged as key prices. Key prices are used in the high level analytics and in the savings modelling. They should always have a cherrpick order &quot;Low To High&quot;" sqref="AH22" xr:uid="{DC0BFE05-5AD8-4414-8F8D-BD7A7AF6DE6F}"/>
    <dataValidation allowBlank="1" showInputMessage="1" showErrorMessage="1" promptTitle="Blend Flag" prompt="If blended price analysis has been done, this shows which pricing column is the exact price and which ones are equivalent / alternatives." sqref="AJ22" xr:uid="{FFC569E2-45C9-48FC-8DDB-FB369711D280}"/>
    <dataValidation allowBlank="1" showInputMessage="1" showErrorMessage="1" promptTitle="Blended Price Column" prompt="This flags which of the pricing columns is the blended price. This is a pricing column that the tool creates itself and is not present in the RFP." sqref="AK22" xr:uid="{99AEA9A4-44E6-4F0B-98EF-AA87B0018181}"/>
  </dataValidation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8F5325A4-A5E7-48F8-A884-1CE43A384D6D}">
          <x14:formula1>
            <xm:f>_data_validations!$A$2:$A$6</xm:f>
          </x14:formula1>
          <xm:sqref>L24:M25</xm:sqref>
        </x14:dataValidation>
        <x14:dataValidation type="list" allowBlank="1" showInputMessage="1" showErrorMessage="1" xr:uid="{9D1B1315-220E-4535-903E-09B9FB965475}">
          <x14:formula1>
            <xm:f>_data_validations!$C$2:$C$7</xm:f>
          </x14:formula1>
          <xm:sqref>K31:K35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810B7-2721-419E-8BF6-79DBDF3CD0BB}">
  <sheetPr codeName="Sheet7">
    <tabColor rgb="FFFFFFFF"/>
  </sheetPr>
  <dimension ref="B2:AZ197"/>
  <sheetViews>
    <sheetView showGridLines="0" zoomScale="70" zoomScaleNormal="70" workbookViewId="0">
      <selection activeCell="E18" sqref="E18"/>
    </sheetView>
  </sheetViews>
  <sheetFormatPr defaultColWidth="3.109375" defaultRowHeight="14.4" x14ac:dyDescent="0.3"/>
  <cols>
    <col min="1" max="1" width="3.109375" customWidth="1"/>
    <col min="2" max="2" width="28.33203125" customWidth="1"/>
    <col min="3" max="3" width="28.6640625" customWidth="1"/>
    <col min="4" max="4" width="26.77734375" customWidth="1"/>
    <col min="5" max="5" width="33.77734375" customWidth="1"/>
    <col min="6" max="6" width="30.77734375" customWidth="1"/>
    <col min="7" max="15" width="18" customWidth="1"/>
    <col min="16" max="17" width="19.33203125" customWidth="1"/>
    <col min="19" max="19" width="30.77734375" customWidth="1"/>
    <col min="20" max="20" width="26.109375" customWidth="1"/>
    <col min="21" max="22" width="29.77734375" customWidth="1"/>
    <col min="24" max="24" width="30.77734375" customWidth="1"/>
    <col min="25" max="25" width="26.109375" customWidth="1"/>
    <col min="26" max="26" width="15.6640625" customWidth="1"/>
    <col min="27" max="27" width="29.33203125" customWidth="1"/>
    <col min="28" max="29" width="30.6640625" customWidth="1"/>
    <col min="30" max="30" width="28.33203125" customWidth="1"/>
    <col min="32" max="32" width="26.88671875" customWidth="1"/>
    <col min="33" max="33" width="24.109375" customWidth="1"/>
    <col min="34" max="34" width="26.109375" customWidth="1"/>
    <col min="35" max="36" width="30.77734375" customWidth="1"/>
    <col min="38" max="38" width="27" customWidth="1"/>
    <col min="39" max="39" width="20.88671875" customWidth="1"/>
    <col min="40" max="40" width="19.33203125" customWidth="1"/>
    <col min="42" max="42" width="30.77734375" customWidth="1"/>
    <col min="43" max="43" width="27.88671875" customWidth="1"/>
    <col min="44" max="44" width="22.33203125" customWidth="1"/>
    <col min="45" max="45" width="22.44140625" customWidth="1"/>
    <col min="46" max="46" width="24.44140625" customWidth="1"/>
    <col min="47" max="47" width="24.5546875" customWidth="1"/>
    <col min="49" max="49" width="26" customWidth="1"/>
    <col min="50" max="50" width="20" customWidth="1"/>
    <col min="51" max="51" width="21.6640625" customWidth="1"/>
    <col min="52" max="52" width="22.44140625" customWidth="1"/>
  </cols>
  <sheetData>
    <row r="2" spans="2:25" ht="25.2" x14ac:dyDescent="0.5">
      <c r="B2" s="90" t="s">
        <v>369</v>
      </c>
    </row>
    <row r="4" spans="2:25" ht="17.399999999999999" x14ac:dyDescent="0.35">
      <c r="B4" s="91" t="s">
        <v>1403</v>
      </c>
    </row>
    <row r="16" spans="2:25" x14ac:dyDescent="0.3">
      <c r="S16" s="165" t="s">
        <v>321</v>
      </c>
      <c r="T16" t="s">
        <v>2861</v>
      </c>
      <c r="X16" s="165" t="s">
        <v>321</v>
      </c>
      <c r="Y16" t="s">
        <v>2861</v>
      </c>
    </row>
    <row r="17" spans="2:52" x14ac:dyDescent="0.3">
      <c r="S17" s="165" t="s">
        <v>302</v>
      </c>
      <c r="T17" t="s">
        <v>2861</v>
      </c>
      <c r="X17" s="165" t="s">
        <v>302</v>
      </c>
      <c r="Y17" t="s">
        <v>2861</v>
      </c>
      <c r="AW17" s="165" t="s">
        <v>1346</v>
      </c>
      <c r="AX17" t="s">
        <v>2824</v>
      </c>
    </row>
    <row r="18" spans="2:52" x14ac:dyDescent="0.3">
      <c r="S18" s="165" t="s">
        <v>499</v>
      </c>
      <c r="T18" t="s">
        <v>2861</v>
      </c>
      <c r="X18" s="165" t="s">
        <v>499</v>
      </c>
      <c r="Y18" t="s">
        <v>2861</v>
      </c>
      <c r="AF18" s="165" t="s">
        <v>321</v>
      </c>
      <c r="AG18" t="s">
        <v>2861</v>
      </c>
      <c r="AL18" s="165" t="s">
        <v>321</v>
      </c>
      <c r="AM18" t="s">
        <v>2861</v>
      </c>
      <c r="AP18" s="165" t="s">
        <v>321</v>
      </c>
      <c r="AQ18" t="s">
        <v>2861</v>
      </c>
      <c r="AW18" s="165" t="s">
        <v>321</v>
      </c>
      <c r="AX18" t="s">
        <v>2861</v>
      </c>
    </row>
    <row r="19" spans="2:52" x14ac:dyDescent="0.3">
      <c r="S19" s="165" t="s">
        <v>521</v>
      </c>
      <c r="T19" t="s">
        <v>2861</v>
      </c>
      <c r="X19" s="165" t="s">
        <v>521</v>
      </c>
      <c r="Y19" t="s">
        <v>2861</v>
      </c>
      <c r="AF19" s="165" t="s">
        <v>499</v>
      </c>
      <c r="AG19" t="s">
        <v>2861</v>
      </c>
      <c r="AL19" s="165" t="s">
        <v>499</v>
      </c>
      <c r="AM19" t="s">
        <v>2861</v>
      </c>
      <c r="AP19" s="165" t="s">
        <v>499</v>
      </c>
      <c r="AQ19" t="s">
        <v>2861</v>
      </c>
      <c r="AW19" s="165" t="s">
        <v>499</v>
      </c>
      <c r="AX19" t="s">
        <v>2861</v>
      </c>
    </row>
    <row r="20" spans="2:52" x14ac:dyDescent="0.3">
      <c r="S20" s="165" t="s">
        <v>1337</v>
      </c>
      <c r="T20" t="s">
        <v>1551</v>
      </c>
      <c r="X20" s="165" t="s">
        <v>1337</v>
      </c>
      <c r="Y20" t="s">
        <v>1551</v>
      </c>
      <c r="AF20" s="165" t="s">
        <v>521</v>
      </c>
      <c r="AG20" t="s">
        <v>2861</v>
      </c>
      <c r="AL20" s="165" t="s">
        <v>521</v>
      </c>
      <c r="AM20" t="s">
        <v>330</v>
      </c>
      <c r="AP20" s="165" t="s">
        <v>521</v>
      </c>
      <c r="AQ20" t="s">
        <v>2861</v>
      </c>
      <c r="AW20" s="165" t="s">
        <v>521</v>
      </c>
      <c r="AX20" t="s">
        <v>2861</v>
      </c>
    </row>
    <row r="21" spans="2:52" ht="34.799999999999997" x14ac:dyDescent="0.3">
      <c r="B21" s="80" t="s">
        <v>1273</v>
      </c>
      <c r="S21" s="80" t="s">
        <v>2864</v>
      </c>
      <c r="X21" s="80" t="s">
        <v>421</v>
      </c>
      <c r="AF21" s="80" t="s">
        <v>2872</v>
      </c>
      <c r="AL21" s="80" t="s">
        <v>2875</v>
      </c>
      <c r="AP21" s="80" t="s">
        <v>2878</v>
      </c>
      <c r="AW21" s="80" t="s">
        <v>464</v>
      </c>
    </row>
    <row r="22" spans="2:52" ht="31.2" x14ac:dyDescent="0.3">
      <c r="B22" s="42" t="s">
        <v>1274</v>
      </c>
      <c r="C22" s="79" t="s">
        <v>1275</v>
      </c>
      <c r="D22" s="79" t="s">
        <v>1276</v>
      </c>
      <c r="E22" s="79" t="s">
        <v>1277</v>
      </c>
      <c r="F22" s="79" t="s">
        <v>1278</v>
      </c>
      <c r="S22" s="166" t="s">
        <v>625</v>
      </c>
      <c r="T22" s="166" t="s">
        <v>428</v>
      </c>
      <c r="U22" s="102" t="s">
        <v>2862</v>
      </c>
      <c r="V22" s="102" t="s">
        <v>2863</v>
      </c>
      <c r="X22" s="166" t="s">
        <v>625</v>
      </c>
      <c r="Y22" s="166" t="s">
        <v>633</v>
      </c>
      <c r="Z22" s="166" t="s">
        <v>428</v>
      </c>
      <c r="AA22" s="102" t="s">
        <v>2865</v>
      </c>
      <c r="AB22" s="102" t="s">
        <v>2866</v>
      </c>
      <c r="AC22" s="102" t="s">
        <v>2867</v>
      </c>
      <c r="AD22" s="102" t="s">
        <v>2868</v>
      </c>
      <c r="AF22" s="166" t="s">
        <v>337</v>
      </c>
      <c r="AG22" s="102" t="s">
        <v>2869</v>
      </c>
      <c r="AH22" s="102" t="s">
        <v>2870</v>
      </c>
      <c r="AI22" s="102" t="s">
        <v>2871</v>
      </c>
      <c r="AJ22" t="s">
        <v>2880</v>
      </c>
      <c r="AL22" s="166" t="s">
        <v>750</v>
      </c>
      <c r="AM22" s="102" t="s">
        <v>2873</v>
      </c>
      <c r="AN22" s="102" t="s">
        <v>2874</v>
      </c>
      <c r="AP22" s="166" t="s">
        <v>780</v>
      </c>
      <c r="AQ22" s="166" t="s">
        <v>362</v>
      </c>
      <c r="AR22" s="102" t="s">
        <v>2876</v>
      </c>
      <c r="AS22" s="102" t="s">
        <v>2877</v>
      </c>
      <c r="AT22" s="102" t="s">
        <v>939</v>
      </c>
      <c r="AU22" s="102" t="s">
        <v>947</v>
      </c>
      <c r="AW22" s="166" t="s">
        <v>815</v>
      </c>
      <c r="AX22" s="166" t="s">
        <v>813</v>
      </c>
      <c r="AY22" s="102" t="s">
        <v>2879</v>
      </c>
      <c r="AZ22" s="102" t="s">
        <v>2877</v>
      </c>
    </row>
    <row r="23" spans="2:52" x14ac:dyDescent="0.3">
      <c r="B23" s="13">
        <v>1</v>
      </c>
      <c r="C23" s="170" t="s">
        <v>2849</v>
      </c>
      <c r="D23" s="171" t="s">
        <v>1409</v>
      </c>
      <c r="E23" s="170" t="s">
        <v>2850</v>
      </c>
      <c r="F23" s="170" t="s">
        <v>591</v>
      </c>
      <c r="S23" t="s">
        <v>787</v>
      </c>
      <c r="T23" t="s">
        <v>251</v>
      </c>
      <c r="U23" s="142">
        <v>0.94950000000000001</v>
      </c>
      <c r="V23" s="142">
        <v>5.0465240000000001E-2</v>
      </c>
      <c r="X23" t="s">
        <v>787</v>
      </c>
      <c r="Y23">
        <v>1</v>
      </c>
      <c r="Z23" t="s">
        <v>254</v>
      </c>
      <c r="AA23" s="167">
        <v>197060.66029999999</v>
      </c>
      <c r="AB23" s="167">
        <v>303268.61829999997</v>
      </c>
      <c r="AC23" s="168">
        <v>0.100714</v>
      </c>
      <c r="AD23" s="168">
        <v>0.15499488</v>
      </c>
      <c r="AF23" t="s">
        <v>1109</v>
      </c>
      <c r="AG23" s="169">
        <v>1.3320000000000001</v>
      </c>
      <c r="AH23" s="169">
        <v>0.46700000000000003</v>
      </c>
      <c r="AI23" s="169">
        <v>1.7421</v>
      </c>
      <c r="AJ23" s="153">
        <v>1.7421</v>
      </c>
      <c r="AL23" t="s">
        <v>1104</v>
      </c>
      <c r="AM23" s="167">
        <v>28444.92</v>
      </c>
      <c r="AN23" s="167">
        <v>25600.43</v>
      </c>
      <c r="AP23" t="s">
        <v>2835</v>
      </c>
      <c r="AQ23" t="s">
        <v>2837</v>
      </c>
      <c r="AR23" s="167">
        <v>248566.98270000002</v>
      </c>
      <c r="AS23" s="167">
        <v>347135.09620000003</v>
      </c>
      <c r="AT23" s="168">
        <v>0.12703790773339721</v>
      </c>
      <c r="AU23" s="168">
        <v>0.17741421585063785</v>
      </c>
      <c r="AW23" t="s">
        <v>346</v>
      </c>
      <c r="AX23" t="s">
        <v>259</v>
      </c>
      <c r="AY23" s="167">
        <v>135392.68160000001</v>
      </c>
      <c r="AZ23" s="167">
        <v>64270.134400000003</v>
      </c>
    </row>
    <row r="24" spans="2:52" x14ac:dyDescent="0.3">
      <c r="B24" s="12">
        <v>2</v>
      </c>
      <c r="C24" s="103" t="s">
        <v>2851</v>
      </c>
      <c r="D24" s="98" t="s">
        <v>1409</v>
      </c>
      <c r="E24" s="103" t="s">
        <v>2852</v>
      </c>
      <c r="F24" s="103" t="s">
        <v>591</v>
      </c>
      <c r="S24" t="s">
        <v>787</v>
      </c>
      <c r="T24" t="s">
        <v>254</v>
      </c>
      <c r="U24" s="142">
        <v>0.75349999999999995</v>
      </c>
      <c r="V24" s="142">
        <v>0.24650639999999999</v>
      </c>
      <c r="X24" t="s">
        <v>787</v>
      </c>
      <c r="Y24">
        <v>2</v>
      </c>
      <c r="Z24" t="s">
        <v>251</v>
      </c>
      <c r="AA24" s="167">
        <v>110049.2784</v>
      </c>
      <c r="AB24" s="167">
        <v>308218.4644</v>
      </c>
      <c r="AC24" s="168">
        <v>5.6244120000000002E-2</v>
      </c>
      <c r="AD24" s="168">
        <v>0.15752466000000001</v>
      </c>
      <c r="AF24" t="s">
        <v>1119</v>
      </c>
      <c r="AG24" s="169">
        <v>2.5920000000000001</v>
      </c>
      <c r="AH24" s="169">
        <v>0.92449999999999999</v>
      </c>
      <c r="AI24" s="169">
        <v>3.1242999999999999</v>
      </c>
      <c r="AJ24" s="153">
        <v>3.1242999999999999</v>
      </c>
      <c r="AL24" t="s">
        <v>246</v>
      </c>
      <c r="AM24" s="167">
        <v>125530.94400000002</v>
      </c>
      <c r="AN24" s="167">
        <v>71209.52</v>
      </c>
      <c r="AP24" t="s">
        <v>2835</v>
      </c>
      <c r="AQ24" t="s">
        <v>2834</v>
      </c>
      <c r="AR24" s="167">
        <v>197060.66029999999</v>
      </c>
      <c r="AS24" s="167">
        <v>300657.30849999998</v>
      </c>
      <c r="AT24" s="168">
        <v>0.10071399551600112</v>
      </c>
      <c r="AU24" s="168">
        <v>0.15366029309971801</v>
      </c>
      <c r="AW24" t="s">
        <v>346</v>
      </c>
      <c r="AX24" t="s">
        <v>256</v>
      </c>
      <c r="AY24" s="167">
        <v>10631.612300000001</v>
      </c>
      <c r="AZ24" s="167">
        <v>6341.2977000000001</v>
      </c>
    </row>
    <row r="25" spans="2:52" x14ac:dyDescent="0.3">
      <c r="B25" s="12">
        <v>3</v>
      </c>
      <c r="C25" s="103" t="s">
        <v>2853</v>
      </c>
      <c r="D25" s="98" t="s">
        <v>1409</v>
      </c>
      <c r="E25" s="103" t="s">
        <v>2854</v>
      </c>
      <c r="F25" s="103" t="s">
        <v>997</v>
      </c>
      <c r="S25" t="s">
        <v>787</v>
      </c>
      <c r="T25" t="s">
        <v>259</v>
      </c>
      <c r="U25" s="142">
        <v>0.61450000000000005</v>
      </c>
      <c r="V25" s="142">
        <v>0.38545467</v>
      </c>
      <c r="X25" t="s">
        <v>787</v>
      </c>
      <c r="Y25">
        <v>3</v>
      </c>
      <c r="Z25" t="s">
        <v>259</v>
      </c>
      <c r="AA25" s="167">
        <v>-102866.04180000001</v>
      </c>
      <c r="AB25" s="167">
        <v>89991.375799999994</v>
      </c>
      <c r="AC25" s="168">
        <v>-5.2572899999999999E-2</v>
      </c>
      <c r="AD25" s="168">
        <v>4.5992900000000003E-2</v>
      </c>
      <c r="AF25" t="s">
        <v>1125</v>
      </c>
      <c r="AG25" s="169">
        <v>3.0329999999999999</v>
      </c>
      <c r="AH25" s="169">
        <v>1.2995000000000001</v>
      </c>
      <c r="AI25" s="169">
        <v>5.9025999999999996</v>
      </c>
      <c r="AJ25" s="153">
        <v>3.4321999999999999</v>
      </c>
      <c r="AL25" t="s">
        <v>249</v>
      </c>
      <c r="AM25" s="167">
        <v>535478.24</v>
      </c>
      <c r="AN25" s="167">
        <v>416209.4</v>
      </c>
      <c r="AP25" t="s">
        <v>2835</v>
      </c>
      <c r="AQ25" t="s">
        <v>2839</v>
      </c>
      <c r="AR25" s="167">
        <v>197060.66029999999</v>
      </c>
      <c r="AS25" s="167">
        <v>300657.30849999998</v>
      </c>
      <c r="AT25" s="168">
        <v>0.10071399551600112</v>
      </c>
      <c r="AU25" s="168">
        <v>0.15366029309971801</v>
      </c>
      <c r="AW25" t="s">
        <v>346</v>
      </c>
      <c r="AX25" t="s">
        <v>254</v>
      </c>
      <c r="AY25" s="167">
        <v>1024.6599000000001</v>
      </c>
      <c r="AZ25" s="167">
        <v>1305.0800999999999</v>
      </c>
    </row>
    <row r="26" spans="2:52" x14ac:dyDescent="0.3">
      <c r="B26" s="12">
        <v>4</v>
      </c>
      <c r="C26" s="103" t="s">
        <v>2855</v>
      </c>
      <c r="D26" s="99" t="s">
        <v>1420</v>
      </c>
      <c r="E26" s="103" t="s">
        <v>2856</v>
      </c>
      <c r="F26" s="103" t="s">
        <v>716</v>
      </c>
      <c r="S26" t="s">
        <v>789</v>
      </c>
      <c r="T26" t="s">
        <v>246</v>
      </c>
      <c r="U26" s="142">
        <v>0.28899999999999998</v>
      </c>
      <c r="V26" s="142">
        <v>6.0781740000000001E-2</v>
      </c>
      <c r="X26" t="s">
        <v>789</v>
      </c>
      <c r="Y26">
        <v>0</v>
      </c>
      <c r="Z26" t="s">
        <v>246</v>
      </c>
      <c r="AA26" s="167">
        <v>88967.513600000006</v>
      </c>
      <c r="AB26" s="167">
        <v>96315.145900000003</v>
      </c>
      <c r="AC26" s="168">
        <v>4.5469620000000002E-2</v>
      </c>
      <c r="AD26" s="168">
        <v>4.9224860000000002E-2</v>
      </c>
      <c r="AF26" t="s">
        <v>1131</v>
      </c>
      <c r="AG26" s="169">
        <v>3.2909999999999999</v>
      </c>
      <c r="AH26" s="169">
        <v>1.0370999999999999</v>
      </c>
      <c r="AI26" s="169">
        <v>3.6297000000000001</v>
      </c>
      <c r="AJ26" s="153">
        <v>3.3683000000000001</v>
      </c>
      <c r="AL26" t="s">
        <v>251</v>
      </c>
      <c r="AM26" s="167">
        <v>797292.56</v>
      </c>
      <c r="AN26" s="167">
        <v>488223.94</v>
      </c>
      <c r="AP26" t="s">
        <v>2823</v>
      </c>
      <c r="AQ26" t="s">
        <v>2822</v>
      </c>
      <c r="AR26" s="167">
        <v>565757.04330000002</v>
      </c>
      <c r="AS26" s="167">
        <v>569874.82850000006</v>
      </c>
      <c r="AT26" s="168">
        <v>0.28914777934529357</v>
      </c>
      <c r="AU26" s="168">
        <v>0.29125230187930573</v>
      </c>
      <c r="AW26" t="s">
        <v>1531</v>
      </c>
      <c r="AX26" t="s">
        <v>251</v>
      </c>
      <c r="AY26" s="167">
        <v>513919.93679999997</v>
      </c>
      <c r="AZ26" s="167">
        <v>283372.62320000003</v>
      </c>
    </row>
    <row r="27" spans="2:52" x14ac:dyDescent="0.3">
      <c r="B27" s="12">
        <v>5</v>
      </c>
      <c r="C27" s="103" t="s">
        <v>2857</v>
      </c>
      <c r="D27" s="100" t="s">
        <v>1429</v>
      </c>
      <c r="E27" s="103" t="s">
        <v>2858</v>
      </c>
      <c r="F27" s="103" t="s">
        <v>777</v>
      </c>
      <c r="S27" t="s">
        <v>789</v>
      </c>
      <c r="T27" t="s">
        <v>249</v>
      </c>
      <c r="U27" s="142">
        <v>0.50790000000000002</v>
      </c>
      <c r="V27" s="142">
        <v>0.49208344999999998</v>
      </c>
      <c r="X27" t="s">
        <v>789</v>
      </c>
      <c r="Y27">
        <v>0</v>
      </c>
      <c r="Z27" t="s">
        <v>249</v>
      </c>
      <c r="AA27" s="167">
        <v>160626.23079999999</v>
      </c>
      <c r="AB27" s="167">
        <v>173232.16260000001</v>
      </c>
      <c r="AC27" s="168">
        <v>8.2093040000000006E-2</v>
      </c>
      <c r="AD27" s="168">
        <v>8.8535699999999995E-2</v>
      </c>
      <c r="AF27" t="s">
        <v>1138</v>
      </c>
      <c r="AG27" s="169">
        <v>5.0640000000000001</v>
      </c>
      <c r="AH27" s="169">
        <v>1.7515000000000001</v>
      </c>
      <c r="AI27" s="169">
        <v>8.8552</v>
      </c>
      <c r="AJ27" s="153">
        <v>7.3609</v>
      </c>
      <c r="AL27" t="s">
        <v>254</v>
      </c>
      <c r="AM27" s="167">
        <v>8464.08</v>
      </c>
      <c r="AN27" s="167">
        <v>5271.1100000000006</v>
      </c>
      <c r="AP27" t="s">
        <v>2823</v>
      </c>
      <c r="AQ27" t="s">
        <v>2829</v>
      </c>
      <c r="AR27" s="167">
        <v>335308.43070000003</v>
      </c>
      <c r="AS27" s="167">
        <v>432653.42869999999</v>
      </c>
      <c r="AT27" s="168">
        <v>0.17136982964832365</v>
      </c>
      <c r="AU27" s="168">
        <v>0.22112102644808965</v>
      </c>
      <c r="AW27" t="s">
        <v>1531</v>
      </c>
      <c r="AX27" t="s">
        <v>249</v>
      </c>
      <c r="AY27" s="167">
        <v>438115.16279999993</v>
      </c>
      <c r="AZ27" s="167">
        <v>97363.0772</v>
      </c>
    </row>
    <row r="28" spans="2:52" x14ac:dyDescent="0.3">
      <c r="B28" s="12">
        <v>6</v>
      </c>
      <c r="C28" s="103" t="s">
        <v>2859</v>
      </c>
      <c r="D28" s="100" t="s">
        <v>1429</v>
      </c>
      <c r="E28" s="103" t="s">
        <v>2860</v>
      </c>
      <c r="F28" s="103" t="s">
        <v>777</v>
      </c>
      <c r="S28" t="s">
        <v>789</v>
      </c>
      <c r="T28" t="s">
        <v>256</v>
      </c>
      <c r="U28" s="142">
        <v>1.72E-2</v>
      </c>
      <c r="V28" s="142">
        <v>1.0364300000000001E-3</v>
      </c>
      <c r="X28" t="s">
        <v>789</v>
      </c>
      <c r="Y28">
        <v>0</v>
      </c>
      <c r="Z28" t="s">
        <v>256</v>
      </c>
      <c r="AA28" s="167">
        <v>8016.4611999999997</v>
      </c>
      <c r="AB28" s="167">
        <v>11074.8334</v>
      </c>
      <c r="AC28" s="168">
        <v>4.0970599999999996E-3</v>
      </c>
      <c r="AD28" s="168">
        <v>5.6601400000000001E-3</v>
      </c>
      <c r="AF28" t="s">
        <v>1144</v>
      </c>
      <c r="AG28" s="169">
        <v>6.02</v>
      </c>
      <c r="AH28" s="169">
        <v>2.6476999999999999</v>
      </c>
      <c r="AI28" s="169">
        <v>11.396800000000001</v>
      </c>
      <c r="AJ28" s="153">
        <v>2.6476999999999999</v>
      </c>
      <c r="AL28" t="s">
        <v>256</v>
      </c>
      <c r="AM28" s="167">
        <v>17258.489000000001</v>
      </c>
      <c r="AN28" s="167">
        <v>7909.0399999999991</v>
      </c>
      <c r="AP28" t="s">
        <v>2823</v>
      </c>
      <c r="AQ28" t="s">
        <v>2831</v>
      </c>
      <c r="AR28" s="167">
        <v>-100685.15979999999</v>
      </c>
      <c r="AS28" s="167">
        <v>-100685.15979999999</v>
      </c>
      <c r="AT28" s="168">
        <v>-5.145829064607603E-2</v>
      </c>
      <c r="AU28" s="168">
        <v>-5.145829064607603E-2</v>
      </c>
      <c r="AW28" t="s">
        <v>1531</v>
      </c>
      <c r="AX28" t="s">
        <v>246</v>
      </c>
      <c r="AY28" s="167">
        <v>74957.383299999987</v>
      </c>
      <c r="AZ28" s="167">
        <v>50573.560700000002</v>
      </c>
    </row>
    <row r="29" spans="2:52" x14ac:dyDescent="0.3">
      <c r="S29" t="s">
        <v>789</v>
      </c>
      <c r="T29" t="s">
        <v>260</v>
      </c>
      <c r="U29" s="142">
        <v>0.33029999999999998</v>
      </c>
      <c r="V29" s="142">
        <v>0.66967845000000004</v>
      </c>
      <c r="X29" t="s">
        <v>789</v>
      </c>
      <c r="Y29">
        <v>0</v>
      </c>
      <c r="Z29" t="s">
        <v>260</v>
      </c>
      <c r="AA29" s="167">
        <v>17354.8567</v>
      </c>
      <c r="AB29" s="167">
        <v>79501.592399999994</v>
      </c>
      <c r="AC29" s="168">
        <v>8.8697399999999992E-3</v>
      </c>
      <c r="AD29" s="168">
        <v>4.0631769999999998E-2</v>
      </c>
      <c r="AF29" t="s">
        <v>1150</v>
      </c>
      <c r="AG29" s="169">
        <v>8.9250000000000007</v>
      </c>
      <c r="AH29" s="169">
        <v>2.7961999999999998</v>
      </c>
      <c r="AI29" s="169">
        <v>11.9259</v>
      </c>
      <c r="AJ29" s="153">
        <v>6.1977000000000002</v>
      </c>
      <c r="AL29" t="s">
        <v>259</v>
      </c>
      <c r="AM29" s="167">
        <v>176013.07800000001</v>
      </c>
      <c r="AN29" s="167">
        <v>105351.46</v>
      </c>
      <c r="AP29" t="s">
        <v>2950</v>
      </c>
      <c r="AQ29" t="s">
        <v>2837</v>
      </c>
      <c r="AR29" s="167">
        <v>288662.56290000002</v>
      </c>
      <c r="AS29" s="167">
        <v>391000.9362</v>
      </c>
      <c r="AT29" s="168">
        <v>0.14753000432094865</v>
      </c>
      <c r="AU29" s="168">
        <v>0.19983322127942266</v>
      </c>
      <c r="AW29" t="s">
        <v>1531</v>
      </c>
      <c r="AX29" t="s">
        <v>262</v>
      </c>
      <c r="AY29" s="167">
        <v>627.45910000000003</v>
      </c>
      <c r="AZ29" s="167">
        <v>673.98140000000001</v>
      </c>
    </row>
    <row r="30" spans="2:52" x14ac:dyDescent="0.3">
      <c r="S30" t="s">
        <v>789</v>
      </c>
      <c r="T30" t="s">
        <v>262</v>
      </c>
      <c r="U30" s="142">
        <v>0.46089999999999998</v>
      </c>
      <c r="V30" s="142">
        <v>3.8821759999999997E-2</v>
      </c>
      <c r="X30" t="s">
        <v>789</v>
      </c>
      <c r="Y30">
        <v>0</v>
      </c>
      <c r="Z30" t="s">
        <v>262</v>
      </c>
      <c r="AA30" s="167">
        <v>-170441.33059999999</v>
      </c>
      <c r="AB30" s="167">
        <v>4300.3388999999997</v>
      </c>
      <c r="AC30" s="168">
        <v>-8.7109359999999997E-2</v>
      </c>
      <c r="AD30" s="168">
        <v>2.1978200000000001E-3</v>
      </c>
      <c r="AF30" t="s">
        <v>1156</v>
      </c>
      <c r="AG30" s="169">
        <v>9.5760000000000005</v>
      </c>
      <c r="AH30" s="169">
        <v>2.7511999999999999</v>
      </c>
      <c r="AI30" s="169">
        <v>14.882400000000001</v>
      </c>
      <c r="AJ30" s="153">
        <v>12.189399999999999</v>
      </c>
      <c r="AL30" t="s">
        <v>260</v>
      </c>
      <c r="AM30" s="167">
        <v>266852.55600000004</v>
      </c>
      <c r="AN30" s="167">
        <v>195630.19</v>
      </c>
      <c r="AP30" t="s">
        <v>2950</v>
      </c>
      <c r="AQ30" t="s">
        <v>2834</v>
      </c>
      <c r="AR30" s="167">
        <v>269164.31450000004</v>
      </c>
      <c r="AS30" s="167">
        <v>371971.75109999999</v>
      </c>
      <c r="AT30" s="168">
        <v>0.13756481644967125</v>
      </c>
      <c r="AU30" s="168">
        <v>0.1901077628347137</v>
      </c>
      <c r="AW30" t="s">
        <v>2846</v>
      </c>
      <c r="AX30" t="s">
        <v>260</v>
      </c>
      <c r="AY30" s="167">
        <v>205926.51599999997</v>
      </c>
      <c r="AZ30" s="167">
        <v>60926.04</v>
      </c>
    </row>
    <row r="31" spans="2:52" x14ac:dyDescent="0.3">
      <c r="AF31" t="s">
        <v>1163</v>
      </c>
      <c r="AG31" s="169">
        <v>10.944000000000001</v>
      </c>
      <c r="AH31" s="169">
        <v>3.6718000000000002</v>
      </c>
      <c r="AI31" s="169">
        <v>18.872800000000002</v>
      </c>
      <c r="AJ31" s="153">
        <v>13.0687</v>
      </c>
      <c r="AL31" t="s">
        <v>262</v>
      </c>
      <c r="AM31" s="167">
        <v>1301.4405000000002</v>
      </c>
      <c r="AN31" s="167">
        <v>596.08999999999992</v>
      </c>
      <c r="AP31" t="s">
        <v>2950</v>
      </c>
      <c r="AQ31" t="s">
        <v>2839</v>
      </c>
      <c r="AR31" s="167">
        <v>84714.878899999996</v>
      </c>
      <c r="AS31" s="167">
        <v>85862.724400000006</v>
      </c>
      <c r="AT31" s="168">
        <v>4.329618058055993E-2</v>
      </c>
      <c r="AU31" s="168">
        <v>4.3882822817341592E-2</v>
      </c>
      <c r="AW31" t="s">
        <v>2846</v>
      </c>
      <c r="AX31" t="s">
        <v>254</v>
      </c>
      <c r="AY31" s="167">
        <v>4523.8636999999999</v>
      </c>
      <c r="AZ31" s="167">
        <v>1610.4762999999998</v>
      </c>
    </row>
    <row r="32" spans="2:52" ht="34.799999999999997" x14ac:dyDescent="0.3">
      <c r="B32" s="80" t="s">
        <v>1466</v>
      </c>
      <c r="AF32" t="s">
        <v>1169</v>
      </c>
      <c r="AG32" s="169">
        <v>13.83</v>
      </c>
      <c r="AH32" s="169">
        <v>4.3724999999999996</v>
      </c>
      <c r="AI32" s="169">
        <v>17.558199999999999</v>
      </c>
      <c r="AJ32" s="153">
        <v>4.4290000000000003</v>
      </c>
      <c r="AP32" t="s">
        <v>2952</v>
      </c>
      <c r="AQ32" t="s">
        <v>2837</v>
      </c>
      <c r="AR32" s="167">
        <v>475594.79889999999</v>
      </c>
      <c r="AS32" s="167">
        <v>476478.69</v>
      </c>
      <c r="AT32" s="168">
        <v>0.24306755275724637</v>
      </c>
      <c r="AU32" s="168">
        <v>0.2435192928668477</v>
      </c>
      <c r="AW32" t="s">
        <v>2846</v>
      </c>
      <c r="AX32" t="s">
        <v>256</v>
      </c>
      <c r="AY32" s="167">
        <v>1251.8108</v>
      </c>
      <c r="AZ32" s="167">
        <v>2591.8882000000003</v>
      </c>
    </row>
    <row r="33" spans="32:52" x14ac:dyDescent="0.3">
      <c r="AF33" t="s">
        <v>1175</v>
      </c>
      <c r="AG33" s="169">
        <v>1.2909999999999999</v>
      </c>
      <c r="AH33" s="169">
        <v>0.93730000000000002</v>
      </c>
      <c r="AI33" s="169">
        <v>1.9079999999999999</v>
      </c>
      <c r="AJ33" s="153">
        <v>0.38579999999999998</v>
      </c>
      <c r="AP33" t="s">
        <v>2952</v>
      </c>
      <c r="AQ33" t="s">
        <v>2834</v>
      </c>
      <c r="AR33" s="167">
        <v>219895.50480000002</v>
      </c>
      <c r="AS33" s="167">
        <v>343061.80819999997</v>
      </c>
      <c r="AT33" s="168">
        <v>0.11238445487141202</v>
      </c>
      <c r="AU33" s="168">
        <v>0.17533243499827059</v>
      </c>
      <c r="AW33" t="s">
        <v>2846</v>
      </c>
      <c r="AX33" t="s">
        <v>259</v>
      </c>
      <c r="AY33" s="167">
        <v>390.39269999999999</v>
      </c>
      <c r="AZ33" s="167">
        <v>846.66930000000002</v>
      </c>
    </row>
    <row r="34" spans="32:52" x14ac:dyDescent="0.3">
      <c r="AF34" t="s">
        <v>1181</v>
      </c>
      <c r="AG34" s="169">
        <v>1.9365000000000001</v>
      </c>
      <c r="AH34" s="169">
        <v>1.0944</v>
      </c>
      <c r="AI34" s="169">
        <v>2.4868999999999999</v>
      </c>
      <c r="AJ34" s="153">
        <v>1.6941999999999999</v>
      </c>
      <c r="AP34" t="s">
        <v>2952</v>
      </c>
      <c r="AQ34" t="s">
        <v>2839</v>
      </c>
      <c r="AR34" s="167">
        <v>-102866.04180000004</v>
      </c>
      <c r="AS34" s="167">
        <v>-100062.93419999999</v>
      </c>
      <c r="AT34" s="168">
        <v>-5.2572898400026255E-2</v>
      </c>
      <c r="AU34" s="168">
        <v>-5.1140282849933764E-2</v>
      </c>
    </row>
    <row r="35" spans="32:52" x14ac:dyDescent="0.3">
      <c r="AF35" t="s">
        <v>1185</v>
      </c>
      <c r="AG35" s="169">
        <v>2.5019999999999998</v>
      </c>
      <c r="AH35" s="169">
        <v>1.0295000000000001</v>
      </c>
      <c r="AI35" s="169">
        <v>3.7105999999999999</v>
      </c>
      <c r="AJ35" s="153">
        <v>1.4508000000000001</v>
      </c>
    </row>
    <row r="36" spans="32:52" x14ac:dyDescent="0.3">
      <c r="AF36" t="s">
        <v>1189</v>
      </c>
      <c r="AG36" s="169">
        <v>3.93</v>
      </c>
      <c r="AH36" s="169">
        <v>2.1396000000000002</v>
      </c>
      <c r="AI36" s="169">
        <v>5.7725</v>
      </c>
      <c r="AJ36" s="153">
        <v>5.4762000000000004</v>
      </c>
    </row>
    <row r="37" spans="32:52" x14ac:dyDescent="0.3">
      <c r="AF37" t="s">
        <v>1193</v>
      </c>
      <c r="AG37" s="169">
        <v>4.1580000000000004</v>
      </c>
      <c r="AH37" s="169">
        <v>1.3098000000000001</v>
      </c>
      <c r="AI37" s="169">
        <v>5.1367000000000003</v>
      </c>
      <c r="AJ37" s="153">
        <v>5.1367000000000003</v>
      </c>
    </row>
    <row r="38" spans="32:52" x14ac:dyDescent="0.3">
      <c r="AF38" t="s">
        <v>1197</v>
      </c>
      <c r="AG38" s="169">
        <v>4.7160000000000002</v>
      </c>
      <c r="AH38" s="169">
        <v>1.6947000000000001</v>
      </c>
      <c r="AI38" s="169">
        <v>6.5575999999999999</v>
      </c>
      <c r="AJ38" s="153">
        <v>6.5575999999999999</v>
      </c>
    </row>
    <row r="39" spans="32:52" x14ac:dyDescent="0.3">
      <c r="AF39" t="s">
        <v>1201</v>
      </c>
      <c r="AG39" s="169">
        <v>5.97</v>
      </c>
      <c r="AH39" s="169">
        <v>6.1536999999999997</v>
      </c>
      <c r="AI39" s="169">
        <v>8.8155999999999999</v>
      </c>
      <c r="AJ39" s="153">
        <v>6.2133000000000003</v>
      </c>
    </row>
    <row r="40" spans="32:52" x14ac:dyDescent="0.3">
      <c r="AF40" t="s">
        <v>1205</v>
      </c>
      <c r="AG40" s="169">
        <v>12.88</v>
      </c>
      <c r="AH40" s="169">
        <v>6.2279999999999998</v>
      </c>
      <c r="AI40" s="169">
        <v>18.033000000000001</v>
      </c>
      <c r="AJ40" s="153">
        <v>19.3992</v>
      </c>
    </row>
    <row r="41" spans="32:52" x14ac:dyDescent="0.3">
      <c r="AF41" t="s">
        <v>1209</v>
      </c>
      <c r="AG41" s="169">
        <v>17.61</v>
      </c>
      <c r="AH41" s="169">
        <v>5.3087</v>
      </c>
      <c r="AI41" s="169">
        <v>17.009499999999999</v>
      </c>
      <c r="AJ41" s="153">
        <v>5.3087</v>
      </c>
    </row>
    <row r="42" spans="32:52" x14ac:dyDescent="0.3">
      <c r="AF42" t="s">
        <v>1213</v>
      </c>
      <c r="AG42" s="169">
        <v>22.88</v>
      </c>
      <c r="AH42" s="169">
        <v>16.669899999999998</v>
      </c>
      <c r="AI42" s="169">
        <v>26.379799999999999</v>
      </c>
      <c r="AJ42" s="153">
        <v>16.669899999999998</v>
      </c>
    </row>
    <row r="43" spans="32:52" x14ac:dyDescent="0.3">
      <c r="AF43" t="s">
        <v>1217</v>
      </c>
      <c r="AG43" s="169">
        <v>23.08</v>
      </c>
      <c r="AH43" s="169">
        <v>15.791700000000001</v>
      </c>
      <c r="AI43" s="169">
        <v>27.212800000000001</v>
      </c>
      <c r="AJ43" s="153">
        <v>13.8065</v>
      </c>
    </row>
    <row r="44" spans="32:52" x14ac:dyDescent="0.3">
      <c r="AF44" t="s">
        <v>1222</v>
      </c>
      <c r="AG44" s="169">
        <v>28.5</v>
      </c>
      <c r="AH44" s="169">
        <v>19.430099999999999</v>
      </c>
      <c r="AI44" s="169">
        <v>34.288600000000002</v>
      </c>
      <c r="AJ44" s="153">
        <v>9.0519999999999996</v>
      </c>
    </row>
    <row r="45" spans="32:52" x14ac:dyDescent="0.3">
      <c r="AF45" t="s">
        <v>1226</v>
      </c>
      <c r="AG45" s="169">
        <v>30.524000000000001</v>
      </c>
      <c r="AH45" s="169">
        <v>19.572399999999998</v>
      </c>
      <c r="AI45" s="169">
        <v>36.427599999999998</v>
      </c>
      <c r="AJ45" s="153">
        <v>19.572399999999998</v>
      </c>
    </row>
    <row r="46" spans="32:52" x14ac:dyDescent="0.3">
      <c r="AF46" t="s">
        <v>1230</v>
      </c>
      <c r="AG46" s="169">
        <v>49.24</v>
      </c>
      <c r="AH46" s="169">
        <v>32.1128</v>
      </c>
      <c r="AI46" s="169">
        <v>59.633000000000003</v>
      </c>
      <c r="AJ46" s="153">
        <v>75.347800000000007</v>
      </c>
    </row>
    <row r="47" spans="32:52" x14ac:dyDescent="0.3">
      <c r="AF47" t="s">
        <v>1234</v>
      </c>
      <c r="AG47" s="169">
        <v>66.900000000000006</v>
      </c>
      <c r="AH47" s="169">
        <v>77.674999999999997</v>
      </c>
      <c r="AI47" s="169">
        <v>77.674999999999997</v>
      </c>
      <c r="AJ47" s="153">
        <v>20.734999999999999</v>
      </c>
    </row>
    <row r="48" spans="32:52" x14ac:dyDescent="0.3">
      <c r="AF48" t="s">
        <v>1238</v>
      </c>
      <c r="AG48" s="169">
        <v>67.98</v>
      </c>
      <c r="AH48" s="169">
        <v>52.795999999999999</v>
      </c>
      <c r="AI48" s="169">
        <v>81.249200000000002</v>
      </c>
      <c r="AJ48" s="153">
        <v>77.862399999999994</v>
      </c>
    </row>
    <row r="49" spans="32:36" x14ac:dyDescent="0.3">
      <c r="AF49" t="s">
        <v>1242</v>
      </c>
      <c r="AG49" s="169">
        <v>177</v>
      </c>
      <c r="AH49" s="169">
        <v>107.985</v>
      </c>
      <c r="AI49" s="169">
        <v>219.45240000000001</v>
      </c>
      <c r="AJ49" s="153">
        <v>219.45240000000001</v>
      </c>
    </row>
    <row r="50" spans="32:36" x14ac:dyDescent="0.3">
      <c r="AF50" t="s">
        <v>1246</v>
      </c>
      <c r="AG50" s="169">
        <v>1524</v>
      </c>
      <c r="AH50" s="169">
        <v>982.88639999999998</v>
      </c>
      <c r="AI50" s="169">
        <v>1841.9988000000001</v>
      </c>
      <c r="AJ50" s="153">
        <v>1830.4056</v>
      </c>
    </row>
    <row r="51" spans="32:36" x14ac:dyDescent="0.3">
      <c r="AF51" t="s">
        <v>1250</v>
      </c>
      <c r="AG51" s="169">
        <v>720.3</v>
      </c>
      <c r="AH51" s="169">
        <v>579.22410000000002</v>
      </c>
      <c r="AI51" s="169">
        <v>935.31690000000003</v>
      </c>
      <c r="AJ51" s="153">
        <v>365.14800000000002</v>
      </c>
    </row>
    <row r="52" spans="32:36" x14ac:dyDescent="0.3">
      <c r="AF52" t="s">
        <v>1254</v>
      </c>
      <c r="AG52" s="169">
        <v>2005.5</v>
      </c>
      <c r="AH52" s="169">
        <v>1674.768</v>
      </c>
      <c r="AI52" s="169">
        <v>2468.5335</v>
      </c>
      <c r="AJ52" s="153">
        <v>2881.92</v>
      </c>
    </row>
    <row r="53" spans="32:36" x14ac:dyDescent="0.3">
      <c r="AF53" t="s">
        <v>1258</v>
      </c>
      <c r="AG53" s="169">
        <v>116.1</v>
      </c>
      <c r="AH53" s="169">
        <v>68.074200000000005</v>
      </c>
      <c r="AI53" s="169">
        <v>98.509600000000006</v>
      </c>
      <c r="AJ53" s="153">
        <v>79.557000000000002</v>
      </c>
    </row>
    <row r="54" spans="32:36" x14ac:dyDescent="0.3">
      <c r="AF54" t="s">
        <v>1263</v>
      </c>
      <c r="AG54" s="169">
        <v>245.8</v>
      </c>
      <c r="AH54" s="169">
        <v>176.7636</v>
      </c>
      <c r="AI54" s="169">
        <v>323.31200000000001</v>
      </c>
      <c r="AJ54" s="153">
        <v>293.84640000000002</v>
      </c>
    </row>
    <row r="55" spans="32:36" x14ac:dyDescent="0.3">
      <c r="AF55" t="s">
        <v>1267</v>
      </c>
      <c r="AG55" s="169">
        <v>537.5</v>
      </c>
      <c r="AH55" s="169">
        <v>339.3</v>
      </c>
      <c r="AI55" s="169">
        <v>658.78399999999999</v>
      </c>
      <c r="AJ55" s="153">
        <v>339.3</v>
      </c>
    </row>
    <row r="65" spans="2:2" ht="17.399999999999999" x14ac:dyDescent="0.3">
      <c r="B65" s="80" t="s">
        <v>1468</v>
      </c>
    </row>
    <row r="98" spans="2:2" ht="17.399999999999999" x14ac:dyDescent="0.3">
      <c r="B98" s="80" t="s">
        <v>1470</v>
      </c>
    </row>
    <row r="131" spans="2:2" ht="17.399999999999999" x14ac:dyDescent="0.3">
      <c r="B131" s="80" t="s">
        <v>1472</v>
      </c>
    </row>
    <row r="164" spans="2:2" ht="17.399999999999999" x14ac:dyDescent="0.3">
      <c r="B164" s="80" t="s">
        <v>1474</v>
      </c>
    </row>
    <row r="197" spans="2:2" ht="34.799999999999997" x14ac:dyDescent="0.3">
      <c r="B197" s="80" t="s">
        <v>1476</v>
      </c>
    </row>
  </sheetData>
  <dataValidations count="5">
    <dataValidation allowBlank="1" showInputMessage="1" showErrorMessage="1" prompt="The number of the graph with 1 at the top of the sheet and the maximum number at the bottom." sqref="B22" xr:uid="{E176C701-F509-45D5-8D05-A0078CC1D0DD}"/>
    <dataValidation allowBlank="1" showInputMessage="1" showErrorMessage="1" prompt="The graph name. You can click on the hyperlink to navigate to the graph." sqref="C22" xr:uid="{F83292F1-1A71-4719-B8A6-0BDBA9F74624}"/>
    <dataValidation allowBlank="1" showInputMessage="1" showErrorMessage="1" prompt="The associated journey that the graph corresponds to within the tool." sqref="D22" xr:uid="{F71F74E8-6079-49C3-97B2-772CF1DA3DB8}"/>
    <dataValidation allowBlank="1" showInputMessage="1" showErrorMessage="1" prompt="The associated pivot table name that the graph is based off. You can click on the hyperlink to navigate to the pivot table." sqref="E22" xr:uid="{F54FCA31-3071-4308-A546-664887814E6E}"/>
    <dataValidation allowBlank="1" showInputMessage="1" showErrorMessage="1" prompt="The associated source table name that the graph is based off. You can click on the hyperlink to navigate to the table." sqref="F22" xr:uid="{ABBE6B15-D01C-462A-A119-46F8A6D8961D}"/>
  </dataValidations>
  <hyperlinks>
    <hyperlink ref="C23" location="'0c. Summary Dashboard'!B72" tooltip=" Click here to jump to the graph." display="'0c. Summary Dashboard'!B72" xr:uid="{B4E3308E-30AF-4B8D-9846-0A8C292B096A}"/>
    <hyperlink ref="E23" location="'0c. Summary Dashboard'!V21" tooltip=" Click here to jump to the underlying pivot table." display="'0c. Summary Dashboard'!V21" xr:uid="{1CAF142C-3041-4042-B6D7-28375C41F16F}"/>
    <hyperlink ref="F23" location="'2b. SC High Level View'!A1" tooltip=" Click here to jump to the underlying data table." display="'2b. SC High Level View'!A1" xr:uid="{038A15AF-AF4D-47FA-886C-AB3FBBF48BDA}"/>
    <hyperlink ref="C24" location="'0c. Summary Dashboard'!B105" tooltip=" Click here to jump to the graph." display="'0c. Summary Dashboard'!B105" xr:uid="{06B9EBCF-EB0B-44A0-8CA1-7D374633638F}"/>
    <hyperlink ref="E24" location="'0c. Summary Dashboard'!AA21" tooltip=" Click here to jump to the underlying pivot table." display="'0c. Summary Dashboard'!AA21" xr:uid="{0E63DB47-2CD1-422A-82DA-14769D5E6D9B}"/>
    <hyperlink ref="F24" location="'2b. SC High Level View'!A1" tooltip=" Click here to jump to the underlying data table." display="'2b. SC High Level View'!A1" xr:uid="{E8FAC443-B950-41A5-8F36-CCEC2D1EA9B9}"/>
    <hyperlink ref="C25" location="'0c. Summary Dashboard'!B138" tooltip=" Click here to jump to the graph." display="'0c. Summary Dashboard'!B138" xr:uid="{54FB3253-DDE5-4718-B930-71D1B752627B}"/>
    <hyperlink ref="E25" location="'0c. Summary Dashboard'!AI21" tooltip=" Click here to jump to the underlying pivot table." display="'0c. Summary Dashboard'!AI21" xr:uid="{87234E75-67EC-4E6D-8085-87DB7794DBDF}"/>
    <hyperlink ref="F25" location="'2c. SC Item Analysis'!A1" tooltip=" Click here to jump to the underlying data table." display="'2c. SC Item Analysis'!A1" xr:uid="{065B0EF5-CE82-485F-BACF-D8C345093DD7}"/>
    <hyperlink ref="C26" location="'0c. Summary Dashboard'!B171" tooltip=" Click here to jump to the graph." display="'0c. Summary Dashboard'!B171" xr:uid="{37DAE4A8-DA7D-439E-8ABC-885F384F2941}"/>
    <hyperlink ref="E26" location="'0c. Summary Dashboard'!AO21" tooltip=" Click here to jump to the underlying pivot table." display="'0c. Summary Dashboard'!AO21" xr:uid="{A9BC194E-7EDD-4FAF-B60D-71D696110B13}"/>
    <hyperlink ref="F26" location="'3b. CF Granular Data'!A1" tooltip=" Click here to jump to the underlying data table." display="'3b. CF Granular Data'!A1" xr:uid="{1022898F-0D78-4EE0-8D61-7313A6CDD3B9}"/>
    <hyperlink ref="C27" location="'0c. Summary Dashboard'!B204" tooltip=" Click here to jump to the graph." display="'0c. Summary Dashboard'!B204" xr:uid="{9670E745-658B-4ED9-8F93-7F551AFB8EB0}"/>
    <hyperlink ref="E27" location="'0c. Summary Dashboard'!AS21" tooltip=" Click here to jump to the underlying pivot table." display="'0c. Summary Dashboard'!AS21" xr:uid="{B519EA89-5A87-4A5E-BC25-BB33060E9EEC}"/>
    <hyperlink ref="F27" location="'4c. SM Granular Data'!A1" tooltip=" Click here to jump to the underlying data table." display="'4c. SM Granular Data'!A1" xr:uid="{A87727F9-4E52-4E04-B608-DB764074BD27}"/>
    <hyperlink ref="C28" location="'0c. Summary Dashboard'!B237" tooltip=" Click here to jump to the graph." display="'0c. Summary Dashboard'!B237" xr:uid="{5FAD77AE-2A23-4B48-BB13-9BB7E048B70A}"/>
    <hyperlink ref="E28" location="'0c. Summary Dashboard'!AZ21" tooltip=" Click here to jump to the underlying pivot table." display="'0c. Summary Dashboard'!AZ21" xr:uid="{CB9285F8-FFB3-4B15-A6BF-945505731E77}"/>
    <hyperlink ref="F28" location="'4c. SM Granular Data'!A1" tooltip=" Click here to jump to the underlying data table." display="'4c. SM Granular Data'!A1" xr:uid="{B259B828-6C3A-4303-A50B-FCFF7B275468}"/>
  </hyperlink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8E050-77BA-4A8C-9E77-216BF01BBD64}">
  <sheetPr codeName="Sheet8">
    <tabColor rgb="FFDAEEF3"/>
  </sheetPr>
  <dimension ref="B2:B4"/>
  <sheetViews>
    <sheetView showGridLines="0" zoomScale="70" zoomScaleNormal="70" workbookViewId="0"/>
  </sheetViews>
  <sheetFormatPr defaultColWidth="3.109375" defaultRowHeight="14.4" x14ac:dyDescent="0.3"/>
  <cols>
    <col min="1" max="1" width="3.109375" customWidth="1"/>
    <col min="2" max="2" width="8.88671875" customWidth="1"/>
  </cols>
  <sheetData>
    <row r="2" spans="2:2" ht="25.2" x14ac:dyDescent="0.5">
      <c r="B2" s="90" t="s">
        <v>369</v>
      </c>
    </row>
    <row r="4" spans="2:2" ht="17.399999999999999" x14ac:dyDescent="0.35">
      <c r="B4" s="91" t="s">
        <v>1406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AF56B-43B6-44FF-91F8-DF5BA5254F0B}">
  <sheetPr codeName="Sheet9">
    <tabColor rgb="FFDAEEF3"/>
  </sheetPr>
  <dimension ref="B2:K23"/>
  <sheetViews>
    <sheetView showGridLines="0" zoomScale="70" zoomScaleNormal="70" workbookViewId="0">
      <selection activeCell="G10" sqref="G10"/>
    </sheetView>
  </sheetViews>
  <sheetFormatPr defaultColWidth="3.109375" defaultRowHeight="14.4" x14ac:dyDescent="0.3"/>
  <cols>
    <col min="1" max="1" width="3.109375" customWidth="1"/>
    <col min="2" max="2" width="28.33203125" customWidth="1"/>
    <col min="3" max="3" width="40.77734375" customWidth="1"/>
    <col min="4" max="4" width="12.33203125" customWidth="1"/>
    <col min="5" max="5" width="20" bestFit="1" customWidth="1"/>
    <col min="6" max="6" width="19.77734375" customWidth="1"/>
    <col min="7" max="7" width="40.77734375" customWidth="1"/>
    <col min="8" max="8" width="8.21875" customWidth="1"/>
    <col min="10" max="10" width="25.6640625" customWidth="1"/>
    <col min="11" max="11" width="30" customWidth="1"/>
  </cols>
  <sheetData>
    <row r="2" spans="2:2" ht="25.2" x14ac:dyDescent="0.5">
      <c r="B2" s="90" t="s">
        <v>369</v>
      </c>
    </row>
    <row r="4" spans="2:2" ht="17.399999999999999" x14ac:dyDescent="0.35">
      <c r="B4" s="91" t="s">
        <v>471</v>
      </c>
    </row>
    <row r="18" spans="2:11" ht="17.399999999999999" x14ac:dyDescent="0.3">
      <c r="B18" s="109" t="s">
        <v>1550</v>
      </c>
      <c r="C18" s="110" t="s">
        <v>1105</v>
      </c>
    </row>
    <row r="21" spans="2:11" ht="34.799999999999997" x14ac:dyDescent="0.3">
      <c r="B21" s="80" t="s">
        <v>457</v>
      </c>
      <c r="J21" s="80" t="s">
        <v>1066</v>
      </c>
    </row>
    <row r="22" spans="2:11" ht="15.6" x14ac:dyDescent="0.3">
      <c r="B22" s="42" t="s">
        <v>458</v>
      </c>
      <c r="C22" s="79" t="s">
        <v>467</v>
      </c>
      <c r="D22" s="79" t="s">
        <v>475</v>
      </c>
      <c r="E22" s="79" t="s">
        <v>482</v>
      </c>
      <c r="F22" s="79" t="s">
        <v>562</v>
      </c>
      <c r="G22" s="79" t="s">
        <v>488</v>
      </c>
      <c r="H22" s="79" t="s">
        <v>321</v>
      </c>
      <c r="J22" s="42" t="s">
        <v>1075</v>
      </c>
      <c r="K22" s="79" t="s">
        <v>959</v>
      </c>
    </row>
    <row r="23" spans="2:11" x14ac:dyDescent="0.3">
      <c r="B23" s="13">
        <v>1</v>
      </c>
      <c r="C23" s="108" t="s">
        <v>1548</v>
      </c>
      <c r="D23" s="13" t="s">
        <v>2899</v>
      </c>
      <c r="E23" s="92">
        <v>44686.605833333335</v>
      </c>
      <c r="F23" s="13" t="s">
        <v>563</v>
      </c>
      <c r="G23" s="108"/>
      <c r="H23" s="13" t="s">
        <v>1105</v>
      </c>
      <c r="J23" s="13" t="s">
        <v>1076</v>
      </c>
      <c r="K23" s="108" t="s">
        <v>1549</v>
      </c>
    </row>
  </sheetData>
  <conditionalFormatting sqref="F23">
    <cfRule type="cellIs" dxfId="468" priority="3" operator="equal">
      <formula>"Error"</formula>
    </cfRule>
    <cfRule type="cellIs" dxfId="467" priority="4" operator="equal">
      <formula>"Success"</formula>
    </cfRule>
  </conditionalFormatting>
  <conditionalFormatting sqref="J23">
    <cfRule type="cellIs" dxfId="466" priority="1" operator="equal">
      <formula>"Invalid"</formula>
    </cfRule>
    <cfRule type="cellIs" dxfId="465" priority="2" operator="equal">
      <formula>"Valid"</formula>
    </cfRule>
  </conditionalFormatting>
  <dataValidations count="7">
    <dataValidation allowBlank="1" showInputMessage="1" showErrorMessage="1" promptTitle="ID" prompt="Internal identifier, this will increment each time you upload a pricing book." sqref="B22" xr:uid="{884DED8C-5F28-405D-B9E1-EC8E31879D78}"/>
    <dataValidation allowBlank="1" showInputMessage="1" showErrorMessage="1" promptTitle="File Path" prompt="The full path of the file imported." sqref="C22" xr:uid="{94BB5706-5691-4E3B-B5A1-E34CC10012B2}"/>
    <dataValidation allowBlank="1" showInputMessage="1" showErrorMessage="1" promptTitle="Import User" prompt="The name on the user profile of the user who imported the file." sqref="D22" xr:uid="{7715C8D8-9912-4DA0-AD4D-AE70D8C422F8}"/>
    <dataValidation allowBlank="1" showInputMessage="1" showErrorMessage="1" promptTitle="Time Stamp (UTC)" prompt="The time (UTC) and date upon which the import was conducted." sqref="E22" xr:uid="{D625629D-6E5C-46CC-B4D2-8B32018C7D53}"/>
    <dataValidation allowBlank="1" showInputMessage="1" showErrorMessage="1" promptTitle="Import Errors" prompt="Any errors that occurred during import will be present in this column, with a useful description. If an error occurs, no data will be stored for this file, to avoid partial datasets." sqref="G22" xr:uid="{DBAA3B03-3A09-4CE8-9B34-211B338B2B8C}"/>
    <dataValidation allowBlank="1" showInputMessage="1" showErrorMessage="1" prompt="A flag to show if the internal data columns are aligned for all bidders and URNs (valid) or if any need adressing (invalid)." sqref="J22" xr:uid="{60B1F63C-31FA-4424-9B76-FAAB9494EFD6}"/>
    <dataValidation type="list" allowBlank="1" showInputMessage="1" showErrorMessage="1" sqref="C18" xr:uid="{D519CF82-16C1-4508-ADF5-FC5034CC4A1A}">
      <formula1>"Round 1,Round 2,Round 3"</formula1>
    </dataValidation>
  </dataValidation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9E973-DE5F-4ED4-87FA-2C4070E43DDE}">
  <sheetPr codeName="Sheet10">
    <tabColor rgb="FF8DB4E2"/>
  </sheetPr>
  <dimension ref="B2:B4"/>
  <sheetViews>
    <sheetView showGridLines="0" zoomScale="70" zoomScaleNormal="70" workbookViewId="0"/>
  </sheetViews>
  <sheetFormatPr defaultColWidth="3.109375" defaultRowHeight="14.4" x14ac:dyDescent="0.3"/>
  <cols>
    <col min="1" max="1" width="3.109375" customWidth="1"/>
    <col min="2" max="2" width="8.88671875" customWidth="1"/>
  </cols>
  <sheetData>
    <row r="2" spans="2:2" ht="25.2" x14ac:dyDescent="0.5">
      <c r="B2" s="90" t="s">
        <v>369</v>
      </c>
    </row>
    <row r="4" spans="2:2" ht="17.399999999999999" x14ac:dyDescent="0.35">
      <c r="B4" s="91" t="s">
        <v>1410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159D3-A5A6-4F9C-AEC5-0F3087545F48}">
  <sheetPr codeName="Sheet12">
    <tabColor rgb="FF8DB4E2"/>
  </sheetPr>
  <dimension ref="B2:O30"/>
  <sheetViews>
    <sheetView showGridLines="0" zoomScale="70" zoomScaleNormal="70" workbookViewId="0">
      <selection activeCell="J11" sqref="J11"/>
    </sheetView>
  </sheetViews>
  <sheetFormatPr defaultColWidth="3.109375" defaultRowHeight="14.4" x14ac:dyDescent="0.3"/>
  <cols>
    <col min="1" max="1" width="3.109375" customWidth="1"/>
    <col min="2" max="2" width="28.33203125" customWidth="1"/>
    <col min="3" max="3" width="13.44140625" customWidth="1"/>
    <col min="4" max="4" width="9.109375" customWidth="1"/>
    <col min="5" max="5" width="20.77734375" customWidth="1"/>
    <col min="6" max="6" width="13.109375" customWidth="1"/>
    <col min="7" max="7" width="8.33203125" customWidth="1"/>
    <col min="8" max="8" width="8.6640625" customWidth="1"/>
    <col min="10" max="10" width="20.5546875" customWidth="1"/>
    <col min="11" max="11" width="13.44140625" customWidth="1"/>
    <col min="12" max="12" width="9.109375" customWidth="1"/>
    <col min="13" max="13" width="23" customWidth="1"/>
    <col min="14" max="14" width="13.109375" customWidth="1"/>
    <col min="15" max="15" width="23.77734375" customWidth="1"/>
  </cols>
  <sheetData>
    <row r="2" spans="2:2" ht="25.2" x14ac:dyDescent="0.5">
      <c r="B2" s="90" t="s">
        <v>369</v>
      </c>
    </row>
    <row r="4" spans="2:2" ht="17.399999999999999" x14ac:dyDescent="0.35">
      <c r="B4" s="91" t="s">
        <v>1412</v>
      </c>
    </row>
    <row r="21" spans="2:15" ht="34.799999999999997" x14ac:dyDescent="0.3">
      <c r="B21" s="80" t="s">
        <v>508</v>
      </c>
      <c r="J21" s="80" t="s">
        <v>506</v>
      </c>
    </row>
    <row r="22" spans="2:15" ht="31.2" x14ac:dyDescent="0.3">
      <c r="B22" s="42" t="s">
        <v>499</v>
      </c>
      <c r="C22" s="79" t="s">
        <v>494</v>
      </c>
      <c r="D22" s="79" t="s">
        <v>1279</v>
      </c>
      <c r="E22" s="79" t="s">
        <v>1337</v>
      </c>
      <c r="F22" s="79" t="s">
        <v>1357</v>
      </c>
      <c r="G22" s="82" t="s">
        <v>518</v>
      </c>
      <c r="H22" s="82" t="s">
        <v>515</v>
      </c>
      <c r="J22" s="42" t="s">
        <v>499</v>
      </c>
      <c r="K22" s="79" t="s">
        <v>494</v>
      </c>
      <c r="L22" s="79" t="s">
        <v>1279</v>
      </c>
      <c r="M22" s="79" t="s">
        <v>1337</v>
      </c>
      <c r="N22" s="79" t="s">
        <v>1357</v>
      </c>
      <c r="O22" s="82" t="s">
        <v>1294</v>
      </c>
    </row>
    <row r="23" spans="2:15" x14ac:dyDescent="0.3">
      <c r="B23" s="13" t="s">
        <v>304</v>
      </c>
      <c r="C23" s="13">
        <v>1</v>
      </c>
      <c r="D23" s="13">
        <v>1</v>
      </c>
      <c r="E23" s="13" t="s">
        <v>340</v>
      </c>
      <c r="F23" s="83" t="s">
        <v>1259</v>
      </c>
      <c r="G23" s="112">
        <v>-0.5</v>
      </c>
      <c r="H23" s="111">
        <v>0.5</v>
      </c>
      <c r="J23" s="13" t="s">
        <v>304</v>
      </c>
      <c r="K23" s="13">
        <v>1</v>
      </c>
      <c r="L23" s="13">
        <v>0</v>
      </c>
      <c r="M23" s="13" t="s">
        <v>1551</v>
      </c>
      <c r="N23" s="83" t="s">
        <v>1534</v>
      </c>
      <c r="O23" s="112">
        <v>0.6</v>
      </c>
    </row>
    <row r="24" spans="2:15" x14ac:dyDescent="0.3">
      <c r="B24" s="12" t="s">
        <v>304</v>
      </c>
      <c r="C24" s="12">
        <v>1</v>
      </c>
      <c r="D24" s="12">
        <v>1</v>
      </c>
      <c r="E24" s="12" t="s">
        <v>340</v>
      </c>
      <c r="F24" s="84" t="s">
        <v>1110</v>
      </c>
      <c r="G24" s="112">
        <v>-1</v>
      </c>
      <c r="H24" s="111">
        <v>1</v>
      </c>
      <c r="J24" s="12" t="s">
        <v>304</v>
      </c>
      <c r="K24" s="12">
        <v>1</v>
      </c>
      <c r="L24" s="12">
        <v>1</v>
      </c>
      <c r="M24" s="12" t="s">
        <v>340</v>
      </c>
      <c r="N24" s="84" t="s">
        <v>1259</v>
      </c>
      <c r="O24" s="112">
        <v>0.75</v>
      </c>
    </row>
    <row r="25" spans="2:15" x14ac:dyDescent="0.3">
      <c r="B25" s="12" t="s">
        <v>304</v>
      </c>
      <c r="C25" s="12">
        <v>1</v>
      </c>
      <c r="D25" s="12">
        <v>1</v>
      </c>
      <c r="E25" s="12" t="s">
        <v>340</v>
      </c>
      <c r="F25" s="84" t="s">
        <v>1218</v>
      </c>
      <c r="G25" s="112">
        <v>-0.4</v>
      </c>
      <c r="H25" s="111">
        <v>0.4</v>
      </c>
      <c r="J25" s="12" t="s">
        <v>304</v>
      </c>
      <c r="K25" s="12">
        <v>1</v>
      </c>
      <c r="L25" s="12">
        <v>1</v>
      </c>
      <c r="M25" s="12" t="s">
        <v>340</v>
      </c>
      <c r="N25" s="84" t="s">
        <v>1110</v>
      </c>
      <c r="O25" s="112">
        <v>0.75</v>
      </c>
    </row>
    <row r="26" spans="2:15" x14ac:dyDescent="0.3">
      <c r="B26" s="12" t="s">
        <v>304</v>
      </c>
      <c r="C26" s="12">
        <v>1</v>
      </c>
      <c r="D26" s="12">
        <v>1</v>
      </c>
      <c r="E26" s="12" t="s">
        <v>340</v>
      </c>
      <c r="F26" s="84" t="s">
        <v>1176</v>
      </c>
      <c r="G26" s="112">
        <v>-0.7</v>
      </c>
      <c r="H26" s="111">
        <v>0.5</v>
      </c>
      <c r="J26" s="12" t="s">
        <v>304</v>
      </c>
      <c r="K26" s="12">
        <v>1</v>
      </c>
      <c r="L26" s="12">
        <v>1</v>
      </c>
      <c r="M26" s="12" t="s">
        <v>340</v>
      </c>
      <c r="N26" s="84" t="s">
        <v>1218</v>
      </c>
      <c r="O26" s="112">
        <v>0.75</v>
      </c>
    </row>
    <row r="27" spans="2:15" x14ac:dyDescent="0.3">
      <c r="J27" s="12" t="s">
        <v>304</v>
      </c>
      <c r="K27" s="12">
        <v>1</v>
      </c>
      <c r="L27" s="12">
        <v>1</v>
      </c>
      <c r="M27" s="12" t="s">
        <v>340</v>
      </c>
      <c r="N27" s="84" t="s">
        <v>1176</v>
      </c>
      <c r="O27" s="112">
        <v>0.75</v>
      </c>
    </row>
    <row r="28" spans="2:15" x14ac:dyDescent="0.3">
      <c r="J28" s="12" t="s">
        <v>304</v>
      </c>
      <c r="K28" s="12">
        <v>1</v>
      </c>
      <c r="L28" s="12">
        <v>2</v>
      </c>
      <c r="M28" s="12" t="s">
        <v>342</v>
      </c>
      <c r="N28" s="84" t="s">
        <v>1157</v>
      </c>
      <c r="O28" s="112">
        <v>0.5</v>
      </c>
    </row>
    <row r="29" spans="2:15" x14ac:dyDescent="0.3">
      <c r="J29" s="12" t="s">
        <v>304</v>
      </c>
      <c r="K29" s="12">
        <v>1</v>
      </c>
      <c r="L29" s="12">
        <v>2</v>
      </c>
      <c r="M29" s="12" t="s">
        <v>342</v>
      </c>
      <c r="N29" s="84" t="s">
        <v>1111</v>
      </c>
      <c r="O29" s="112">
        <v>0.7</v>
      </c>
    </row>
    <row r="30" spans="2:15" x14ac:dyDescent="0.3">
      <c r="J30" s="12" t="s">
        <v>304</v>
      </c>
      <c r="K30" s="12">
        <v>1</v>
      </c>
      <c r="L30" s="12">
        <v>2</v>
      </c>
      <c r="M30" s="12" t="s">
        <v>342</v>
      </c>
      <c r="N30" s="84" t="s">
        <v>1132</v>
      </c>
      <c r="O30" s="112">
        <v>0.7</v>
      </c>
    </row>
  </sheetData>
  <dataValidations count="11">
    <dataValidation allowBlank="1" showInputMessage="1" showErrorMessage="1" promptTitle="Sheet Name" prompt="The name of the pricing sheet from the pricing book." sqref="B22 J22" xr:uid="{D22EBF8F-7763-4B47-837B-AE0B5D0C94E1}"/>
    <dataValidation allowBlank="1" showInputMessage="1" showErrorMessage="1" promptTitle="Sheet Position" prompt="The position of the sheet within the pricing book." sqref="C22 K22" xr:uid="{77E2FA88-77C1-468B-A630-7543FB350684}"/>
    <dataValidation allowBlank="1" showInputMessage="1" showErrorMessage="1" promptTitle="Basket ID" prompt="The id of the basket for the sheet." sqref="D22 L22" xr:uid="{FB851062-33B8-4EBE-A08B-88B5E0E02362}"/>
    <dataValidation allowBlank="1" showInputMessage="1" showErrorMessage="1" promptTitle="Basket Description" prompt="This corresponds to the basket alias if it has been filled out. If not, it refers to the groups of items within the basket, as configured in the Basket Levels table in the General Settings sheet." sqref="E22 M22" xr:uid="{2F40E411-A457-4EF8-8A0C-0C81A4AFA5E4}"/>
    <dataValidation type="decimal" operator="lessThanOrEqual" allowBlank="1" showInputMessage="1" showErrorMessage="1" sqref="G23:G26" xr:uid="{0AF97018-1C25-42DE-89FC-B7F234BB43BE}">
      <formula1>0</formula1>
    </dataValidation>
    <dataValidation type="decimal" operator="greaterThanOrEqual" allowBlank="1" showInputMessage="1" showErrorMessage="1" sqref="H23:H26" xr:uid="{10621595-DE35-4A0D-8782-D49A87910D68}">
      <formula1>0</formula1>
    </dataValidation>
    <dataValidation type="decimal" allowBlank="1" showInputMessage="1" showErrorMessage="1" sqref="O23:O30" xr:uid="{2C91FA1B-F74A-44FD-B8B9-415940ED37EB}">
      <formula1>0</formula1>
      <formula2>1</formula2>
    </dataValidation>
    <dataValidation allowBlank="1" showInputMessage="1" showErrorMessage="1" promptTitle="Basket Level 1" prompt="The value of the descriptive column chosen as the &quot;Level 1&quot; level of detail for the Basket URN, for the relevant pricing sheet." sqref="F22 N22" xr:uid="{25ACEF33-1824-4DCD-A25A-2B1060FD9717}"/>
    <dataValidation allowBlank="1" showInputMessage="1" showErrorMessage="1" promptTitle="Outlier +" prompt="This is the upper bound for the Outlier tolerances at a line item level. In the event this line item has no Baseline Unit Price, the median of all bids will be used." sqref="H22" xr:uid="{491D7D50-4E14-4697-8E25-44C888949B9B}"/>
    <dataValidation allowBlank="1" showInputMessage="1" showErrorMessage="1" promptTitle="Outlier -" prompt="This is the lower bound for the Outlier tolerances at a line item level. In the event this line item has no Baseline Unit Price, the median of all bids will be used. This should be entered as a negative number." sqref="G22" xr:uid="{D2275748-0ED1-4B27-900C-10967A308C88}"/>
    <dataValidation allowBlank="1" showInputMessage="1" showErrorMessage="1" promptTitle="Good Coverage Threshold" prompt="The baseline spend coverage threshold for the basket. Only suppliers with baseline spend coverage equal or higher than this percentage will be flagged as having &quot;Good Coverage&quot;. They will be ranked and considered for savings scenarios." sqref="O22" xr:uid="{7422C5A9-B635-49FE-84DE-AB5053AD5393}"/>
  </dataValidation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5D288-5317-42F0-8B26-40BEC539773C}">
  <sheetPr codeName="Sheet14">
    <tabColor rgb="FF8DB4E2"/>
  </sheetPr>
  <dimension ref="B2:AO86"/>
  <sheetViews>
    <sheetView showGridLines="0" zoomScale="70" zoomScaleNormal="70" workbookViewId="0"/>
  </sheetViews>
  <sheetFormatPr defaultColWidth="3.109375" defaultRowHeight="14.4" outlineLevelCol="1" x14ac:dyDescent="0.3"/>
  <cols>
    <col min="1" max="1" width="3.109375" customWidth="1"/>
    <col min="2" max="2" width="28.33203125" customWidth="1"/>
    <col min="3" max="3" width="12.33203125" customWidth="1"/>
    <col min="4" max="4" width="15.109375" customWidth="1"/>
    <col min="5" max="5" width="12" customWidth="1"/>
    <col min="6" max="6" width="23" customWidth="1"/>
    <col min="7" max="7" width="13.21875" customWidth="1"/>
    <col min="8" max="8" width="18.88671875" customWidth="1"/>
    <col min="9" max="9" width="20.6640625" customWidth="1"/>
    <col min="10" max="10" width="21.77734375" customWidth="1"/>
    <col min="11" max="11" width="20.109375" customWidth="1"/>
    <col min="12" max="12" width="20.88671875" customWidth="1"/>
    <col min="13" max="19" width="30.77734375" customWidth="1"/>
    <col min="20" max="20" width="5.77734375" customWidth="1"/>
    <col min="21" max="21" width="24.6640625" customWidth="1"/>
    <col min="22" max="22" width="26.77734375" customWidth="1"/>
    <col min="23" max="24" width="30.77734375" customWidth="1"/>
    <col min="25" max="25" width="18.5546875" hidden="1" customWidth="1" outlineLevel="1"/>
    <col min="26" max="26" width="16.88671875" hidden="1" customWidth="1" outlineLevel="1"/>
    <col min="27" max="27" width="18.77734375" hidden="1" customWidth="1" outlineLevel="1"/>
    <col min="28" max="28" width="18.44140625" hidden="1" customWidth="1" outlineLevel="1"/>
    <col min="29" max="31" width="30.77734375" hidden="1" customWidth="1" outlineLevel="1"/>
    <col min="32" max="32" width="28" hidden="1" customWidth="1" outlineLevel="1"/>
    <col min="33" max="35" width="30.77734375" hidden="1" customWidth="1" outlineLevel="1"/>
    <col min="36" max="36" width="30.21875" hidden="1" customWidth="1" outlineLevel="1"/>
    <col min="37" max="37" width="21.109375" hidden="1" customWidth="1" outlineLevel="1"/>
    <col min="38" max="38" width="23.44140625" hidden="1" customWidth="1" outlineLevel="1"/>
    <col min="39" max="39" width="25.33203125" hidden="1" customWidth="1" outlineLevel="1"/>
    <col min="40" max="40" width="29.6640625" hidden="1" customWidth="1" outlineLevel="1" collapsed="1"/>
    <col min="41" max="41" width="29.5546875" customWidth="1" collapsed="1"/>
    <col min="42" max="42" width="30.77734375" customWidth="1"/>
  </cols>
  <sheetData>
    <row r="2" spans="2:2" ht="25.2" x14ac:dyDescent="0.5">
      <c r="B2" s="90" t="s">
        <v>369</v>
      </c>
    </row>
    <row r="4" spans="2:2" ht="17.399999999999999" x14ac:dyDescent="0.35">
      <c r="B4" s="91" t="s">
        <v>1414</v>
      </c>
    </row>
    <row r="20" spans="2:41" x14ac:dyDescent="0.3">
      <c r="X20" s="122" t="s">
        <v>975</v>
      </c>
    </row>
    <row r="21" spans="2:41" ht="17.399999999999999" x14ac:dyDescent="0.3">
      <c r="B21" s="80" t="s">
        <v>591</v>
      </c>
      <c r="K21" s="45" t="s">
        <v>782</v>
      </c>
      <c r="L21" s="45"/>
      <c r="M21" s="45"/>
      <c r="N21" s="45"/>
      <c r="O21" s="45"/>
      <c r="P21" s="45"/>
      <c r="Q21" s="45"/>
      <c r="R21" s="45"/>
      <c r="S21" s="45"/>
      <c r="T21" s="45"/>
      <c r="U21" s="45"/>
      <c r="V21" s="45"/>
      <c r="W21" s="45"/>
      <c r="X21" s="121"/>
      <c r="Y21" s="45" t="s">
        <v>783</v>
      </c>
      <c r="Z21" s="45"/>
      <c r="AA21" s="45"/>
      <c r="AB21" s="121"/>
      <c r="AC21" s="45" t="s">
        <v>784</v>
      </c>
      <c r="AD21" s="45"/>
      <c r="AE21" s="45"/>
      <c r="AF21" s="121"/>
      <c r="AG21" s="45" t="s">
        <v>785</v>
      </c>
      <c r="AH21" s="45"/>
      <c r="AI21" s="45"/>
      <c r="AJ21" s="121"/>
      <c r="AK21" s="45" t="s">
        <v>786</v>
      </c>
      <c r="AL21" s="45"/>
      <c r="AM21" s="45"/>
      <c r="AN21" s="45"/>
    </row>
    <row r="22" spans="2:41" ht="31.2" x14ac:dyDescent="0.3">
      <c r="B22" s="42" t="s">
        <v>321</v>
      </c>
      <c r="C22" s="79" t="s">
        <v>499</v>
      </c>
      <c r="D22" s="79" t="s">
        <v>521</v>
      </c>
      <c r="E22" s="79" t="s">
        <v>1290</v>
      </c>
      <c r="F22" s="79" t="s">
        <v>1337</v>
      </c>
      <c r="G22" s="79" t="s">
        <v>428</v>
      </c>
      <c r="H22" s="79" t="s">
        <v>302</v>
      </c>
      <c r="I22" s="79" t="s">
        <v>317</v>
      </c>
      <c r="J22" s="79" t="s">
        <v>1357</v>
      </c>
      <c r="K22" s="42" t="s">
        <v>602</v>
      </c>
      <c r="L22" s="42" t="s">
        <v>605</v>
      </c>
      <c r="M22" s="42" t="s">
        <v>625</v>
      </c>
      <c r="N22" s="42" t="s">
        <v>616</v>
      </c>
      <c r="O22" s="42" t="s">
        <v>619</v>
      </c>
      <c r="P22" s="42" t="s">
        <v>622</v>
      </c>
      <c r="Q22" s="42" t="s">
        <v>607</v>
      </c>
      <c r="R22" s="42" t="s">
        <v>610</v>
      </c>
      <c r="S22" s="42" t="s">
        <v>613</v>
      </c>
      <c r="T22" s="42" t="s">
        <v>633</v>
      </c>
      <c r="U22" s="42" t="s">
        <v>629</v>
      </c>
      <c r="V22" s="42" t="s">
        <v>631</v>
      </c>
      <c r="W22" s="42" t="s">
        <v>637</v>
      </c>
      <c r="X22" s="42" t="s">
        <v>641</v>
      </c>
      <c r="Y22" s="42" t="s">
        <v>653</v>
      </c>
      <c r="Z22" s="42" t="s">
        <v>645</v>
      </c>
      <c r="AA22" s="42" t="s">
        <v>648</v>
      </c>
      <c r="AB22" s="42" t="s">
        <v>651</v>
      </c>
      <c r="AC22" s="42" t="s">
        <v>663</v>
      </c>
      <c r="AD22" s="42" t="s">
        <v>655</v>
      </c>
      <c r="AE22" s="42" t="s">
        <v>658</v>
      </c>
      <c r="AF22" s="42" t="s">
        <v>661</v>
      </c>
      <c r="AG22" s="42" t="s">
        <v>672</v>
      </c>
      <c r="AH22" s="42" t="s">
        <v>665</v>
      </c>
      <c r="AI22" s="42" t="s">
        <v>667</v>
      </c>
      <c r="AJ22" s="42" t="s">
        <v>669</v>
      </c>
      <c r="AK22" s="42" t="s">
        <v>674</v>
      </c>
      <c r="AL22" s="42" t="s">
        <v>676</v>
      </c>
      <c r="AM22" s="42" t="s">
        <v>678</v>
      </c>
      <c r="AN22" s="42" t="s">
        <v>627</v>
      </c>
      <c r="AO22" s="79" t="s">
        <v>589</v>
      </c>
    </row>
    <row r="23" spans="2:41" ht="28.8" x14ac:dyDescent="0.3">
      <c r="B23" s="13" t="s">
        <v>1105</v>
      </c>
      <c r="C23" s="13" t="s">
        <v>304</v>
      </c>
      <c r="D23" s="13" t="s">
        <v>330</v>
      </c>
      <c r="E23" s="13" t="s">
        <v>1533</v>
      </c>
      <c r="F23" s="13" t="s">
        <v>1551</v>
      </c>
      <c r="G23" s="13" t="s">
        <v>254</v>
      </c>
      <c r="H23" s="13" t="s">
        <v>2846</v>
      </c>
      <c r="I23" s="13" t="s">
        <v>1532</v>
      </c>
      <c r="J23" s="13" t="s">
        <v>1534</v>
      </c>
      <c r="K23" s="13">
        <v>33</v>
      </c>
      <c r="L23" s="115">
        <v>1956636.3075000001</v>
      </c>
      <c r="M23" s="13" t="s">
        <v>787</v>
      </c>
      <c r="N23" s="117">
        <v>1</v>
      </c>
      <c r="O23" s="117">
        <v>0.75349999999999995</v>
      </c>
      <c r="P23" s="117">
        <v>0.24650639999999999</v>
      </c>
      <c r="Q23" s="117">
        <v>1</v>
      </c>
      <c r="R23" s="117">
        <v>0.78790000000000004</v>
      </c>
      <c r="S23" s="117">
        <v>0.21210000000000001</v>
      </c>
      <c r="T23" s="13">
        <v>1</v>
      </c>
      <c r="U23" s="115">
        <v>197060.66029999999</v>
      </c>
      <c r="V23" s="119">
        <v>0.100714</v>
      </c>
      <c r="W23" s="115">
        <v>303268.61829999997</v>
      </c>
      <c r="X23" s="119">
        <v>0.15499488</v>
      </c>
      <c r="Y23" s="13">
        <v>33</v>
      </c>
      <c r="Z23" s="13">
        <v>26</v>
      </c>
      <c r="AA23" s="13">
        <v>7</v>
      </c>
      <c r="AB23" s="13">
        <v>0</v>
      </c>
      <c r="AC23" s="115">
        <v>1956636.3075000001</v>
      </c>
      <c r="AD23" s="115">
        <v>1474312.9275</v>
      </c>
      <c r="AE23" s="115">
        <v>482323.38</v>
      </c>
      <c r="AF23" s="115">
        <v>0</v>
      </c>
      <c r="AG23" s="117">
        <v>1</v>
      </c>
      <c r="AH23" s="117">
        <v>0.75349999999999995</v>
      </c>
      <c r="AI23" s="117">
        <v>0.24650639999999999</v>
      </c>
      <c r="AJ23" s="117">
        <v>0</v>
      </c>
      <c r="AK23" s="115">
        <v>1947314.5023000001</v>
      </c>
      <c r="AL23" s="115">
        <v>1277252.2671999999</v>
      </c>
      <c r="AM23" s="115">
        <v>670062.23510000005</v>
      </c>
      <c r="AN23" s="115">
        <v>1759575.6472</v>
      </c>
      <c r="AO23" s="13" t="s">
        <v>1552</v>
      </c>
    </row>
    <row r="24" spans="2:41" ht="28.8" x14ac:dyDescent="0.3">
      <c r="B24" s="12" t="s">
        <v>1105</v>
      </c>
      <c r="C24" s="12" t="s">
        <v>304</v>
      </c>
      <c r="D24" s="12" t="s">
        <v>330</v>
      </c>
      <c r="E24" s="12" t="s">
        <v>1533</v>
      </c>
      <c r="F24" s="12" t="s">
        <v>1551</v>
      </c>
      <c r="G24" s="12" t="s">
        <v>251</v>
      </c>
      <c r="H24" s="12" t="s">
        <v>1531</v>
      </c>
      <c r="I24" s="12" t="s">
        <v>2898</v>
      </c>
      <c r="J24" s="12" t="s">
        <v>1534</v>
      </c>
      <c r="K24" s="12">
        <v>33</v>
      </c>
      <c r="L24" s="116">
        <v>1956636.3075000001</v>
      </c>
      <c r="M24" s="12" t="s">
        <v>787</v>
      </c>
      <c r="N24" s="118">
        <v>1</v>
      </c>
      <c r="O24" s="118">
        <v>0.94950000000000001</v>
      </c>
      <c r="P24" s="118">
        <v>5.0465240000000001E-2</v>
      </c>
      <c r="Q24" s="118">
        <v>1</v>
      </c>
      <c r="R24" s="118">
        <v>0.81820000000000004</v>
      </c>
      <c r="S24" s="118">
        <v>0.18179999999999999</v>
      </c>
      <c r="T24" s="12">
        <v>2</v>
      </c>
      <c r="U24" s="116">
        <v>110049.2784</v>
      </c>
      <c r="V24" s="120">
        <v>5.6244120000000002E-2</v>
      </c>
      <c r="W24" s="116">
        <v>308218.4644</v>
      </c>
      <c r="X24" s="120">
        <v>0.15752466000000001</v>
      </c>
      <c r="Y24" s="12">
        <v>33</v>
      </c>
      <c r="Z24" s="12">
        <v>27</v>
      </c>
      <c r="AA24" s="12">
        <v>6</v>
      </c>
      <c r="AB24" s="12">
        <v>0</v>
      </c>
      <c r="AC24" s="116">
        <v>1956636.3075000001</v>
      </c>
      <c r="AD24" s="116">
        <v>1857894.1795000001</v>
      </c>
      <c r="AE24" s="116">
        <v>98742.127999999997</v>
      </c>
      <c r="AF24" s="116">
        <v>0</v>
      </c>
      <c r="AG24" s="118">
        <v>1</v>
      </c>
      <c r="AH24" s="118">
        <v>0.94950000000000001</v>
      </c>
      <c r="AI24" s="118">
        <v>5.0465240000000001E-2</v>
      </c>
      <c r="AJ24" s="118">
        <v>0</v>
      </c>
      <c r="AK24" s="116">
        <v>1809477.0019</v>
      </c>
      <c r="AL24" s="116">
        <v>1747844.9010999999</v>
      </c>
      <c r="AM24" s="116">
        <v>61632.1008</v>
      </c>
      <c r="AN24" s="116">
        <v>1846587.0290999999</v>
      </c>
      <c r="AO24" s="12" t="s">
        <v>1552</v>
      </c>
    </row>
    <row r="25" spans="2:41" ht="28.8" x14ac:dyDescent="0.3">
      <c r="B25" s="12" t="s">
        <v>1105</v>
      </c>
      <c r="C25" s="12" t="s">
        <v>304</v>
      </c>
      <c r="D25" s="12" t="s">
        <v>330</v>
      </c>
      <c r="E25" s="12" t="s">
        <v>1533</v>
      </c>
      <c r="F25" s="12" t="s">
        <v>1551</v>
      </c>
      <c r="G25" s="12" t="s">
        <v>259</v>
      </c>
      <c r="H25" s="12" t="s">
        <v>2846</v>
      </c>
      <c r="I25" s="12" t="s">
        <v>1532</v>
      </c>
      <c r="J25" s="12" t="s">
        <v>1534</v>
      </c>
      <c r="K25" s="12">
        <v>33</v>
      </c>
      <c r="L25" s="116">
        <v>1956636.3075000001</v>
      </c>
      <c r="M25" s="12" t="s">
        <v>787</v>
      </c>
      <c r="N25" s="118">
        <v>1</v>
      </c>
      <c r="O25" s="118">
        <v>0.61450000000000005</v>
      </c>
      <c r="P25" s="118">
        <v>0.38545467</v>
      </c>
      <c r="Q25" s="118">
        <v>1</v>
      </c>
      <c r="R25" s="118">
        <v>0.72729999999999995</v>
      </c>
      <c r="S25" s="118">
        <v>0.2727</v>
      </c>
      <c r="T25" s="12">
        <v>3</v>
      </c>
      <c r="U25" s="116">
        <v>-102866.04180000001</v>
      </c>
      <c r="V25" s="120">
        <v>-5.2572899999999999E-2</v>
      </c>
      <c r="W25" s="116">
        <v>89991.375799999994</v>
      </c>
      <c r="X25" s="120">
        <v>4.5992900000000003E-2</v>
      </c>
      <c r="Y25" s="12">
        <v>33</v>
      </c>
      <c r="Z25" s="12">
        <v>24</v>
      </c>
      <c r="AA25" s="12">
        <v>9</v>
      </c>
      <c r="AB25" s="12">
        <v>0</v>
      </c>
      <c r="AC25" s="116">
        <v>1956636.3075000001</v>
      </c>
      <c r="AD25" s="116">
        <v>1202441.7115</v>
      </c>
      <c r="AE25" s="116">
        <v>754194.59600000002</v>
      </c>
      <c r="AF25" s="116">
        <v>0</v>
      </c>
      <c r="AG25" s="118">
        <v>1</v>
      </c>
      <c r="AH25" s="118">
        <v>0.61450000000000005</v>
      </c>
      <c r="AI25" s="118">
        <v>0.38545467</v>
      </c>
      <c r="AJ25" s="118">
        <v>0</v>
      </c>
      <c r="AK25" s="116">
        <v>2146596.3248000001</v>
      </c>
      <c r="AL25" s="116">
        <v>1305307.7533</v>
      </c>
      <c r="AM25" s="116">
        <v>841288.57149999996</v>
      </c>
      <c r="AN25" s="116">
        <v>2059502.3492999999</v>
      </c>
      <c r="AO25" s="12" t="s">
        <v>1552</v>
      </c>
    </row>
    <row r="26" spans="2:41" ht="28.8" x14ac:dyDescent="0.3">
      <c r="B26" s="12" t="s">
        <v>1105</v>
      </c>
      <c r="C26" s="12" t="s">
        <v>304</v>
      </c>
      <c r="D26" s="12" t="s">
        <v>330</v>
      </c>
      <c r="E26" s="12" t="s">
        <v>1533</v>
      </c>
      <c r="F26" s="12" t="s">
        <v>1551</v>
      </c>
      <c r="G26" s="12" t="s">
        <v>246</v>
      </c>
      <c r="H26" s="12" t="s">
        <v>1531</v>
      </c>
      <c r="I26" s="12" t="s">
        <v>2898</v>
      </c>
      <c r="J26" s="12" t="s">
        <v>1534</v>
      </c>
      <c r="K26" s="12">
        <v>33</v>
      </c>
      <c r="L26" s="116">
        <v>1956636.3075000001</v>
      </c>
      <c r="M26" s="12" t="s">
        <v>789</v>
      </c>
      <c r="N26" s="118">
        <v>0.34975315000000001</v>
      </c>
      <c r="O26" s="118">
        <v>0.28899999999999998</v>
      </c>
      <c r="P26" s="118">
        <v>6.0781740000000001E-2</v>
      </c>
      <c r="Q26" s="118">
        <v>0.81820000000000004</v>
      </c>
      <c r="R26" s="118">
        <v>0.63639999999999997</v>
      </c>
      <c r="S26" s="118">
        <v>0.18179999999999999</v>
      </c>
      <c r="T26" s="12">
        <v>0</v>
      </c>
      <c r="U26" s="116">
        <v>88967.513600000006</v>
      </c>
      <c r="V26" s="120">
        <v>4.5469620000000002E-2</v>
      </c>
      <c r="W26" s="116">
        <v>96315.145900000003</v>
      </c>
      <c r="X26" s="120">
        <v>4.9224860000000002E-2</v>
      </c>
      <c r="Y26" s="12">
        <v>27</v>
      </c>
      <c r="Z26" s="12">
        <v>21</v>
      </c>
      <c r="AA26" s="12">
        <v>6</v>
      </c>
      <c r="AB26" s="12">
        <v>6</v>
      </c>
      <c r="AC26" s="116">
        <v>684339.71750000003</v>
      </c>
      <c r="AD26" s="116">
        <v>565411.94949999999</v>
      </c>
      <c r="AE26" s="116">
        <v>118927.768</v>
      </c>
      <c r="AF26" s="116">
        <v>1272296.5900000001</v>
      </c>
      <c r="AG26" s="118">
        <v>0.34975315000000001</v>
      </c>
      <c r="AH26" s="118">
        <v>0.28899999999999998</v>
      </c>
      <c r="AI26" s="118">
        <v>6.0781740000000001E-2</v>
      </c>
      <c r="AJ26" s="118">
        <v>0.65024685000000004</v>
      </c>
      <c r="AK26" s="116">
        <v>553592.32510000002</v>
      </c>
      <c r="AL26" s="116">
        <v>476444.43589999998</v>
      </c>
      <c r="AM26" s="116">
        <v>77147.889200000005</v>
      </c>
      <c r="AN26" s="116">
        <v>1867668.7938999999</v>
      </c>
      <c r="AO26" s="12" t="s">
        <v>1552</v>
      </c>
    </row>
    <row r="27" spans="2:41" ht="28.8" x14ac:dyDescent="0.3">
      <c r="B27" s="12" t="s">
        <v>1105</v>
      </c>
      <c r="C27" s="12" t="s">
        <v>304</v>
      </c>
      <c r="D27" s="12" t="s">
        <v>330</v>
      </c>
      <c r="E27" s="12" t="s">
        <v>1533</v>
      </c>
      <c r="F27" s="12" t="s">
        <v>1551</v>
      </c>
      <c r="G27" s="12" t="s">
        <v>249</v>
      </c>
      <c r="H27" s="12" t="s">
        <v>1531</v>
      </c>
      <c r="I27" s="12" t="s">
        <v>1532</v>
      </c>
      <c r="J27" s="12" t="s">
        <v>1534</v>
      </c>
      <c r="K27" s="12">
        <v>33</v>
      </c>
      <c r="L27" s="116">
        <v>1956636.3075000001</v>
      </c>
      <c r="M27" s="12" t="s">
        <v>789</v>
      </c>
      <c r="N27" s="118">
        <v>1</v>
      </c>
      <c r="O27" s="118">
        <v>0.50790000000000002</v>
      </c>
      <c r="P27" s="118">
        <v>0.49208344999999998</v>
      </c>
      <c r="Q27" s="118">
        <v>1</v>
      </c>
      <c r="R27" s="118">
        <v>0.75760000000000005</v>
      </c>
      <c r="S27" s="118">
        <v>0.2424</v>
      </c>
      <c r="T27" s="12">
        <v>0</v>
      </c>
      <c r="U27" s="116">
        <v>160626.23079999999</v>
      </c>
      <c r="V27" s="120">
        <v>8.2093040000000006E-2</v>
      </c>
      <c r="W27" s="116">
        <v>173232.16260000001</v>
      </c>
      <c r="X27" s="120">
        <v>8.8535699999999995E-2</v>
      </c>
      <c r="Y27" s="12">
        <v>33</v>
      </c>
      <c r="Z27" s="12">
        <v>25</v>
      </c>
      <c r="AA27" s="12">
        <v>8</v>
      </c>
      <c r="AB27" s="12">
        <v>0</v>
      </c>
      <c r="AC27" s="116">
        <v>1956636.3075000001</v>
      </c>
      <c r="AD27" s="116">
        <v>993807.96750000003</v>
      </c>
      <c r="AE27" s="116">
        <v>962828.34</v>
      </c>
      <c r="AF27" s="116">
        <v>0</v>
      </c>
      <c r="AG27" s="118">
        <v>1</v>
      </c>
      <c r="AH27" s="118">
        <v>0.50790000000000002</v>
      </c>
      <c r="AI27" s="118">
        <v>0.49208344999999998</v>
      </c>
      <c r="AJ27" s="118">
        <v>0</v>
      </c>
      <c r="AK27" s="116">
        <v>1262906.9611</v>
      </c>
      <c r="AL27" s="116">
        <v>833181.73670000001</v>
      </c>
      <c r="AM27" s="116">
        <v>429725.22440000001</v>
      </c>
      <c r="AN27" s="116">
        <v>1796010.0767000001</v>
      </c>
      <c r="AO27" s="12" t="s">
        <v>1552</v>
      </c>
    </row>
    <row r="28" spans="2:41" ht="28.8" x14ac:dyDescent="0.3">
      <c r="B28" s="12" t="s">
        <v>1105</v>
      </c>
      <c r="C28" s="12" t="s">
        <v>304</v>
      </c>
      <c r="D28" s="12" t="s">
        <v>330</v>
      </c>
      <c r="E28" s="12" t="s">
        <v>1533</v>
      </c>
      <c r="F28" s="12" t="s">
        <v>1551</v>
      </c>
      <c r="G28" s="12" t="s">
        <v>256</v>
      </c>
      <c r="H28" s="12" t="s">
        <v>2846</v>
      </c>
      <c r="I28" s="12" t="s">
        <v>2898</v>
      </c>
      <c r="J28" s="12" t="s">
        <v>1534</v>
      </c>
      <c r="K28" s="12">
        <v>33</v>
      </c>
      <c r="L28" s="116">
        <v>1956636.3075000001</v>
      </c>
      <c r="M28" s="12" t="s">
        <v>789</v>
      </c>
      <c r="N28" s="118">
        <v>1.8228680000000001E-2</v>
      </c>
      <c r="O28" s="118">
        <v>1.72E-2</v>
      </c>
      <c r="P28" s="118">
        <v>1.0364300000000001E-3</v>
      </c>
      <c r="Q28" s="118">
        <v>0.60609999999999997</v>
      </c>
      <c r="R28" s="118">
        <v>0.54549999999999998</v>
      </c>
      <c r="S28" s="118">
        <v>6.0600000000000001E-2</v>
      </c>
      <c r="T28" s="12">
        <v>0</v>
      </c>
      <c r="U28" s="116">
        <v>8016.4611999999997</v>
      </c>
      <c r="V28" s="120">
        <v>4.0970599999999996E-3</v>
      </c>
      <c r="W28" s="116">
        <v>11074.8334</v>
      </c>
      <c r="X28" s="120">
        <v>5.6601400000000001E-3</v>
      </c>
      <c r="Y28" s="12">
        <v>20</v>
      </c>
      <c r="Z28" s="12">
        <v>18</v>
      </c>
      <c r="AA28" s="12">
        <v>2</v>
      </c>
      <c r="AB28" s="12">
        <v>13</v>
      </c>
      <c r="AC28" s="116">
        <v>35666.891499999998</v>
      </c>
      <c r="AD28" s="116">
        <v>33638.967499999999</v>
      </c>
      <c r="AE28" s="116">
        <v>2027.924</v>
      </c>
      <c r="AF28" s="116">
        <v>1920969.416</v>
      </c>
      <c r="AG28" s="118">
        <v>1.8228680000000001E-2</v>
      </c>
      <c r="AH28" s="118">
        <v>1.72E-2</v>
      </c>
      <c r="AI28" s="118">
        <v>1.0364300000000001E-3</v>
      </c>
      <c r="AJ28" s="118">
        <v>0.98177132</v>
      </c>
      <c r="AK28" s="116">
        <v>28358.8999</v>
      </c>
      <c r="AL28" s="116">
        <v>25622.506300000001</v>
      </c>
      <c r="AM28" s="116">
        <v>2736.3935999999999</v>
      </c>
      <c r="AN28" s="116">
        <v>1948619.8463000001</v>
      </c>
      <c r="AO28" s="12" t="s">
        <v>1552</v>
      </c>
    </row>
    <row r="29" spans="2:41" ht="28.8" x14ac:dyDescent="0.3">
      <c r="B29" s="12" t="s">
        <v>1105</v>
      </c>
      <c r="C29" s="12" t="s">
        <v>304</v>
      </c>
      <c r="D29" s="12" t="s">
        <v>330</v>
      </c>
      <c r="E29" s="12" t="s">
        <v>1533</v>
      </c>
      <c r="F29" s="12" t="s">
        <v>1551</v>
      </c>
      <c r="G29" s="12" t="s">
        <v>260</v>
      </c>
      <c r="H29" s="12" t="s">
        <v>2846</v>
      </c>
      <c r="I29" s="12" t="s">
        <v>2898</v>
      </c>
      <c r="J29" s="12" t="s">
        <v>1534</v>
      </c>
      <c r="K29" s="12">
        <v>33</v>
      </c>
      <c r="L29" s="116">
        <v>1956636.3075000001</v>
      </c>
      <c r="M29" s="12" t="s">
        <v>789</v>
      </c>
      <c r="N29" s="118">
        <v>1</v>
      </c>
      <c r="O29" s="118">
        <v>0.33029999999999998</v>
      </c>
      <c r="P29" s="118">
        <v>0.66967845000000004</v>
      </c>
      <c r="Q29" s="118">
        <v>1</v>
      </c>
      <c r="R29" s="118">
        <v>0.78790000000000004</v>
      </c>
      <c r="S29" s="118">
        <v>0.21210000000000001</v>
      </c>
      <c r="T29" s="12">
        <v>0</v>
      </c>
      <c r="U29" s="116">
        <v>17354.8567</v>
      </c>
      <c r="V29" s="120">
        <v>8.8697399999999992E-3</v>
      </c>
      <c r="W29" s="116">
        <v>79501.592399999994</v>
      </c>
      <c r="X29" s="120">
        <v>4.0631769999999998E-2</v>
      </c>
      <c r="Y29" s="12">
        <v>33</v>
      </c>
      <c r="Z29" s="12">
        <v>26</v>
      </c>
      <c r="AA29" s="12">
        <v>7</v>
      </c>
      <c r="AB29" s="12">
        <v>0</v>
      </c>
      <c r="AC29" s="116">
        <v>1956636.3075000001</v>
      </c>
      <c r="AD29" s="116">
        <v>646319.14350000001</v>
      </c>
      <c r="AE29" s="116">
        <v>1310317.1640000001</v>
      </c>
      <c r="AF29" s="116">
        <v>0</v>
      </c>
      <c r="AG29" s="118">
        <v>1</v>
      </c>
      <c r="AH29" s="118">
        <v>0.33029999999999998</v>
      </c>
      <c r="AI29" s="118">
        <v>0.66967845000000004</v>
      </c>
      <c r="AJ29" s="118">
        <v>0</v>
      </c>
      <c r="AK29" s="116">
        <v>1789408.4989</v>
      </c>
      <c r="AL29" s="116">
        <v>628964.2868</v>
      </c>
      <c r="AM29" s="116">
        <v>1160444.2120999999</v>
      </c>
      <c r="AN29" s="116">
        <v>1939281.4508</v>
      </c>
      <c r="AO29" s="12" t="s">
        <v>1552</v>
      </c>
    </row>
    <row r="30" spans="2:41" ht="28.8" x14ac:dyDescent="0.3">
      <c r="B30" s="12" t="s">
        <v>1105</v>
      </c>
      <c r="C30" s="12" t="s">
        <v>304</v>
      </c>
      <c r="D30" s="12" t="s">
        <v>330</v>
      </c>
      <c r="E30" s="12" t="s">
        <v>1533</v>
      </c>
      <c r="F30" s="12" t="s">
        <v>1551</v>
      </c>
      <c r="G30" s="12" t="s">
        <v>262</v>
      </c>
      <c r="H30" s="12" t="s">
        <v>1531</v>
      </c>
      <c r="I30" s="12" t="s">
        <v>1532</v>
      </c>
      <c r="J30" s="12" t="s">
        <v>1534</v>
      </c>
      <c r="K30" s="12">
        <v>33</v>
      </c>
      <c r="L30" s="116">
        <v>1956636.3075000001</v>
      </c>
      <c r="M30" s="12" t="s">
        <v>789</v>
      </c>
      <c r="N30" s="118">
        <v>0.49967468999999998</v>
      </c>
      <c r="O30" s="118">
        <v>0.46089999999999998</v>
      </c>
      <c r="P30" s="118">
        <v>3.8821759999999997E-2</v>
      </c>
      <c r="Q30" s="118">
        <v>0.72729999999999995</v>
      </c>
      <c r="R30" s="118">
        <v>0.60609999999999997</v>
      </c>
      <c r="S30" s="118">
        <v>0.1212</v>
      </c>
      <c r="T30" s="12">
        <v>0</v>
      </c>
      <c r="U30" s="116">
        <v>-170441.33059999999</v>
      </c>
      <c r="V30" s="120">
        <v>-8.7109359999999997E-2</v>
      </c>
      <c r="W30" s="116">
        <v>4300.3388999999997</v>
      </c>
      <c r="X30" s="120">
        <v>2.1978200000000001E-3</v>
      </c>
      <c r="Y30" s="12">
        <v>24</v>
      </c>
      <c r="Z30" s="12">
        <v>20</v>
      </c>
      <c r="AA30" s="12">
        <v>4</v>
      </c>
      <c r="AB30" s="12">
        <v>9</v>
      </c>
      <c r="AC30" s="116">
        <v>977681.64749999996</v>
      </c>
      <c r="AD30" s="116">
        <v>901721.59149999998</v>
      </c>
      <c r="AE30" s="116">
        <v>75960.055999999997</v>
      </c>
      <c r="AF30" s="116">
        <v>978954.66</v>
      </c>
      <c r="AG30" s="118">
        <v>0.49967468999999998</v>
      </c>
      <c r="AH30" s="118">
        <v>0.46089999999999998</v>
      </c>
      <c r="AI30" s="118">
        <v>3.8821759999999997E-2</v>
      </c>
      <c r="AJ30" s="118">
        <v>0.50032531000000002</v>
      </c>
      <c r="AK30" s="116">
        <v>1107522.4254999999</v>
      </c>
      <c r="AL30" s="116">
        <v>1072162.9221000001</v>
      </c>
      <c r="AM30" s="116">
        <v>35359.503400000001</v>
      </c>
      <c r="AN30" s="116">
        <v>2127077.6381000001</v>
      </c>
      <c r="AO30" s="12" t="s">
        <v>1552</v>
      </c>
    </row>
    <row r="31" spans="2:41" ht="28.8" x14ac:dyDescent="0.3">
      <c r="B31" s="12" t="s">
        <v>1105</v>
      </c>
      <c r="C31" s="12" t="s">
        <v>304</v>
      </c>
      <c r="D31" s="12" t="s">
        <v>330</v>
      </c>
      <c r="E31" s="12" t="s">
        <v>1535</v>
      </c>
      <c r="F31" s="12" t="s">
        <v>340</v>
      </c>
      <c r="G31" s="12" t="s">
        <v>249</v>
      </c>
      <c r="H31" s="12" t="s">
        <v>1531</v>
      </c>
      <c r="I31" s="12" t="s">
        <v>1532</v>
      </c>
      <c r="J31" s="12" t="s">
        <v>1259</v>
      </c>
      <c r="K31" s="12">
        <v>3</v>
      </c>
      <c r="L31" s="116">
        <v>295541.8</v>
      </c>
      <c r="M31" s="12" t="s">
        <v>787</v>
      </c>
      <c r="N31" s="118">
        <v>1</v>
      </c>
      <c r="O31" s="118">
        <v>0.78469999999999995</v>
      </c>
      <c r="P31" s="118">
        <v>0.21527513000000001</v>
      </c>
      <c r="Q31" s="118">
        <v>1</v>
      </c>
      <c r="R31" s="118">
        <v>0.66669999999999996</v>
      </c>
      <c r="S31" s="118">
        <v>0.33329999999999999</v>
      </c>
      <c r="T31" s="12">
        <v>1</v>
      </c>
      <c r="U31" s="116">
        <v>78369.861999999994</v>
      </c>
      <c r="V31" s="120">
        <v>0.26517352999999999</v>
      </c>
      <c r="W31" s="116">
        <v>78369.861999999994</v>
      </c>
      <c r="X31" s="120">
        <v>0.26517352999999999</v>
      </c>
      <c r="Y31" s="12">
        <v>3</v>
      </c>
      <c r="Z31" s="12">
        <v>2</v>
      </c>
      <c r="AA31" s="12">
        <v>1</v>
      </c>
      <c r="AB31" s="12">
        <v>0</v>
      </c>
      <c r="AC31" s="116">
        <v>295541.8</v>
      </c>
      <c r="AD31" s="116">
        <v>231919</v>
      </c>
      <c r="AE31" s="116">
        <v>63622.8</v>
      </c>
      <c r="AF31" s="116">
        <v>0</v>
      </c>
      <c r="AG31" s="118">
        <v>1</v>
      </c>
      <c r="AH31" s="118">
        <v>0.78469999999999995</v>
      </c>
      <c r="AI31" s="118">
        <v>0.21527513000000001</v>
      </c>
      <c r="AJ31" s="118">
        <v>0</v>
      </c>
      <c r="AK31" s="116">
        <v>182351.14120000001</v>
      </c>
      <c r="AL31" s="116">
        <v>153549.13800000001</v>
      </c>
      <c r="AM31" s="116">
        <v>28802.003199999999</v>
      </c>
      <c r="AN31" s="116">
        <v>217171.93799999999</v>
      </c>
      <c r="AO31" s="12" t="s">
        <v>1552</v>
      </c>
    </row>
    <row r="32" spans="2:41" ht="28.8" x14ac:dyDescent="0.3">
      <c r="B32" s="12" t="s">
        <v>1105</v>
      </c>
      <c r="C32" s="12" t="s">
        <v>304</v>
      </c>
      <c r="D32" s="12" t="s">
        <v>330</v>
      </c>
      <c r="E32" s="12" t="s">
        <v>1535</v>
      </c>
      <c r="F32" s="12" t="s">
        <v>340</v>
      </c>
      <c r="G32" s="12" t="s">
        <v>259</v>
      </c>
      <c r="H32" s="12" t="s">
        <v>2846</v>
      </c>
      <c r="I32" s="12" t="s">
        <v>1532</v>
      </c>
      <c r="J32" s="12" t="s">
        <v>1259</v>
      </c>
      <c r="K32" s="12">
        <v>3</v>
      </c>
      <c r="L32" s="116">
        <v>295541.8</v>
      </c>
      <c r="M32" s="12" t="s">
        <v>787</v>
      </c>
      <c r="N32" s="118">
        <v>1</v>
      </c>
      <c r="O32" s="118">
        <v>1</v>
      </c>
      <c r="P32" s="118">
        <v>0</v>
      </c>
      <c r="Q32" s="118">
        <v>1</v>
      </c>
      <c r="R32" s="118">
        <v>1</v>
      </c>
      <c r="S32" s="118">
        <v>0</v>
      </c>
      <c r="T32" s="12">
        <v>2</v>
      </c>
      <c r="U32" s="116">
        <v>63245.811999999998</v>
      </c>
      <c r="V32" s="120">
        <v>0.21399955000000001</v>
      </c>
      <c r="W32" s="116">
        <v>77899.964000000007</v>
      </c>
      <c r="X32" s="120">
        <v>0.26358356999999999</v>
      </c>
      <c r="Y32" s="12">
        <v>3</v>
      </c>
      <c r="Z32" s="12">
        <v>3</v>
      </c>
      <c r="AA32" s="12">
        <v>0</v>
      </c>
      <c r="AB32" s="12">
        <v>0</v>
      </c>
      <c r="AC32" s="116">
        <v>295541.8</v>
      </c>
      <c r="AD32" s="116">
        <v>295541.8</v>
      </c>
      <c r="AE32" s="116">
        <v>0</v>
      </c>
      <c r="AF32" s="116">
        <v>0</v>
      </c>
      <c r="AG32" s="118">
        <v>1</v>
      </c>
      <c r="AH32" s="118">
        <v>1</v>
      </c>
      <c r="AI32" s="118">
        <v>0</v>
      </c>
      <c r="AJ32" s="118">
        <v>0</v>
      </c>
      <c r="AK32" s="116">
        <v>232295.98800000001</v>
      </c>
      <c r="AL32" s="116">
        <v>232295.98800000001</v>
      </c>
      <c r="AM32" s="116">
        <v>0</v>
      </c>
      <c r="AN32" s="116">
        <v>232295.98800000001</v>
      </c>
      <c r="AO32" s="12" t="s">
        <v>1552</v>
      </c>
    </row>
    <row r="33" spans="2:41" ht="28.8" x14ac:dyDescent="0.3">
      <c r="B33" s="12" t="s">
        <v>1105</v>
      </c>
      <c r="C33" s="12" t="s">
        <v>304</v>
      </c>
      <c r="D33" s="12" t="s">
        <v>330</v>
      </c>
      <c r="E33" s="12" t="s">
        <v>1535</v>
      </c>
      <c r="F33" s="12" t="s">
        <v>340</v>
      </c>
      <c r="G33" s="12" t="s">
        <v>251</v>
      </c>
      <c r="H33" s="12" t="s">
        <v>1531</v>
      </c>
      <c r="I33" s="12" t="s">
        <v>2898</v>
      </c>
      <c r="J33" s="12" t="s">
        <v>1259</v>
      </c>
      <c r="K33" s="12">
        <v>3</v>
      </c>
      <c r="L33" s="116">
        <v>295541.8</v>
      </c>
      <c r="M33" s="12" t="s">
        <v>787</v>
      </c>
      <c r="N33" s="118">
        <v>1</v>
      </c>
      <c r="O33" s="118">
        <v>1</v>
      </c>
      <c r="P33" s="118">
        <v>0</v>
      </c>
      <c r="Q33" s="118">
        <v>1</v>
      </c>
      <c r="R33" s="118">
        <v>1</v>
      </c>
      <c r="S33" s="118">
        <v>0</v>
      </c>
      <c r="T33" s="12">
        <v>3</v>
      </c>
      <c r="U33" s="116">
        <v>-344.31920000000002</v>
      </c>
      <c r="V33" s="120">
        <v>-1.16504E-3</v>
      </c>
      <c r="W33" s="116">
        <v>16996.5488</v>
      </c>
      <c r="X33" s="120">
        <v>5.75098E-2</v>
      </c>
      <c r="Y33" s="12">
        <v>3</v>
      </c>
      <c r="Z33" s="12">
        <v>3</v>
      </c>
      <c r="AA33" s="12">
        <v>0</v>
      </c>
      <c r="AB33" s="12">
        <v>0</v>
      </c>
      <c r="AC33" s="116">
        <v>295541.8</v>
      </c>
      <c r="AD33" s="116">
        <v>295541.8</v>
      </c>
      <c r="AE33" s="116">
        <v>0</v>
      </c>
      <c r="AF33" s="116">
        <v>0</v>
      </c>
      <c r="AG33" s="118">
        <v>1</v>
      </c>
      <c r="AH33" s="118">
        <v>1</v>
      </c>
      <c r="AI33" s="118">
        <v>0</v>
      </c>
      <c r="AJ33" s="118">
        <v>0</v>
      </c>
      <c r="AK33" s="116">
        <v>295886.11920000002</v>
      </c>
      <c r="AL33" s="116">
        <v>295886.11920000002</v>
      </c>
      <c r="AM33" s="116">
        <v>0</v>
      </c>
      <c r="AN33" s="116">
        <v>295886.11920000002</v>
      </c>
      <c r="AO33" s="12" t="s">
        <v>1552</v>
      </c>
    </row>
    <row r="34" spans="2:41" ht="28.8" x14ac:dyDescent="0.3">
      <c r="B34" s="12" t="s">
        <v>1105</v>
      </c>
      <c r="C34" s="12" t="s">
        <v>304</v>
      </c>
      <c r="D34" s="12" t="s">
        <v>330</v>
      </c>
      <c r="E34" s="12" t="s">
        <v>1535</v>
      </c>
      <c r="F34" s="12" t="s">
        <v>340</v>
      </c>
      <c r="G34" s="12" t="s">
        <v>260</v>
      </c>
      <c r="H34" s="12" t="s">
        <v>2846</v>
      </c>
      <c r="I34" s="12" t="s">
        <v>2898</v>
      </c>
      <c r="J34" s="12" t="s">
        <v>1259</v>
      </c>
      <c r="K34" s="12">
        <v>3</v>
      </c>
      <c r="L34" s="116">
        <v>295541.8</v>
      </c>
      <c r="M34" s="12" t="s">
        <v>787</v>
      </c>
      <c r="N34" s="118">
        <v>1</v>
      </c>
      <c r="O34" s="118">
        <v>1</v>
      </c>
      <c r="P34" s="118">
        <v>0</v>
      </c>
      <c r="Q34" s="118">
        <v>1</v>
      </c>
      <c r="R34" s="118">
        <v>1</v>
      </c>
      <c r="S34" s="118">
        <v>0</v>
      </c>
      <c r="T34" s="12">
        <v>4</v>
      </c>
      <c r="U34" s="116">
        <v>-49416.548799999997</v>
      </c>
      <c r="V34" s="120">
        <v>-0.16720662999999999</v>
      </c>
      <c r="W34" s="116">
        <v>9639.5391999999993</v>
      </c>
      <c r="X34" s="120">
        <v>3.26165E-2</v>
      </c>
      <c r="Y34" s="12">
        <v>3</v>
      </c>
      <c r="Z34" s="12">
        <v>3</v>
      </c>
      <c r="AA34" s="12">
        <v>0</v>
      </c>
      <c r="AB34" s="12">
        <v>0</v>
      </c>
      <c r="AC34" s="116">
        <v>295541.8</v>
      </c>
      <c r="AD34" s="116">
        <v>295541.8</v>
      </c>
      <c r="AE34" s="116">
        <v>0</v>
      </c>
      <c r="AF34" s="116">
        <v>0</v>
      </c>
      <c r="AG34" s="118">
        <v>1</v>
      </c>
      <c r="AH34" s="118">
        <v>1</v>
      </c>
      <c r="AI34" s="118">
        <v>0</v>
      </c>
      <c r="AJ34" s="118">
        <v>0</v>
      </c>
      <c r="AK34" s="116">
        <v>344958.34879999998</v>
      </c>
      <c r="AL34" s="116">
        <v>344958.34879999998</v>
      </c>
      <c r="AM34" s="116">
        <v>0</v>
      </c>
      <c r="AN34" s="116">
        <v>344958.34879999998</v>
      </c>
      <c r="AO34" s="12" t="s">
        <v>1552</v>
      </c>
    </row>
    <row r="35" spans="2:41" ht="28.8" x14ac:dyDescent="0.3">
      <c r="B35" s="12" t="s">
        <v>1105</v>
      </c>
      <c r="C35" s="12" t="s">
        <v>304</v>
      </c>
      <c r="D35" s="12" t="s">
        <v>330</v>
      </c>
      <c r="E35" s="12" t="s">
        <v>1535</v>
      </c>
      <c r="F35" s="12" t="s">
        <v>340</v>
      </c>
      <c r="G35" s="12" t="s">
        <v>246</v>
      </c>
      <c r="H35" s="12" t="s">
        <v>1531</v>
      </c>
      <c r="I35" s="12" t="s">
        <v>2898</v>
      </c>
      <c r="J35" s="12" t="s">
        <v>1259</v>
      </c>
      <c r="K35" s="12">
        <v>3</v>
      </c>
      <c r="L35" s="116">
        <v>295541.8</v>
      </c>
      <c r="M35" s="12" t="s">
        <v>789</v>
      </c>
      <c r="N35" s="118">
        <v>1</v>
      </c>
      <c r="O35" s="118">
        <v>0.74629999999999996</v>
      </c>
      <c r="P35" s="118">
        <v>0.25366632</v>
      </c>
      <c r="Q35" s="118">
        <v>1</v>
      </c>
      <c r="R35" s="118">
        <v>0.66669999999999996</v>
      </c>
      <c r="S35" s="118">
        <v>0.33329999999999999</v>
      </c>
      <c r="T35" s="12">
        <v>0</v>
      </c>
      <c r="U35" s="116">
        <v>60438.338400000001</v>
      </c>
      <c r="V35" s="120">
        <v>0.20450014</v>
      </c>
      <c r="W35" s="116">
        <v>60438.338400000001</v>
      </c>
      <c r="X35" s="120">
        <v>0.20450014</v>
      </c>
      <c r="Y35" s="12">
        <v>3</v>
      </c>
      <c r="Z35" s="12">
        <v>2</v>
      </c>
      <c r="AA35" s="12">
        <v>1</v>
      </c>
      <c r="AB35" s="12">
        <v>0</v>
      </c>
      <c r="AC35" s="116">
        <v>295541.8</v>
      </c>
      <c r="AD35" s="116">
        <v>220572.79999999999</v>
      </c>
      <c r="AE35" s="116">
        <v>74969</v>
      </c>
      <c r="AF35" s="116">
        <v>0</v>
      </c>
      <c r="AG35" s="118">
        <v>1</v>
      </c>
      <c r="AH35" s="118">
        <v>0.74629999999999996</v>
      </c>
      <c r="AI35" s="118">
        <v>0.25366632</v>
      </c>
      <c r="AJ35" s="118">
        <v>0</v>
      </c>
      <c r="AK35" s="116">
        <v>195938.7776</v>
      </c>
      <c r="AL35" s="116">
        <v>160134.46160000001</v>
      </c>
      <c r="AM35" s="116">
        <v>35804.315999999999</v>
      </c>
      <c r="AN35" s="116">
        <v>235103.46160000001</v>
      </c>
      <c r="AO35" s="12" t="s">
        <v>1552</v>
      </c>
    </row>
    <row r="36" spans="2:41" ht="28.8" x14ac:dyDescent="0.3">
      <c r="B36" s="12" t="s">
        <v>1105</v>
      </c>
      <c r="C36" s="12" t="s">
        <v>304</v>
      </c>
      <c r="D36" s="12" t="s">
        <v>330</v>
      </c>
      <c r="E36" s="12" t="s">
        <v>1535</v>
      </c>
      <c r="F36" s="12" t="s">
        <v>340</v>
      </c>
      <c r="G36" s="12" t="s">
        <v>254</v>
      </c>
      <c r="H36" s="12" t="s">
        <v>2846</v>
      </c>
      <c r="I36" s="12" t="s">
        <v>1532</v>
      </c>
      <c r="J36" s="12" t="s">
        <v>1259</v>
      </c>
      <c r="K36" s="12">
        <v>3</v>
      </c>
      <c r="L36" s="116">
        <v>295541.8</v>
      </c>
      <c r="M36" s="12" t="s">
        <v>789</v>
      </c>
      <c r="N36" s="118">
        <v>1</v>
      </c>
      <c r="O36" s="118">
        <v>0.53110000000000002</v>
      </c>
      <c r="P36" s="118">
        <v>0.46894144999999998</v>
      </c>
      <c r="Q36" s="118">
        <v>1</v>
      </c>
      <c r="R36" s="118">
        <v>0.33329999999999999</v>
      </c>
      <c r="S36" s="118">
        <v>0.66669999999999996</v>
      </c>
      <c r="T36" s="12">
        <v>0</v>
      </c>
      <c r="U36" s="116">
        <v>13441.49</v>
      </c>
      <c r="V36" s="120">
        <v>4.5480840000000002E-2</v>
      </c>
      <c r="W36" s="116">
        <v>13441.49</v>
      </c>
      <c r="X36" s="120">
        <v>4.5480840000000002E-2</v>
      </c>
      <c r="Y36" s="12">
        <v>3</v>
      </c>
      <c r="Z36" s="12">
        <v>1</v>
      </c>
      <c r="AA36" s="12">
        <v>2</v>
      </c>
      <c r="AB36" s="12">
        <v>0</v>
      </c>
      <c r="AC36" s="116">
        <v>295541.8</v>
      </c>
      <c r="AD36" s="116">
        <v>156950</v>
      </c>
      <c r="AE36" s="116">
        <v>138591.79999999999</v>
      </c>
      <c r="AF36" s="116">
        <v>0</v>
      </c>
      <c r="AG36" s="118">
        <v>1</v>
      </c>
      <c r="AH36" s="118">
        <v>0.53110000000000002</v>
      </c>
      <c r="AI36" s="118">
        <v>0.46894144999999998</v>
      </c>
      <c r="AJ36" s="118">
        <v>0</v>
      </c>
      <c r="AK36" s="116">
        <v>205556.09400000001</v>
      </c>
      <c r="AL36" s="116">
        <v>143508.51</v>
      </c>
      <c r="AM36" s="116">
        <v>62047.584000000003</v>
      </c>
      <c r="AN36" s="116">
        <v>282100.31</v>
      </c>
      <c r="AO36" s="12" t="s">
        <v>1552</v>
      </c>
    </row>
    <row r="37" spans="2:41" ht="28.8" x14ac:dyDescent="0.3">
      <c r="B37" s="12" t="s">
        <v>1105</v>
      </c>
      <c r="C37" s="12" t="s">
        <v>304</v>
      </c>
      <c r="D37" s="12" t="s">
        <v>330</v>
      </c>
      <c r="E37" s="12" t="s">
        <v>1535</v>
      </c>
      <c r="F37" s="12" t="s">
        <v>340</v>
      </c>
      <c r="G37" s="12" t="s">
        <v>256</v>
      </c>
      <c r="H37" s="12" t="s">
        <v>2846</v>
      </c>
      <c r="I37" s="12" t="s">
        <v>2898</v>
      </c>
      <c r="J37" s="12" t="s">
        <v>1259</v>
      </c>
      <c r="K37" s="12">
        <v>3</v>
      </c>
      <c r="L37" s="116">
        <v>295541.8</v>
      </c>
      <c r="M37" s="12" t="s">
        <v>791</v>
      </c>
      <c r="N37" s="118">
        <v>0</v>
      </c>
      <c r="O37" s="118">
        <v>0</v>
      </c>
      <c r="P37" s="118">
        <v>0</v>
      </c>
      <c r="Q37" s="118">
        <v>0</v>
      </c>
      <c r="R37" s="118">
        <v>0</v>
      </c>
      <c r="S37" s="118">
        <v>0</v>
      </c>
      <c r="T37" s="12">
        <v>0</v>
      </c>
      <c r="U37" s="116">
        <v>0</v>
      </c>
      <c r="V37" s="120">
        <v>0</v>
      </c>
      <c r="W37" s="116">
        <v>0</v>
      </c>
      <c r="X37" s="120">
        <v>0</v>
      </c>
      <c r="Y37" s="12">
        <v>0</v>
      </c>
      <c r="Z37" s="12">
        <v>0</v>
      </c>
      <c r="AA37" s="12">
        <v>0</v>
      </c>
      <c r="AB37" s="12">
        <v>3</v>
      </c>
      <c r="AC37" s="116">
        <v>0</v>
      </c>
      <c r="AD37" s="116">
        <v>0</v>
      </c>
      <c r="AE37" s="116">
        <v>0</v>
      </c>
      <c r="AF37" s="116">
        <v>295541.8</v>
      </c>
      <c r="AG37" s="118">
        <v>0</v>
      </c>
      <c r="AH37" s="118">
        <v>0</v>
      </c>
      <c r="AI37" s="118">
        <v>0</v>
      </c>
      <c r="AJ37" s="118">
        <v>1</v>
      </c>
      <c r="AK37" s="116">
        <v>0</v>
      </c>
      <c r="AL37" s="116">
        <v>0</v>
      </c>
      <c r="AM37" s="116">
        <v>0</v>
      </c>
      <c r="AN37" s="116">
        <v>295541.8</v>
      </c>
      <c r="AO37" s="12" t="s">
        <v>1552</v>
      </c>
    </row>
    <row r="38" spans="2:41" ht="28.8" x14ac:dyDescent="0.3">
      <c r="B38" s="12" t="s">
        <v>1105</v>
      </c>
      <c r="C38" s="12" t="s">
        <v>304</v>
      </c>
      <c r="D38" s="12" t="s">
        <v>330</v>
      </c>
      <c r="E38" s="12" t="s">
        <v>1535</v>
      </c>
      <c r="F38" s="12" t="s">
        <v>340</v>
      </c>
      <c r="G38" s="12" t="s">
        <v>262</v>
      </c>
      <c r="H38" s="12" t="s">
        <v>1531</v>
      </c>
      <c r="I38" s="12" t="s">
        <v>1532</v>
      </c>
      <c r="J38" s="12" t="s">
        <v>1259</v>
      </c>
      <c r="K38" s="12">
        <v>3</v>
      </c>
      <c r="L38" s="116">
        <v>295541.8</v>
      </c>
      <c r="M38" s="12" t="s">
        <v>791</v>
      </c>
      <c r="N38" s="118">
        <v>0</v>
      </c>
      <c r="O38" s="118">
        <v>0</v>
      </c>
      <c r="P38" s="118">
        <v>0</v>
      </c>
      <c r="Q38" s="118">
        <v>0</v>
      </c>
      <c r="R38" s="118">
        <v>0</v>
      </c>
      <c r="S38" s="118">
        <v>0</v>
      </c>
      <c r="T38" s="12">
        <v>0</v>
      </c>
      <c r="U38" s="116">
        <v>0</v>
      </c>
      <c r="V38" s="120">
        <v>0</v>
      </c>
      <c r="W38" s="116">
        <v>0</v>
      </c>
      <c r="X38" s="120">
        <v>0</v>
      </c>
      <c r="Y38" s="12">
        <v>0</v>
      </c>
      <c r="Z38" s="12">
        <v>0</v>
      </c>
      <c r="AA38" s="12">
        <v>0</v>
      </c>
      <c r="AB38" s="12">
        <v>3</v>
      </c>
      <c r="AC38" s="116">
        <v>0</v>
      </c>
      <c r="AD38" s="116">
        <v>0</v>
      </c>
      <c r="AE38" s="116">
        <v>0</v>
      </c>
      <c r="AF38" s="116">
        <v>295541.8</v>
      </c>
      <c r="AG38" s="118">
        <v>0</v>
      </c>
      <c r="AH38" s="118">
        <v>0</v>
      </c>
      <c r="AI38" s="118">
        <v>0</v>
      </c>
      <c r="AJ38" s="118">
        <v>1</v>
      </c>
      <c r="AK38" s="116">
        <v>0</v>
      </c>
      <c r="AL38" s="116">
        <v>0</v>
      </c>
      <c r="AM38" s="116">
        <v>0</v>
      </c>
      <c r="AN38" s="116">
        <v>295541.8</v>
      </c>
      <c r="AO38" s="12" t="s">
        <v>1552</v>
      </c>
    </row>
    <row r="39" spans="2:41" ht="28.8" x14ac:dyDescent="0.3">
      <c r="B39" s="12" t="s">
        <v>1105</v>
      </c>
      <c r="C39" s="12" t="s">
        <v>304</v>
      </c>
      <c r="D39" s="12" t="s">
        <v>330</v>
      </c>
      <c r="E39" s="12" t="s">
        <v>1535</v>
      </c>
      <c r="F39" s="12" t="s">
        <v>340</v>
      </c>
      <c r="G39" s="12" t="s">
        <v>260</v>
      </c>
      <c r="H39" s="12" t="s">
        <v>2846</v>
      </c>
      <c r="I39" s="12" t="s">
        <v>2898</v>
      </c>
      <c r="J39" s="12" t="s">
        <v>1110</v>
      </c>
      <c r="K39" s="12">
        <v>10</v>
      </c>
      <c r="L39" s="116">
        <v>13554.897000000001</v>
      </c>
      <c r="M39" s="12" t="s">
        <v>787</v>
      </c>
      <c r="N39" s="118">
        <v>1</v>
      </c>
      <c r="O39" s="118">
        <v>1</v>
      </c>
      <c r="P39" s="118">
        <v>0</v>
      </c>
      <c r="Q39" s="118">
        <v>1</v>
      </c>
      <c r="R39" s="118">
        <v>1</v>
      </c>
      <c r="S39" s="118">
        <v>0</v>
      </c>
      <c r="T39" s="12">
        <v>1</v>
      </c>
      <c r="U39" s="116">
        <v>2947.6333</v>
      </c>
      <c r="V39" s="120">
        <v>0.21745892</v>
      </c>
      <c r="W39" s="116">
        <v>4493.4138999999996</v>
      </c>
      <c r="X39" s="120">
        <v>0.33149746000000002</v>
      </c>
      <c r="Y39" s="12">
        <v>10</v>
      </c>
      <c r="Z39" s="12">
        <v>10</v>
      </c>
      <c r="AA39" s="12">
        <v>0</v>
      </c>
      <c r="AB39" s="12">
        <v>0</v>
      </c>
      <c r="AC39" s="116">
        <v>13554.897000000001</v>
      </c>
      <c r="AD39" s="116">
        <v>13554.897000000001</v>
      </c>
      <c r="AE39" s="116">
        <v>0</v>
      </c>
      <c r="AF39" s="116">
        <v>0</v>
      </c>
      <c r="AG39" s="118">
        <v>1</v>
      </c>
      <c r="AH39" s="118">
        <v>1</v>
      </c>
      <c r="AI39" s="118">
        <v>0</v>
      </c>
      <c r="AJ39" s="118">
        <v>0</v>
      </c>
      <c r="AK39" s="116">
        <v>10607.2637</v>
      </c>
      <c r="AL39" s="116">
        <v>10607.2637</v>
      </c>
      <c r="AM39" s="116">
        <v>0</v>
      </c>
      <c r="AN39" s="116">
        <v>10607.2637</v>
      </c>
      <c r="AO39" s="12" t="s">
        <v>1552</v>
      </c>
    </row>
    <row r="40" spans="2:41" ht="28.8" x14ac:dyDescent="0.3">
      <c r="B40" s="12" t="s">
        <v>1105</v>
      </c>
      <c r="C40" s="12" t="s">
        <v>304</v>
      </c>
      <c r="D40" s="12" t="s">
        <v>330</v>
      </c>
      <c r="E40" s="12" t="s">
        <v>1535</v>
      </c>
      <c r="F40" s="12" t="s">
        <v>340</v>
      </c>
      <c r="G40" s="12" t="s">
        <v>246</v>
      </c>
      <c r="H40" s="12" t="s">
        <v>1531</v>
      </c>
      <c r="I40" s="12" t="s">
        <v>2898</v>
      </c>
      <c r="J40" s="12" t="s">
        <v>1110</v>
      </c>
      <c r="K40" s="12">
        <v>10</v>
      </c>
      <c r="L40" s="116">
        <v>13554.897000000001</v>
      </c>
      <c r="M40" s="12" t="s">
        <v>787</v>
      </c>
      <c r="N40" s="118">
        <v>0.82812558000000003</v>
      </c>
      <c r="O40" s="118">
        <v>0.82809999999999995</v>
      </c>
      <c r="P40" s="118">
        <v>0</v>
      </c>
      <c r="Q40" s="118">
        <v>0.9</v>
      </c>
      <c r="R40" s="118">
        <v>0.9</v>
      </c>
      <c r="S40" s="118">
        <v>0</v>
      </c>
      <c r="T40" s="12">
        <v>2</v>
      </c>
      <c r="U40" s="116">
        <v>2903.8096</v>
      </c>
      <c r="V40" s="120">
        <v>0.21422587000000001</v>
      </c>
      <c r="W40" s="116">
        <v>2994.5241000000001</v>
      </c>
      <c r="X40" s="120">
        <v>0.22091825000000001</v>
      </c>
      <c r="Y40" s="12">
        <v>9</v>
      </c>
      <c r="Z40" s="12">
        <v>9</v>
      </c>
      <c r="AA40" s="12">
        <v>0</v>
      </c>
      <c r="AB40" s="12">
        <v>1</v>
      </c>
      <c r="AC40" s="116">
        <v>11225.156999999999</v>
      </c>
      <c r="AD40" s="116">
        <v>11225.156999999999</v>
      </c>
      <c r="AE40" s="116">
        <v>0</v>
      </c>
      <c r="AF40" s="116">
        <v>2329.7399999999998</v>
      </c>
      <c r="AG40" s="118">
        <v>0.82812558000000003</v>
      </c>
      <c r="AH40" s="118">
        <v>0.82809999999999995</v>
      </c>
      <c r="AI40" s="118">
        <v>0</v>
      </c>
      <c r="AJ40" s="118">
        <v>0.17187442</v>
      </c>
      <c r="AK40" s="116">
        <v>8321.3474000000006</v>
      </c>
      <c r="AL40" s="116">
        <v>8321.3474000000006</v>
      </c>
      <c r="AM40" s="116">
        <v>0</v>
      </c>
      <c r="AN40" s="116">
        <v>10651.0874</v>
      </c>
      <c r="AO40" s="12" t="s">
        <v>1552</v>
      </c>
    </row>
    <row r="41" spans="2:41" ht="28.8" x14ac:dyDescent="0.3">
      <c r="B41" s="12" t="s">
        <v>1105</v>
      </c>
      <c r="C41" s="12" t="s">
        <v>304</v>
      </c>
      <c r="D41" s="12" t="s">
        <v>330</v>
      </c>
      <c r="E41" s="12" t="s">
        <v>1535</v>
      </c>
      <c r="F41" s="12" t="s">
        <v>340</v>
      </c>
      <c r="G41" s="12" t="s">
        <v>256</v>
      </c>
      <c r="H41" s="12" t="s">
        <v>2846</v>
      </c>
      <c r="I41" s="12" t="s">
        <v>2898</v>
      </c>
      <c r="J41" s="12" t="s">
        <v>1110</v>
      </c>
      <c r="K41" s="12">
        <v>10</v>
      </c>
      <c r="L41" s="116">
        <v>13554.897000000001</v>
      </c>
      <c r="M41" s="12" t="s">
        <v>787</v>
      </c>
      <c r="N41" s="118">
        <v>1</v>
      </c>
      <c r="O41" s="118">
        <v>1</v>
      </c>
      <c r="P41" s="118">
        <v>0</v>
      </c>
      <c r="Q41" s="118">
        <v>1</v>
      </c>
      <c r="R41" s="118">
        <v>1</v>
      </c>
      <c r="S41" s="118">
        <v>0</v>
      </c>
      <c r="T41" s="12">
        <v>3</v>
      </c>
      <c r="U41" s="116">
        <v>2137.0563999999999</v>
      </c>
      <c r="V41" s="120">
        <v>0.15765936</v>
      </c>
      <c r="W41" s="116">
        <v>4363.2777999999998</v>
      </c>
      <c r="X41" s="120">
        <v>0.32189678999999999</v>
      </c>
      <c r="Y41" s="12">
        <v>10</v>
      </c>
      <c r="Z41" s="12">
        <v>10</v>
      </c>
      <c r="AA41" s="12">
        <v>0</v>
      </c>
      <c r="AB41" s="12">
        <v>0</v>
      </c>
      <c r="AC41" s="116">
        <v>13554.897000000001</v>
      </c>
      <c r="AD41" s="116">
        <v>13554.897000000001</v>
      </c>
      <c r="AE41" s="116">
        <v>0</v>
      </c>
      <c r="AF41" s="116">
        <v>0</v>
      </c>
      <c r="AG41" s="118">
        <v>1</v>
      </c>
      <c r="AH41" s="118">
        <v>1</v>
      </c>
      <c r="AI41" s="118">
        <v>0</v>
      </c>
      <c r="AJ41" s="118">
        <v>0</v>
      </c>
      <c r="AK41" s="116">
        <v>11417.8406</v>
      </c>
      <c r="AL41" s="116">
        <v>11417.8406</v>
      </c>
      <c r="AM41" s="116">
        <v>0</v>
      </c>
      <c r="AN41" s="116">
        <v>11417.8406</v>
      </c>
      <c r="AO41" s="12" t="s">
        <v>1552</v>
      </c>
    </row>
    <row r="42" spans="2:41" ht="28.8" x14ac:dyDescent="0.3">
      <c r="B42" s="12" t="s">
        <v>1105</v>
      </c>
      <c r="C42" s="12" t="s">
        <v>304</v>
      </c>
      <c r="D42" s="12" t="s">
        <v>330</v>
      </c>
      <c r="E42" s="12" t="s">
        <v>1535</v>
      </c>
      <c r="F42" s="12" t="s">
        <v>340</v>
      </c>
      <c r="G42" s="12" t="s">
        <v>249</v>
      </c>
      <c r="H42" s="12" t="s">
        <v>1531</v>
      </c>
      <c r="I42" s="12" t="s">
        <v>1532</v>
      </c>
      <c r="J42" s="12" t="s">
        <v>1110</v>
      </c>
      <c r="K42" s="12">
        <v>10</v>
      </c>
      <c r="L42" s="116">
        <v>13554.897000000001</v>
      </c>
      <c r="M42" s="12" t="s">
        <v>787</v>
      </c>
      <c r="N42" s="118">
        <v>1</v>
      </c>
      <c r="O42" s="118">
        <v>1</v>
      </c>
      <c r="P42" s="118">
        <v>0</v>
      </c>
      <c r="Q42" s="118">
        <v>1</v>
      </c>
      <c r="R42" s="118">
        <v>1</v>
      </c>
      <c r="S42" s="118">
        <v>0</v>
      </c>
      <c r="T42" s="12">
        <v>4</v>
      </c>
      <c r="U42" s="116">
        <v>1846.8720000000001</v>
      </c>
      <c r="V42" s="120">
        <v>0.13625128</v>
      </c>
      <c r="W42" s="116">
        <v>3649.4436000000001</v>
      </c>
      <c r="X42" s="120">
        <v>0.26923433000000002</v>
      </c>
      <c r="Y42" s="12">
        <v>10</v>
      </c>
      <c r="Z42" s="12">
        <v>10</v>
      </c>
      <c r="AA42" s="12">
        <v>0</v>
      </c>
      <c r="AB42" s="12">
        <v>0</v>
      </c>
      <c r="AC42" s="116">
        <v>13554.897000000001</v>
      </c>
      <c r="AD42" s="116">
        <v>13554.897000000001</v>
      </c>
      <c r="AE42" s="116">
        <v>0</v>
      </c>
      <c r="AF42" s="116">
        <v>0</v>
      </c>
      <c r="AG42" s="118">
        <v>1</v>
      </c>
      <c r="AH42" s="118">
        <v>1</v>
      </c>
      <c r="AI42" s="118">
        <v>0</v>
      </c>
      <c r="AJ42" s="118">
        <v>0</v>
      </c>
      <c r="AK42" s="116">
        <v>11708.025</v>
      </c>
      <c r="AL42" s="116">
        <v>11708.025</v>
      </c>
      <c r="AM42" s="116">
        <v>0</v>
      </c>
      <c r="AN42" s="116">
        <v>11708.025</v>
      </c>
      <c r="AO42" s="12" t="s">
        <v>1552</v>
      </c>
    </row>
    <row r="43" spans="2:41" ht="28.8" x14ac:dyDescent="0.3">
      <c r="B43" s="12" t="s">
        <v>1105</v>
      </c>
      <c r="C43" s="12" t="s">
        <v>304</v>
      </c>
      <c r="D43" s="12" t="s">
        <v>330</v>
      </c>
      <c r="E43" s="12" t="s">
        <v>1535</v>
      </c>
      <c r="F43" s="12" t="s">
        <v>340</v>
      </c>
      <c r="G43" s="12" t="s">
        <v>259</v>
      </c>
      <c r="H43" s="12" t="s">
        <v>2846</v>
      </c>
      <c r="I43" s="12" t="s">
        <v>1532</v>
      </c>
      <c r="J43" s="12" t="s">
        <v>1110</v>
      </c>
      <c r="K43" s="12">
        <v>10</v>
      </c>
      <c r="L43" s="116">
        <v>13554.897000000001</v>
      </c>
      <c r="M43" s="12" t="s">
        <v>787</v>
      </c>
      <c r="N43" s="118">
        <v>1</v>
      </c>
      <c r="O43" s="118">
        <v>0.92879999999999996</v>
      </c>
      <c r="P43" s="118">
        <v>7.115465E-2</v>
      </c>
      <c r="Q43" s="118">
        <v>1</v>
      </c>
      <c r="R43" s="118">
        <v>0.9</v>
      </c>
      <c r="S43" s="118">
        <v>0.1</v>
      </c>
      <c r="T43" s="12">
        <v>5</v>
      </c>
      <c r="U43" s="116">
        <v>1071.1916000000001</v>
      </c>
      <c r="V43" s="120">
        <v>7.9026170000000007E-2</v>
      </c>
      <c r="W43" s="116">
        <v>2806.0841</v>
      </c>
      <c r="X43" s="120">
        <v>0.20701626000000001</v>
      </c>
      <c r="Y43" s="12">
        <v>10</v>
      </c>
      <c r="Z43" s="12">
        <v>9</v>
      </c>
      <c r="AA43" s="12">
        <v>1</v>
      </c>
      <c r="AB43" s="12">
        <v>0</v>
      </c>
      <c r="AC43" s="116">
        <v>13554.897000000001</v>
      </c>
      <c r="AD43" s="116">
        <v>12590.403</v>
      </c>
      <c r="AE43" s="116">
        <v>964.49400000000003</v>
      </c>
      <c r="AF43" s="116">
        <v>0</v>
      </c>
      <c r="AG43" s="118">
        <v>1</v>
      </c>
      <c r="AH43" s="118">
        <v>0.92879999999999996</v>
      </c>
      <c r="AI43" s="118">
        <v>7.115465E-2</v>
      </c>
      <c r="AJ43" s="118">
        <v>0</v>
      </c>
      <c r="AK43" s="116">
        <v>13487.313399999999</v>
      </c>
      <c r="AL43" s="116">
        <v>11519.2114</v>
      </c>
      <c r="AM43" s="116">
        <v>1968.1020000000001</v>
      </c>
      <c r="AN43" s="116">
        <v>12483.705400000001</v>
      </c>
      <c r="AO43" s="12" t="s">
        <v>1552</v>
      </c>
    </row>
    <row r="44" spans="2:41" ht="28.8" x14ac:dyDescent="0.3">
      <c r="B44" s="12" t="s">
        <v>1105</v>
      </c>
      <c r="C44" s="12" t="s">
        <v>304</v>
      </c>
      <c r="D44" s="12" t="s">
        <v>330</v>
      </c>
      <c r="E44" s="12" t="s">
        <v>1535</v>
      </c>
      <c r="F44" s="12" t="s">
        <v>340</v>
      </c>
      <c r="G44" s="12" t="s">
        <v>254</v>
      </c>
      <c r="H44" s="12" t="s">
        <v>2846</v>
      </c>
      <c r="I44" s="12" t="s">
        <v>1532</v>
      </c>
      <c r="J44" s="12" t="s">
        <v>1110</v>
      </c>
      <c r="K44" s="12">
        <v>10</v>
      </c>
      <c r="L44" s="116">
        <v>13554.897000000001</v>
      </c>
      <c r="M44" s="12" t="s">
        <v>787</v>
      </c>
      <c r="N44" s="118">
        <v>1</v>
      </c>
      <c r="O44" s="118">
        <v>1</v>
      </c>
      <c r="P44" s="118">
        <v>0</v>
      </c>
      <c r="Q44" s="118">
        <v>1</v>
      </c>
      <c r="R44" s="118">
        <v>1</v>
      </c>
      <c r="S44" s="118">
        <v>0</v>
      </c>
      <c r="T44" s="12">
        <v>6</v>
      </c>
      <c r="U44" s="116">
        <v>-805.95299999999997</v>
      </c>
      <c r="V44" s="120">
        <v>-5.9458440000000001E-2</v>
      </c>
      <c r="W44" s="116">
        <v>1805.3568</v>
      </c>
      <c r="X44" s="120">
        <v>0.13318853</v>
      </c>
      <c r="Y44" s="12">
        <v>10</v>
      </c>
      <c r="Z44" s="12">
        <v>10</v>
      </c>
      <c r="AA44" s="12">
        <v>0</v>
      </c>
      <c r="AB44" s="12">
        <v>0</v>
      </c>
      <c r="AC44" s="116">
        <v>13554.897000000001</v>
      </c>
      <c r="AD44" s="116">
        <v>13554.897000000001</v>
      </c>
      <c r="AE44" s="116">
        <v>0</v>
      </c>
      <c r="AF44" s="116">
        <v>0</v>
      </c>
      <c r="AG44" s="118">
        <v>1</v>
      </c>
      <c r="AH44" s="118">
        <v>1</v>
      </c>
      <c r="AI44" s="118">
        <v>0</v>
      </c>
      <c r="AJ44" s="118">
        <v>0</v>
      </c>
      <c r="AK44" s="116">
        <v>14360.85</v>
      </c>
      <c r="AL44" s="116">
        <v>14360.85</v>
      </c>
      <c r="AM44" s="116">
        <v>0</v>
      </c>
      <c r="AN44" s="116">
        <v>14360.85</v>
      </c>
      <c r="AO44" s="12" t="s">
        <v>1552</v>
      </c>
    </row>
    <row r="45" spans="2:41" ht="28.8" x14ac:dyDescent="0.3">
      <c r="B45" s="12" t="s">
        <v>1105</v>
      </c>
      <c r="C45" s="12" t="s">
        <v>304</v>
      </c>
      <c r="D45" s="12" t="s">
        <v>330</v>
      </c>
      <c r="E45" s="12" t="s">
        <v>1535</v>
      </c>
      <c r="F45" s="12" t="s">
        <v>340</v>
      </c>
      <c r="G45" s="12" t="s">
        <v>262</v>
      </c>
      <c r="H45" s="12" t="s">
        <v>1531</v>
      </c>
      <c r="I45" s="12" t="s">
        <v>1532</v>
      </c>
      <c r="J45" s="12" t="s">
        <v>1110</v>
      </c>
      <c r="K45" s="12">
        <v>10</v>
      </c>
      <c r="L45" s="116">
        <v>13554.897000000001</v>
      </c>
      <c r="M45" s="12" t="s">
        <v>787</v>
      </c>
      <c r="N45" s="118">
        <v>0.95722726999999996</v>
      </c>
      <c r="O45" s="118">
        <v>0.95720000000000005</v>
      </c>
      <c r="P45" s="118">
        <v>0</v>
      </c>
      <c r="Q45" s="118">
        <v>0.8</v>
      </c>
      <c r="R45" s="118">
        <v>0.8</v>
      </c>
      <c r="S45" s="118">
        <v>0</v>
      </c>
      <c r="T45" s="12">
        <v>7</v>
      </c>
      <c r="U45" s="116">
        <v>-2361.8505</v>
      </c>
      <c r="V45" s="120">
        <v>-0.17424334</v>
      </c>
      <c r="W45" s="116">
        <v>1725.9</v>
      </c>
      <c r="X45" s="120">
        <v>0.12732668</v>
      </c>
      <c r="Y45" s="12">
        <v>8</v>
      </c>
      <c r="Z45" s="12">
        <v>8</v>
      </c>
      <c r="AA45" s="12">
        <v>0</v>
      </c>
      <c r="AB45" s="12">
        <v>2</v>
      </c>
      <c r="AC45" s="116">
        <v>12975.117</v>
      </c>
      <c r="AD45" s="116">
        <v>12975.117</v>
      </c>
      <c r="AE45" s="116">
        <v>0</v>
      </c>
      <c r="AF45" s="116">
        <v>579.78</v>
      </c>
      <c r="AG45" s="118">
        <v>0.95722726999999996</v>
      </c>
      <c r="AH45" s="118">
        <v>0.95720000000000005</v>
      </c>
      <c r="AI45" s="118">
        <v>0</v>
      </c>
      <c r="AJ45" s="118">
        <v>4.2772730000000002E-2</v>
      </c>
      <c r="AK45" s="116">
        <v>15336.967500000001</v>
      </c>
      <c r="AL45" s="116">
        <v>15336.967500000001</v>
      </c>
      <c r="AM45" s="116">
        <v>0</v>
      </c>
      <c r="AN45" s="116">
        <v>15916.747499999999</v>
      </c>
      <c r="AO45" s="12" t="s">
        <v>1552</v>
      </c>
    </row>
    <row r="46" spans="2:41" ht="28.8" x14ac:dyDescent="0.3">
      <c r="B46" s="12" t="s">
        <v>1105</v>
      </c>
      <c r="C46" s="12" t="s">
        <v>304</v>
      </c>
      <c r="D46" s="12" t="s">
        <v>330</v>
      </c>
      <c r="E46" s="12" t="s">
        <v>1535</v>
      </c>
      <c r="F46" s="12" t="s">
        <v>340</v>
      </c>
      <c r="G46" s="12" t="s">
        <v>251</v>
      </c>
      <c r="H46" s="12" t="s">
        <v>1531</v>
      </c>
      <c r="I46" s="12" t="s">
        <v>2898</v>
      </c>
      <c r="J46" s="12" t="s">
        <v>1110</v>
      </c>
      <c r="K46" s="12">
        <v>10</v>
      </c>
      <c r="L46" s="116">
        <v>13554.897000000001</v>
      </c>
      <c r="M46" s="12" t="s">
        <v>787</v>
      </c>
      <c r="N46" s="118">
        <v>1</v>
      </c>
      <c r="O46" s="118">
        <v>1</v>
      </c>
      <c r="P46" s="118">
        <v>0</v>
      </c>
      <c r="Q46" s="118">
        <v>1</v>
      </c>
      <c r="R46" s="118">
        <v>1</v>
      </c>
      <c r="S46" s="118">
        <v>0</v>
      </c>
      <c r="T46" s="12">
        <v>8</v>
      </c>
      <c r="U46" s="116">
        <v>-5186.6827999999996</v>
      </c>
      <c r="V46" s="120">
        <v>-0.38264272999999999</v>
      </c>
      <c r="W46" s="116">
        <v>1137.8305</v>
      </c>
      <c r="X46" s="120">
        <v>8.3942390000000006E-2</v>
      </c>
      <c r="Y46" s="12">
        <v>10</v>
      </c>
      <c r="Z46" s="12">
        <v>10</v>
      </c>
      <c r="AA46" s="12">
        <v>0</v>
      </c>
      <c r="AB46" s="12">
        <v>0</v>
      </c>
      <c r="AC46" s="116">
        <v>13554.897000000001</v>
      </c>
      <c r="AD46" s="116">
        <v>13554.897000000001</v>
      </c>
      <c r="AE46" s="116">
        <v>0</v>
      </c>
      <c r="AF46" s="116">
        <v>0</v>
      </c>
      <c r="AG46" s="118">
        <v>1</v>
      </c>
      <c r="AH46" s="118">
        <v>1</v>
      </c>
      <c r="AI46" s="118">
        <v>0</v>
      </c>
      <c r="AJ46" s="118">
        <v>0</v>
      </c>
      <c r="AK46" s="116">
        <v>18741.5798</v>
      </c>
      <c r="AL46" s="116">
        <v>18741.5798</v>
      </c>
      <c r="AM46" s="116">
        <v>0</v>
      </c>
      <c r="AN46" s="116">
        <v>18741.5798</v>
      </c>
      <c r="AO46" s="12" t="s">
        <v>1552</v>
      </c>
    </row>
    <row r="47" spans="2:41" ht="28.8" x14ac:dyDescent="0.3">
      <c r="B47" s="12" t="s">
        <v>1105</v>
      </c>
      <c r="C47" s="12" t="s">
        <v>304</v>
      </c>
      <c r="D47" s="12" t="s">
        <v>330</v>
      </c>
      <c r="E47" s="12" t="s">
        <v>1535</v>
      </c>
      <c r="F47" s="12" t="s">
        <v>340</v>
      </c>
      <c r="G47" s="12" t="s">
        <v>254</v>
      </c>
      <c r="H47" s="12" t="s">
        <v>2846</v>
      </c>
      <c r="I47" s="12" t="s">
        <v>1532</v>
      </c>
      <c r="J47" s="12" t="s">
        <v>1218</v>
      </c>
      <c r="K47" s="12">
        <v>10</v>
      </c>
      <c r="L47" s="116">
        <v>1625427.6159999999</v>
      </c>
      <c r="M47" s="12" t="s">
        <v>787</v>
      </c>
      <c r="N47" s="118">
        <v>1</v>
      </c>
      <c r="O47" s="118">
        <v>0.78849999999999998</v>
      </c>
      <c r="P47" s="118">
        <v>0.21147147999999999</v>
      </c>
      <c r="Q47" s="118">
        <v>1</v>
      </c>
      <c r="R47" s="118">
        <v>0.5</v>
      </c>
      <c r="S47" s="118">
        <v>0.5</v>
      </c>
      <c r="T47" s="12">
        <v>1</v>
      </c>
      <c r="U47" s="116">
        <v>181967.41440000001</v>
      </c>
      <c r="V47" s="120">
        <v>0.11195049</v>
      </c>
      <c r="W47" s="116">
        <v>283229.07040000003</v>
      </c>
      <c r="X47" s="120">
        <v>0.17424896000000001</v>
      </c>
      <c r="Y47" s="12">
        <v>10</v>
      </c>
      <c r="Z47" s="12">
        <v>5</v>
      </c>
      <c r="AA47" s="12">
        <v>5</v>
      </c>
      <c r="AB47" s="12">
        <v>0</v>
      </c>
      <c r="AC47" s="116">
        <v>1625427.6159999999</v>
      </c>
      <c r="AD47" s="116">
        <v>1281696.0360000001</v>
      </c>
      <c r="AE47" s="116">
        <v>343731.58</v>
      </c>
      <c r="AF47" s="116">
        <v>0</v>
      </c>
      <c r="AG47" s="118">
        <v>1</v>
      </c>
      <c r="AH47" s="118">
        <v>0.78849999999999998</v>
      </c>
      <c r="AI47" s="118">
        <v>0.21147147999999999</v>
      </c>
      <c r="AJ47" s="118">
        <v>0</v>
      </c>
      <c r="AK47" s="116">
        <v>1707743.2727000001</v>
      </c>
      <c r="AL47" s="116">
        <v>1099728.6216</v>
      </c>
      <c r="AM47" s="116">
        <v>608014.65110000002</v>
      </c>
      <c r="AN47" s="116">
        <v>1443460.2016</v>
      </c>
      <c r="AO47" s="12" t="s">
        <v>1552</v>
      </c>
    </row>
    <row r="48" spans="2:41" ht="28.8" x14ac:dyDescent="0.3">
      <c r="B48" s="12" t="s">
        <v>1105</v>
      </c>
      <c r="C48" s="12" t="s">
        <v>304</v>
      </c>
      <c r="D48" s="12" t="s">
        <v>330</v>
      </c>
      <c r="E48" s="12" t="s">
        <v>1535</v>
      </c>
      <c r="F48" s="12" t="s">
        <v>340</v>
      </c>
      <c r="G48" s="12" t="s">
        <v>251</v>
      </c>
      <c r="H48" s="12" t="s">
        <v>1531</v>
      </c>
      <c r="I48" s="12" t="s">
        <v>2898</v>
      </c>
      <c r="J48" s="12" t="s">
        <v>1218</v>
      </c>
      <c r="K48" s="12">
        <v>10</v>
      </c>
      <c r="L48" s="116">
        <v>1625427.6159999999</v>
      </c>
      <c r="M48" s="12" t="s">
        <v>787</v>
      </c>
      <c r="N48" s="118">
        <v>1</v>
      </c>
      <c r="O48" s="118">
        <v>0.9415</v>
      </c>
      <c r="P48" s="118">
        <v>5.8467270000000002E-2</v>
      </c>
      <c r="Q48" s="118">
        <v>1</v>
      </c>
      <c r="R48" s="118">
        <v>0.6</v>
      </c>
      <c r="S48" s="118">
        <v>0.4</v>
      </c>
      <c r="T48" s="12">
        <v>2</v>
      </c>
      <c r="U48" s="116">
        <v>116416.4506</v>
      </c>
      <c r="V48" s="120">
        <v>7.1622050000000007E-2</v>
      </c>
      <c r="W48" s="116">
        <v>288739.08600000001</v>
      </c>
      <c r="X48" s="120">
        <v>0.17763884999999999</v>
      </c>
      <c r="Y48" s="12">
        <v>10</v>
      </c>
      <c r="Z48" s="12">
        <v>6</v>
      </c>
      <c r="AA48" s="12">
        <v>4</v>
      </c>
      <c r="AB48" s="12">
        <v>0</v>
      </c>
      <c r="AC48" s="116">
        <v>1625427.6159999999</v>
      </c>
      <c r="AD48" s="116">
        <v>1530393.2960000001</v>
      </c>
      <c r="AE48" s="116">
        <v>95034.32</v>
      </c>
      <c r="AF48" s="116">
        <v>0</v>
      </c>
      <c r="AG48" s="118">
        <v>1</v>
      </c>
      <c r="AH48" s="118">
        <v>0.9415</v>
      </c>
      <c r="AI48" s="118">
        <v>5.8467270000000002E-2</v>
      </c>
      <c r="AJ48" s="118">
        <v>0</v>
      </c>
      <c r="AK48" s="116">
        <v>1469850.4217999999</v>
      </c>
      <c r="AL48" s="116">
        <v>1413976.8454</v>
      </c>
      <c r="AM48" s="116">
        <v>55873.576399999998</v>
      </c>
      <c r="AN48" s="116">
        <v>1509011.1654000001</v>
      </c>
      <c r="AO48" s="12" t="s">
        <v>1552</v>
      </c>
    </row>
    <row r="49" spans="2:41" ht="28.8" x14ac:dyDescent="0.3">
      <c r="B49" s="12" t="s">
        <v>1105</v>
      </c>
      <c r="C49" s="12" t="s">
        <v>304</v>
      </c>
      <c r="D49" s="12" t="s">
        <v>330</v>
      </c>
      <c r="E49" s="12" t="s">
        <v>1535</v>
      </c>
      <c r="F49" s="12" t="s">
        <v>340</v>
      </c>
      <c r="G49" s="12" t="s">
        <v>246</v>
      </c>
      <c r="H49" s="12" t="s">
        <v>1531</v>
      </c>
      <c r="I49" s="12" t="s">
        <v>2898</v>
      </c>
      <c r="J49" s="12" t="s">
        <v>1218</v>
      </c>
      <c r="K49" s="12">
        <v>10</v>
      </c>
      <c r="L49" s="116">
        <v>1625427.6159999999</v>
      </c>
      <c r="M49" s="12" t="s">
        <v>789</v>
      </c>
      <c r="N49" s="118">
        <v>0.22802622</v>
      </c>
      <c r="O49" s="118">
        <v>0.20330000000000001</v>
      </c>
      <c r="P49" s="118">
        <v>2.476331E-2</v>
      </c>
      <c r="Q49" s="118">
        <v>0.8</v>
      </c>
      <c r="R49" s="118">
        <v>0.5</v>
      </c>
      <c r="S49" s="118">
        <v>0.3</v>
      </c>
      <c r="T49" s="12">
        <v>0</v>
      </c>
      <c r="U49" s="116">
        <v>25665.7932</v>
      </c>
      <c r="V49" s="120">
        <v>1.5790180000000001E-2</v>
      </c>
      <c r="W49" s="116">
        <v>32425.677</v>
      </c>
      <c r="X49" s="120">
        <v>1.994901E-2</v>
      </c>
      <c r="Y49" s="12">
        <v>8</v>
      </c>
      <c r="Z49" s="12">
        <v>5</v>
      </c>
      <c r="AA49" s="12">
        <v>3</v>
      </c>
      <c r="AB49" s="12">
        <v>2</v>
      </c>
      <c r="AC49" s="116">
        <v>370640.11599999998</v>
      </c>
      <c r="AD49" s="116">
        <v>330389.15600000002</v>
      </c>
      <c r="AE49" s="116">
        <v>40250.959999999999</v>
      </c>
      <c r="AF49" s="116">
        <v>1254787.5</v>
      </c>
      <c r="AG49" s="118">
        <v>0.22802622</v>
      </c>
      <c r="AH49" s="118">
        <v>0.20330000000000001</v>
      </c>
      <c r="AI49" s="118">
        <v>2.476331E-2</v>
      </c>
      <c r="AJ49" s="118">
        <v>0.77197378000000005</v>
      </c>
      <c r="AK49" s="116">
        <v>339953.91720000003</v>
      </c>
      <c r="AL49" s="116">
        <v>304723.3628</v>
      </c>
      <c r="AM49" s="116">
        <v>35230.554400000001</v>
      </c>
      <c r="AN49" s="116">
        <v>1599761.8228</v>
      </c>
      <c r="AO49" s="12" t="s">
        <v>1552</v>
      </c>
    </row>
    <row r="50" spans="2:41" ht="28.8" x14ac:dyDescent="0.3">
      <c r="B50" s="12" t="s">
        <v>1105</v>
      </c>
      <c r="C50" s="12" t="s">
        <v>304</v>
      </c>
      <c r="D50" s="12" t="s">
        <v>330</v>
      </c>
      <c r="E50" s="12" t="s">
        <v>1535</v>
      </c>
      <c r="F50" s="12" t="s">
        <v>340</v>
      </c>
      <c r="G50" s="12" t="s">
        <v>249</v>
      </c>
      <c r="H50" s="12" t="s">
        <v>1531</v>
      </c>
      <c r="I50" s="12" t="s">
        <v>1532</v>
      </c>
      <c r="J50" s="12" t="s">
        <v>1218</v>
      </c>
      <c r="K50" s="12">
        <v>10</v>
      </c>
      <c r="L50" s="116">
        <v>1625427.6159999999</v>
      </c>
      <c r="M50" s="12" t="s">
        <v>789</v>
      </c>
      <c r="N50" s="118">
        <v>1</v>
      </c>
      <c r="O50" s="118">
        <v>0.45129999999999998</v>
      </c>
      <c r="P50" s="118">
        <v>0.54868600000000001</v>
      </c>
      <c r="Q50" s="118">
        <v>1</v>
      </c>
      <c r="R50" s="118">
        <v>0.5</v>
      </c>
      <c r="S50" s="118">
        <v>0.5</v>
      </c>
      <c r="T50" s="12">
        <v>0</v>
      </c>
      <c r="U50" s="116">
        <v>77433.027000000002</v>
      </c>
      <c r="V50" s="120">
        <v>4.7638560000000003E-2</v>
      </c>
      <c r="W50" s="116">
        <v>87282.192999999999</v>
      </c>
      <c r="X50" s="120">
        <v>5.3697990000000001E-2</v>
      </c>
      <c r="Y50" s="12">
        <v>10</v>
      </c>
      <c r="Z50" s="12">
        <v>5</v>
      </c>
      <c r="AA50" s="12">
        <v>5</v>
      </c>
      <c r="AB50" s="12">
        <v>0</v>
      </c>
      <c r="AC50" s="116">
        <v>1625427.6159999999</v>
      </c>
      <c r="AD50" s="116">
        <v>733578.23999999999</v>
      </c>
      <c r="AE50" s="116">
        <v>891849.37600000005</v>
      </c>
      <c r="AF50" s="116">
        <v>0</v>
      </c>
      <c r="AG50" s="118">
        <v>1</v>
      </c>
      <c r="AH50" s="118">
        <v>0.45129999999999998</v>
      </c>
      <c r="AI50" s="118">
        <v>0.54868600000000001</v>
      </c>
      <c r="AJ50" s="118">
        <v>0</v>
      </c>
      <c r="AK50" s="116">
        <v>1045253.7062</v>
      </c>
      <c r="AL50" s="116">
        <v>656145.21299999999</v>
      </c>
      <c r="AM50" s="116">
        <v>389108.49320000003</v>
      </c>
      <c r="AN50" s="116">
        <v>1547994.5889999999</v>
      </c>
      <c r="AO50" s="12" t="s">
        <v>1552</v>
      </c>
    </row>
    <row r="51" spans="2:41" ht="28.8" x14ac:dyDescent="0.3">
      <c r="B51" s="12" t="s">
        <v>1105</v>
      </c>
      <c r="C51" s="12" t="s">
        <v>304</v>
      </c>
      <c r="D51" s="12" t="s">
        <v>330</v>
      </c>
      <c r="E51" s="12" t="s">
        <v>1535</v>
      </c>
      <c r="F51" s="12" t="s">
        <v>340</v>
      </c>
      <c r="G51" s="12" t="s">
        <v>259</v>
      </c>
      <c r="H51" s="12" t="s">
        <v>2846</v>
      </c>
      <c r="I51" s="12" t="s">
        <v>1532</v>
      </c>
      <c r="J51" s="12" t="s">
        <v>1218</v>
      </c>
      <c r="K51" s="12">
        <v>10</v>
      </c>
      <c r="L51" s="116">
        <v>1625427.6159999999</v>
      </c>
      <c r="M51" s="12" t="s">
        <v>789</v>
      </c>
      <c r="N51" s="118">
        <v>1</v>
      </c>
      <c r="O51" s="118">
        <v>0.54139999999999999</v>
      </c>
      <c r="P51" s="118">
        <v>0.45860807999999997</v>
      </c>
      <c r="Q51" s="118">
        <v>1</v>
      </c>
      <c r="R51" s="118">
        <v>0.4</v>
      </c>
      <c r="S51" s="118">
        <v>0.6</v>
      </c>
      <c r="T51" s="12">
        <v>0</v>
      </c>
      <c r="U51" s="116">
        <v>-169004.42360000001</v>
      </c>
      <c r="V51" s="120">
        <v>-0.10397536</v>
      </c>
      <c r="W51" s="116">
        <v>6395.7344000000003</v>
      </c>
      <c r="X51" s="120">
        <v>3.9347999999999996E-3</v>
      </c>
      <c r="Y51" s="12">
        <v>10</v>
      </c>
      <c r="Z51" s="12">
        <v>4</v>
      </c>
      <c r="AA51" s="12">
        <v>6</v>
      </c>
      <c r="AB51" s="12">
        <v>0</v>
      </c>
      <c r="AC51" s="116">
        <v>1625427.6159999999</v>
      </c>
      <c r="AD51" s="116">
        <v>879993.37600000005</v>
      </c>
      <c r="AE51" s="116">
        <v>745434.24</v>
      </c>
      <c r="AF51" s="116">
        <v>0</v>
      </c>
      <c r="AG51" s="118">
        <v>1</v>
      </c>
      <c r="AH51" s="118">
        <v>0.54139999999999999</v>
      </c>
      <c r="AI51" s="118">
        <v>0.45860807999999997</v>
      </c>
      <c r="AJ51" s="118">
        <v>0</v>
      </c>
      <c r="AK51" s="116">
        <v>1875520.4272</v>
      </c>
      <c r="AL51" s="116">
        <v>1048997.7996</v>
      </c>
      <c r="AM51" s="116">
        <v>826522.62760000001</v>
      </c>
      <c r="AN51" s="116">
        <v>1794432.0396</v>
      </c>
      <c r="AO51" s="12" t="s">
        <v>1552</v>
      </c>
    </row>
    <row r="52" spans="2:41" ht="28.8" x14ac:dyDescent="0.3">
      <c r="B52" s="12" t="s">
        <v>1105</v>
      </c>
      <c r="C52" s="12" t="s">
        <v>304</v>
      </c>
      <c r="D52" s="12" t="s">
        <v>330</v>
      </c>
      <c r="E52" s="12" t="s">
        <v>1535</v>
      </c>
      <c r="F52" s="12" t="s">
        <v>340</v>
      </c>
      <c r="G52" s="12" t="s">
        <v>260</v>
      </c>
      <c r="H52" s="12" t="s">
        <v>2846</v>
      </c>
      <c r="I52" s="12" t="s">
        <v>2898</v>
      </c>
      <c r="J52" s="12" t="s">
        <v>1218</v>
      </c>
      <c r="K52" s="12">
        <v>10</v>
      </c>
      <c r="L52" s="116">
        <v>1625427.6159999999</v>
      </c>
      <c r="M52" s="12" t="s">
        <v>789</v>
      </c>
      <c r="N52" s="118">
        <v>1</v>
      </c>
      <c r="O52" s="118">
        <v>0.1983</v>
      </c>
      <c r="P52" s="118">
        <v>0.80168114999999995</v>
      </c>
      <c r="Q52" s="118">
        <v>1</v>
      </c>
      <c r="R52" s="118">
        <v>0.5</v>
      </c>
      <c r="S52" s="118">
        <v>0.5</v>
      </c>
      <c r="T52" s="12">
        <v>0</v>
      </c>
      <c r="U52" s="116">
        <v>62913.8341</v>
      </c>
      <c r="V52" s="120">
        <v>3.8706020000000001E-2</v>
      </c>
      <c r="W52" s="116">
        <v>62913.8341</v>
      </c>
      <c r="X52" s="120">
        <v>3.8706020000000001E-2</v>
      </c>
      <c r="Y52" s="12">
        <v>10</v>
      </c>
      <c r="Z52" s="12">
        <v>5</v>
      </c>
      <c r="AA52" s="12">
        <v>5</v>
      </c>
      <c r="AB52" s="12">
        <v>0</v>
      </c>
      <c r="AC52" s="116">
        <v>1625427.6159999999</v>
      </c>
      <c r="AD52" s="116">
        <v>322352.94</v>
      </c>
      <c r="AE52" s="116">
        <v>1303074.676</v>
      </c>
      <c r="AF52" s="116">
        <v>0</v>
      </c>
      <c r="AG52" s="118">
        <v>1</v>
      </c>
      <c r="AH52" s="118">
        <v>0.1983</v>
      </c>
      <c r="AI52" s="118">
        <v>0.80168114999999995</v>
      </c>
      <c r="AJ52" s="118">
        <v>0</v>
      </c>
      <c r="AK52" s="116">
        <v>1406552.3306</v>
      </c>
      <c r="AL52" s="116">
        <v>259439.1059</v>
      </c>
      <c r="AM52" s="116">
        <v>1147113.2246999999</v>
      </c>
      <c r="AN52" s="116">
        <v>1562513.7819000001</v>
      </c>
      <c r="AO52" s="12" t="s">
        <v>1552</v>
      </c>
    </row>
    <row r="53" spans="2:41" ht="28.8" x14ac:dyDescent="0.3">
      <c r="B53" s="12" t="s">
        <v>1105</v>
      </c>
      <c r="C53" s="12" t="s">
        <v>304</v>
      </c>
      <c r="D53" s="12" t="s">
        <v>330</v>
      </c>
      <c r="E53" s="12" t="s">
        <v>1535</v>
      </c>
      <c r="F53" s="12" t="s">
        <v>340</v>
      </c>
      <c r="G53" s="12" t="s">
        <v>262</v>
      </c>
      <c r="H53" s="12" t="s">
        <v>1531</v>
      </c>
      <c r="I53" s="12" t="s">
        <v>1532</v>
      </c>
      <c r="J53" s="12" t="s">
        <v>1218</v>
      </c>
      <c r="K53" s="12">
        <v>10</v>
      </c>
      <c r="L53" s="116">
        <v>1625427.6159999999</v>
      </c>
      <c r="M53" s="12" t="s">
        <v>789</v>
      </c>
      <c r="N53" s="118">
        <v>0.58318020999999998</v>
      </c>
      <c r="O53" s="118">
        <v>0.53639999999999999</v>
      </c>
      <c r="P53" s="118">
        <v>4.6732349999999999E-2</v>
      </c>
      <c r="Q53" s="118">
        <v>0.8</v>
      </c>
      <c r="R53" s="118">
        <v>0.4</v>
      </c>
      <c r="S53" s="118">
        <v>0.4</v>
      </c>
      <c r="T53" s="12">
        <v>0</v>
      </c>
      <c r="U53" s="116">
        <v>-170034.37520000001</v>
      </c>
      <c r="V53" s="120">
        <v>-0.10460901</v>
      </c>
      <c r="W53" s="116">
        <v>132.696</v>
      </c>
      <c r="X53" s="120">
        <v>8.1639999999999998E-5</v>
      </c>
      <c r="Y53" s="12">
        <v>8</v>
      </c>
      <c r="Z53" s="12">
        <v>4</v>
      </c>
      <c r="AA53" s="12">
        <v>4</v>
      </c>
      <c r="AB53" s="12">
        <v>2</v>
      </c>
      <c r="AC53" s="116">
        <v>947917.21600000001</v>
      </c>
      <c r="AD53" s="116">
        <v>871957.16</v>
      </c>
      <c r="AE53" s="116">
        <v>75960.055999999997</v>
      </c>
      <c r="AF53" s="116">
        <v>677510.4</v>
      </c>
      <c r="AG53" s="118">
        <v>0.58318020999999998</v>
      </c>
      <c r="AH53" s="118">
        <v>0.53639999999999999</v>
      </c>
      <c r="AI53" s="118">
        <v>4.6732349999999999E-2</v>
      </c>
      <c r="AJ53" s="118">
        <v>0.41681979000000002</v>
      </c>
      <c r="AK53" s="116">
        <v>1077351.0386000001</v>
      </c>
      <c r="AL53" s="116">
        <v>1041991.5352</v>
      </c>
      <c r="AM53" s="116">
        <v>35359.503400000001</v>
      </c>
      <c r="AN53" s="116">
        <v>1795461.9912</v>
      </c>
      <c r="AO53" s="12" t="s">
        <v>1552</v>
      </c>
    </row>
    <row r="54" spans="2:41" ht="28.8" x14ac:dyDescent="0.3">
      <c r="B54" s="12" t="s">
        <v>1105</v>
      </c>
      <c r="C54" s="12" t="s">
        <v>304</v>
      </c>
      <c r="D54" s="12" t="s">
        <v>330</v>
      </c>
      <c r="E54" s="12" t="s">
        <v>1535</v>
      </c>
      <c r="F54" s="12" t="s">
        <v>340</v>
      </c>
      <c r="G54" s="12" t="s">
        <v>256</v>
      </c>
      <c r="H54" s="12" t="s">
        <v>2846</v>
      </c>
      <c r="I54" s="12" t="s">
        <v>2898</v>
      </c>
      <c r="J54" s="12" t="s">
        <v>1218</v>
      </c>
      <c r="K54" s="12">
        <v>10</v>
      </c>
      <c r="L54" s="116">
        <v>1625427.6159999999</v>
      </c>
      <c r="M54" s="12" t="s">
        <v>791</v>
      </c>
      <c r="N54" s="118">
        <v>0</v>
      </c>
      <c r="O54" s="118">
        <v>0</v>
      </c>
      <c r="P54" s="118">
        <v>0</v>
      </c>
      <c r="Q54" s="118">
        <v>0</v>
      </c>
      <c r="R54" s="118">
        <v>0</v>
      </c>
      <c r="S54" s="118">
        <v>0</v>
      </c>
      <c r="T54" s="12">
        <v>0</v>
      </c>
      <c r="U54" s="116">
        <v>0</v>
      </c>
      <c r="V54" s="120">
        <v>0</v>
      </c>
      <c r="W54" s="116">
        <v>0</v>
      </c>
      <c r="X54" s="120">
        <v>0</v>
      </c>
      <c r="Y54" s="12">
        <v>0</v>
      </c>
      <c r="Z54" s="12">
        <v>0</v>
      </c>
      <c r="AA54" s="12">
        <v>0</v>
      </c>
      <c r="AB54" s="12">
        <v>10</v>
      </c>
      <c r="AC54" s="116">
        <v>0</v>
      </c>
      <c r="AD54" s="116">
        <v>0</v>
      </c>
      <c r="AE54" s="116">
        <v>0</v>
      </c>
      <c r="AF54" s="116">
        <v>1625427.6159999999</v>
      </c>
      <c r="AG54" s="118">
        <v>0</v>
      </c>
      <c r="AH54" s="118">
        <v>0</v>
      </c>
      <c r="AI54" s="118">
        <v>0</v>
      </c>
      <c r="AJ54" s="118">
        <v>1</v>
      </c>
      <c r="AK54" s="116">
        <v>0</v>
      </c>
      <c r="AL54" s="116">
        <v>0</v>
      </c>
      <c r="AM54" s="116">
        <v>0</v>
      </c>
      <c r="AN54" s="116">
        <v>1625427.6159999999</v>
      </c>
      <c r="AO54" s="12" t="s">
        <v>1552</v>
      </c>
    </row>
    <row r="55" spans="2:41" ht="28.8" x14ac:dyDescent="0.3">
      <c r="B55" s="12" t="s">
        <v>1105</v>
      </c>
      <c r="C55" s="12" t="s">
        <v>304</v>
      </c>
      <c r="D55" s="12" t="s">
        <v>330</v>
      </c>
      <c r="E55" s="12" t="s">
        <v>1535</v>
      </c>
      <c r="F55" s="12" t="s">
        <v>340</v>
      </c>
      <c r="G55" s="12" t="s">
        <v>256</v>
      </c>
      <c r="H55" s="12" t="s">
        <v>2846</v>
      </c>
      <c r="I55" s="12" t="s">
        <v>2898</v>
      </c>
      <c r="J55" s="12" t="s">
        <v>1176</v>
      </c>
      <c r="K55" s="12">
        <v>10</v>
      </c>
      <c r="L55" s="116">
        <v>22111.994500000001</v>
      </c>
      <c r="M55" s="12" t="s">
        <v>787</v>
      </c>
      <c r="N55" s="118">
        <v>1</v>
      </c>
      <c r="O55" s="118">
        <v>0.9083</v>
      </c>
      <c r="P55" s="118">
        <v>9.1711490000000007E-2</v>
      </c>
      <c r="Q55" s="118">
        <v>1</v>
      </c>
      <c r="R55" s="118">
        <v>0.8</v>
      </c>
      <c r="S55" s="118">
        <v>0.2</v>
      </c>
      <c r="T55" s="12">
        <v>1</v>
      </c>
      <c r="U55" s="116">
        <v>5879.4048000000003</v>
      </c>
      <c r="V55" s="120">
        <v>0.26589211000000001</v>
      </c>
      <c r="W55" s="116">
        <v>6711.5555999999997</v>
      </c>
      <c r="X55" s="120">
        <v>0.30352556000000003</v>
      </c>
      <c r="Y55" s="12">
        <v>10</v>
      </c>
      <c r="Z55" s="12">
        <v>8</v>
      </c>
      <c r="AA55" s="12">
        <v>2</v>
      </c>
      <c r="AB55" s="12">
        <v>0</v>
      </c>
      <c r="AC55" s="116">
        <v>22111.994500000001</v>
      </c>
      <c r="AD55" s="116">
        <v>20084.070500000002</v>
      </c>
      <c r="AE55" s="116">
        <v>2027.924</v>
      </c>
      <c r="AF55" s="116">
        <v>0</v>
      </c>
      <c r="AG55" s="118">
        <v>1</v>
      </c>
      <c r="AH55" s="118">
        <v>0.9083</v>
      </c>
      <c r="AI55" s="118">
        <v>9.1711490000000007E-2</v>
      </c>
      <c r="AJ55" s="118">
        <v>0</v>
      </c>
      <c r="AK55" s="116">
        <v>16941.059300000001</v>
      </c>
      <c r="AL55" s="116">
        <v>14204.6657</v>
      </c>
      <c r="AM55" s="116">
        <v>2736.3935999999999</v>
      </c>
      <c r="AN55" s="116">
        <v>16232.5897</v>
      </c>
      <c r="AO55" s="12" t="s">
        <v>1552</v>
      </c>
    </row>
    <row r="56" spans="2:41" ht="28.8" x14ac:dyDescent="0.3">
      <c r="B56" s="12" t="s">
        <v>1105</v>
      </c>
      <c r="C56" s="12" t="s">
        <v>304</v>
      </c>
      <c r="D56" s="12" t="s">
        <v>330</v>
      </c>
      <c r="E56" s="12" t="s">
        <v>1535</v>
      </c>
      <c r="F56" s="12" t="s">
        <v>340</v>
      </c>
      <c r="G56" s="12" t="s">
        <v>254</v>
      </c>
      <c r="H56" s="12" t="s">
        <v>2846</v>
      </c>
      <c r="I56" s="12" t="s">
        <v>1532</v>
      </c>
      <c r="J56" s="12" t="s">
        <v>1176</v>
      </c>
      <c r="K56" s="12">
        <v>10</v>
      </c>
      <c r="L56" s="116">
        <v>22111.994500000001</v>
      </c>
      <c r="M56" s="12" t="s">
        <v>787</v>
      </c>
      <c r="N56" s="118">
        <v>1</v>
      </c>
      <c r="O56" s="118">
        <v>1</v>
      </c>
      <c r="P56" s="118">
        <v>0</v>
      </c>
      <c r="Q56" s="118">
        <v>1</v>
      </c>
      <c r="R56" s="118">
        <v>1</v>
      </c>
      <c r="S56" s="118">
        <v>0</v>
      </c>
      <c r="T56" s="12">
        <v>2</v>
      </c>
      <c r="U56" s="116">
        <v>2457.7089000000001</v>
      </c>
      <c r="V56" s="120">
        <v>0.11114822000000001</v>
      </c>
      <c r="W56" s="116">
        <v>4792.7011000000002</v>
      </c>
      <c r="X56" s="120">
        <v>0.21674667</v>
      </c>
      <c r="Y56" s="12">
        <v>10</v>
      </c>
      <c r="Z56" s="12">
        <v>10</v>
      </c>
      <c r="AA56" s="12">
        <v>0</v>
      </c>
      <c r="AB56" s="12">
        <v>0</v>
      </c>
      <c r="AC56" s="116">
        <v>22111.994500000001</v>
      </c>
      <c r="AD56" s="116">
        <v>22111.994500000001</v>
      </c>
      <c r="AE56" s="116">
        <v>0</v>
      </c>
      <c r="AF56" s="116">
        <v>0</v>
      </c>
      <c r="AG56" s="118">
        <v>1</v>
      </c>
      <c r="AH56" s="118">
        <v>1</v>
      </c>
      <c r="AI56" s="118">
        <v>0</v>
      </c>
      <c r="AJ56" s="118">
        <v>0</v>
      </c>
      <c r="AK56" s="116">
        <v>19654.285599999999</v>
      </c>
      <c r="AL56" s="116">
        <v>19654.285599999999</v>
      </c>
      <c r="AM56" s="116">
        <v>0</v>
      </c>
      <c r="AN56" s="116">
        <v>19654.285599999999</v>
      </c>
      <c r="AO56" s="12" t="s">
        <v>1552</v>
      </c>
    </row>
    <row r="57" spans="2:41" ht="28.8" x14ac:dyDescent="0.3">
      <c r="B57" s="12" t="s">
        <v>1105</v>
      </c>
      <c r="C57" s="12" t="s">
        <v>304</v>
      </c>
      <c r="D57" s="12" t="s">
        <v>330</v>
      </c>
      <c r="E57" s="12" t="s">
        <v>1535</v>
      </c>
      <c r="F57" s="12" t="s">
        <v>340</v>
      </c>
      <c r="G57" s="12" t="s">
        <v>262</v>
      </c>
      <c r="H57" s="12" t="s">
        <v>1531</v>
      </c>
      <c r="I57" s="12" t="s">
        <v>1532</v>
      </c>
      <c r="J57" s="12" t="s">
        <v>1176</v>
      </c>
      <c r="K57" s="12">
        <v>10</v>
      </c>
      <c r="L57" s="116">
        <v>22111.994500000001</v>
      </c>
      <c r="M57" s="12" t="s">
        <v>787</v>
      </c>
      <c r="N57" s="118">
        <v>0.7592854</v>
      </c>
      <c r="O57" s="118">
        <v>0.75929999999999997</v>
      </c>
      <c r="P57" s="118">
        <v>0</v>
      </c>
      <c r="Q57" s="118">
        <v>0.8</v>
      </c>
      <c r="R57" s="118">
        <v>0.8</v>
      </c>
      <c r="S57" s="118">
        <v>0</v>
      </c>
      <c r="T57" s="12">
        <v>3</v>
      </c>
      <c r="U57" s="116">
        <v>1954.8951</v>
      </c>
      <c r="V57" s="120">
        <v>8.8408810000000004E-2</v>
      </c>
      <c r="W57" s="116">
        <v>2441.7429000000002</v>
      </c>
      <c r="X57" s="120">
        <v>0.11042617</v>
      </c>
      <c r="Y57" s="12">
        <v>8</v>
      </c>
      <c r="Z57" s="12">
        <v>8</v>
      </c>
      <c r="AA57" s="12">
        <v>0</v>
      </c>
      <c r="AB57" s="12">
        <v>2</v>
      </c>
      <c r="AC57" s="116">
        <v>16789.3145</v>
      </c>
      <c r="AD57" s="116">
        <v>16789.3145</v>
      </c>
      <c r="AE57" s="116">
        <v>0</v>
      </c>
      <c r="AF57" s="116">
        <v>5322.68</v>
      </c>
      <c r="AG57" s="118">
        <v>0.7592854</v>
      </c>
      <c r="AH57" s="118">
        <v>0.75929999999999997</v>
      </c>
      <c r="AI57" s="118">
        <v>0</v>
      </c>
      <c r="AJ57" s="118">
        <v>0.2407146</v>
      </c>
      <c r="AK57" s="116">
        <v>14834.419400000001</v>
      </c>
      <c r="AL57" s="116">
        <v>14834.419400000001</v>
      </c>
      <c r="AM57" s="116">
        <v>0</v>
      </c>
      <c r="AN57" s="116">
        <v>20157.099399999999</v>
      </c>
      <c r="AO57" s="12" t="s">
        <v>1552</v>
      </c>
    </row>
    <row r="58" spans="2:41" ht="28.8" x14ac:dyDescent="0.3">
      <c r="B58" s="12" t="s">
        <v>1105</v>
      </c>
      <c r="C58" s="12" t="s">
        <v>304</v>
      </c>
      <c r="D58" s="12" t="s">
        <v>330</v>
      </c>
      <c r="E58" s="12" t="s">
        <v>1535</v>
      </c>
      <c r="F58" s="12" t="s">
        <v>340</v>
      </c>
      <c r="G58" s="12" t="s">
        <v>251</v>
      </c>
      <c r="H58" s="12" t="s">
        <v>1531</v>
      </c>
      <c r="I58" s="12" t="s">
        <v>2898</v>
      </c>
      <c r="J58" s="12" t="s">
        <v>1176</v>
      </c>
      <c r="K58" s="12">
        <v>10</v>
      </c>
      <c r="L58" s="116">
        <v>22111.994500000001</v>
      </c>
      <c r="M58" s="12" t="s">
        <v>787</v>
      </c>
      <c r="N58" s="118">
        <v>1</v>
      </c>
      <c r="O58" s="118">
        <v>0.83230000000000004</v>
      </c>
      <c r="P58" s="118">
        <v>0.16768311</v>
      </c>
      <c r="Q58" s="118">
        <v>1</v>
      </c>
      <c r="R58" s="118">
        <v>0.8</v>
      </c>
      <c r="S58" s="118">
        <v>0.2</v>
      </c>
      <c r="T58" s="12">
        <v>4</v>
      </c>
      <c r="U58" s="116">
        <v>-836.17020000000002</v>
      </c>
      <c r="V58" s="120">
        <v>-3.7815229999999998E-2</v>
      </c>
      <c r="W58" s="116">
        <v>1344.9991</v>
      </c>
      <c r="X58" s="120">
        <v>6.0826669999999999E-2</v>
      </c>
      <c r="Y58" s="12">
        <v>10</v>
      </c>
      <c r="Z58" s="12">
        <v>8</v>
      </c>
      <c r="AA58" s="12">
        <v>2</v>
      </c>
      <c r="AB58" s="12">
        <v>0</v>
      </c>
      <c r="AC58" s="116">
        <v>22111.994500000001</v>
      </c>
      <c r="AD58" s="116">
        <v>18404.1865</v>
      </c>
      <c r="AE58" s="116">
        <v>3707.808</v>
      </c>
      <c r="AF58" s="116">
        <v>0</v>
      </c>
      <c r="AG58" s="118">
        <v>1</v>
      </c>
      <c r="AH58" s="118">
        <v>0.83230000000000004</v>
      </c>
      <c r="AI58" s="118">
        <v>0.16768311</v>
      </c>
      <c r="AJ58" s="118">
        <v>0</v>
      </c>
      <c r="AK58" s="116">
        <v>24998.881099999999</v>
      </c>
      <c r="AL58" s="116">
        <v>19240.3567</v>
      </c>
      <c r="AM58" s="116">
        <v>5758.5244000000002</v>
      </c>
      <c r="AN58" s="116">
        <v>22948.164700000001</v>
      </c>
      <c r="AO58" s="12" t="s">
        <v>1552</v>
      </c>
    </row>
    <row r="59" spans="2:41" ht="28.8" x14ac:dyDescent="0.3">
      <c r="B59" s="12" t="s">
        <v>1105</v>
      </c>
      <c r="C59" s="12" t="s">
        <v>304</v>
      </c>
      <c r="D59" s="12" t="s">
        <v>330</v>
      </c>
      <c r="E59" s="12" t="s">
        <v>1535</v>
      </c>
      <c r="F59" s="12" t="s">
        <v>340</v>
      </c>
      <c r="G59" s="12" t="s">
        <v>246</v>
      </c>
      <c r="H59" s="12" t="s">
        <v>1531</v>
      </c>
      <c r="I59" s="12" t="s">
        <v>2898</v>
      </c>
      <c r="J59" s="12" t="s">
        <v>1176</v>
      </c>
      <c r="K59" s="12">
        <v>10</v>
      </c>
      <c r="L59" s="116">
        <v>22111.994500000001</v>
      </c>
      <c r="M59" s="12" t="s">
        <v>789</v>
      </c>
      <c r="N59" s="118">
        <v>0.31352416</v>
      </c>
      <c r="O59" s="118">
        <v>0.14580000000000001</v>
      </c>
      <c r="P59" s="118">
        <v>0.16768311</v>
      </c>
      <c r="Q59" s="118">
        <v>0.7</v>
      </c>
      <c r="R59" s="118">
        <v>0.5</v>
      </c>
      <c r="S59" s="118">
        <v>0.2</v>
      </c>
      <c r="T59" s="12">
        <v>0</v>
      </c>
      <c r="U59" s="116">
        <v>-40.427599999999998</v>
      </c>
      <c r="V59" s="120">
        <v>-1.8283100000000001E-3</v>
      </c>
      <c r="W59" s="116">
        <v>456.60640000000001</v>
      </c>
      <c r="X59" s="120">
        <v>2.064972E-2</v>
      </c>
      <c r="Y59" s="12">
        <v>7</v>
      </c>
      <c r="Z59" s="12">
        <v>5</v>
      </c>
      <c r="AA59" s="12">
        <v>2</v>
      </c>
      <c r="AB59" s="12">
        <v>3</v>
      </c>
      <c r="AC59" s="116">
        <v>6932.6445000000003</v>
      </c>
      <c r="AD59" s="116">
        <v>3224.8364999999999</v>
      </c>
      <c r="AE59" s="116">
        <v>3707.808</v>
      </c>
      <c r="AF59" s="116">
        <v>15179.35</v>
      </c>
      <c r="AG59" s="118">
        <v>0.31352416</v>
      </c>
      <c r="AH59" s="118">
        <v>0.14580000000000001</v>
      </c>
      <c r="AI59" s="118">
        <v>0.16768311</v>
      </c>
      <c r="AJ59" s="118">
        <v>0.68647583999999995</v>
      </c>
      <c r="AK59" s="116">
        <v>9378.2829000000002</v>
      </c>
      <c r="AL59" s="116">
        <v>3265.2640999999999</v>
      </c>
      <c r="AM59" s="116">
        <v>6113.0187999999998</v>
      </c>
      <c r="AN59" s="116">
        <v>22152.4221</v>
      </c>
      <c r="AO59" s="12" t="s">
        <v>1552</v>
      </c>
    </row>
    <row r="60" spans="2:41" ht="28.8" x14ac:dyDescent="0.3">
      <c r="B60" s="12" t="s">
        <v>1105</v>
      </c>
      <c r="C60" s="12" t="s">
        <v>304</v>
      </c>
      <c r="D60" s="12" t="s">
        <v>330</v>
      </c>
      <c r="E60" s="12" t="s">
        <v>1535</v>
      </c>
      <c r="F60" s="12" t="s">
        <v>340</v>
      </c>
      <c r="G60" s="12" t="s">
        <v>249</v>
      </c>
      <c r="H60" s="12" t="s">
        <v>1531</v>
      </c>
      <c r="I60" s="12" t="s">
        <v>1532</v>
      </c>
      <c r="J60" s="12" t="s">
        <v>1176</v>
      </c>
      <c r="K60" s="12">
        <v>10</v>
      </c>
      <c r="L60" s="116">
        <v>22111.994500000001</v>
      </c>
      <c r="M60" s="12" t="s">
        <v>789</v>
      </c>
      <c r="N60" s="118">
        <v>1</v>
      </c>
      <c r="O60" s="118">
        <v>0.6673</v>
      </c>
      <c r="P60" s="118">
        <v>0.33267753999999999</v>
      </c>
      <c r="Q60" s="118">
        <v>1</v>
      </c>
      <c r="R60" s="118">
        <v>0.8</v>
      </c>
      <c r="S60" s="118">
        <v>0.2</v>
      </c>
      <c r="T60" s="12">
        <v>0</v>
      </c>
      <c r="U60" s="116">
        <v>2976.4697999999999</v>
      </c>
      <c r="V60" s="120">
        <v>0.13460883000000001</v>
      </c>
      <c r="W60" s="116">
        <v>3930.6640000000002</v>
      </c>
      <c r="X60" s="120">
        <v>0.17776162000000001</v>
      </c>
      <c r="Y60" s="12">
        <v>10</v>
      </c>
      <c r="Z60" s="12">
        <v>8</v>
      </c>
      <c r="AA60" s="12">
        <v>2</v>
      </c>
      <c r="AB60" s="12">
        <v>0</v>
      </c>
      <c r="AC60" s="116">
        <v>22111.994500000001</v>
      </c>
      <c r="AD60" s="116">
        <v>14755.8305</v>
      </c>
      <c r="AE60" s="116">
        <v>7356.1639999999998</v>
      </c>
      <c r="AF60" s="116">
        <v>0</v>
      </c>
      <c r="AG60" s="118">
        <v>1</v>
      </c>
      <c r="AH60" s="118">
        <v>0.6673</v>
      </c>
      <c r="AI60" s="118">
        <v>0.33267753999999999</v>
      </c>
      <c r="AJ60" s="118">
        <v>0</v>
      </c>
      <c r="AK60" s="116">
        <v>23594.0887</v>
      </c>
      <c r="AL60" s="116">
        <v>11779.360699999999</v>
      </c>
      <c r="AM60" s="116">
        <v>11814.727999999999</v>
      </c>
      <c r="AN60" s="116">
        <v>19135.524700000002</v>
      </c>
      <c r="AO60" s="12" t="s">
        <v>1552</v>
      </c>
    </row>
    <row r="61" spans="2:41" ht="28.8" x14ac:dyDescent="0.3">
      <c r="B61" s="12" t="s">
        <v>1105</v>
      </c>
      <c r="C61" s="12" t="s">
        <v>304</v>
      </c>
      <c r="D61" s="12" t="s">
        <v>330</v>
      </c>
      <c r="E61" s="12" t="s">
        <v>1535</v>
      </c>
      <c r="F61" s="12" t="s">
        <v>340</v>
      </c>
      <c r="G61" s="12" t="s">
        <v>259</v>
      </c>
      <c r="H61" s="12" t="s">
        <v>2846</v>
      </c>
      <c r="I61" s="12" t="s">
        <v>1532</v>
      </c>
      <c r="J61" s="12" t="s">
        <v>1176</v>
      </c>
      <c r="K61" s="12">
        <v>10</v>
      </c>
      <c r="L61" s="116">
        <v>22111.994500000001</v>
      </c>
      <c r="M61" s="12" t="s">
        <v>789</v>
      </c>
      <c r="N61" s="118">
        <v>1</v>
      </c>
      <c r="O61" s="118">
        <v>0.64739999999999998</v>
      </c>
      <c r="P61" s="118">
        <v>0.35256259000000001</v>
      </c>
      <c r="Q61" s="118">
        <v>1</v>
      </c>
      <c r="R61" s="118">
        <v>0.8</v>
      </c>
      <c r="S61" s="118">
        <v>0.2</v>
      </c>
      <c r="T61" s="12">
        <v>0</v>
      </c>
      <c r="U61" s="116">
        <v>1821.3782000000001</v>
      </c>
      <c r="V61" s="120">
        <v>8.2370600000000002E-2</v>
      </c>
      <c r="W61" s="116">
        <v>2889.5933</v>
      </c>
      <c r="X61" s="120">
        <v>0.13067989999999999</v>
      </c>
      <c r="Y61" s="12">
        <v>10</v>
      </c>
      <c r="Z61" s="12">
        <v>8</v>
      </c>
      <c r="AA61" s="12">
        <v>2</v>
      </c>
      <c r="AB61" s="12">
        <v>0</v>
      </c>
      <c r="AC61" s="116">
        <v>22111.994500000001</v>
      </c>
      <c r="AD61" s="116">
        <v>14316.1325</v>
      </c>
      <c r="AE61" s="116">
        <v>7795.8620000000001</v>
      </c>
      <c r="AF61" s="116">
        <v>0</v>
      </c>
      <c r="AG61" s="118">
        <v>1</v>
      </c>
      <c r="AH61" s="118">
        <v>0.64739999999999998</v>
      </c>
      <c r="AI61" s="118">
        <v>0.35256259000000001</v>
      </c>
      <c r="AJ61" s="118">
        <v>0</v>
      </c>
      <c r="AK61" s="116">
        <v>25292.5962</v>
      </c>
      <c r="AL61" s="116">
        <v>12494.754300000001</v>
      </c>
      <c r="AM61" s="116">
        <v>12797.841899999999</v>
      </c>
      <c r="AN61" s="116">
        <v>20290.616300000002</v>
      </c>
      <c r="AO61" s="12" t="s">
        <v>1552</v>
      </c>
    </row>
    <row r="62" spans="2:41" ht="28.8" x14ac:dyDescent="0.3">
      <c r="B62" s="12" t="s">
        <v>1105</v>
      </c>
      <c r="C62" s="12" t="s">
        <v>304</v>
      </c>
      <c r="D62" s="12" t="s">
        <v>330</v>
      </c>
      <c r="E62" s="12" t="s">
        <v>1535</v>
      </c>
      <c r="F62" s="12" t="s">
        <v>340</v>
      </c>
      <c r="G62" s="12" t="s">
        <v>260</v>
      </c>
      <c r="H62" s="12" t="s">
        <v>2846</v>
      </c>
      <c r="I62" s="12" t="s">
        <v>2898</v>
      </c>
      <c r="J62" s="12" t="s">
        <v>1176</v>
      </c>
      <c r="K62" s="12">
        <v>10</v>
      </c>
      <c r="L62" s="116">
        <v>22111.994500000001</v>
      </c>
      <c r="M62" s="12" t="s">
        <v>789</v>
      </c>
      <c r="N62" s="118">
        <v>1</v>
      </c>
      <c r="O62" s="118">
        <v>0.67249999999999999</v>
      </c>
      <c r="P62" s="118">
        <v>0.32753662</v>
      </c>
      <c r="Q62" s="118">
        <v>1</v>
      </c>
      <c r="R62" s="118">
        <v>0.8</v>
      </c>
      <c r="S62" s="118">
        <v>0.2</v>
      </c>
      <c r="T62" s="12">
        <v>0</v>
      </c>
      <c r="U62" s="116">
        <v>909.93809999999996</v>
      </c>
      <c r="V62" s="120">
        <v>4.1151340000000002E-2</v>
      </c>
      <c r="W62" s="116">
        <v>2454.8051999999998</v>
      </c>
      <c r="X62" s="120">
        <v>0.11101691</v>
      </c>
      <c r="Y62" s="12">
        <v>10</v>
      </c>
      <c r="Z62" s="12">
        <v>8</v>
      </c>
      <c r="AA62" s="12">
        <v>2</v>
      </c>
      <c r="AB62" s="12">
        <v>0</v>
      </c>
      <c r="AC62" s="116">
        <v>22111.994500000001</v>
      </c>
      <c r="AD62" s="116">
        <v>14869.5065</v>
      </c>
      <c r="AE62" s="116">
        <v>7242.4880000000003</v>
      </c>
      <c r="AF62" s="116">
        <v>0</v>
      </c>
      <c r="AG62" s="118">
        <v>1</v>
      </c>
      <c r="AH62" s="118">
        <v>0.67249999999999999</v>
      </c>
      <c r="AI62" s="118">
        <v>0.32753662</v>
      </c>
      <c r="AJ62" s="118">
        <v>0</v>
      </c>
      <c r="AK62" s="116">
        <v>27290.555799999998</v>
      </c>
      <c r="AL62" s="116">
        <v>13959.5684</v>
      </c>
      <c r="AM62" s="116">
        <v>13330.9874</v>
      </c>
      <c r="AN62" s="116">
        <v>21202.056400000001</v>
      </c>
      <c r="AO62" s="12" t="s">
        <v>1552</v>
      </c>
    </row>
    <row r="63" spans="2:41" ht="28.8" x14ac:dyDescent="0.3">
      <c r="B63" s="12" t="s">
        <v>1105</v>
      </c>
      <c r="C63" s="12" t="s">
        <v>304</v>
      </c>
      <c r="D63" s="12" t="s">
        <v>330</v>
      </c>
      <c r="E63" s="12" t="s">
        <v>1536</v>
      </c>
      <c r="F63" s="12" t="s">
        <v>342</v>
      </c>
      <c r="G63" s="12" t="s">
        <v>254</v>
      </c>
      <c r="H63" s="12" t="s">
        <v>2846</v>
      </c>
      <c r="I63" s="12" t="s">
        <v>1532</v>
      </c>
      <c r="J63" s="12" t="s">
        <v>1157</v>
      </c>
      <c r="K63" s="12">
        <v>10</v>
      </c>
      <c r="L63" s="116">
        <v>1651399.368</v>
      </c>
      <c r="M63" s="12" t="s">
        <v>787</v>
      </c>
      <c r="N63" s="118">
        <v>1</v>
      </c>
      <c r="O63" s="118">
        <v>0.86780000000000002</v>
      </c>
      <c r="P63" s="118">
        <v>0.13216119000000001</v>
      </c>
      <c r="Q63" s="118">
        <v>1</v>
      </c>
      <c r="R63" s="118">
        <v>0.9</v>
      </c>
      <c r="S63" s="118">
        <v>0.1</v>
      </c>
      <c r="T63" s="12">
        <v>1</v>
      </c>
      <c r="U63" s="116">
        <v>201736.20329999999</v>
      </c>
      <c r="V63" s="120">
        <v>0.12216075999999999</v>
      </c>
      <c r="W63" s="116">
        <v>300219.42420000001</v>
      </c>
      <c r="X63" s="120">
        <v>0.18179698</v>
      </c>
      <c r="Y63" s="12">
        <v>10</v>
      </c>
      <c r="Z63" s="12">
        <v>9</v>
      </c>
      <c r="AA63" s="12">
        <v>1</v>
      </c>
      <c r="AB63" s="12">
        <v>0</v>
      </c>
      <c r="AC63" s="116">
        <v>1651399.368</v>
      </c>
      <c r="AD63" s="116">
        <v>1433148.4680000001</v>
      </c>
      <c r="AE63" s="116">
        <v>218250.9</v>
      </c>
      <c r="AF63" s="116">
        <v>0</v>
      </c>
      <c r="AG63" s="118">
        <v>1</v>
      </c>
      <c r="AH63" s="118">
        <v>0.86780000000000002</v>
      </c>
      <c r="AI63" s="118">
        <v>0.13216119000000001</v>
      </c>
      <c r="AJ63" s="118">
        <v>0</v>
      </c>
      <c r="AK63" s="116">
        <v>1671976.2039000001</v>
      </c>
      <c r="AL63" s="116">
        <v>1231412.2646999999</v>
      </c>
      <c r="AM63" s="116">
        <v>440563.93920000002</v>
      </c>
      <c r="AN63" s="116">
        <v>1449663.1647000001</v>
      </c>
      <c r="AO63" s="12" t="s">
        <v>1552</v>
      </c>
    </row>
    <row r="64" spans="2:41" ht="28.8" x14ac:dyDescent="0.3">
      <c r="B64" s="12" t="s">
        <v>1105</v>
      </c>
      <c r="C64" s="12" t="s">
        <v>304</v>
      </c>
      <c r="D64" s="12" t="s">
        <v>330</v>
      </c>
      <c r="E64" s="12" t="s">
        <v>1536</v>
      </c>
      <c r="F64" s="12" t="s">
        <v>342</v>
      </c>
      <c r="G64" s="12" t="s">
        <v>249</v>
      </c>
      <c r="H64" s="12" t="s">
        <v>1531</v>
      </c>
      <c r="I64" s="12" t="s">
        <v>1532</v>
      </c>
      <c r="J64" s="12" t="s">
        <v>1157</v>
      </c>
      <c r="K64" s="12">
        <v>10</v>
      </c>
      <c r="L64" s="116">
        <v>1651399.368</v>
      </c>
      <c r="M64" s="12" t="s">
        <v>787</v>
      </c>
      <c r="N64" s="118">
        <v>1</v>
      </c>
      <c r="O64" s="118">
        <v>0.51400000000000001</v>
      </c>
      <c r="P64" s="118">
        <v>0.48602465</v>
      </c>
      <c r="Q64" s="118">
        <v>1</v>
      </c>
      <c r="R64" s="118">
        <v>0.8</v>
      </c>
      <c r="S64" s="118">
        <v>0.2</v>
      </c>
      <c r="T64" s="12">
        <v>2</v>
      </c>
      <c r="U64" s="116">
        <v>149226.6226</v>
      </c>
      <c r="V64" s="120">
        <v>9.0363739999999998E-2</v>
      </c>
      <c r="W64" s="116">
        <v>149874.49559999999</v>
      </c>
      <c r="X64" s="120">
        <v>9.075606E-2</v>
      </c>
      <c r="Y64" s="12">
        <v>10</v>
      </c>
      <c r="Z64" s="12">
        <v>8</v>
      </c>
      <c r="AA64" s="12">
        <v>2</v>
      </c>
      <c r="AB64" s="12">
        <v>0</v>
      </c>
      <c r="AC64" s="116">
        <v>1651399.368</v>
      </c>
      <c r="AD64" s="116">
        <v>848778.56799999997</v>
      </c>
      <c r="AE64" s="116">
        <v>802620.8</v>
      </c>
      <c r="AF64" s="116">
        <v>0</v>
      </c>
      <c r="AG64" s="118">
        <v>1</v>
      </c>
      <c r="AH64" s="118">
        <v>0.51400000000000001</v>
      </c>
      <c r="AI64" s="118">
        <v>0.48602465</v>
      </c>
      <c r="AJ64" s="118">
        <v>0</v>
      </c>
      <c r="AK64" s="116">
        <v>1035583.1222</v>
      </c>
      <c r="AL64" s="116">
        <v>699551.94539999997</v>
      </c>
      <c r="AM64" s="116">
        <v>336031.17680000002</v>
      </c>
      <c r="AN64" s="116">
        <v>1502172.7453999999</v>
      </c>
      <c r="AO64" s="12" t="s">
        <v>1552</v>
      </c>
    </row>
    <row r="65" spans="2:41" ht="28.8" x14ac:dyDescent="0.3">
      <c r="B65" s="12" t="s">
        <v>1105</v>
      </c>
      <c r="C65" s="12" t="s">
        <v>304</v>
      </c>
      <c r="D65" s="12" t="s">
        <v>330</v>
      </c>
      <c r="E65" s="12" t="s">
        <v>1536</v>
      </c>
      <c r="F65" s="12" t="s">
        <v>342</v>
      </c>
      <c r="G65" s="12" t="s">
        <v>251</v>
      </c>
      <c r="H65" s="12" t="s">
        <v>1531</v>
      </c>
      <c r="I65" s="12" t="s">
        <v>2898</v>
      </c>
      <c r="J65" s="12" t="s">
        <v>1157</v>
      </c>
      <c r="K65" s="12">
        <v>10</v>
      </c>
      <c r="L65" s="116">
        <v>1651399.368</v>
      </c>
      <c r="M65" s="12" t="s">
        <v>787</v>
      </c>
      <c r="N65" s="118">
        <v>1</v>
      </c>
      <c r="O65" s="118">
        <v>1</v>
      </c>
      <c r="P65" s="118">
        <v>0</v>
      </c>
      <c r="Q65" s="118">
        <v>1</v>
      </c>
      <c r="R65" s="118">
        <v>1</v>
      </c>
      <c r="S65" s="118">
        <v>0</v>
      </c>
      <c r="T65" s="12">
        <v>3</v>
      </c>
      <c r="U65" s="116">
        <v>99220.197</v>
      </c>
      <c r="V65" s="120">
        <v>6.0082499999999997E-2</v>
      </c>
      <c r="W65" s="116">
        <v>283778.47269999998</v>
      </c>
      <c r="X65" s="120">
        <v>0.17184120999999999</v>
      </c>
      <c r="Y65" s="12">
        <v>10</v>
      </c>
      <c r="Z65" s="12">
        <v>10</v>
      </c>
      <c r="AA65" s="12">
        <v>0</v>
      </c>
      <c r="AB65" s="12">
        <v>0</v>
      </c>
      <c r="AC65" s="116">
        <v>1651399.368</v>
      </c>
      <c r="AD65" s="116">
        <v>1651399.368</v>
      </c>
      <c r="AE65" s="116">
        <v>0</v>
      </c>
      <c r="AF65" s="116">
        <v>0</v>
      </c>
      <c r="AG65" s="118">
        <v>1</v>
      </c>
      <c r="AH65" s="118">
        <v>1</v>
      </c>
      <c r="AI65" s="118">
        <v>0</v>
      </c>
      <c r="AJ65" s="118">
        <v>0</v>
      </c>
      <c r="AK65" s="116">
        <v>1552179.1710000001</v>
      </c>
      <c r="AL65" s="116">
        <v>1552179.1710000001</v>
      </c>
      <c r="AM65" s="116">
        <v>0</v>
      </c>
      <c r="AN65" s="116">
        <v>1552179.1710000001</v>
      </c>
      <c r="AO65" s="12" t="s">
        <v>1552</v>
      </c>
    </row>
    <row r="66" spans="2:41" ht="28.8" x14ac:dyDescent="0.3">
      <c r="B66" s="12" t="s">
        <v>1105</v>
      </c>
      <c r="C66" s="12" t="s">
        <v>304</v>
      </c>
      <c r="D66" s="12" t="s">
        <v>330</v>
      </c>
      <c r="E66" s="12" t="s">
        <v>1536</v>
      </c>
      <c r="F66" s="12" t="s">
        <v>342</v>
      </c>
      <c r="G66" s="12" t="s">
        <v>259</v>
      </c>
      <c r="H66" s="12" t="s">
        <v>2846</v>
      </c>
      <c r="I66" s="12" t="s">
        <v>1532</v>
      </c>
      <c r="J66" s="12" t="s">
        <v>1157</v>
      </c>
      <c r="K66" s="12">
        <v>10</v>
      </c>
      <c r="L66" s="116">
        <v>1651399.368</v>
      </c>
      <c r="M66" s="12" t="s">
        <v>787</v>
      </c>
      <c r="N66" s="118">
        <v>1</v>
      </c>
      <c r="O66" s="118">
        <v>0.58540000000000003</v>
      </c>
      <c r="P66" s="118">
        <v>0.41455944</v>
      </c>
      <c r="Q66" s="118">
        <v>1</v>
      </c>
      <c r="R66" s="118">
        <v>0.7</v>
      </c>
      <c r="S66" s="118">
        <v>0.3</v>
      </c>
      <c r="T66" s="12">
        <v>4</v>
      </c>
      <c r="U66" s="116">
        <v>-99415.592399999994</v>
      </c>
      <c r="V66" s="120">
        <v>-6.0200820000000002E-2</v>
      </c>
      <c r="W66" s="116">
        <v>61583.363799999999</v>
      </c>
      <c r="X66" s="120">
        <v>3.7291619999999998E-2</v>
      </c>
      <c r="Y66" s="12">
        <v>10</v>
      </c>
      <c r="Z66" s="12">
        <v>7</v>
      </c>
      <c r="AA66" s="12">
        <v>3</v>
      </c>
      <c r="AB66" s="12">
        <v>0</v>
      </c>
      <c r="AC66" s="116">
        <v>1651399.368</v>
      </c>
      <c r="AD66" s="116">
        <v>966796.16799999995</v>
      </c>
      <c r="AE66" s="116">
        <v>684603.2</v>
      </c>
      <c r="AF66" s="116">
        <v>0</v>
      </c>
      <c r="AG66" s="118">
        <v>1</v>
      </c>
      <c r="AH66" s="118">
        <v>0.58540000000000003</v>
      </c>
      <c r="AI66" s="118">
        <v>0.41455944</v>
      </c>
      <c r="AJ66" s="118">
        <v>0</v>
      </c>
      <c r="AK66" s="116">
        <v>1848544.1643999999</v>
      </c>
      <c r="AL66" s="116">
        <v>1066211.7604</v>
      </c>
      <c r="AM66" s="116">
        <v>782332.40399999998</v>
      </c>
      <c r="AN66" s="116">
        <v>1750814.9604</v>
      </c>
      <c r="AO66" s="12" t="s">
        <v>1552</v>
      </c>
    </row>
    <row r="67" spans="2:41" ht="28.8" x14ac:dyDescent="0.3">
      <c r="B67" s="12" t="s">
        <v>1105</v>
      </c>
      <c r="C67" s="12" t="s">
        <v>304</v>
      </c>
      <c r="D67" s="12" t="s">
        <v>330</v>
      </c>
      <c r="E67" s="12" t="s">
        <v>1536</v>
      </c>
      <c r="F67" s="12" t="s">
        <v>342</v>
      </c>
      <c r="G67" s="12" t="s">
        <v>246</v>
      </c>
      <c r="H67" s="12" t="s">
        <v>1531</v>
      </c>
      <c r="I67" s="12" t="s">
        <v>2898</v>
      </c>
      <c r="J67" s="12" t="s">
        <v>1157</v>
      </c>
      <c r="K67" s="12">
        <v>10</v>
      </c>
      <c r="L67" s="116">
        <v>1651399.368</v>
      </c>
      <c r="M67" s="12" t="s">
        <v>789</v>
      </c>
      <c r="N67" s="118">
        <v>0.23097533000000001</v>
      </c>
      <c r="O67" s="118">
        <v>0.23100000000000001</v>
      </c>
      <c r="P67" s="118">
        <v>0</v>
      </c>
      <c r="Q67" s="118">
        <v>0.5</v>
      </c>
      <c r="R67" s="118">
        <v>0.5</v>
      </c>
      <c r="S67" s="118">
        <v>0</v>
      </c>
      <c r="T67" s="12">
        <v>0</v>
      </c>
      <c r="U67" s="116">
        <v>44623.296900000001</v>
      </c>
      <c r="V67" s="120">
        <v>2.7021509999999999E-2</v>
      </c>
      <c r="W67" s="116">
        <v>44623.296900000001</v>
      </c>
      <c r="X67" s="120">
        <v>2.7021509999999999E-2</v>
      </c>
      <c r="Y67" s="12">
        <v>5</v>
      </c>
      <c r="Z67" s="12">
        <v>5</v>
      </c>
      <c r="AA67" s="12">
        <v>0</v>
      </c>
      <c r="AB67" s="12">
        <v>5</v>
      </c>
      <c r="AC67" s="116">
        <v>381432.51799999998</v>
      </c>
      <c r="AD67" s="116">
        <v>381432.51799999998</v>
      </c>
      <c r="AE67" s="116">
        <v>0</v>
      </c>
      <c r="AF67" s="116">
        <v>1269966.8500000001</v>
      </c>
      <c r="AG67" s="118">
        <v>0.23097533000000001</v>
      </c>
      <c r="AH67" s="118">
        <v>0.23100000000000001</v>
      </c>
      <c r="AI67" s="118">
        <v>0</v>
      </c>
      <c r="AJ67" s="118">
        <v>0.76902466999999997</v>
      </c>
      <c r="AK67" s="116">
        <v>336809.22110000002</v>
      </c>
      <c r="AL67" s="116">
        <v>336809.22110000002</v>
      </c>
      <c r="AM67" s="116">
        <v>0</v>
      </c>
      <c r="AN67" s="116">
        <v>1606776.0711000001</v>
      </c>
      <c r="AO67" s="12" t="s">
        <v>1552</v>
      </c>
    </row>
    <row r="68" spans="2:41" ht="28.8" x14ac:dyDescent="0.3">
      <c r="B68" s="12" t="s">
        <v>1105</v>
      </c>
      <c r="C68" s="12" t="s">
        <v>304</v>
      </c>
      <c r="D68" s="12" t="s">
        <v>330</v>
      </c>
      <c r="E68" s="12" t="s">
        <v>1536</v>
      </c>
      <c r="F68" s="12" t="s">
        <v>342</v>
      </c>
      <c r="G68" s="12" t="s">
        <v>256</v>
      </c>
      <c r="H68" s="12" t="s">
        <v>2846</v>
      </c>
      <c r="I68" s="12" t="s">
        <v>2898</v>
      </c>
      <c r="J68" s="12" t="s">
        <v>1157</v>
      </c>
      <c r="K68" s="12">
        <v>10</v>
      </c>
      <c r="L68" s="116">
        <v>1651399.368</v>
      </c>
      <c r="M68" s="12" t="s">
        <v>789</v>
      </c>
      <c r="N68" s="118">
        <v>1.296535E-2</v>
      </c>
      <c r="O68" s="118">
        <v>1.1900000000000001E-2</v>
      </c>
      <c r="P68" s="118">
        <v>1.0685200000000001E-3</v>
      </c>
      <c r="Q68" s="118">
        <v>0.6</v>
      </c>
      <c r="R68" s="118">
        <v>0.5</v>
      </c>
      <c r="S68" s="118">
        <v>0.1</v>
      </c>
      <c r="T68" s="12">
        <v>0</v>
      </c>
      <c r="U68" s="116">
        <v>8372.5445999999993</v>
      </c>
      <c r="V68" s="120">
        <v>5.06997E-3</v>
      </c>
      <c r="W68" s="116">
        <v>8517.9444000000003</v>
      </c>
      <c r="X68" s="120">
        <v>5.1580200000000001E-3</v>
      </c>
      <c r="Y68" s="12">
        <v>6</v>
      </c>
      <c r="Z68" s="12">
        <v>5</v>
      </c>
      <c r="AA68" s="12">
        <v>1</v>
      </c>
      <c r="AB68" s="12">
        <v>4</v>
      </c>
      <c r="AC68" s="116">
        <v>21410.968000000001</v>
      </c>
      <c r="AD68" s="116">
        <v>19646.407999999999</v>
      </c>
      <c r="AE68" s="116">
        <v>1764.56</v>
      </c>
      <c r="AF68" s="116">
        <v>1629988.4</v>
      </c>
      <c r="AG68" s="118">
        <v>1.296535E-2</v>
      </c>
      <c r="AH68" s="118">
        <v>1.1900000000000001E-2</v>
      </c>
      <c r="AI68" s="118">
        <v>1.0685200000000001E-3</v>
      </c>
      <c r="AJ68" s="118">
        <v>0.98703465000000001</v>
      </c>
      <c r="AK68" s="116">
        <v>13931.5538</v>
      </c>
      <c r="AL68" s="116">
        <v>11273.8634</v>
      </c>
      <c r="AM68" s="116">
        <v>2657.6904</v>
      </c>
      <c r="AN68" s="116">
        <v>1643026.8234000001</v>
      </c>
      <c r="AO68" s="12" t="s">
        <v>1552</v>
      </c>
    </row>
    <row r="69" spans="2:41" ht="28.8" x14ac:dyDescent="0.3">
      <c r="B69" s="12" t="s">
        <v>1105</v>
      </c>
      <c r="C69" s="12" t="s">
        <v>304</v>
      </c>
      <c r="D69" s="12" t="s">
        <v>330</v>
      </c>
      <c r="E69" s="12" t="s">
        <v>1536</v>
      </c>
      <c r="F69" s="12" t="s">
        <v>342</v>
      </c>
      <c r="G69" s="12" t="s">
        <v>260</v>
      </c>
      <c r="H69" s="12" t="s">
        <v>2846</v>
      </c>
      <c r="I69" s="12" t="s">
        <v>2898</v>
      </c>
      <c r="J69" s="12" t="s">
        <v>1157</v>
      </c>
      <c r="K69" s="12">
        <v>10</v>
      </c>
      <c r="L69" s="116">
        <v>1651399.368</v>
      </c>
      <c r="M69" s="12" t="s">
        <v>789</v>
      </c>
      <c r="N69" s="118">
        <v>1</v>
      </c>
      <c r="O69" s="118">
        <v>0.2359</v>
      </c>
      <c r="P69" s="118">
        <v>0.76412787999999998</v>
      </c>
      <c r="Q69" s="118">
        <v>1</v>
      </c>
      <c r="R69" s="118">
        <v>0.7</v>
      </c>
      <c r="S69" s="118">
        <v>0.3</v>
      </c>
      <c r="T69" s="12">
        <v>0</v>
      </c>
      <c r="U69" s="116">
        <v>11697.2366</v>
      </c>
      <c r="V69" s="120">
        <v>7.0832300000000003E-3</v>
      </c>
      <c r="W69" s="116">
        <v>47113.205900000001</v>
      </c>
      <c r="X69" s="120">
        <v>2.8529260000000001E-2</v>
      </c>
      <c r="Y69" s="12">
        <v>10</v>
      </c>
      <c r="Z69" s="12">
        <v>7</v>
      </c>
      <c r="AA69" s="12">
        <v>3</v>
      </c>
      <c r="AB69" s="12">
        <v>0</v>
      </c>
      <c r="AC69" s="116">
        <v>1651399.368</v>
      </c>
      <c r="AD69" s="116">
        <v>389519.06800000003</v>
      </c>
      <c r="AE69" s="116">
        <v>1261880.3</v>
      </c>
      <c r="AF69" s="116">
        <v>0</v>
      </c>
      <c r="AG69" s="118">
        <v>1</v>
      </c>
      <c r="AH69" s="118">
        <v>0.2359</v>
      </c>
      <c r="AI69" s="118">
        <v>0.76412787999999998</v>
      </c>
      <c r="AJ69" s="118">
        <v>0</v>
      </c>
      <c r="AK69" s="116">
        <v>1489876.3513</v>
      </c>
      <c r="AL69" s="116">
        <v>377821.83140000002</v>
      </c>
      <c r="AM69" s="116">
        <v>1112054.5199</v>
      </c>
      <c r="AN69" s="116">
        <v>1639702.1314000001</v>
      </c>
      <c r="AO69" s="12" t="s">
        <v>1552</v>
      </c>
    </row>
    <row r="70" spans="2:41" ht="28.8" x14ac:dyDescent="0.3">
      <c r="B70" s="12" t="s">
        <v>1105</v>
      </c>
      <c r="C70" s="12" t="s">
        <v>304</v>
      </c>
      <c r="D70" s="12" t="s">
        <v>330</v>
      </c>
      <c r="E70" s="12" t="s">
        <v>1536</v>
      </c>
      <c r="F70" s="12" t="s">
        <v>342</v>
      </c>
      <c r="G70" s="12" t="s">
        <v>262</v>
      </c>
      <c r="H70" s="12" t="s">
        <v>1531</v>
      </c>
      <c r="I70" s="12" t="s">
        <v>1532</v>
      </c>
      <c r="J70" s="12" t="s">
        <v>1157</v>
      </c>
      <c r="K70" s="12">
        <v>10</v>
      </c>
      <c r="L70" s="116">
        <v>1651399.368</v>
      </c>
      <c r="M70" s="12" t="s">
        <v>789</v>
      </c>
      <c r="N70" s="118">
        <v>0.49362644999999999</v>
      </c>
      <c r="O70" s="118">
        <v>0.49359999999999998</v>
      </c>
      <c r="P70" s="118">
        <v>0</v>
      </c>
      <c r="Q70" s="118">
        <v>0.6</v>
      </c>
      <c r="R70" s="118">
        <v>0.6</v>
      </c>
      <c r="S70" s="118">
        <v>0</v>
      </c>
      <c r="T70" s="12">
        <v>0</v>
      </c>
      <c r="U70" s="116">
        <v>-163621.69130000001</v>
      </c>
      <c r="V70" s="120">
        <v>-9.9080630000000003E-2</v>
      </c>
      <c r="W70" s="116">
        <v>3210.5574999999999</v>
      </c>
      <c r="X70" s="120">
        <v>1.94414E-3</v>
      </c>
      <c r="Y70" s="12">
        <v>6</v>
      </c>
      <c r="Z70" s="12">
        <v>6</v>
      </c>
      <c r="AA70" s="12">
        <v>0</v>
      </c>
      <c r="AB70" s="12">
        <v>4</v>
      </c>
      <c r="AC70" s="116">
        <v>815174.40800000005</v>
      </c>
      <c r="AD70" s="116">
        <v>815174.40800000005</v>
      </c>
      <c r="AE70" s="116">
        <v>0</v>
      </c>
      <c r="AF70" s="116">
        <v>836224.96</v>
      </c>
      <c r="AG70" s="118">
        <v>0.49362644999999999</v>
      </c>
      <c r="AH70" s="118">
        <v>0.49359999999999998</v>
      </c>
      <c r="AI70" s="118">
        <v>0</v>
      </c>
      <c r="AJ70" s="118">
        <v>0.50637354999999995</v>
      </c>
      <c r="AK70" s="116">
        <v>978796.0993</v>
      </c>
      <c r="AL70" s="116">
        <v>978796.0993</v>
      </c>
      <c r="AM70" s="116">
        <v>0</v>
      </c>
      <c r="AN70" s="116">
        <v>1815021.0593000001</v>
      </c>
      <c r="AO70" s="12" t="s">
        <v>1552</v>
      </c>
    </row>
    <row r="71" spans="2:41" ht="28.8" x14ac:dyDescent="0.3">
      <c r="B71" s="12" t="s">
        <v>1105</v>
      </c>
      <c r="C71" s="12" t="s">
        <v>304</v>
      </c>
      <c r="D71" s="12" t="s">
        <v>330</v>
      </c>
      <c r="E71" s="12" t="s">
        <v>1536</v>
      </c>
      <c r="F71" s="12" t="s">
        <v>342</v>
      </c>
      <c r="G71" s="12" t="s">
        <v>259</v>
      </c>
      <c r="H71" s="12" t="s">
        <v>2846</v>
      </c>
      <c r="I71" s="12" t="s">
        <v>1532</v>
      </c>
      <c r="J71" s="12" t="s">
        <v>1111</v>
      </c>
      <c r="K71" s="12">
        <v>10</v>
      </c>
      <c r="L71" s="116">
        <v>99922.054499999998</v>
      </c>
      <c r="M71" s="12" t="s">
        <v>787</v>
      </c>
      <c r="N71" s="118">
        <v>1</v>
      </c>
      <c r="O71" s="118">
        <v>0.82950000000000002</v>
      </c>
      <c r="P71" s="118">
        <v>0.17045002000000001</v>
      </c>
      <c r="Q71" s="118">
        <v>1</v>
      </c>
      <c r="R71" s="118">
        <v>0.6</v>
      </c>
      <c r="S71" s="118">
        <v>0.4</v>
      </c>
      <c r="T71" s="12">
        <v>1</v>
      </c>
      <c r="U71" s="116">
        <v>26420.4499</v>
      </c>
      <c r="V71" s="120">
        <v>0.2644106</v>
      </c>
      <c r="W71" s="116">
        <v>26628.327399999998</v>
      </c>
      <c r="X71" s="120">
        <v>0.26649098999999998</v>
      </c>
      <c r="Y71" s="12">
        <v>10</v>
      </c>
      <c r="Z71" s="12">
        <v>6</v>
      </c>
      <c r="AA71" s="12">
        <v>4</v>
      </c>
      <c r="AB71" s="12">
        <v>0</v>
      </c>
      <c r="AC71" s="116">
        <v>99922.054499999998</v>
      </c>
      <c r="AD71" s="116">
        <v>82890.338499999998</v>
      </c>
      <c r="AE71" s="116">
        <v>17031.716</v>
      </c>
      <c r="AF71" s="116">
        <v>0</v>
      </c>
      <c r="AG71" s="118">
        <v>1</v>
      </c>
      <c r="AH71" s="118">
        <v>0.82950000000000002</v>
      </c>
      <c r="AI71" s="118">
        <v>0.17045002000000001</v>
      </c>
      <c r="AJ71" s="118">
        <v>0</v>
      </c>
      <c r="AK71" s="116">
        <v>65367.172500000001</v>
      </c>
      <c r="AL71" s="116">
        <v>56469.888599999998</v>
      </c>
      <c r="AM71" s="116">
        <v>8897.2839000000004</v>
      </c>
      <c r="AN71" s="116">
        <v>73501.604600000006</v>
      </c>
      <c r="AO71" s="12" t="s">
        <v>1552</v>
      </c>
    </row>
    <row r="72" spans="2:41" ht="28.8" x14ac:dyDescent="0.3">
      <c r="B72" s="12" t="s">
        <v>1105</v>
      </c>
      <c r="C72" s="12" t="s">
        <v>304</v>
      </c>
      <c r="D72" s="12" t="s">
        <v>330</v>
      </c>
      <c r="E72" s="12" t="s">
        <v>1536</v>
      </c>
      <c r="F72" s="12" t="s">
        <v>342</v>
      </c>
      <c r="G72" s="12" t="s">
        <v>246</v>
      </c>
      <c r="H72" s="12" t="s">
        <v>1531</v>
      </c>
      <c r="I72" s="12" t="s">
        <v>2898</v>
      </c>
      <c r="J72" s="12" t="s">
        <v>1111</v>
      </c>
      <c r="K72" s="12">
        <v>10</v>
      </c>
      <c r="L72" s="116">
        <v>99922.054499999998</v>
      </c>
      <c r="M72" s="12" t="s">
        <v>787</v>
      </c>
      <c r="N72" s="118">
        <v>1</v>
      </c>
      <c r="O72" s="118">
        <v>0.84619999999999995</v>
      </c>
      <c r="P72" s="118">
        <v>0.15376144999999999</v>
      </c>
      <c r="Q72" s="118">
        <v>1</v>
      </c>
      <c r="R72" s="118">
        <v>0.8</v>
      </c>
      <c r="S72" s="118">
        <v>0.2</v>
      </c>
      <c r="T72" s="12">
        <v>2</v>
      </c>
      <c r="U72" s="116">
        <v>25567.5134</v>
      </c>
      <c r="V72" s="120">
        <v>0.25587458000000002</v>
      </c>
      <c r="W72" s="116">
        <v>27411.2598</v>
      </c>
      <c r="X72" s="120">
        <v>0.27432642000000002</v>
      </c>
      <c r="Y72" s="12">
        <v>10</v>
      </c>
      <c r="Z72" s="12">
        <v>8</v>
      </c>
      <c r="AA72" s="12">
        <v>2</v>
      </c>
      <c r="AB72" s="12">
        <v>0</v>
      </c>
      <c r="AC72" s="116">
        <v>99922.054499999998</v>
      </c>
      <c r="AD72" s="116">
        <v>84557.894499999995</v>
      </c>
      <c r="AE72" s="116">
        <v>15364.16</v>
      </c>
      <c r="AF72" s="116">
        <v>0</v>
      </c>
      <c r="AG72" s="118">
        <v>1</v>
      </c>
      <c r="AH72" s="118">
        <v>0.84619999999999995</v>
      </c>
      <c r="AI72" s="118">
        <v>0.15376144999999999</v>
      </c>
      <c r="AJ72" s="118">
        <v>0</v>
      </c>
      <c r="AK72" s="116">
        <v>82164.4899</v>
      </c>
      <c r="AL72" s="116">
        <v>58990.381099999999</v>
      </c>
      <c r="AM72" s="116">
        <v>23174.108800000002</v>
      </c>
      <c r="AN72" s="116">
        <v>74354.541100000002</v>
      </c>
      <c r="AO72" s="12" t="s">
        <v>1552</v>
      </c>
    </row>
    <row r="73" spans="2:41" ht="28.8" x14ac:dyDescent="0.3">
      <c r="B73" s="12" t="s">
        <v>1105</v>
      </c>
      <c r="C73" s="12" t="s">
        <v>304</v>
      </c>
      <c r="D73" s="12" t="s">
        <v>330</v>
      </c>
      <c r="E73" s="12" t="s">
        <v>1536</v>
      </c>
      <c r="F73" s="12" t="s">
        <v>342</v>
      </c>
      <c r="G73" s="12" t="s">
        <v>251</v>
      </c>
      <c r="H73" s="12" t="s">
        <v>1531</v>
      </c>
      <c r="I73" s="12" t="s">
        <v>2898</v>
      </c>
      <c r="J73" s="12" t="s">
        <v>1111</v>
      </c>
      <c r="K73" s="12">
        <v>10</v>
      </c>
      <c r="L73" s="116">
        <v>99922.054499999998</v>
      </c>
      <c r="M73" s="12" t="s">
        <v>787</v>
      </c>
      <c r="N73" s="118">
        <v>1</v>
      </c>
      <c r="O73" s="118">
        <v>0.96489999999999998</v>
      </c>
      <c r="P73" s="118">
        <v>3.5108970000000003E-2</v>
      </c>
      <c r="Q73" s="118">
        <v>1</v>
      </c>
      <c r="R73" s="118">
        <v>0.9</v>
      </c>
      <c r="S73" s="118">
        <v>0.1</v>
      </c>
      <c r="T73" s="12">
        <v>3</v>
      </c>
      <c r="U73" s="116">
        <v>16194.344499999999</v>
      </c>
      <c r="V73" s="120">
        <v>0.16206977</v>
      </c>
      <c r="W73" s="116">
        <v>17778.532899999998</v>
      </c>
      <c r="X73" s="120">
        <v>0.17792400999999999</v>
      </c>
      <c r="Y73" s="12">
        <v>10</v>
      </c>
      <c r="Z73" s="12">
        <v>9</v>
      </c>
      <c r="AA73" s="12">
        <v>1</v>
      </c>
      <c r="AB73" s="12">
        <v>0</v>
      </c>
      <c r="AC73" s="116">
        <v>99922.054499999998</v>
      </c>
      <c r="AD73" s="116">
        <v>96413.894499999995</v>
      </c>
      <c r="AE73" s="116">
        <v>3508.16</v>
      </c>
      <c r="AF73" s="116">
        <v>0</v>
      </c>
      <c r="AG73" s="118">
        <v>1</v>
      </c>
      <c r="AH73" s="118">
        <v>0.96489999999999998</v>
      </c>
      <c r="AI73" s="118">
        <v>3.5108970000000003E-2</v>
      </c>
      <c r="AJ73" s="118">
        <v>0</v>
      </c>
      <c r="AK73" s="116">
        <v>85797.737200000003</v>
      </c>
      <c r="AL73" s="116">
        <v>80219.55</v>
      </c>
      <c r="AM73" s="116">
        <v>5578.1872000000003</v>
      </c>
      <c r="AN73" s="116">
        <v>83727.710000000006</v>
      </c>
      <c r="AO73" s="12" t="s">
        <v>1552</v>
      </c>
    </row>
    <row r="74" spans="2:41" ht="28.8" x14ac:dyDescent="0.3">
      <c r="B74" s="12" t="s">
        <v>1105</v>
      </c>
      <c r="C74" s="12" t="s">
        <v>304</v>
      </c>
      <c r="D74" s="12" t="s">
        <v>330</v>
      </c>
      <c r="E74" s="12" t="s">
        <v>1536</v>
      </c>
      <c r="F74" s="12" t="s">
        <v>342</v>
      </c>
      <c r="G74" s="12" t="s">
        <v>260</v>
      </c>
      <c r="H74" s="12" t="s">
        <v>2846</v>
      </c>
      <c r="I74" s="12" t="s">
        <v>2898</v>
      </c>
      <c r="J74" s="12" t="s">
        <v>1111</v>
      </c>
      <c r="K74" s="12">
        <v>10</v>
      </c>
      <c r="L74" s="116">
        <v>99922.054499999998</v>
      </c>
      <c r="M74" s="12" t="s">
        <v>787</v>
      </c>
      <c r="N74" s="118">
        <v>1</v>
      </c>
      <c r="O74" s="118">
        <v>0.8216</v>
      </c>
      <c r="P74" s="118">
        <v>0.17839921</v>
      </c>
      <c r="Q74" s="118">
        <v>1</v>
      </c>
      <c r="R74" s="118">
        <v>0.9</v>
      </c>
      <c r="S74" s="118">
        <v>0.1</v>
      </c>
      <c r="T74" s="12">
        <v>4</v>
      </c>
      <c r="U74" s="116">
        <v>13918.7685</v>
      </c>
      <c r="V74" s="120">
        <v>0.13929626000000001</v>
      </c>
      <c r="W74" s="116">
        <v>14876.877</v>
      </c>
      <c r="X74" s="120">
        <v>0.14888482</v>
      </c>
      <c r="Y74" s="12">
        <v>10</v>
      </c>
      <c r="Z74" s="12">
        <v>9</v>
      </c>
      <c r="AA74" s="12">
        <v>1</v>
      </c>
      <c r="AB74" s="12">
        <v>0</v>
      </c>
      <c r="AC74" s="116">
        <v>99922.054499999998</v>
      </c>
      <c r="AD74" s="116">
        <v>82096.038499999995</v>
      </c>
      <c r="AE74" s="116">
        <v>17826.016</v>
      </c>
      <c r="AF74" s="116">
        <v>0</v>
      </c>
      <c r="AG74" s="118">
        <v>1</v>
      </c>
      <c r="AH74" s="118">
        <v>0.8216</v>
      </c>
      <c r="AI74" s="118">
        <v>0.17839921</v>
      </c>
      <c r="AJ74" s="118">
        <v>0</v>
      </c>
      <c r="AK74" s="116">
        <v>97627.513999999996</v>
      </c>
      <c r="AL74" s="116">
        <v>68177.27</v>
      </c>
      <c r="AM74" s="116">
        <v>29450.243999999999</v>
      </c>
      <c r="AN74" s="116">
        <v>86003.285999999993</v>
      </c>
      <c r="AO74" s="12" t="s">
        <v>1552</v>
      </c>
    </row>
    <row r="75" spans="2:41" ht="28.8" x14ac:dyDescent="0.3">
      <c r="B75" s="12" t="s">
        <v>1105</v>
      </c>
      <c r="C75" s="12" t="s">
        <v>304</v>
      </c>
      <c r="D75" s="12" t="s">
        <v>330</v>
      </c>
      <c r="E75" s="12" t="s">
        <v>1536</v>
      </c>
      <c r="F75" s="12" t="s">
        <v>342</v>
      </c>
      <c r="G75" s="12" t="s">
        <v>249</v>
      </c>
      <c r="H75" s="12" t="s">
        <v>1531</v>
      </c>
      <c r="I75" s="12" t="s">
        <v>1532</v>
      </c>
      <c r="J75" s="12" t="s">
        <v>1111</v>
      </c>
      <c r="K75" s="12">
        <v>10</v>
      </c>
      <c r="L75" s="116">
        <v>99922.054499999998</v>
      </c>
      <c r="M75" s="12" t="s">
        <v>789</v>
      </c>
      <c r="N75" s="118">
        <v>1</v>
      </c>
      <c r="O75" s="118">
        <v>6.3600000000000004E-2</v>
      </c>
      <c r="P75" s="118">
        <v>0.93641169000000002</v>
      </c>
      <c r="Q75" s="118">
        <v>1</v>
      </c>
      <c r="R75" s="118">
        <v>0.6</v>
      </c>
      <c r="S75" s="118">
        <v>0.4</v>
      </c>
      <c r="T75" s="12">
        <v>0</v>
      </c>
      <c r="U75" s="116">
        <v>1642.5739000000001</v>
      </c>
      <c r="V75" s="120">
        <v>1.643855E-2</v>
      </c>
      <c r="W75" s="116">
        <v>1719.2182</v>
      </c>
      <c r="X75" s="120">
        <v>1.720559E-2</v>
      </c>
      <c r="Y75" s="12">
        <v>10</v>
      </c>
      <c r="Z75" s="12">
        <v>6</v>
      </c>
      <c r="AA75" s="12">
        <v>4</v>
      </c>
      <c r="AB75" s="12">
        <v>0</v>
      </c>
      <c r="AC75" s="116">
        <v>99922.054499999998</v>
      </c>
      <c r="AD75" s="116">
        <v>6353.8744999999999</v>
      </c>
      <c r="AE75" s="116">
        <v>93568.18</v>
      </c>
      <c r="AF75" s="116">
        <v>0</v>
      </c>
      <c r="AG75" s="118">
        <v>1</v>
      </c>
      <c r="AH75" s="118">
        <v>6.3600000000000004E-2</v>
      </c>
      <c r="AI75" s="118">
        <v>0.93641169000000002</v>
      </c>
      <c r="AJ75" s="118">
        <v>0</v>
      </c>
      <c r="AK75" s="116">
        <v>68040.574200000003</v>
      </c>
      <c r="AL75" s="116">
        <v>4711.3005999999996</v>
      </c>
      <c r="AM75" s="116">
        <v>63329.2736</v>
      </c>
      <c r="AN75" s="116">
        <v>98279.480599999995</v>
      </c>
      <c r="AO75" s="12" t="s">
        <v>1552</v>
      </c>
    </row>
    <row r="76" spans="2:41" ht="28.8" x14ac:dyDescent="0.3">
      <c r="B76" s="12" t="s">
        <v>1105</v>
      </c>
      <c r="C76" s="12" t="s">
        <v>304</v>
      </c>
      <c r="D76" s="12" t="s">
        <v>330</v>
      </c>
      <c r="E76" s="12" t="s">
        <v>1536</v>
      </c>
      <c r="F76" s="12" t="s">
        <v>342</v>
      </c>
      <c r="G76" s="12" t="s">
        <v>254</v>
      </c>
      <c r="H76" s="12" t="s">
        <v>2846</v>
      </c>
      <c r="I76" s="12" t="s">
        <v>1532</v>
      </c>
      <c r="J76" s="12" t="s">
        <v>1111</v>
      </c>
      <c r="K76" s="12">
        <v>10</v>
      </c>
      <c r="L76" s="116">
        <v>99922.054499999998</v>
      </c>
      <c r="M76" s="12" t="s">
        <v>789</v>
      </c>
      <c r="N76" s="118">
        <v>1</v>
      </c>
      <c r="O76" s="118">
        <v>0.24460000000000001</v>
      </c>
      <c r="P76" s="118">
        <v>0.75537677999999997</v>
      </c>
      <c r="Q76" s="118">
        <v>1</v>
      </c>
      <c r="R76" s="118">
        <v>0.8</v>
      </c>
      <c r="S76" s="118">
        <v>0.2</v>
      </c>
      <c r="T76" s="12">
        <v>0</v>
      </c>
      <c r="U76" s="116">
        <v>-4652.7021999999997</v>
      </c>
      <c r="V76" s="120">
        <v>-4.6563319999999998E-2</v>
      </c>
      <c r="W76" s="116">
        <v>0</v>
      </c>
      <c r="X76" s="120">
        <v>0</v>
      </c>
      <c r="Y76" s="12">
        <v>10</v>
      </c>
      <c r="Z76" s="12">
        <v>8</v>
      </c>
      <c r="AA76" s="12">
        <v>2</v>
      </c>
      <c r="AB76" s="12">
        <v>0</v>
      </c>
      <c r="AC76" s="116">
        <v>99922.054499999998</v>
      </c>
      <c r="AD76" s="116">
        <v>24443.254499999999</v>
      </c>
      <c r="AE76" s="116">
        <v>75478.8</v>
      </c>
      <c r="AF76" s="116">
        <v>0</v>
      </c>
      <c r="AG76" s="118">
        <v>1</v>
      </c>
      <c r="AH76" s="118">
        <v>0.24460000000000001</v>
      </c>
      <c r="AI76" s="118">
        <v>0.75537677999999997</v>
      </c>
      <c r="AJ76" s="118">
        <v>0</v>
      </c>
      <c r="AK76" s="116">
        <v>64522.332300000002</v>
      </c>
      <c r="AL76" s="116">
        <v>29095.956699999999</v>
      </c>
      <c r="AM76" s="116">
        <v>35426.375599999999</v>
      </c>
      <c r="AN76" s="116">
        <v>104574.7567</v>
      </c>
      <c r="AO76" s="12" t="s">
        <v>1552</v>
      </c>
    </row>
    <row r="77" spans="2:41" ht="28.8" x14ac:dyDescent="0.3">
      <c r="B77" s="12" t="s">
        <v>1105</v>
      </c>
      <c r="C77" s="12" t="s">
        <v>304</v>
      </c>
      <c r="D77" s="12" t="s">
        <v>330</v>
      </c>
      <c r="E77" s="12" t="s">
        <v>1536</v>
      </c>
      <c r="F77" s="12" t="s">
        <v>342</v>
      </c>
      <c r="G77" s="12" t="s">
        <v>256</v>
      </c>
      <c r="H77" s="12" t="s">
        <v>2846</v>
      </c>
      <c r="I77" s="12" t="s">
        <v>2898</v>
      </c>
      <c r="J77" s="12" t="s">
        <v>1111</v>
      </c>
      <c r="K77" s="12">
        <v>10</v>
      </c>
      <c r="L77" s="116">
        <v>99922.054499999998</v>
      </c>
      <c r="M77" s="12" t="s">
        <v>789</v>
      </c>
      <c r="N77" s="118">
        <v>3.111504E-2</v>
      </c>
      <c r="O77" s="118">
        <v>2.8500000000000001E-2</v>
      </c>
      <c r="P77" s="118">
        <v>2.63569E-3</v>
      </c>
      <c r="Q77" s="118">
        <v>0.6</v>
      </c>
      <c r="R77" s="118">
        <v>0.5</v>
      </c>
      <c r="S77" s="118">
        <v>0.1</v>
      </c>
      <c r="T77" s="12">
        <v>0</v>
      </c>
      <c r="U77" s="116">
        <v>1259.3286000000001</v>
      </c>
      <c r="V77" s="120">
        <v>1.2603110000000001E-2</v>
      </c>
      <c r="W77" s="116">
        <v>1259.3286000000001</v>
      </c>
      <c r="X77" s="120">
        <v>1.2603110000000001E-2</v>
      </c>
      <c r="Y77" s="12">
        <v>6</v>
      </c>
      <c r="Z77" s="12">
        <v>5</v>
      </c>
      <c r="AA77" s="12">
        <v>1</v>
      </c>
      <c r="AB77" s="12">
        <v>4</v>
      </c>
      <c r="AC77" s="116">
        <v>3109.0785000000001</v>
      </c>
      <c r="AD77" s="116">
        <v>2845.7145</v>
      </c>
      <c r="AE77" s="116">
        <v>263.36399999999998</v>
      </c>
      <c r="AF77" s="116">
        <v>96812.975999999995</v>
      </c>
      <c r="AG77" s="118">
        <v>3.111504E-2</v>
      </c>
      <c r="AH77" s="118">
        <v>2.8500000000000001E-2</v>
      </c>
      <c r="AI77" s="118">
        <v>2.63569E-3</v>
      </c>
      <c r="AJ77" s="118">
        <v>0.96888496000000002</v>
      </c>
      <c r="AK77" s="116">
        <v>1665.0890999999999</v>
      </c>
      <c r="AL77" s="116">
        <v>1586.3859</v>
      </c>
      <c r="AM77" s="116">
        <v>78.703199999999995</v>
      </c>
      <c r="AN77" s="116">
        <v>98662.725900000005</v>
      </c>
      <c r="AO77" s="12" t="s">
        <v>1552</v>
      </c>
    </row>
    <row r="78" spans="2:41" ht="28.8" x14ac:dyDescent="0.3">
      <c r="B78" s="12" t="s">
        <v>1105</v>
      </c>
      <c r="C78" s="12" t="s">
        <v>304</v>
      </c>
      <c r="D78" s="12" t="s">
        <v>330</v>
      </c>
      <c r="E78" s="12" t="s">
        <v>1536</v>
      </c>
      <c r="F78" s="12" t="s">
        <v>342</v>
      </c>
      <c r="G78" s="12" t="s">
        <v>262</v>
      </c>
      <c r="H78" s="12" t="s">
        <v>1531</v>
      </c>
      <c r="I78" s="12" t="s">
        <v>1532</v>
      </c>
      <c r="J78" s="12" t="s">
        <v>1111</v>
      </c>
      <c r="K78" s="12">
        <v>10</v>
      </c>
      <c r="L78" s="116">
        <v>99922.054499999998</v>
      </c>
      <c r="M78" s="12" t="s">
        <v>789</v>
      </c>
      <c r="N78" s="118">
        <v>0.35747338000000001</v>
      </c>
      <c r="O78" s="118">
        <v>0.17910000000000001</v>
      </c>
      <c r="P78" s="118">
        <v>0.17839921</v>
      </c>
      <c r="Q78" s="118">
        <v>0.7</v>
      </c>
      <c r="R78" s="118">
        <v>0.6</v>
      </c>
      <c r="S78" s="118">
        <v>0.1</v>
      </c>
      <c r="T78" s="12">
        <v>0</v>
      </c>
      <c r="U78" s="116">
        <v>-2639.7809999999999</v>
      </c>
      <c r="V78" s="120">
        <v>-2.6418400000000002E-2</v>
      </c>
      <c r="W78" s="116">
        <v>806.67740000000003</v>
      </c>
      <c r="X78" s="120">
        <v>8.0730699999999999E-3</v>
      </c>
      <c r="Y78" s="12">
        <v>7</v>
      </c>
      <c r="Z78" s="12">
        <v>6</v>
      </c>
      <c r="AA78" s="12">
        <v>1</v>
      </c>
      <c r="AB78" s="12">
        <v>3</v>
      </c>
      <c r="AC78" s="116">
        <v>35719.474499999997</v>
      </c>
      <c r="AD78" s="116">
        <v>17893.458500000001</v>
      </c>
      <c r="AE78" s="116">
        <v>17826.016</v>
      </c>
      <c r="AF78" s="116">
        <v>64202.58</v>
      </c>
      <c r="AG78" s="118">
        <v>0.35747338000000001</v>
      </c>
      <c r="AH78" s="118">
        <v>0.17910000000000001</v>
      </c>
      <c r="AI78" s="118">
        <v>0.17839921</v>
      </c>
      <c r="AJ78" s="118">
        <v>0.64252662000000005</v>
      </c>
      <c r="AK78" s="116">
        <v>28966.257900000001</v>
      </c>
      <c r="AL78" s="116">
        <v>20533.2395</v>
      </c>
      <c r="AM78" s="116">
        <v>8433.0184000000008</v>
      </c>
      <c r="AN78" s="116">
        <v>102561.8355</v>
      </c>
      <c r="AO78" s="12" t="s">
        <v>1552</v>
      </c>
    </row>
    <row r="79" spans="2:41" ht="28.8" x14ac:dyDescent="0.3">
      <c r="B79" s="12" t="s">
        <v>1105</v>
      </c>
      <c r="C79" s="12" t="s">
        <v>304</v>
      </c>
      <c r="D79" s="12" t="s">
        <v>330</v>
      </c>
      <c r="E79" s="12" t="s">
        <v>1536</v>
      </c>
      <c r="F79" s="12" t="s">
        <v>342</v>
      </c>
      <c r="G79" s="12" t="s">
        <v>260</v>
      </c>
      <c r="H79" s="12" t="s">
        <v>2846</v>
      </c>
      <c r="I79" s="12" t="s">
        <v>2898</v>
      </c>
      <c r="J79" s="12" t="s">
        <v>1132</v>
      </c>
      <c r="K79" s="12">
        <v>13</v>
      </c>
      <c r="L79" s="116">
        <v>205314.88500000001</v>
      </c>
      <c r="M79" s="12" t="s">
        <v>787</v>
      </c>
      <c r="N79" s="118">
        <v>1</v>
      </c>
      <c r="O79" s="118">
        <v>0.85089999999999999</v>
      </c>
      <c r="P79" s="118">
        <v>0.14909220000000001</v>
      </c>
      <c r="Q79" s="118">
        <v>1</v>
      </c>
      <c r="R79" s="118">
        <v>0.76919999999999999</v>
      </c>
      <c r="S79" s="118">
        <v>0.23080000000000001</v>
      </c>
      <c r="T79" s="12">
        <v>1</v>
      </c>
      <c r="U79" s="116">
        <v>-8261.1484</v>
      </c>
      <c r="V79" s="120">
        <v>-4.0236479999999998E-2</v>
      </c>
      <c r="W79" s="116">
        <v>17511.5095</v>
      </c>
      <c r="X79" s="120">
        <v>8.5290989999999997E-2</v>
      </c>
      <c r="Y79" s="12">
        <v>13</v>
      </c>
      <c r="Z79" s="12">
        <v>10</v>
      </c>
      <c r="AA79" s="12">
        <v>3</v>
      </c>
      <c r="AB79" s="12">
        <v>0</v>
      </c>
      <c r="AC79" s="116">
        <v>205314.88500000001</v>
      </c>
      <c r="AD79" s="116">
        <v>174704.03700000001</v>
      </c>
      <c r="AE79" s="116">
        <v>30610.848000000002</v>
      </c>
      <c r="AF79" s="116">
        <v>0</v>
      </c>
      <c r="AG79" s="118">
        <v>1</v>
      </c>
      <c r="AH79" s="118">
        <v>0.85089999999999999</v>
      </c>
      <c r="AI79" s="118">
        <v>0.14909220000000001</v>
      </c>
      <c r="AJ79" s="118">
        <v>0</v>
      </c>
      <c r="AK79" s="116">
        <v>201904.6336</v>
      </c>
      <c r="AL79" s="116">
        <v>182965.18539999999</v>
      </c>
      <c r="AM79" s="116">
        <v>18939.448199999999</v>
      </c>
      <c r="AN79" s="116">
        <v>213576.03339999999</v>
      </c>
      <c r="AO79" s="12" t="s">
        <v>1552</v>
      </c>
    </row>
    <row r="80" spans="2:41" ht="28.8" x14ac:dyDescent="0.3">
      <c r="B80" s="12" t="s">
        <v>1105</v>
      </c>
      <c r="C80" s="12" t="s">
        <v>304</v>
      </c>
      <c r="D80" s="12" t="s">
        <v>330</v>
      </c>
      <c r="E80" s="12" t="s">
        <v>1536</v>
      </c>
      <c r="F80" s="12" t="s">
        <v>342</v>
      </c>
      <c r="G80" s="12" t="s">
        <v>259</v>
      </c>
      <c r="H80" s="12" t="s">
        <v>2846</v>
      </c>
      <c r="I80" s="12" t="s">
        <v>1532</v>
      </c>
      <c r="J80" s="12" t="s">
        <v>1132</v>
      </c>
      <c r="K80" s="12">
        <v>13</v>
      </c>
      <c r="L80" s="116">
        <v>205314.88500000001</v>
      </c>
      <c r="M80" s="12" t="s">
        <v>787</v>
      </c>
      <c r="N80" s="118">
        <v>1</v>
      </c>
      <c r="O80" s="118">
        <v>0.74399999999999999</v>
      </c>
      <c r="P80" s="118">
        <v>0.25599547</v>
      </c>
      <c r="Q80" s="118">
        <v>1</v>
      </c>
      <c r="R80" s="118">
        <v>0.84619999999999995</v>
      </c>
      <c r="S80" s="118">
        <v>0.15379999999999999</v>
      </c>
      <c r="T80" s="12">
        <v>2</v>
      </c>
      <c r="U80" s="116">
        <v>-29870.899300000001</v>
      </c>
      <c r="V80" s="120">
        <v>-0.14548823</v>
      </c>
      <c r="W80" s="116">
        <v>1779.6846</v>
      </c>
      <c r="X80" s="120">
        <v>8.6680699999999999E-3</v>
      </c>
      <c r="Y80" s="12">
        <v>13</v>
      </c>
      <c r="Z80" s="12">
        <v>11</v>
      </c>
      <c r="AA80" s="12">
        <v>2</v>
      </c>
      <c r="AB80" s="12">
        <v>0</v>
      </c>
      <c r="AC80" s="116">
        <v>205314.88500000001</v>
      </c>
      <c r="AD80" s="116">
        <v>152755.20499999999</v>
      </c>
      <c r="AE80" s="116">
        <v>52559.68</v>
      </c>
      <c r="AF80" s="116">
        <v>0</v>
      </c>
      <c r="AG80" s="118">
        <v>1</v>
      </c>
      <c r="AH80" s="118">
        <v>0.74399999999999999</v>
      </c>
      <c r="AI80" s="118">
        <v>0.25599547</v>
      </c>
      <c r="AJ80" s="118">
        <v>0</v>
      </c>
      <c r="AK80" s="116">
        <v>232684.98790000001</v>
      </c>
      <c r="AL80" s="116">
        <v>182626.10430000001</v>
      </c>
      <c r="AM80" s="116">
        <v>50058.883600000001</v>
      </c>
      <c r="AN80" s="116">
        <v>235185.7843</v>
      </c>
      <c r="AO80" s="12" t="s">
        <v>1552</v>
      </c>
    </row>
    <row r="81" spans="2:41" ht="28.8" x14ac:dyDescent="0.3">
      <c r="B81" s="12" t="s">
        <v>1105</v>
      </c>
      <c r="C81" s="12" t="s">
        <v>304</v>
      </c>
      <c r="D81" s="12" t="s">
        <v>330</v>
      </c>
      <c r="E81" s="12" t="s">
        <v>1536</v>
      </c>
      <c r="F81" s="12" t="s">
        <v>342</v>
      </c>
      <c r="G81" s="12" t="s">
        <v>246</v>
      </c>
      <c r="H81" s="12" t="s">
        <v>1531</v>
      </c>
      <c r="I81" s="12" t="s">
        <v>2898</v>
      </c>
      <c r="J81" s="12" t="s">
        <v>1132</v>
      </c>
      <c r="K81" s="12">
        <v>13</v>
      </c>
      <c r="L81" s="116">
        <v>205314.88500000001</v>
      </c>
      <c r="M81" s="12" t="s">
        <v>789</v>
      </c>
      <c r="N81" s="118">
        <v>0.98865283999999998</v>
      </c>
      <c r="O81" s="118">
        <v>0.48420000000000002</v>
      </c>
      <c r="P81" s="118">
        <v>0.50441354000000005</v>
      </c>
      <c r="Q81" s="118">
        <v>0.92310000000000003</v>
      </c>
      <c r="R81" s="118">
        <v>0.61539999999999995</v>
      </c>
      <c r="S81" s="118">
        <v>0.30769999999999997</v>
      </c>
      <c r="T81" s="12">
        <v>0</v>
      </c>
      <c r="U81" s="116">
        <v>18776.703300000001</v>
      </c>
      <c r="V81" s="120">
        <v>9.1453199999999998E-2</v>
      </c>
      <c r="W81" s="116">
        <v>24280.589199999999</v>
      </c>
      <c r="X81" s="120">
        <v>0.11826025</v>
      </c>
      <c r="Y81" s="12">
        <v>12</v>
      </c>
      <c r="Z81" s="12">
        <v>8</v>
      </c>
      <c r="AA81" s="12">
        <v>4</v>
      </c>
      <c r="AB81" s="12">
        <v>1</v>
      </c>
      <c r="AC81" s="116">
        <v>202985.14499999999</v>
      </c>
      <c r="AD81" s="116">
        <v>99421.536999999997</v>
      </c>
      <c r="AE81" s="116">
        <v>103563.60799999999</v>
      </c>
      <c r="AF81" s="116">
        <v>2329.7399999999998</v>
      </c>
      <c r="AG81" s="118">
        <v>0.98865283999999998</v>
      </c>
      <c r="AH81" s="118">
        <v>0.48420000000000002</v>
      </c>
      <c r="AI81" s="118">
        <v>0.50441354000000005</v>
      </c>
      <c r="AJ81" s="118">
        <v>1.134716E-2</v>
      </c>
      <c r="AK81" s="116">
        <v>134618.61410000001</v>
      </c>
      <c r="AL81" s="116">
        <v>80644.833700000003</v>
      </c>
      <c r="AM81" s="116">
        <v>53973.780400000003</v>
      </c>
      <c r="AN81" s="116">
        <v>186538.18169999999</v>
      </c>
      <c r="AO81" s="12" t="s">
        <v>1552</v>
      </c>
    </row>
    <row r="82" spans="2:41" ht="28.8" x14ac:dyDescent="0.3">
      <c r="B82" s="12" t="s">
        <v>1105</v>
      </c>
      <c r="C82" s="12" t="s">
        <v>304</v>
      </c>
      <c r="D82" s="12" t="s">
        <v>330</v>
      </c>
      <c r="E82" s="12" t="s">
        <v>1536</v>
      </c>
      <c r="F82" s="12" t="s">
        <v>342</v>
      </c>
      <c r="G82" s="12" t="s">
        <v>249</v>
      </c>
      <c r="H82" s="12" t="s">
        <v>1531</v>
      </c>
      <c r="I82" s="12" t="s">
        <v>1532</v>
      </c>
      <c r="J82" s="12" t="s">
        <v>1132</v>
      </c>
      <c r="K82" s="12">
        <v>13</v>
      </c>
      <c r="L82" s="116">
        <v>205314.88500000001</v>
      </c>
      <c r="M82" s="12" t="s">
        <v>789</v>
      </c>
      <c r="N82" s="118">
        <v>1</v>
      </c>
      <c r="O82" s="118">
        <v>0.6754</v>
      </c>
      <c r="P82" s="118">
        <v>0.32457150000000001</v>
      </c>
      <c r="Q82" s="118">
        <v>1</v>
      </c>
      <c r="R82" s="118">
        <v>0.84619999999999995</v>
      </c>
      <c r="S82" s="118">
        <v>0.15379999999999999</v>
      </c>
      <c r="T82" s="12">
        <v>0</v>
      </c>
      <c r="U82" s="116">
        <v>9757.0342999999993</v>
      </c>
      <c r="V82" s="120">
        <v>4.7522290000000002E-2</v>
      </c>
      <c r="W82" s="116">
        <v>21638.448799999998</v>
      </c>
      <c r="X82" s="120">
        <v>0.10539152</v>
      </c>
      <c r="Y82" s="12">
        <v>13</v>
      </c>
      <c r="Z82" s="12">
        <v>11</v>
      </c>
      <c r="AA82" s="12">
        <v>2</v>
      </c>
      <c r="AB82" s="12">
        <v>0</v>
      </c>
      <c r="AC82" s="116">
        <v>205314.88500000001</v>
      </c>
      <c r="AD82" s="116">
        <v>138675.52499999999</v>
      </c>
      <c r="AE82" s="116">
        <v>66639.360000000001</v>
      </c>
      <c r="AF82" s="116">
        <v>0</v>
      </c>
      <c r="AG82" s="118">
        <v>1</v>
      </c>
      <c r="AH82" s="118">
        <v>0.6754</v>
      </c>
      <c r="AI82" s="118">
        <v>0.32457150000000001</v>
      </c>
      <c r="AJ82" s="118">
        <v>0</v>
      </c>
      <c r="AK82" s="116">
        <v>159283.2647</v>
      </c>
      <c r="AL82" s="116">
        <v>128918.49069999999</v>
      </c>
      <c r="AM82" s="116">
        <v>30364.774000000001</v>
      </c>
      <c r="AN82" s="116">
        <v>195557.85070000001</v>
      </c>
      <c r="AO82" s="12" t="s">
        <v>1552</v>
      </c>
    </row>
    <row r="83" spans="2:41" ht="28.8" x14ac:dyDescent="0.3">
      <c r="B83" s="12" t="s">
        <v>1105</v>
      </c>
      <c r="C83" s="12" t="s">
        <v>304</v>
      </c>
      <c r="D83" s="12" t="s">
        <v>330</v>
      </c>
      <c r="E83" s="12" t="s">
        <v>1536</v>
      </c>
      <c r="F83" s="12" t="s">
        <v>342</v>
      </c>
      <c r="G83" s="12" t="s">
        <v>251</v>
      </c>
      <c r="H83" s="12" t="s">
        <v>1531</v>
      </c>
      <c r="I83" s="12" t="s">
        <v>2898</v>
      </c>
      <c r="J83" s="12" t="s">
        <v>1132</v>
      </c>
      <c r="K83" s="12">
        <v>13</v>
      </c>
      <c r="L83" s="116">
        <v>205314.88500000001</v>
      </c>
      <c r="M83" s="12" t="s">
        <v>789</v>
      </c>
      <c r="N83" s="118">
        <v>1</v>
      </c>
      <c r="O83" s="118">
        <v>0.53620000000000001</v>
      </c>
      <c r="P83" s="118">
        <v>0.46384346999999998</v>
      </c>
      <c r="Q83" s="118">
        <v>1</v>
      </c>
      <c r="R83" s="118">
        <v>0.61539999999999995</v>
      </c>
      <c r="S83" s="118">
        <v>0.3846</v>
      </c>
      <c r="T83" s="12">
        <v>0</v>
      </c>
      <c r="U83" s="116">
        <v>-5365.2631000000001</v>
      </c>
      <c r="V83" s="120">
        <v>-2.613188E-2</v>
      </c>
      <c r="W83" s="116">
        <v>6661.4588000000003</v>
      </c>
      <c r="X83" s="120">
        <v>3.2445080000000001E-2</v>
      </c>
      <c r="Y83" s="12">
        <v>13</v>
      </c>
      <c r="Z83" s="12">
        <v>8</v>
      </c>
      <c r="AA83" s="12">
        <v>5</v>
      </c>
      <c r="AB83" s="12">
        <v>0</v>
      </c>
      <c r="AC83" s="116">
        <v>205314.88500000001</v>
      </c>
      <c r="AD83" s="116">
        <v>110080.917</v>
      </c>
      <c r="AE83" s="116">
        <v>95233.967999999993</v>
      </c>
      <c r="AF83" s="116">
        <v>0</v>
      </c>
      <c r="AG83" s="118">
        <v>1</v>
      </c>
      <c r="AH83" s="118">
        <v>0.53620000000000001</v>
      </c>
      <c r="AI83" s="118">
        <v>0.46384346999999998</v>
      </c>
      <c r="AJ83" s="118">
        <v>0</v>
      </c>
      <c r="AK83" s="116">
        <v>171500.0937</v>
      </c>
      <c r="AL83" s="116">
        <v>115446.1801</v>
      </c>
      <c r="AM83" s="116">
        <v>56053.9136</v>
      </c>
      <c r="AN83" s="116">
        <v>210680.14809999999</v>
      </c>
      <c r="AO83" s="12" t="s">
        <v>1552</v>
      </c>
    </row>
    <row r="84" spans="2:41" ht="28.8" x14ac:dyDescent="0.3">
      <c r="B84" s="12" t="s">
        <v>1105</v>
      </c>
      <c r="C84" s="12" t="s">
        <v>304</v>
      </c>
      <c r="D84" s="12" t="s">
        <v>330</v>
      </c>
      <c r="E84" s="12" t="s">
        <v>1536</v>
      </c>
      <c r="F84" s="12" t="s">
        <v>342</v>
      </c>
      <c r="G84" s="12" t="s">
        <v>254</v>
      </c>
      <c r="H84" s="12" t="s">
        <v>2846</v>
      </c>
      <c r="I84" s="12" t="s">
        <v>1532</v>
      </c>
      <c r="J84" s="12" t="s">
        <v>1132</v>
      </c>
      <c r="K84" s="12">
        <v>13</v>
      </c>
      <c r="L84" s="116">
        <v>205314.88500000001</v>
      </c>
      <c r="M84" s="12" t="s">
        <v>789</v>
      </c>
      <c r="N84" s="118">
        <v>1</v>
      </c>
      <c r="O84" s="118">
        <v>8.14E-2</v>
      </c>
      <c r="P84" s="118">
        <v>0.91855823999999997</v>
      </c>
      <c r="Q84" s="118">
        <v>1</v>
      </c>
      <c r="R84" s="118">
        <v>0.69230000000000003</v>
      </c>
      <c r="S84" s="118">
        <v>0.30769999999999997</v>
      </c>
      <c r="T84" s="12">
        <v>0</v>
      </c>
      <c r="U84" s="116">
        <v>-22.840800000000002</v>
      </c>
      <c r="V84" s="120">
        <v>-1.1124999999999999E-4</v>
      </c>
      <c r="W84" s="116">
        <v>3049.1941000000002</v>
      </c>
      <c r="X84" s="120">
        <v>1.485131E-2</v>
      </c>
      <c r="Y84" s="12">
        <v>13</v>
      </c>
      <c r="Z84" s="12">
        <v>9</v>
      </c>
      <c r="AA84" s="12">
        <v>4</v>
      </c>
      <c r="AB84" s="12">
        <v>0</v>
      </c>
      <c r="AC84" s="116">
        <v>205314.88500000001</v>
      </c>
      <c r="AD84" s="116">
        <v>16721.205000000002</v>
      </c>
      <c r="AE84" s="116">
        <v>188593.68</v>
      </c>
      <c r="AF84" s="116">
        <v>0</v>
      </c>
      <c r="AG84" s="118">
        <v>1</v>
      </c>
      <c r="AH84" s="118">
        <v>8.14E-2</v>
      </c>
      <c r="AI84" s="118">
        <v>0.91855823999999997</v>
      </c>
      <c r="AJ84" s="118">
        <v>0</v>
      </c>
      <c r="AK84" s="116">
        <v>210815.96609999999</v>
      </c>
      <c r="AL84" s="116">
        <v>16744.0458</v>
      </c>
      <c r="AM84" s="116">
        <v>194071.9203</v>
      </c>
      <c r="AN84" s="116">
        <v>205337.72579999999</v>
      </c>
      <c r="AO84" s="12" t="s">
        <v>1552</v>
      </c>
    </row>
    <row r="85" spans="2:41" ht="28.8" x14ac:dyDescent="0.3">
      <c r="B85" s="12" t="s">
        <v>1105</v>
      </c>
      <c r="C85" s="12" t="s">
        <v>304</v>
      </c>
      <c r="D85" s="12" t="s">
        <v>330</v>
      </c>
      <c r="E85" s="12" t="s">
        <v>1536</v>
      </c>
      <c r="F85" s="12" t="s">
        <v>342</v>
      </c>
      <c r="G85" s="12" t="s">
        <v>256</v>
      </c>
      <c r="H85" s="12" t="s">
        <v>2846</v>
      </c>
      <c r="I85" s="12" t="s">
        <v>2898</v>
      </c>
      <c r="J85" s="12" t="s">
        <v>1132</v>
      </c>
      <c r="K85" s="12">
        <v>13</v>
      </c>
      <c r="L85" s="116">
        <v>205314.88500000001</v>
      </c>
      <c r="M85" s="12" t="s">
        <v>789</v>
      </c>
      <c r="N85" s="118">
        <v>5.429146E-2</v>
      </c>
      <c r="O85" s="118">
        <v>5.4300000000000001E-2</v>
      </c>
      <c r="P85" s="118">
        <v>0</v>
      </c>
      <c r="Q85" s="118">
        <v>0.61539999999999995</v>
      </c>
      <c r="R85" s="118">
        <v>0.61539999999999995</v>
      </c>
      <c r="S85" s="118">
        <v>0</v>
      </c>
      <c r="T85" s="12">
        <v>0</v>
      </c>
      <c r="U85" s="116">
        <v>-1615.412</v>
      </c>
      <c r="V85" s="120">
        <v>-7.8679700000000002E-3</v>
      </c>
      <c r="W85" s="116">
        <v>1297.5604000000001</v>
      </c>
      <c r="X85" s="120">
        <v>6.3198600000000001E-3</v>
      </c>
      <c r="Y85" s="12">
        <v>8</v>
      </c>
      <c r="Z85" s="12">
        <v>8</v>
      </c>
      <c r="AA85" s="12">
        <v>0</v>
      </c>
      <c r="AB85" s="12">
        <v>5</v>
      </c>
      <c r="AC85" s="116">
        <v>11146.844999999999</v>
      </c>
      <c r="AD85" s="116">
        <v>11146.844999999999</v>
      </c>
      <c r="AE85" s="116">
        <v>0</v>
      </c>
      <c r="AF85" s="116">
        <v>194168.04</v>
      </c>
      <c r="AG85" s="118">
        <v>5.429146E-2</v>
      </c>
      <c r="AH85" s="118">
        <v>5.4300000000000001E-2</v>
      </c>
      <c r="AI85" s="118">
        <v>0</v>
      </c>
      <c r="AJ85" s="118">
        <v>0.94570854000000004</v>
      </c>
      <c r="AK85" s="116">
        <v>12762.257</v>
      </c>
      <c r="AL85" s="116">
        <v>12762.257</v>
      </c>
      <c r="AM85" s="116">
        <v>0</v>
      </c>
      <c r="AN85" s="116">
        <v>206930.29699999999</v>
      </c>
      <c r="AO85" s="12" t="s">
        <v>1552</v>
      </c>
    </row>
    <row r="86" spans="2:41" ht="28.8" x14ac:dyDescent="0.3">
      <c r="B86" s="12" t="s">
        <v>1105</v>
      </c>
      <c r="C86" s="12" t="s">
        <v>304</v>
      </c>
      <c r="D86" s="12" t="s">
        <v>330</v>
      </c>
      <c r="E86" s="12" t="s">
        <v>1536</v>
      </c>
      <c r="F86" s="12" t="s">
        <v>342</v>
      </c>
      <c r="G86" s="12" t="s">
        <v>262</v>
      </c>
      <c r="H86" s="12" t="s">
        <v>1531</v>
      </c>
      <c r="I86" s="12" t="s">
        <v>1532</v>
      </c>
      <c r="J86" s="12" t="s">
        <v>1132</v>
      </c>
      <c r="K86" s="12">
        <v>13</v>
      </c>
      <c r="L86" s="116">
        <v>205314.88500000001</v>
      </c>
      <c r="M86" s="12" t="s">
        <v>789</v>
      </c>
      <c r="N86" s="118">
        <v>0.61752836</v>
      </c>
      <c r="O86" s="118">
        <v>0.33439999999999998</v>
      </c>
      <c r="P86" s="118">
        <v>0.28314576000000002</v>
      </c>
      <c r="Q86" s="118">
        <v>0.84619999999999995</v>
      </c>
      <c r="R86" s="118">
        <v>0.61539999999999995</v>
      </c>
      <c r="S86" s="118">
        <v>0.23080000000000001</v>
      </c>
      <c r="T86" s="12">
        <v>0</v>
      </c>
      <c r="U86" s="116">
        <v>-4179.8582999999999</v>
      </c>
      <c r="V86" s="120">
        <v>-2.0358279999999999E-2</v>
      </c>
      <c r="W86" s="116">
        <v>283.10399999999998</v>
      </c>
      <c r="X86" s="120">
        <v>1.3788800000000001E-3</v>
      </c>
      <c r="Y86" s="12">
        <v>11</v>
      </c>
      <c r="Z86" s="12">
        <v>8</v>
      </c>
      <c r="AA86" s="12">
        <v>3</v>
      </c>
      <c r="AB86" s="12">
        <v>2</v>
      </c>
      <c r="AC86" s="116">
        <v>126787.765</v>
      </c>
      <c r="AD86" s="116">
        <v>68653.725000000006</v>
      </c>
      <c r="AE86" s="116">
        <v>58134.04</v>
      </c>
      <c r="AF86" s="116">
        <v>78527.12</v>
      </c>
      <c r="AG86" s="118">
        <v>0.61752836</v>
      </c>
      <c r="AH86" s="118">
        <v>0.33439999999999998</v>
      </c>
      <c r="AI86" s="118">
        <v>0.28314576000000002</v>
      </c>
      <c r="AJ86" s="118">
        <v>0.38247164</v>
      </c>
      <c r="AK86" s="116">
        <v>99760.068299999999</v>
      </c>
      <c r="AL86" s="116">
        <v>72833.583299999998</v>
      </c>
      <c r="AM86" s="116">
        <v>26926.485000000001</v>
      </c>
      <c r="AN86" s="116">
        <v>209494.7433</v>
      </c>
      <c r="AO86" s="12" t="s">
        <v>1552</v>
      </c>
    </row>
  </sheetData>
  <conditionalFormatting sqref="M23:M86">
    <cfRule type="cellIs" dxfId="464" priority="7" operator="equal">
      <formula>"Baseline Spend Coverage Not Available"</formula>
    </cfRule>
    <cfRule type="cellIs" dxfId="463" priority="8" operator="equal">
      <formula>"No Valid Bids"</formula>
    </cfRule>
    <cfRule type="cellIs" dxfId="462" priority="9" operator="equal">
      <formula>"Low Coverage"</formula>
    </cfRule>
    <cfRule type="cellIs" dxfId="461" priority="10" operator="equal">
      <formula>"Good Coverage"</formula>
    </cfRule>
  </conditionalFormatting>
  <conditionalFormatting sqref="V23:V86">
    <cfRule type="cellIs" dxfId="460" priority="5" operator="lessThan">
      <formula>0</formula>
    </cfRule>
    <cfRule type="cellIs" dxfId="459" priority="6" operator="greaterThan">
      <formula>0</formula>
    </cfRule>
  </conditionalFormatting>
  <conditionalFormatting sqref="S23:S86">
    <cfRule type="cellIs" dxfId="458" priority="3" operator="between">
      <formula>0.25</formula>
      <formula>1</formula>
    </cfRule>
    <cfRule type="cellIs" dxfId="457" priority="4" operator="between">
      <formula>0.00001</formula>
      <formula>0.25</formula>
    </cfRule>
    <cfRule type="cellIs" priority="11" stopIfTrue="1" operator="lessThan">
      <formula>0.25</formula>
    </cfRule>
    <cfRule type="cellIs" priority="12" stopIfTrue="1" operator="lessThan">
      <formula>1</formula>
    </cfRule>
  </conditionalFormatting>
  <conditionalFormatting sqref="P23:P86">
    <cfRule type="cellIs" dxfId="456" priority="1" operator="between">
      <formula>0.25</formula>
      <formula>1</formula>
    </cfRule>
    <cfRule type="cellIs" dxfId="455" priority="2" operator="between">
      <formula>0.00001</formula>
      <formula>0.25</formula>
    </cfRule>
    <cfRule type="cellIs" priority="13" stopIfTrue="1" operator="lessThan">
      <formula>0.25</formula>
    </cfRule>
    <cfRule type="cellIs" priority="14" stopIfTrue="1" operator="lessThan">
      <formula>1</formula>
    </cfRule>
  </conditionalFormatting>
  <dataValidations count="38">
    <dataValidation allowBlank="1" showInputMessage="1" showErrorMessage="1" promptTitle="Basket URN" prompt="The unique identifier for each basket that will appear in input and output tables and will help to understand how they are linked." sqref="E22" xr:uid="{82EB32EF-625F-49CF-8D60-9EA584DE53C7}"/>
    <dataValidation allowBlank="1" showInputMessage="1" showErrorMessage="1" promptTitle="Basket Description" prompt="This corresponds to the basket alias if it has been filled out. If not, it refers to the groups of items within the basket, as configured in the Basket Levels table in the General Settings sheet." sqref="F22" xr:uid="{0A81B605-D278-4342-8ABE-6F1C85AD956D}"/>
    <dataValidation allowBlank="1" showInputMessage="1" showErrorMessage="1" promptTitle="Bidder Name" prompt="The name of the Bidder." sqref="G22" xr:uid="{CC6B5085-BE90-48FD-92FD-A58D1693C8A1}"/>
    <dataValidation allowBlank="1" showInputMessage="1" showErrorMessage="1" promptTitle="New Or Incumbent" prompt="The is a control set from the Bidder List and flags if the bidder is new or a high level incumbent." sqref="H22" xr:uid="{06BA3D43-B4E4-4B5C-B61E-285778A5BD6A}"/>
    <dataValidation allowBlank="1" showInputMessage="1" showErrorMessage="1" promptTitle="Sheet Name" prompt="The name of the pricing sheet from the pricing book." sqref="C22" xr:uid="{96FED725-CDCD-4648-95ED-40DCD3004164}"/>
    <dataValidation allowBlank="1" showInputMessage="1" showErrorMessage="1" promptTitle="Pricing Column" prompt="This corresponds to the pricing columns from within the various pricing sheets, consolidated as rows." sqref="D22" xr:uid="{3170CC1D-80C1-47FE-A0E9-C4114E268D59}"/>
    <dataValidation allowBlank="1" showInputMessage="1" showErrorMessage="1" promptTitle="Basket Level 1" prompt="The value of the descriptive column chosen as the &quot;Level 1&quot; level of detail for the Basket URN, for the relevant pricing sheet." sqref="J22" xr:uid="{162B34DA-F56A-46BD-8292-6F644FF88DE4}"/>
    <dataValidation allowBlank="1" showInputMessage="1" showErrorMessage="1" promptTitle="Total Baseline Items" prompt="=COUNT([URN])" sqref="K22" xr:uid="{175E83EA-149B-44C5-8BA0-0F8E5BD09633}"/>
    <dataValidation allowBlank="1" showInputMessage="1" showErrorMessage="1" promptTitle="Total Baseline Spend" prompt="=SUM([Baseline Spend])" sqref="L22" xr:uid="{DB1BC09E-F597-454E-ABD7-78004EE17368}"/>
    <dataValidation allowBlank="1" showInputMessage="1" showErrorMessage="1" promptTitle="Item Bid Cov. % Of All Items" prompt="=COUNTIFS([URN], [Non-Zero Bid] = &quot;Yes&quot;)/COUNT([URN])" sqref="Q22" xr:uid="{40D3AE04-0104-429F-9253-51DAE2C2D517}"/>
    <dataValidation allowBlank="1" showInputMessage="1" showErrorMessage="1" promptTitle="Item Bid Cov. % Of Valid Items" prompt="=COUNTIFS([URN], [Non-Zero Bid] = &quot;Yes&quot;, [Valid Bid] = &quot;Yes&quot;)/COUNT([URN])" sqref="R22" xr:uid="{B333F070-CD95-4CD1-BE33-67EBEA4AB909}"/>
    <dataValidation allowBlank="1" showInputMessage="1" showErrorMessage="1" promptTitle="Item Bid Cov. % Of Outlier Items" prompt="=COUNTIFS([URN], [Non-Zero Bid] = &quot;Yes&quot;, [Valid Bid] = &quot;No&quot;)/COUNT([URN])" sqref="S22" xr:uid="{8BB201B0-DFC7-49AD-8BA2-8EF7C151969A}"/>
    <dataValidation allowBlank="1" showInputMessage="1" showErrorMessage="1" promptTitle="Baseline Cov. % Of All Items" prompt="=SUMIFS([Baseline Spend], [Non-Zero Bid] = &quot;Yes&quot;)/SUM([Baseline Spend])" sqref="N22" xr:uid="{58753449-59C5-4FCF-99EC-11F13177875C}"/>
    <dataValidation allowBlank="1" showInputMessage="1" showErrorMessage="1" promptTitle="Baseline Cov. % Of Valid Items" prompt="=SUMIFS([Baseline Spend], [Non-Zero Bid] = &quot;Yes&quot;, [Valid Bid] = &quot;Yes&quot;)/SUM([Baseline Spend])" sqref="O22" xr:uid="{B33DF0D2-E080-4A5B-8DE4-09CCA886731A}"/>
    <dataValidation allowBlank="1" showInputMessage="1" showErrorMessage="1" promptTitle="Baseline Cov. % Of Outlier Items" prompt="=SUMIFS([Baseline Spend], [Non-Zero Bid] = &quot;Yes&quot;, [Valid Bid] = &quot;No&quot;)/SUM([Baseline Spend])" sqref="P22" xr:uid="{8FE7B43D-D91C-46E6-B58E-3F4033C0610C}"/>
    <dataValidation allowBlank="1" showInputMessage="1" showErrorMessage="1" promptTitle="Flag For Baseline Spend Coverage" prompt="A flag stating whether the supplier exceeds the coverage thresholds defined in the _Basket Coverage_ table._x000d__x000a_See the full formula in the FAQ tab." sqref="M22" xr:uid="{3ED7B72B-724A-4ECA-94B1-28B1347DCF24}"/>
    <dataValidation allowBlank="1" showInputMessage="1" showErrorMessage="1" promptTitle="Total Savings Valid Items" prompt="=(SUMIFS([Baseline Spend] - [Bidder Spend], [Non-Zero Bid] = &quot;Yes&quot;, [Valid Bid] = &quot;Yes&quot;)" sqref="U22" xr:uid="{2DD0B208-C51D-4EEE-A553-42A37E6A41CA}"/>
    <dataValidation allowBlank="1" showInputMessage="1" showErrorMessage="1" promptTitle="Total Savings % Valid Items" prompt="=(SUMIFS([Baseline Spend] - [Bidder Spend], [Non-Zero Bid] = &quot;Yes&quot;, [Valid Bid] = &quot;Yes&quot;)/SUM([Baseline Spend]" sqref="V22" xr:uid="{68AB07AB-C9BE-4B44-984C-4C235E9BC931}"/>
    <dataValidation allowBlank="1" showInputMessage="1" showErrorMessage="1" promptTitle="Rank" prompt="This is a ranking of bidders within each Anaytlics Level, for each pricing column, across the bidders, ordered by the [Total Savings Valid Items Only]." sqref="T22" xr:uid="{620FD784-91A8-4469-86E1-D7662E075A0F}"/>
    <dataValidation allowBlank="1" showInputMessage="1" showErrorMessage="1" promptTitle="Positive Savings Valid Bids" prompt="=SUMIFS([Baseline Spend], [Non-Zero Bid] = &quot;Yes&quot;, [Valid Bid] = &quot;Yes&quot;, [Above Baseline Unit Price] = &quot;No&quot;) - SUMIFS([Bidder Spend], [Non-Zero Bid] = &quot;Yes&quot;, [Valid Bid] = &quot;Yes&quot;,  [Above Baseline Unit Price] = &quot;No&quot;)" sqref="W22" xr:uid="{15D5B805-60AF-4A15-86C6-C97ECD114817}"/>
    <dataValidation allowBlank="1" showInputMessage="1" showErrorMessage="1" promptTitle="Positive Savings % Valid Bids" prompt="=(SUMIFS([Baseline Spend], [Non-Zero Bid] = &quot;Yes&quot;, [Valid Bid] = &quot;Yes&quot;, [Above Baseline Unit Price] = &quot;No&quot;) - SUMIFS([Bidder Spend], [Non-Zero Bid] = &quot;Yes&quot;, [Valid Bid] = &quot;Yes&quot;,  [Above Baseline Unit Price] = &quot;No&quot;))  / SUM([Baseline Spend]" sqref="X22" xr:uid="{CA8431E5-DC66-4CDD-918F-878C7B82430C}"/>
    <dataValidation allowBlank="1" showInputMessage="1" showErrorMessage="1" promptTitle="Total Valid Items" prompt="=COUNTIFS([URN], [Non-Zero Bid] = &quot;Yes&quot;, [Valid Bid] = &quot;Yes&quot;)" sqref="Z22" xr:uid="{882C1368-CC3C-41E2-A70E-B47C423F1E48}"/>
    <dataValidation allowBlank="1" showInputMessage="1" showErrorMessage="1" promptTitle="Total Outlier Items" prompt="=COUNTIFS([URN], [Non-Zero Bid] = &quot;Yes&quot;, [Valid Bid] = &quot;No&quot;)" sqref="AA22" xr:uid="{9616B572-019D-4EB1-B634-F8BB434EC582}"/>
    <dataValidation allowBlank="1" showInputMessage="1" showErrorMessage="1" promptTitle="Total Items No Bid" prompt="=COUNTIFS([URN], [Non-Zero Bid] = &quot;No&quot;)" sqref="AB22" xr:uid="{51BC9030-F8ED-43B5-8394-CB8F57F89883}"/>
    <dataValidation allowBlank="1" showInputMessage="1" showErrorMessage="1" promptTitle="Total Items Bid On" prompt="=COUNTIFS([URN], [Non-Zero Bid] = &quot;Yes&quot;)" sqref="Y22" xr:uid="{3AC98072-AD18-4A28-86AD-39B954A3B8D5}"/>
    <dataValidation allowBlank="1" showInputMessage="1" showErrorMessage="1" promptTitle="Baseline Cov. Valid Items" prompt="=SUMIFS([Baseline Spend], [Non-Zero Bid] = &quot;Yes&quot;, [Valid Bid] = &quot;Yes&quot;)" sqref="AD22" xr:uid="{8512A0A1-B151-492A-9D43-F1908A278321}"/>
    <dataValidation allowBlank="1" showInputMessage="1" showErrorMessage="1" promptTitle="Baseline Cov. Outlier Items" prompt="=SUMIFS([Baseline Spend], [Non-Zero Bid] = &quot;Yes&quot;, [Valid Bid] = &quot;No&quot;)" sqref="AE22" xr:uid="{DC813EA8-B5D5-4661-91AC-FA72D2A41B58}"/>
    <dataValidation allowBlank="1" showInputMessage="1" showErrorMessage="1" promptTitle="Baseline Spend Not Covered" prompt="=SUMIFS([Baseline Spend], [Non-Zero Bid] = &quot;No&quot;)" sqref="AF22" xr:uid="{794B834A-D0B5-415A-B20F-CB477CE9B9CA}"/>
    <dataValidation allowBlank="1" showInputMessage="1" showErrorMessage="1" promptTitle="Baseline Spend Covered All Items" prompt="=SUMIFS([Baseline Spend], [Non-Zero Bid] = &quot;Yes&quot;)" sqref="AC22" xr:uid="{6A2994A7-2003-4C4E-B8CF-B4E9795BBF03}"/>
    <dataValidation allowBlank="1" showInputMessage="1" showErrorMessage="1" promptTitle="Baseline Cov. % Valid Items" prompt="=SUMIFS([Baseline Spend], [Non-Zero Bid] = &quot;Yes&quot;, [Valid Bid] = &quot;Yes&quot;)/SUM([Baseline Spend])" sqref="AH22" xr:uid="{1BFAAC55-45A0-4580-BF70-8C1302C41543}"/>
    <dataValidation allowBlank="1" showInputMessage="1" showErrorMessage="1" promptTitle="Baseline Cov. % Outlier Items" prompt="=SUMIFS([Baseline Spend], [Non-Zero Bid] = &quot;Yes&quot;, [Valid Bid] = &quot;No&quot;)/SUM([Baseline Spend])" sqref="AI22" xr:uid="{9DA0516E-2DF0-4B69-A36D-8421312F36BE}"/>
    <dataValidation allowBlank="1" showInputMessage="1" showErrorMessage="1" promptTitle="Baseline Spend Not Covered %" prompt="=SUMIFS([Baseline Spend], [Non-Zero Bid] = &quot;No&quot;)/SUM([Baseline Spend])" sqref="AJ22" xr:uid="{78C2D937-2878-40C3-AD40-37EC12EC9092}"/>
    <dataValidation allowBlank="1" showInputMessage="1" showErrorMessage="1" promptTitle="Baseline Cov. % All Items" prompt="=SUMIFS([Baseline Spend], [Non-Zero Bid] = &quot;Yes&quot;)/SUM([Baseline Spend])" sqref="AG22" xr:uid="{5328C647-DABF-4F94-91D4-24E656F0FE66}"/>
    <dataValidation allowBlank="1" showInputMessage="1" showErrorMessage="1" promptTitle="Total Spend All Items" prompt="=SUMIFS([Bidder Spend], [Non-Zero Bid] = &quot;Yes&quot;)" sqref="AK22" xr:uid="{B89A41C0-BF08-4C1E-8CF5-F1604FCC316D}"/>
    <dataValidation allowBlank="1" showInputMessage="1" showErrorMessage="1" promptTitle="Total Spend Valid Items" prompt="=SUMIFS([Bidder Spend], [Non-Zero Bid] = &quot;Yes&quot;, [Valid Bid] = &quot;Yes&quot;)" sqref="AL22" xr:uid="{40F63948-B329-4A12-9BCD-AAE05C4FF4D5}"/>
    <dataValidation allowBlank="1" showInputMessage="1" showErrorMessage="1" promptTitle="Total Spend Outlier Items" prompt="=SUMIFS([Bidder Spend], [Non-Zero Bid] = &quot;Yes&quot;, [Valid Bid] = &quot;No&quot;)" sqref="AM22" xr:uid="{145BC041-5693-4B51-A402-C8A8B3D6E89E}"/>
    <dataValidation allowBlank="1" showInputMessage="1" showErrorMessage="1" promptTitle="Normalised Spend Valid Items" prompt="=(SUMIFS([Bidder Spend], [Non-Zero Bid] = &quot;Yes&quot;, [Valid Bid] = &quot;Yes&quot;) + SUMIFS([Baseline Spend], [Valid Bid] = &quot;No&quot;))" sqref="AN22" xr:uid="{A3D3CD09-A09A-451C-A86B-BAE204930AC1}"/>
    <dataValidation allowBlank="1" showInputMessage="1" showErrorMessage="1" promptTitle="Placeholder Column" prompt="This column is used a placeholder to separate database content from user content. Columns can be added to the Excel table to the right of this column, and any formulas (and formatting) added here will be preserved through refreshes." sqref="AO22" xr:uid="{C64EE1A9-8E2C-45E3-9161-71DD5F791B11}"/>
  </dataValidations>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EEC0D-CE7C-4B92-8656-08A49FD60580}">
  <sheetPr codeName="Sheet15">
    <tabColor rgb="FF8DB4E2"/>
  </sheetPr>
  <dimension ref="B2:AR55"/>
  <sheetViews>
    <sheetView showGridLines="0" zoomScale="70" zoomScaleNormal="70" workbookViewId="0"/>
  </sheetViews>
  <sheetFormatPr defaultColWidth="3.109375" defaultRowHeight="14.4" outlineLevelCol="1" x14ac:dyDescent="0.3"/>
  <cols>
    <col min="1" max="1" width="3.109375" customWidth="1"/>
    <col min="2" max="2" width="28.33203125" customWidth="1"/>
    <col min="3" max="3" width="12.33203125" customWidth="1"/>
    <col min="4" max="4" width="15.109375" customWidth="1"/>
    <col min="5" max="5" width="8.6640625" customWidth="1"/>
    <col min="6" max="6" width="12.44140625" customWidth="1"/>
    <col min="7" max="7" width="11.88671875" customWidth="1"/>
    <col min="8" max="8" width="30.77734375" customWidth="1"/>
    <col min="9" max="9" width="18.6640625" customWidth="1"/>
    <col min="10" max="10" width="20.109375" customWidth="1"/>
    <col min="11" max="11" width="9.44140625" customWidth="1"/>
    <col min="12" max="12" width="15.5546875" customWidth="1"/>
    <col min="13" max="13" width="20.77734375" customWidth="1"/>
    <col min="14" max="17" width="30.77734375" customWidth="1"/>
    <col min="18" max="19" width="10.21875" customWidth="1"/>
    <col min="20" max="20" width="12.44140625" customWidth="1"/>
    <col min="21" max="21" width="14.33203125" customWidth="1"/>
    <col min="22" max="22" width="27.5546875" customWidth="1"/>
    <col min="23" max="23" width="27.6640625" customWidth="1"/>
    <col min="24" max="24" width="29.33203125" customWidth="1"/>
    <col min="25" max="25" width="29.5546875" customWidth="1"/>
    <col min="26" max="26" width="30.77734375" customWidth="1"/>
    <col min="27" max="27" width="29.109375" customWidth="1"/>
    <col min="28" max="29" width="30.77734375" customWidth="1"/>
    <col min="30" max="30" width="30.109375" customWidth="1"/>
    <col min="31" max="31" width="23.109375" customWidth="1"/>
    <col min="32" max="32" width="26.21875" customWidth="1"/>
    <col min="33" max="33" width="30.77734375" customWidth="1"/>
    <col min="34" max="34" width="26.77734375" hidden="1" customWidth="1" outlineLevel="1"/>
    <col min="35" max="35" width="29.88671875" hidden="1" customWidth="1" outlineLevel="1"/>
    <col min="36" max="36" width="30.77734375" hidden="1" customWidth="1" outlineLevel="1"/>
    <col min="37" max="37" width="20.6640625" hidden="1" customWidth="1" outlineLevel="1" collapsed="1"/>
    <col min="38" max="38" width="23.77734375" hidden="1" customWidth="1" outlineLevel="1"/>
    <col min="39" max="39" width="30.77734375" hidden="1" customWidth="1" outlineLevel="1"/>
    <col min="40" max="40" width="29.77734375" customWidth="1" collapsed="1"/>
    <col min="41" max="41" width="30.77734375" customWidth="1"/>
    <col min="42" max="42" width="27.33203125" customWidth="1"/>
    <col min="43" max="43" width="30.77734375" customWidth="1"/>
    <col min="44" max="44" width="29.5546875" customWidth="1"/>
    <col min="45" max="45" width="30.77734375" customWidth="1"/>
  </cols>
  <sheetData>
    <row r="2" spans="2:2" ht="25.2" x14ac:dyDescent="0.5">
      <c r="B2" s="90" t="s">
        <v>369</v>
      </c>
    </row>
    <row r="4" spans="2:2" ht="17.399999999999999" x14ac:dyDescent="0.35">
      <c r="B4" s="91" t="s">
        <v>1416</v>
      </c>
    </row>
    <row r="20" spans="2:44" ht="17.399999999999999" x14ac:dyDescent="0.3">
      <c r="D20" s="173"/>
      <c r="E20" s="173"/>
      <c r="F20" s="174" t="s">
        <v>2901</v>
      </c>
      <c r="G20" s="174"/>
      <c r="H20" s="174"/>
      <c r="AG20" s="122" t="s">
        <v>1072</v>
      </c>
    </row>
    <row r="21" spans="2:44" ht="46.8" x14ac:dyDescent="0.3">
      <c r="B21" s="80" t="s">
        <v>997</v>
      </c>
      <c r="D21" s="113" t="s">
        <v>2900</v>
      </c>
      <c r="E21" s="85" t="s">
        <v>304</v>
      </c>
      <c r="F21" s="175" t="str">
        <f>IF(INDEX(_lookups!$B$2:$B$6, MATCH($E$21&amp;$F$22, _lookups!$A$2:$A$6, 0)) = 0, "No Selection", INDEX(_lookups!$B$2:$B$6, MATCH($E$21&amp;$F$22, _lookups!$A$2:$A$6, 0)))</f>
        <v>Office Equipment Type</v>
      </c>
      <c r="G21" s="79" t="str">
        <f>IF(INDEX(_lookups!$B$2:$B$6, MATCH($E$21&amp;$G$22, _lookups!$A$2:$A$6, 0)) = 0, "No Selection", INDEX(_lookups!$B$2:$B$6, MATCH($E$21&amp;$G$22, _lookups!$A$2:$A$6, 0)))</f>
        <v>Quality Grade</v>
      </c>
      <c r="H21" s="79" t="str">
        <f>IF(INDEX(_lookups!$B$2:$B$6, MATCH($E$21&amp;$H$22, _lookups!$A$2:$A$6, 0)) = 0, "No Selection", INDEX(_lookups!$B$2:$B$6, MATCH($E$21&amp;$H$22, _lookups!$A$2:$A$6, 0)))</f>
        <v>Item Description</v>
      </c>
      <c r="R21" s="45" t="s">
        <v>1064</v>
      </c>
      <c r="S21" s="45"/>
      <c r="T21" s="45"/>
      <c r="U21" s="45"/>
      <c r="V21" s="45"/>
      <c r="W21" s="45"/>
      <c r="X21" s="45"/>
      <c r="Y21" s="45"/>
      <c r="Z21" s="121"/>
      <c r="AA21" s="45" t="s">
        <v>1065</v>
      </c>
      <c r="AB21" s="45"/>
      <c r="AC21" s="45"/>
      <c r="AD21" s="45"/>
      <c r="AE21" s="45"/>
      <c r="AF21" s="45"/>
      <c r="AG21" s="121"/>
      <c r="AH21" s="45" t="s">
        <v>1064</v>
      </c>
      <c r="AI21" s="45"/>
      <c r="AJ21" s="45"/>
      <c r="AK21" s="45"/>
      <c r="AL21" s="45"/>
      <c r="AM21" s="121"/>
      <c r="AN21" s="45" t="s">
        <v>1069</v>
      </c>
      <c r="AO21" s="45"/>
      <c r="AP21" s="45"/>
      <c r="AQ21" s="45"/>
    </row>
    <row r="22" spans="2:44" ht="31.2" x14ac:dyDescent="0.3">
      <c r="B22" s="42" t="s">
        <v>321</v>
      </c>
      <c r="C22" s="79" t="s">
        <v>499</v>
      </c>
      <c r="D22" s="42" t="s">
        <v>521</v>
      </c>
      <c r="E22" s="42" t="s">
        <v>337</v>
      </c>
      <c r="F22" s="42" t="s">
        <v>529</v>
      </c>
      <c r="G22" s="42" t="s">
        <v>531</v>
      </c>
      <c r="H22" s="42" t="s">
        <v>533</v>
      </c>
      <c r="I22" s="79" t="s">
        <v>547</v>
      </c>
      <c r="J22" s="79" t="s">
        <v>1022</v>
      </c>
      <c r="K22" s="79" t="s">
        <v>559</v>
      </c>
      <c r="L22" s="79" t="s">
        <v>565</v>
      </c>
      <c r="M22" s="79" t="s">
        <v>346</v>
      </c>
      <c r="N22" s="79" t="s">
        <v>1000</v>
      </c>
      <c r="O22" s="79" t="s">
        <v>1029</v>
      </c>
      <c r="P22" s="79" t="s">
        <v>1003</v>
      </c>
      <c r="Q22" s="79" t="s">
        <v>1006</v>
      </c>
      <c r="R22" s="42" t="s">
        <v>1036</v>
      </c>
      <c r="S22" s="42" t="s">
        <v>1037</v>
      </c>
      <c r="T22" s="42" t="s">
        <v>1007</v>
      </c>
      <c r="U22" s="42" t="s">
        <v>1013</v>
      </c>
      <c r="V22" s="42" t="s">
        <v>1009</v>
      </c>
      <c r="W22" s="42" t="s">
        <v>1012</v>
      </c>
      <c r="X22" s="42" t="s">
        <v>1014</v>
      </c>
      <c r="Y22" s="42" t="s">
        <v>1015</v>
      </c>
      <c r="Z22" s="42" t="s">
        <v>1016</v>
      </c>
      <c r="AA22" s="42" t="s">
        <v>1045</v>
      </c>
      <c r="AB22" s="42" t="s">
        <v>1024</v>
      </c>
      <c r="AC22" s="42" t="s">
        <v>1025</v>
      </c>
      <c r="AD22" s="42" t="s">
        <v>1026</v>
      </c>
      <c r="AE22" s="42" t="s">
        <v>1048</v>
      </c>
      <c r="AF22" s="42" t="s">
        <v>1033</v>
      </c>
      <c r="AG22" s="42" t="s">
        <v>1035</v>
      </c>
      <c r="AH22" s="42" t="s">
        <v>1052</v>
      </c>
      <c r="AI22" s="42" t="s">
        <v>1021</v>
      </c>
      <c r="AJ22" s="42" t="s">
        <v>1023</v>
      </c>
      <c r="AK22" s="42" t="s">
        <v>1056</v>
      </c>
      <c r="AL22" s="42" t="s">
        <v>1028</v>
      </c>
      <c r="AM22" s="42" t="s">
        <v>1031</v>
      </c>
      <c r="AN22" s="42" t="s">
        <v>1019</v>
      </c>
      <c r="AO22" s="42" t="s">
        <v>1020</v>
      </c>
      <c r="AP22" s="42" t="s">
        <v>1017</v>
      </c>
      <c r="AQ22" s="42" t="s">
        <v>1018</v>
      </c>
      <c r="AR22" s="79" t="s">
        <v>589</v>
      </c>
    </row>
    <row r="23" spans="2:44" ht="28.8" x14ac:dyDescent="0.3">
      <c r="B23" s="13" t="s">
        <v>1105</v>
      </c>
      <c r="C23" s="13" t="s">
        <v>304</v>
      </c>
      <c r="D23" s="13" t="s">
        <v>330</v>
      </c>
      <c r="E23" s="13" t="s">
        <v>1109</v>
      </c>
      <c r="F23" s="13" t="s">
        <v>1110</v>
      </c>
      <c r="G23" s="13" t="s">
        <v>1111</v>
      </c>
      <c r="H23" s="13" t="s">
        <v>1112</v>
      </c>
      <c r="I23" s="115">
        <v>1.3320000000000001</v>
      </c>
      <c r="J23" s="13">
        <v>0</v>
      </c>
      <c r="K23" s="13">
        <v>13</v>
      </c>
      <c r="L23" s="115">
        <v>17.315999999999999</v>
      </c>
      <c r="M23" s="13" t="s">
        <v>254</v>
      </c>
      <c r="N23" s="115">
        <v>1.7421</v>
      </c>
      <c r="O23" s="13" t="s">
        <v>722</v>
      </c>
      <c r="P23" s="117">
        <v>-0.30788288000000003</v>
      </c>
      <c r="Q23" s="115">
        <v>-5.3312999999999997</v>
      </c>
      <c r="R23" s="13">
        <v>7</v>
      </c>
      <c r="S23" s="13">
        <v>7</v>
      </c>
      <c r="T23" s="117">
        <v>1</v>
      </c>
      <c r="U23" s="117">
        <v>0</v>
      </c>
      <c r="V23" s="117">
        <v>0.71430000000000005</v>
      </c>
      <c r="W23" s="117">
        <v>0.28570000000000001</v>
      </c>
      <c r="X23" s="117">
        <v>0</v>
      </c>
      <c r="Y23" s="117">
        <v>0</v>
      </c>
      <c r="Z23" s="117">
        <v>0.95728228000000004</v>
      </c>
      <c r="AA23" s="13" t="s">
        <v>246</v>
      </c>
      <c r="AB23" s="115">
        <v>0.46700000000000003</v>
      </c>
      <c r="AC23" s="117">
        <v>0.64939939999999996</v>
      </c>
      <c r="AD23" s="115">
        <v>11.244999999999999</v>
      </c>
      <c r="AE23" s="13" t="s">
        <v>254</v>
      </c>
      <c r="AF23" s="115">
        <v>1.7421</v>
      </c>
      <c r="AG23" s="117">
        <v>-0.30788288000000003</v>
      </c>
      <c r="AH23" s="13" t="s">
        <v>246</v>
      </c>
      <c r="AI23" s="115">
        <v>0.46700000000000003</v>
      </c>
      <c r="AJ23" s="117">
        <v>0.64939939999999996</v>
      </c>
      <c r="AK23" s="13" t="s">
        <v>254</v>
      </c>
      <c r="AL23" s="115">
        <v>1.7421</v>
      </c>
      <c r="AM23" s="117">
        <v>-0.30788288000000003</v>
      </c>
      <c r="AN23" s="115">
        <v>1.15145714</v>
      </c>
      <c r="AO23" s="117">
        <v>0.13554268618618617</v>
      </c>
      <c r="AP23" s="115">
        <v>1.15145714</v>
      </c>
      <c r="AQ23" s="117">
        <v>0.13554268618618617</v>
      </c>
      <c r="AR23" s="13" t="s">
        <v>1552</v>
      </c>
    </row>
    <row r="24" spans="2:44" ht="28.8" x14ac:dyDescent="0.3">
      <c r="B24" s="12" t="s">
        <v>1105</v>
      </c>
      <c r="C24" s="12" t="s">
        <v>304</v>
      </c>
      <c r="D24" s="12" t="s">
        <v>330</v>
      </c>
      <c r="E24" s="12" t="s">
        <v>1119</v>
      </c>
      <c r="F24" s="12" t="s">
        <v>1110</v>
      </c>
      <c r="G24" s="12" t="s">
        <v>1111</v>
      </c>
      <c r="H24" s="12" t="s">
        <v>1120</v>
      </c>
      <c r="I24" s="116">
        <v>2.5920000000000001</v>
      </c>
      <c r="J24" s="12">
        <v>0</v>
      </c>
      <c r="K24" s="12">
        <v>217</v>
      </c>
      <c r="L24" s="116">
        <v>562.46400000000006</v>
      </c>
      <c r="M24" s="12" t="s">
        <v>254</v>
      </c>
      <c r="N24" s="116">
        <v>3.1242999999999999</v>
      </c>
      <c r="O24" s="12" t="s">
        <v>722</v>
      </c>
      <c r="P24" s="118">
        <v>-0.20536265000000001</v>
      </c>
      <c r="Q24" s="116">
        <v>-115.5091</v>
      </c>
      <c r="R24" s="12">
        <v>7</v>
      </c>
      <c r="S24" s="12">
        <v>7</v>
      </c>
      <c r="T24" s="118">
        <v>1</v>
      </c>
      <c r="U24" s="118">
        <v>0</v>
      </c>
      <c r="V24" s="118">
        <v>0.71430000000000005</v>
      </c>
      <c r="W24" s="118">
        <v>0.28570000000000001</v>
      </c>
      <c r="X24" s="118">
        <v>0</v>
      </c>
      <c r="Y24" s="118">
        <v>0</v>
      </c>
      <c r="Z24" s="118">
        <v>0.84868827000000002</v>
      </c>
      <c r="AA24" s="12" t="s">
        <v>246</v>
      </c>
      <c r="AB24" s="116">
        <v>0.92449999999999999</v>
      </c>
      <c r="AC24" s="118">
        <v>0.64332562000000004</v>
      </c>
      <c r="AD24" s="116">
        <v>361.84750000000003</v>
      </c>
      <c r="AE24" s="12" t="s">
        <v>254</v>
      </c>
      <c r="AF24" s="116">
        <v>3.1242999999999999</v>
      </c>
      <c r="AG24" s="118">
        <v>-0.20536265000000001</v>
      </c>
      <c r="AH24" s="12" t="s">
        <v>246</v>
      </c>
      <c r="AI24" s="116">
        <v>0.92449999999999999</v>
      </c>
      <c r="AJ24" s="118">
        <v>0.64332562000000004</v>
      </c>
      <c r="AK24" s="12" t="s">
        <v>254</v>
      </c>
      <c r="AL24" s="116">
        <v>3.1242999999999999</v>
      </c>
      <c r="AM24" s="118">
        <v>-0.20536265000000001</v>
      </c>
      <c r="AN24" s="116">
        <v>1.98141429</v>
      </c>
      <c r="AO24" s="118">
        <v>0.23556547646604939</v>
      </c>
      <c r="AP24" s="116">
        <v>1.98141429</v>
      </c>
      <c r="AQ24" s="118">
        <v>0.23556547646604939</v>
      </c>
      <c r="AR24" s="12" t="s">
        <v>1552</v>
      </c>
    </row>
    <row r="25" spans="2:44" ht="28.8" x14ac:dyDescent="0.3">
      <c r="B25" s="12" t="s">
        <v>1105</v>
      </c>
      <c r="C25" s="12" t="s">
        <v>304</v>
      </c>
      <c r="D25" s="12" t="s">
        <v>330</v>
      </c>
      <c r="E25" s="12" t="s">
        <v>1125</v>
      </c>
      <c r="F25" s="12" t="s">
        <v>1110</v>
      </c>
      <c r="G25" s="12" t="s">
        <v>1111</v>
      </c>
      <c r="H25" s="12" t="s">
        <v>1126</v>
      </c>
      <c r="I25" s="116">
        <v>3.0329999999999999</v>
      </c>
      <c r="J25" s="12">
        <v>0</v>
      </c>
      <c r="K25" s="12">
        <v>318</v>
      </c>
      <c r="L25" s="116">
        <v>964.49400000000003</v>
      </c>
      <c r="M25" s="12" t="s">
        <v>254</v>
      </c>
      <c r="N25" s="116">
        <v>3.4321999999999999</v>
      </c>
      <c r="O25" s="12" t="s">
        <v>722</v>
      </c>
      <c r="P25" s="118">
        <v>-0.13161886</v>
      </c>
      <c r="Q25" s="116">
        <v>-126.9456</v>
      </c>
      <c r="R25" s="12">
        <v>8</v>
      </c>
      <c r="S25" s="12">
        <v>7</v>
      </c>
      <c r="T25" s="118">
        <v>0.875</v>
      </c>
      <c r="U25" s="118">
        <v>0.125</v>
      </c>
      <c r="V25" s="118">
        <v>0.5</v>
      </c>
      <c r="W25" s="118">
        <v>0.375</v>
      </c>
      <c r="X25" s="118">
        <v>0</v>
      </c>
      <c r="Y25" s="118">
        <v>0.125</v>
      </c>
      <c r="Z25" s="118">
        <v>1.51767227</v>
      </c>
      <c r="AA25" s="12" t="s">
        <v>256</v>
      </c>
      <c r="AB25" s="116">
        <v>1.2995000000000001</v>
      </c>
      <c r="AC25" s="118">
        <v>0.57154632000000005</v>
      </c>
      <c r="AD25" s="116">
        <v>551.25300000000004</v>
      </c>
      <c r="AE25" s="12" t="s">
        <v>262</v>
      </c>
      <c r="AF25" s="116">
        <v>5.9025999999999996</v>
      </c>
      <c r="AG25" s="118">
        <v>-0.94612594999999999</v>
      </c>
      <c r="AH25" s="12" t="s">
        <v>256</v>
      </c>
      <c r="AI25" s="116">
        <v>1.2995000000000001</v>
      </c>
      <c r="AJ25" s="118">
        <v>0.57154632000000005</v>
      </c>
      <c r="AK25" s="12" t="s">
        <v>259</v>
      </c>
      <c r="AL25" s="116">
        <v>6.1890000000000001</v>
      </c>
      <c r="AM25" s="118">
        <v>-1.0405539100000001</v>
      </c>
      <c r="AN25" s="116">
        <v>2.9804571399999999</v>
      </c>
      <c r="AO25" s="118">
        <v>1.7323725024727992E-2</v>
      </c>
      <c r="AP25" s="116">
        <v>3.3815249999999999</v>
      </c>
      <c r="AQ25" s="118">
        <v>-0.11491097922848664</v>
      </c>
      <c r="AR25" s="12" t="s">
        <v>1552</v>
      </c>
    </row>
    <row r="26" spans="2:44" ht="28.8" x14ac:dyDescent="0.3">
      <c r="B26" s="12" t="s">
        <v>1105</v>
      </c>
      <c r="C26" s="12" t="s">
        <v>304</v>
      </c>
      <c r="D26" s="12" t="s">
        <v>330</v>
      </c>
      <c r="E26" s="12" t="s">
        <v>1131</v>
      </c>
      <c r="F26" s="12" t="s">
        <v>1110</v>
      </c>
      <c r="G26" s="12" t="s">
        <v>1132</v>
      </c>
      <c r="H26" s="12" t="s">
        <v>1133</v>
      </c>
      <c r="I26" s="116">
        <v>3.2909999999999999</v>
      </c>
      <c r="J26" s="12">
        <v>0</v>
      </c>
      <c r="K26" s="12">
        <v>212</v>
      </c>
      <c r="L26" s="116">
        <v>697.69200000000001</v>
      </c>
      <c r="M26" s="12" t="s">
        <v>254</v>
      </c>
      <c r="N26" s="116">
        <v>3.3683000000000001</v>
      </c>
      <c r="O26" s="12" t="s">
        <v>722</v>
      </c>
      <c r="P26" s="118">
        <v>-2.34883E-2</v>
      </c>
      <c r="Q26" s="116">
        <v>-16.387599999999999</v>
      </c>
      <c r="R26" s="12">
        <v>8</v>
      </c>
      <c r="S26" s="12">
        <v>8</v>
      </c>
      <c r="T26" s="118">
        <v>1</v>
      </c>
      <c r="U26" s="118">
        <v>0</v>
      </c>
      <c r="V26" s="118">
        <v>0.75</v>
      </c>
      <c r="W26" s="118">
        <v>0.25</v>
      </c>
      <c r="X26" s="118">
        <v>0</v>
      </c>
      <c r="Y26" s="118">
        <v>0</v>
      </c>
      <c r="Z26" s="118">
        <v>0.78778486999999997</v>
      </c>
      <c r="AA26" s="12" t="s">
        <v>259</v>
      </c>
      <c r="AB26" s="116">
        <v>1.0370999999999999</v>
      </c>
      <c r="AC26" s="118">
        <v>0.68486782000000002</v>
      </c>
      <c r="AD26" s="116">
        <v>477.82679999999999</v>
      </c>
      <c r="AE26" s="12" t="s">
        <v>249</v>
      </c>
      <c r="AF26" s="116">
        <v>3.6297000000000001</v>
      </c>
      <c r="AG26" s="118">
        <v>-0.10291705</v>
      </c>
      <c r="AH26" s="12" t="s">
        <v>259</v>
      </c>
      <c r="AI26" s="116">
        <v>1.0370999999999999</v>
      </c>
      <c r="AJ26" s="118">
        <v>0.68486782000000002</v>
      </c>
      <c r="AK26" s="12" t="s">
        <v>249</v>
      </c>
      <c r="AL26" s="116">
        <v>3.6297000000000001</v>
      </c>
      <c r="AM26" s="118">
        <v>-0.10291705</v>
      </c>
      <c r="AN26" s="116">
        <v>2.3240750000000001</v>
      </c>
      <c r="AO26" s="118">
        <v>0.2938088726830751</v>
      </c>
      <c r="AP26" s="116">
        <v>2.3240750000000001</v>
      </c>
      <c r="AQ26" s="118">
        <v>0.2938088726830751</v>
      </c>
      <c r="AR26" s="12" t="s">
        <v>1552</v>
      </c>
    </row>
    <row r="27" spans="2:44" ht="28.8" x14ac:dyDescent="0.3">
      <c r="B27" s="12" t="s">
        <v>1105</v>
      </c>
      <c r="C27" s="12" t="s">
        <v>304</v>
      </c>
      <c r="D27" s="12" t="s">
        <v>330</v>
      </c>
      <c r="E27" s="12" t="s">
        <v>1138</v>
      </c>
      <c r="F27" s="12" t="s">
        <v>1110</v>
      </c>
      <c r="G27" s="12" t="s">
        <v>1132</v>
      </c>
      <c r="H27" s="12" t="s">
        <v>1139</v>
      </c>
      <c r="I27" s="116">
        <v>5.0640000000000001</v>
      </c>
      <c r="J27" s="12">
        <v>0</v>
      </c>
      <c r="K27" s="12">
        <v>457</v>
      </c>
      <c r="L27" s="116">
        <v>2314.248</v>
      </c>
      <c r="M27" s="12" t="s">
        <v>254</v>
      </c>
      <c r="N27" s="116">
        <v>7.3609</v>
      </c>
      <c r="O27" s="12" t="s">
        <v>722</v>
      </c>
      <c r="P27" s="118">
        <v>-0.45357425000000001</v>
      </c>
      <c r="Q27" s="116">
        <v>-1049.6832999999999</v>
      </c>
      <c r="R27" s="12">
        <v>8</v>
      </c>
      <c r="S27" s="12">
        <v>8</v>
      </c>
      <c r="T27" s="118">
        <v>1</v>
      </c>
      <c r="U27" s="118">
        <v>0</v>
      </c>
      <c r="V27" s="118">
        <v>0.375</v>
      </c>
      <c r="W27" s="118">
        <v>0.625</v>
      </c>
      <c r="X27" s="118">
        <v>0</v>
      </c>
      <c r="Y27" s="118">
        <v>0</v>
      </c>
      <c r="Z27" s="118">
        <v>1.4027843600000001</v>
      </c>
      <c r="AA27" s="12" t="s">
        <v>260</v>
      </c>
      <c r="AB27" s="116">
        <v>1.7515000000000001</v>
      </c>
      <c r="AC27" s="118">
        <v>0.65412716999999998</v>
      </c>
      <c r="AD27" s="116">
        <v>1513.8125</v>
      </c>
      <c r="AE27" s="12" t="s">
        <v>262</v>
      </c>
      <c r="AF27" s="116">
        <v>8.8552</v>
      </c>
      <c r="AG27" s="118">
        <v>-0.74865718999999997</v>
      </c>
      <c r="AH27" s="12" t="s">
        <v>260</v>
      </c>
      <c r="AI27" s="116">
        <v>1.7515000000000001</v>
      </c>
      <c r="AJ27" s="118">
        <v>0.65412716999999998</v>
      </c>
      <c r="AK27" s="12" t="s">
        <v>262</v>
      </c>
      <c r="AL27" s="116">
        <v>8.8552</v>
      </c>
      <c r="AM27" s="118">
        <v>-0.74865718999999997</v>
      </c>
      <c r="AN27" s="116">
        <v>5.3215250000000003</v>
      </c>
      <c r="AO27" s="118">
        <v>-5.085406793048973E-2</v>
      </c>
      <c r="AP27" s="116">
        <v>5.3215250000000003</v>
      </c>
      <c r="AQ27" s="118">
        <v>-5.085406793048973E-2</v>
      </c>
      <c r="AR27" s="12" t="s">
        <v>1552</v>
      </c>
    </row>
    <row r="28" spans="2:44" ht="28.8" x14ac:dyDescent="0.3">
      <c r="B28" s="12" t="s">
        <v>1105</v>
      </c>
      <c r="C28" s="12" t="s">
        <v>304</v>
      </c>
      <c r="D28" s="12" t="s">
        <v>330</v>
      </c>
      <c r="E28" s="12" t="s">
        <v>1144</v>
      </c>
      <c r="F28" s="12" t="s">
        <v>1110</v>
      </c>
      <c r="G28" s="12" t="s">
        <v>1132</v>
      </c>
      <c r="H28" s="12" t="s">
        <v>1145</v>
      </c>
      <c r="I28" s="116">
        <v>6.02</v>
      </c>
      <c r="J28" s="12">
        <v>0</v>
      </c>
      <c r="K28" s="12">
        <v>387</v>
      </c>
      <c r="L28" s="116">
        <v>2329.7399999999998</v>
      </c>
      <c r="M28" s="12" t="s">
        <v>254</v>
      </c>
      <c r="N28" s="116">
        <v>2.6476999999999999</v>
      </c>
      <c r="O28" s="12" t="s">
        <v>722</v>
      </c>
      <c r="P28" s="118">
        <v>0.56018272000000002</v>
      </c>
      <c r="Q28" s="116">
        <v>1305.0800999999999</v>
      </c>
      <c r="R28" s="12">
        <v>7</v>
      </c>
      <c r="S28" s="12">
        <v>7</v>
      </c>
      <c r="T28" s="118">
        <v>1</v>
      </c>
      <c r="U28" s="118">
        <v>0</v>
      </c>
      <c r="V28" s="118">
        <v>0.1429</v>
      </c>
      <c r="W28" s="118">
        <v>0.85709999999999997</v>
      </c>
      <c r="X28" s="118">
        <v>0</v>
      </c>
      <c r="Y28" s="118">
        <v>0</v>
      </c>
      <c r="Z28" s="118">
        <v>1.4533388700000001</v>
      </c>
      <c r="AA28" s="12" t="s">
        <v>254</v>
      </c>
      <c r="AB28" s="116">
        <v>2.6476999999999999</v>
      </c>
      <c r="AC28" s="118">
        <v>0.56018272000000002</v>
      </c>
      <c r="AD28" s="116">
        <v>1305.0800999999999</v>
      </c>
      <c r="AE28" s="12" t="s">
        <v>256</v>
      </c>
      <c r="AF28" s="116">
        <v>11.396800000000001</v>
      </c>
      <c r="AG28" s="118">
        <v>-0.89315615000000004</v>
      </c>
      <c r="AH28" s="12" t="s">
        <v>254</v>
      </c>
      <c r="AI28" s="116">
        <v>2.6476999999999999</v>
      </c>
      <c r="AJ28" s="118">
        <v>0.56018272000000002</v>
      </c>
      <c r="AK28" s="12" t="s">
        <v>256</v>
      </c>
      <c r="AL28" s="116">
        <v>11.396800000000001</v>
      </c>
      <c r="AM28" s="118">
        <v>-0.89315615000000004</v>
      </c>
      <c r="AN28" s="116">
        <v>8.1083428600000005</v>
      </c>
      <c r="AO28" s="118">
        <v>-0.34690080681063129</v>
      </c>
      <c r="AP28" s="116">
        <v>8.1083428600000005</v>
      </c>
      <c r="AQ28" s="118">
        <v>-0.34690080681063129</v>
      </c>
      <c r="AR28" s="12" t="s">
        <v>1552</v>
      </c>
    </row>
    <row r="29" spans="2:44" ht="28.8" x14ac:dyDescent="0.3">
      <c r="B29" s="12" t="s">
        <v>1105</v>
      </c>
      <c r="C29" s="12" t="s">
        <v>304</v>
      </c>
      <c r="D29" s="12" t="s">
        <v>330</v>
      </c>
      <c r="E29" s="12" t="s">
        <v>1150</v>
      </c>
      <c r="F29" s="12" t="s">
        <v>1110</v>
      </c>
      <c r="G29" s="12" t="s">
        <v>1132</v>
      </c>
      <c r="H29" s="12" t="s">
        <v>1151</v>
      </c>
      <c r="I29" s="116">
        <v>8.9250000000000007</v>
      </c>
      <c r="J29" s="12">
        <v>0</v>
      </c>
      <c r="K29" s="12">
        <v>49</v>
      </c>
      <c r="L29" s="116">
        <v>437.32499999999999</v>
      </c>
      <c r="M29" s="12" t="s">
        <v>254</v>
      </c>
      <c r="N29" s="116">
        <v>6.1977000000000002</v>
      </c>
      <c r="O29" s="12" t="s">
        <v>722</v>
      </c>
      <c r="P29" s="118">
        <v>0.30557983</v>
      </c>
      <c r="Q29" s="116">
        <v>133.6377</v>
      </c>
      <c r="R29" s="12">
        <v>8</v>
      </c>
      <c r="S29" s="12">
        <v>8</v>
      </c>
      <c r="T29" s="118">
        <v>1</v>
      </c>
      <c r="U29" s="118">
        <v>0</v>
      </c>
      <c r="V29" s="118">
        <v>0.5</v>
      </c>
      <c r="W29" s="118">
        <v>0.5</v>
      </c>
      <c r="X29" s="118">
        <v>0</v>
      </c>
      <c r="Y29" s="118">
        <v>0</v>
      </c>
      <c r="Z29" s="118">
        <v>1.02293557</v>
      </c>
      <c r="AA29" s="12" t="s">
        <v>256</v>
      </c>
      <c r="AB29" s="116">
        <v>2.7961999999999998</v>
      </c>
      <c r="AC29" s="118">
        <v>0.68670028000000005</v>
      </c>
      <c r="AD29" s="116">
        <v>300.31119999999999</v>
      </c>
      <c r="AE29" s="12" t="s">
        <v>249</v>
      </c>
      <c r="AF29" s="116">
        <v>11.9259</v>
      </c>
      <c r="AG29" s="118">
        <v>-0.33623529000000002</v>
      </c>
      <c r="AH29" s="12" t="s">
        <v>256</v>
      </c>
      <c r="AI29" s="116">
        <v>2.7961999999999998</v>
      </c>
      <c r="AJ29" s="118">
        <v>0.68670028000000005</v>
      </c>
      <c r="AK29" s="12" t="s">
        <v>249</v>
      </c>
      <c r="AL29" s="116">
        <v>11.9259</v>
      </c>
      <c r="AM29" s="118">
        <v>-0.33623529000000002</v>
      </c>
      <c r="AN29" s="116">
        <v>8.4525249999999996</v>
      </c>
      <c r="AO29" s="118">
        <v>5.2938375350140052E-2</v>
      </c>
      <c r="AP29" s="116">
        <v>8.4525249999999996</v>
      </c>
      <c r="AQ29" s="118">
        <v>5.2938375350140052E-2</v>
      </c>
      <c r="AR29" s="12" t="s">
        <v>1552</v>
      </c>
    </row>
    <row r="30" spans="2:44" ht="28.8" x14ac:dyDescent="0.3">
      <c r="B30" s="12" t="s">
        <v>1105</v>
      </c>
      <c r="C30" s="12" t="s">
        <v>304</v>
      </c>
      <c r="D30" s="12" t="s">
        <v>330</v>
      </c>
      <c r="E30" s="12" t="s">
        <v>1156</v>
      </c>
      <c r="F30" s="12" t="s">
        <v>1110</v>
      </c>
      <c r="G30" s="12" t="s">
        <v>1157</v>
      </c>
      <c r="H30" s="12" t="s">
        <v>1158</v>
      </c>
      <c r="I30" s="116">
        <v>9.5760000000000005</v>
      </c>
      <c r="J30" s="12">
        <v>0</v>
      </c>
      <c r="K30" s="12">
        <v>255</v>
      </c>
      <c r="L30" s="116">
        <v>2441.88</v>
      </c>
      <c r="M30" s="12" t="s">
        <v>254</v>
      </c>
      <c r="N30" s="116">
        <v>12.189399999999999</v>
      </c>
      <c r="O30" s="12" t="s">
        <v>722</v>
      </c>
      <c r="P30" s="118">
        <v>-0.27291145</v>
      </c>
      <c r="Q30" s="116">
        <v>-666.41700000000003</v>
      </c>
      <c r="R30" s="12">
        <v>8</v>
      </c>
      <c r="S30" s="12">
        <v>8</v>
      </c>
      <c r="T30" s="118">
        <v>1</v>
      </c>
      <c r="U30" s="118">
        <v>0</v>
      </c>
      <c r="V30" s="118">
        <v>0.75</v>
      </c>
      <c r="W30" s="118">
        <v>0.25</v>
      </c>
      <c r="X30" s="118">
        <v>0</v>
      </c>
      <c r="Y30" s="118">
        <v>0</v>
      </c>
      <c r="Z30" s="118">
        <v>1.26683375</v>
      </c>
      <c r="AA30" s="12" t="s">
        <v>256</v>
      </c>
      <c r="AB30" s="116">
        <v>2.7511999999999999</v>
      </c>
      <c r="AC30" s="118">
        <v>0.71269841</v>
      </c>
      <c r="AD30" s="116">
        <v>1740.3240000000001</v>
      </c>
      <c r="AE30" s="12" t="s">
        <v>251</v>
      </c>
      <c r="AF30" s="116">
        <v>14.882400000000001</v>
      </c>
      <c r="AG30" s="118">
        <v>-0.55413533999999998</v>
      </c>
      <c r="AH30" s="12" t="s">
        <v>256</v>
      </c>
      <c r="AI30" s="116">
        <v>2.7511999999999999</v>
      </c>
      <c r="AJ30" s="118">
        <v>0.71269841</v>
      </c>
      <c r="AK30" s="12" t="s">
        <v>251</v>
      </c>
      <c r="AL30" s="116">
        <v>14.882400000000001</v>
      </c>
      <c r="AM30" s="118">
        <v>-0.55413533999999998</v>
      </c>
      <c r="AN30" s="116">
        <v>7.2684749999999996</v>
      </c>
      <c r="AO30" s="118">
        <v>0.24096961152882204</v>
      </c>
      <c r="AP30" s="116">
        <v>7.2684749999999996</v>
      </c>
      <c r="AQ30" s="118">
        <v>0.24096961152882204</v>
      </c>
      <c r="AR30" s="12" t="s">
        <v>1552</v>
      </c>
    </row>
    <row r="31" spans="2:44" ht="28.8" x14ac:dyDescent="0.3">
      <c r="B31" s="12" t="s">
        <v>1105</v>
      </c>
      <c r="C31" s="12" t="s">
        <v>304</v>
      </c>
      <c r="D31" s="12" t="s">
        <v>330</v>
      </c>
      <c r="E31" s="12" t="s">
        <v>1163</v>
      </c>
      <c r="F31" s="12" t="s">
        <v>1110</v>
      </c>
      <c r="G31" s="12" t="s">
        <v>1157</v>
      </c>
      <c r="H31" s="12" t="s">
        <v>1164</v>
      </c>
      <c r="I31" s="116">
        <v>10.944000000000001</v>
      </c>
      <c r="J31" s="12">
        <v>0</v>
      </c>
      <c r="K31" s="12">
        <v>297</v>
      </c>
      <c r="L31" s="116">
        <v>3250.3679999999999</v>
      </c>
      <c r="M31" s="12" t="s">
        <v>254</v>
      </c>
      <c r="N31" s="116">
        <v>13.0687</v>
      </c>
      <c r="O31" s="12" t="s">
        <v>722</v>
      </c>
      <c r="P31" s="118">
        <v>-0.19414291</v>
      </c>
      <c r="Q31" s="116">
        <v>-631.03589999999997</v>
      </c>
      <c r="R31" s="12">
        <v>8</v>
      </c>
      <c r="S31" s="12">
        <v>8</v>
      </c>
      <c r="T31" s="118">
        <v>1</v>
      </c>
      <c r="U31" s="118">
        <v>0</v>
      </c>
      <c r="V31" s="118">
        <v>0.5</v>
      </c>
      <c r="W31" s="118">
        <v>0.5</v>
      </c>
      <c r="X31" s="118">
        <v>0</v>
      </c>
      <c r="Y31" s="118">
        <v>0</v>
      </c>
      <c r="Z31" s="118">
        <v>1.3889802600000001</v>
      </c>
      <c r="AA31" s="12" t="s">
        <v>260</v>
      </c>
      <c r="AB31" s="116">
        <v>3.6718000000000002</v>
      </c>
      <c r="AC31" s="118">
        <v>0.66449195999999999</v>
      </c>
      <c r="AD31" s="116">
        <v>2159.8434000000002</v>
      </c>
      <c r="AE31" s="12" t="s">
        <v>251</v>
      </c>
      <c r="AF31" s="116">
        <v>18.872800000000002</v>
      </c>
      <c r="AG31" s="118">
        <v>-0.72448829999999997</v>
      </c>
      <c r="AH31" s="12" t="s">
        <v>260</v>
      </c>
      <c r="AI31" s="116">
        <v>3.6718000000000002</v>
      </c>
      <c r="AJ31" s="118">
        <v>0.66449195999999999</v>
      </c>
      <c r="AK31" s="12" t="s">
        <v>251</v>
      </c>
      <c r="AL31" s="116">
        <v>18.872800000000002</v>
      </c>
      <c r="AM31" s="118">
        <v>-0.72448829999999997</v>
      </c>
      <c r="AN31" s="116">
        <v>10.638037499999999</v>
      </c>
      <c r="AO31" s="118">
        <v>2.7957099780701756E-2</v>
      </c>
      <c r="AP31" s="116">
        <v>10.638037499999999</v>
      </c>
      <c r="AQ31" s="118">
        <v>2.7957099780701756E-2</v>
      </c>
      <c r="AR31" s="12" t="s">
        <v>1552</v>
      </c>
    </row>
    <row r="32" spans="2:44" ht="28.8" x14ac:dyDescent="0.3">
      <c r="B32" s="12" t="s">
        <v>1105</v>
      </c>
      <c r="C32" s="12" t="s">
        <v>304</v>
      </c>
      <c r="D32" s="12" t="s">
        <v>330</v>
      </c>
      <c r="E32" s="12" t="s">
        <v>1169</v>
      </c>
      <c r="F32" s="12" t="s">
        <v>1110</v>
      </c>
      <c r="G32" s="12" t="s">
        <v>1157</v>
      </c>
      <c r="H32" s="12" t="s">
        <v>1170</v>
      </c>
      <c r="I32" s="116">
        <v>13.83</v>
      </c>
      <c r="J32" s="12">
        <v>0</v>
      </c>
      <c r="K32" s="12">
        <v>39</v>
      </c>
      <c r="L32" s="116">
        <v>539.37</v>
      </c>
      <c r="M32" s="12" t="s">
        <v>254</v>
      </c>
      <c r="N32" s="116">
        <v>4.4290000000000003</v>
      </c>
      <c r="O32" s="12" t="s">
        <v>722</v>
      </c>
      <c r="P32" s="118">
        <v>0.67975416</v>
      </c>
      <c r="Q32" s="116">
        <v>366.63900000000001</v>
      </c>
      <c r="R32" s="12">
        <v>8</v>
      </c>
      <c r="S32" s="12">
        <v>8</v>
      </c>
      <c r="T32" s="118">
        <v>1</v>
      </c>
      <c r="U32" s="118">
        <v>0</v>
      </c>
      <c r="V32" s="118">
        <v>0.5</v>
      </c>
      <c r="W32" s="118">
        <v>0.5</v>
      </c>
      <c r="X32" s="118">
        <v>0</v>
      </c>
      <c r="Y32" s="118">
        <v>0</v>
      </c>
      <c r="Z32" s="118">
        <v>0.95341286999999997</v>
      </c>
      <c r="AA32" s="12" t="s">
        <v>259</v>
      </c>
      <c r="AB32" s="116">
        <v>4.3724999999999996</v>
      </c>
      <c r="AC32" s="118">
        <v>0.68383948000000006</v>
      </c>
      <c r="AD32" s="116">
        <v>368.84249999999997</v>
      </c>
      <c r="AE32" s="12" t="s">
        <v>256</v>
      </c>
      <c r="AF32" s="116">
        <v>17.558199999999999</v>
      </c>
      <c r="AG32" s="118">
        <v>-0.26957339000000002</v>
      </c>
      <c r="AH32" s="12" t="s">
        <v>259</v>
      </c>
      <c r="AI32" s="116">
        <v>4.3724999999999996</v>
      </c>
      <c r="AJ32" s="118">
        <v>0.68383948000000006</v>
      </c>
      <c r="AK32" s="12" t="s">
        <v>256</v>
      </c>
      <c r="AL32" s="116">
        <v>17.558199999999999</v>
      </c>
      <c r="AM32" s="118">
        <v>-0.26957339000000002</v>
      </c>
      <c r="AN32" s="116">
        <v>11.1678</v>
      </c>
      <c r="AO32" s="118">
        <v>0.19249457700650757</v>
      </c>
      <c r="AP32" s="116">
        <v>11.1678</v>
      </c>
      <c r="AQ32" s="118">
        <v>0.19249457700650757</v>
      </c>
      <c r="AR32" s="12" t="s">
        <v>1552</v>
      </c>
    </row>
    <row r="33" spans="2:44" ht="28.8" x14ac:dyDescent="0.3">
      <c r="B33" s="12" t="s">
        <v>1105</v>
      </c>
      <c r="C33" s="12" t="s">
        <v>304</v>
      </c>
      <c r="D33" s="12" t="s">
        <v>330</v>
      </c>
      <c r="E33" s="12" t="s">
        <v>1175</v>
      </c>
      <c r="F33" s="12" t="s">
        <v>1176</v>
      </c>
      <c r="G33" s="12" t="s">
        <v>1111</v>
      </c>
      <c r="H33" s="12" t="s">
        <v>1177</v>
      </c>
      <c r="I33" s="116">
        <v>1.2909999999999999</v>
      </c>
      <c r="J33" s="12">
        <v>0</v>
      </c>
      <c r="K33" s="12">
        <v>204</v>
      </c>
      <c r="L33" s="116">
        <v>263.36399999999998</v>
      </c>
      <c r="M33" s="12" t="s">
        <v>256</v>
      </c>
      <c r="N33" s="116">
        <v>0.38579999999999998</v>
      </c>
      <c r="O33" s="12" t="s">
        <v>723</v>
      </c>
      <c r="P33" s="118">
        <v>0.70116188999999995</v>
      </c>
      <c r="Q33" s="116">
        <v>0</v>
      </c>
      <c r="R33" s="12">
        <v>8</v>
      </c>
      <c r="S33" s="12">
        <v>6</v>
      </c>
      <c r="T33" s="118">
        <v>0.75</v>
      </c>
      <c r="U33" s="118">
        <v>0.25</v>
      </c>
      <c r="V33" s="118">
        <v>0.25</v>
      </c>
      <c r="W33" s="118">
        <v>0.5</v>
      </c>
      <c r="X33" s="118">
        <v>0.25</v>
      </c>
      <c r="Y33" s="118">
        <v>0</v>
      </c>
      <c r="Z33" s="118">
        <v>0.75189775000000003</v>
      </c>
      <c r="AA33" s="12" t="s">
        <v>246</v>
      </c>
      <c r="AB33" s="116">
        <v>0.93730000000000002</v>
      </c>
      <c r="AC33" s="118">
        <v>0.27397366000000001</v>
      </c>
      <c r="AD33" s="116">
        <v>72.154799999999994</v>
      </c>
      <c r="AE33" s="12" t="s">
        <v>262</v>
      </c>
      <c r="AF33" s="116">
        <v>1.9079999999999999</v>
      </c>
      <c r="AG33" s="118">
        <v>-0.47792409000000002</v>
      </c>
      <c r="AH33" s="12" t="s">
        <v>249</v>
      </c>
      <c r="AI33" s="116">
        <v>0.33800000000000002</v>
      </c>
      <c r="AJ33" s="118">
        <v>0.73818744999999997</v>
      </c>
      <c r="AK33" s="12" t="s">
        <v>262</v>
      </c>
      <c r="AL33" s="116">
        <v>1.9079999999999999</v>
      </c>
      <c r="AM33" s="118">
        <v>-0.47792409000000002</v>
      </c>
      <c r="AN33" s="116">
        <v>1.5220833300000001</v>
      </c>
      <c r="AO33" s="118">
        <v>-0.17899561037955075</v>
      </c>
      <c r="AP33" s="116">
        <v>1.2320374999999999</v>
      </c>
      <c r="AQ33" s="118">
        <v>4.5671959721146405E-2</v>
      </c>
      <c r="AR33" s="12" t="s">
        <v>1552</v>
      </c>
    </row>
    <row r="34" spans="2:44" ht="28.8" x14ac:dyDescent="0.3">
      <c r="B34" s="12" t="s">
        <v>1105</v>
      </c>
      <c r="C34" s="12" t="s">
        <v>304</v>
      </c>
      <c r="D34" s="12" t="s">
        <v>330</v>
      </c>
      <c r="E34" s="12" t="s">
        <v>1181</v>
      </c>
      <c r="F34" s="12" t="s">
        <v>1176</v>
      </c>
      <c r="G34" s="12" t="s">
        <v>1111</v>
      </c>
      <c r="H34" s="12" t="s">
        <v>1182</v>
      </c>
      <c r="I34" s="116">
        <v>1.9365000000000001</v>
      </c>
      <c r="J34" s="12">
        <v>0</v>
      </c>
      <c r="K34" s="12">
        <v>309</v>
      </c>
      <c r="L34" s="116">
        <v>598.37850000000003</v>
      </c>
      <c r="M34" s="12" t="s">
        <v>256</v>
      </c>
      <c r="N34" s="116">
        <v>1.6941999999999999</v>
      </c>
      <c r="O34" s="12" t="s">
        <v>722</v>
      </c>
      <c r="P34" s="118">
        <v>0.12512264000000001</v>
      </c>
      <c r="Q34" s="116">
        <v>74.870699999999999</v>
      </c>
      <c r="R34" s="12">
        <v>8</v>
      </c>
      <c r="S34" s="12">
        <v>8</v>
      </c>
      <c r="T34" s="118">
        <v>1</v>
      </c>
      <c r="U34" s="118">
        <v>0</v>
      </c>
      <c r="V34" s="118">
        <v>0.375</v>
      </c>
      <c r="W34" s="118">
        <v>0.625</v>
      </c>
      <c r="X34" s="118">
        <v>0</v>
      </c>
      <c r="Y34" s="118">
        <v>0</v>
      </c>
      <c r="Z34" s="118">
        <v>0.71908081999999995</v>
      </c>
      <c r="AA34" s="12" t="s">
        <v>262</v>
      </c>
      <c r="AB34" s="116">
        <v>1.0944</v>
      </c>
      <c r="AC34" s="118">
        <v>0.43485669999999998</v>
      </c>
      <c r="AD34" s="116">
        <v>260.20890000000003</v>
      </c>
      <c r="AE34" s="12" t="s">
        <v>254</v>
      </c>
      <c r="AF34" s="116">
        <v>2.4868999999999999</v>
      </c>
      <c r="AG34" s="118">
        <v>-0.28422412000000002</v>
      </c>
      <c r="AH34" s="12" t="s">
        <v>262</v>
      </c>
      <c r="AI34" s="116">
        <v>1.0944</v>
      </c>
      <c r="AJ34" s="118">
        <v>0.43485669999999998</v>
      </c>
      <c r="AK34" s="12" t="s">
        <v>254</v>
      </c>
      <c r="AL34" s="116">
        <v>2.4868999999999999</v>
      </c>
      <c r="AM34" s="118">
        <v>-0.28422412000000002</v>
      </c>
      <c r="AN34" s="116">
        <v>1.9601625</v>
      </c>
      <c r="AO34" s="118">
        <v>-1.2219209914794731E-2</v>
      </c>
      <c r="AP34" s="116">
        <v>1.9601625</v>
      </c>
      <c r="AQ34" s="118">
        <v>-1.2219209914794731E-2</v>
      </c>
      <c r="AR34" s="12" t="s">
        <v>1552</v>
      </c>
    </row>
    <row r="35" spans="2:44" ht="28.8" x14ac:dyDescent="0.3">
      <c r="B35" s="12" t="s">
        <v>1105</v>
      </c>
      <c r="C35" s="12" t="s">
        <v>304</v>
      </c>
      <c r="D35" s="12" t="s">
        <v>330</v>
      </c>
      <c r="E35" s="12" t="s">
        <v>1185</v>
      </c>
      <c r="F35" s="12" t="s">
        <v>1176</v>
      </c>
      <c r="G35" s="12" t="s">
        <v>1111</v>
      </c>
      <c r="H35" s="12" t="s">
        <v>1186</v>
      </c>
      <c r="I35" s="116">
        <v>2.5019999999999998</v>
      </c>
      <c r="J35" s="12">
        <v>0</v>
      </c>
      <c r="K35" s="12">
        <v>281</v>
      </c>
      <c r="L35" s="116">
        <v>703.06200000000001</v>
      </c>
      <c r="M35" s="12" t="s">
        <v>256</v>
      </c>
      <c r="N35" s="116">
        <v>1.4508000000000001</v>
      </c>
      <c r="O35" s="12" t="s">
        <v>722</v>
      </c>
      <c r="P35" s="118">
        <v>0.42014388000000003</v>
      </c>
      <c r="Q35" s="116">
        <v>295.38720000000001</v>
      </c>
      <c r="R35" s="12">
        <v>8</v>
      </c>
      <c r="S35" s="12">
        <v>7</v>
      </c>
      <c r="T35" s="118">
        <v>0.875</v>
      </c>
      <c r="U35" s="118">
        <v>0.125</v>
      </c>
      <c r="V35" s="118">
        <v>0.625</v>
      </c>
      <c r="W35" s="118">
        <v>0.25</v>
      </c>
      <c r="X35" s="118">
        <v>0</v>
      </c>
      <c r="Y35" s="118">
        <v>0.125</v>
      </c>
      <c r="Z35" s="118">
        <v>1.07158273</v>
      </c>
      <c r="AA35" s="12" t="s">
        <v>262</v>
      </c>
      <c r="AB35" s="116">
        <v>1.0295000000000001</v>
      </c>
      <c r="AC35" s="118">
        <v>0.58852917999999999</v>
      </c>
      <c r="AD35" s="116">
        <v>413.77249999999998</v>
      </c>
      <c r="AE35" s="12" t="s">
        <v>251</v>
      </c>
      <c r="AF35" s="116">
        <v>3.7105999999999999</v>
      </c>
      <c r="AG35" s="118">
        <v>-0.48305355999999999</v>
      </c>
      <c r="AH35" s="12" t="s">
        <v>262</v>
      </c>
      <c r="AI35" s="116">
        <v>1.0295000000000001</v>
      </c>
      <c r="AJ35" s="118">
        <v>0.58852917999999999</v>
      </c>
      <c r="AK35" s="12" t="s">
        <v>259</v>
      </c>
      <c r="AL35" s="116">
        <v>3.7898999999999998</v>
      </c>
      <c r="AM35" s="118">
        <v>-0.51474819999999999</v>
      </c>
      <c r="AN35" s="116">
        <v>2.0020857099999998</v>
      </c>
      <c r="AO35" s="118">
        <v>0.19980586970423661</v>
      </c>
      <c r="AP35" s="116">
        <v>2.2255625000000001</v>
      </c>
      <c r="AQ35" s="118">
        <v>0.11048661071143087</v>
      </c>
      <c r="AR35" s="12" t="s">
        <v>1552</v>
      </c>
    </row>
    <row r="36" spans="2:44" ht="28.8" x14ac:dyDescent="0.3">
      <c r="B36" s="12" t="s">
        <v>1105</v>
      </c>
      <c r="C36" s="12" t="s">
        <v>304</v>
      </c>
      <c r="D36" s="12" t="s">
        <v>330</v>
      </c>
      <c r="E36" s="12" t="s">
        <v>1189</v>
      </c>
      <c r="F36" s="12" t="s">
        <v>1176</v>
      </c>
      <c r="G36" s="12" t="s">
        <v>1132</v>
      </c>
      <c r="H36" s="12" t="s">
        <v>1190</v>
      </c>
      <c r="I36" s="116">
        <v>3.93</v>
      </c>
      <c r="J36" s="12">
        <v>0</v>
      </c>
      <c r="K36" s="12">
        <v>318</v>
      </c>
      <c r="L36" s="116">
        <v>1249.74</v>
      </c>
      <c r="M36" s="12" t="s">
        <v>256</v>
      </c>
      <c r="N36" s="116">
        <v>5.4762000000000004</v>
      </c>
      <c r="O36" s="12" t="s">
        <v>722</v>
      </c>
      <c r="P36" s="118">
        <v>-0.39343510999999998</v>
      </c>
      <c r="Q36" s="116">
        <v>-491.69159999999999</v>
      </c>
      <c r="R36" s="12">
        <v>8</v>
      </c>
      <c r="S36" s="12">
        <v>8</v>
      </c>
      <c r="T36" s="118">
        <v>1</v>
      </c>
      <c r="U36" s="118">
        <v>0</v>
      </c>
      <c r="V36" s="118">
        <v>0.25</v>
      </c>
      <c r="W36" s="118">
        <v>0.75</v>
      </c>
      <c r="X36" s="118">
        <v>0</v>
      </c>
      <c r="Y36" s="118">
        <v>0</v>
      </c>
      <c r="Z36" s="118">
        <v>0.92440204000000004</v>
      </c>
      <c r="AA36" s="12" t="s">
        <v>249</v>
      </c>
      <c r="AB36" s="116">
        <v>2.1396000000000002</v>
      </c>
      <c r="AC36" s="118">
        <v>0.45557251999999998</v>
      </c>
      <c r="AD36" s="116">
        <v>569.34720000000004</v>
      </c>
      <c r="AE36" s="12" t="s">
        <v>251</v>
      </c>
      <c r="AF36" s="116">
        <v>5.7725</v>
      </c>
      <c r="AG36" s="118">
        <v>-0.46882952</v>
      </c>
      <c r="AH36" s="12" t="s">
        <v>249</v>
      </c>
      <c r="AI36" s="116">
        <v>2.1396000000000002</v>
      </c>
      <c r="AJ36" s="118">
        <v>0.45557251999999998</v>
      </c>
      <c r="AK36" s="12" t="s">
        <v>251</v>
      </c>
      <c r="AL36" s="116">
        <v>5.7725</v>
      </c>
      <c r="AM36" s="118">
        <v>-0.46882952</v>
      </c>
      <c r="AN36" s="116">
        <v>4.3946375</v>
      </c>
      <c r="AO36" s="118">
        <v>-0.11822837150127226</v>
      </c>
      <c r="AP36" s="116">
        <v>4.3946375</v>
      </c>
      <c r="AQ36" s="118">
        <v>-0.11822837150127226</v>
      </c>
      <c r="AR36" s="12" t="s">
        <v>1552</v>
      </c>
    </row>
    <row r="37" spans="2:44" ht="28.8" x14ac:dyDescent="0.3">
      <c r="B37" s="12" t="s">
        <v>1105</v>
      </c>
      <c r="C37" s="12" t="s">
        <v>304</v>
      </c>
      <c r="D37" s="12" t="s">
        <v>330</v>
      </c>
      <c r="E37" s="12" t="s">
        <v>1193</v>
      </c>
      <c r="F37" s="12" t="s">
        <v>1176</v>
      </c>
      <c r="G37" s="12" t="s">
        <v>1132</v>
      </c>
      <c r="H37" s="12" t="s">
        <v>1194</v>
      </c>
      <c r="I37" s="116">
        <v>4.1580000000000004</v>
      </c>
      <c r="J37" s="12">
        <v>0</v>
      </c>
      <c r="K37" s="12">
        <v>36</v>
      </c>
      <c r="L37" s="116">
        <v>149.68799999999999</v>
      </c>
      <c r="M37" s="12" t="s">
        <v>256</v>
      </c>
      <c r="N37" s="116">
        <v>5.1367000000000003</v>
      </c>
      <c r="O37" s="12" t="s">
        <v>722</v>
      </c>
      <c r="P37" s="118">
        <v>-0.23537759</v>
      </c>
      <c r="Q37" s="116">
        <v>-35.233199999999997</v>
      </c>
      <c r="R37" s="12">
        <v>8</v>
      </c>
      <c r="S37" s="12">
        <v>5</v>
      </c>
      <c r="T37" s="118">
        <v>0.625</v>
      </c>
      <c r="U37" s="118">
        <v>0.375</v>
      </c>
      <c r="V37" s="118">
        <v>0.5</v>
      </c>
      <c r="W37" s="118">
        <v>0.125</v>
      </c>
      <c r="X37" s="118">
        <v>0</v>
      </c>
      <c r="Y37" s="118">
        <v>0.375</v>
      </c>
      <c r="Z37" s="118">
        <v>0.92037036999999999</v>
      </c>
      <c r="AA37" s="12" t="s">
        <v>254</v>
      </c>
      <c r="AB37" s="116">
        <v>1.3098000000000001</v>
      </c>
      <c r="AC37" s="118">
        <v>0.68499277999999997</v>
      </c>
      <c r="AD37" s="116">
        <v>102.5352</v>
      </c>
      <c r="AE37" s="12" t="s">
        <v>256</v>
      </c>
      <c r="AF37" s="116">
        <v>5.1367000000000003</v>
      </c>
      <c r="AG37" s="118">
        <v>-0.23537759</v>
      </c>
      <c r="AH37" s="12" t="s">
        <v>254</v>
      </c>
      <c r="AI37" s="116">
        <v>1.3098000000000001</v>
      </c>
      <c r="AJ37" s="118">
        <v>0.68499277999999997</v>
      </c>
      <c r="AK37" s="12" t="s">
        <v>246</v>
      </c>
      <c r="AL37" s="116">
        <v>7.5666000000000002</v>
      </c>
      <c r="AM37" s="118">
        <v>-0.81976912000000002</v>
      </c>
      <c r="AN37" s="116">
        <v>3.1119400000000002</v>
      </c>
      <c r="AO37" s="118">
        <v>0.25157768157768157</v>
      </c>
      <c r="AP37" s="116">
        <v>4.6266999999999996</v>
      </c>
      <c r="AQ37" s="118">
        <v>-0.11272246272246271</v>
      </c>
      <c r="AR37" s="12" t="s">
        <v>1552</v>
      </c>
    </row>
    <row r="38" spans="2:44" ht="28.8" x14ac:dyDescent="0.3">
      <c r="B38" s="12" t="s">
        <v>1105</v>
      </c>
      <c r="C38" s="12" t="s">
        <v>304</v>
      </c>
      <c r="D38" s="12" t="s">
        <v>330</v>
      </c>
      <c r="E38" s="12" t="s">
        <v>1197</v>
      </c>
      <c r="F38" s="12" t="s">
        <v>1176</v>
      </c>
      <c r="G38" s="12" t="s">
        <v>1132</v>
      </c>
      <c r="H38" s="12" t="s">
        <v>1198</v>
      </c>
      <c r="I38" s="116">
        <v>4.7160000000000002</v>
      </c>
      <c r="J38" s="12">
        <v>0</v>
      </c>
      <c r="K38" s="12">
        <v>87</v>
      </c>
      <c r="L38" s="116">
        <v>410.29199999999997</v>
      </c>
      <c r="M38" s="12" t="s">
        <v>256</v>
      </c>
      <c r="N38" s="116">
        <v>6.5575999999999999</v>
      </c>
      <c r="O38" s="12" t="s">
        <v>722</v>
      </c>
      <c r="P38" s="118">
        <v>-0.39050042000000001</v>
      </c>
      <c r="Q38" s="116">
        <v>-160.2192</v>
      </c>
      <c r="R38" s="12">
        <v>8</v>
      </c>
      <c r="S38" s="12">
        <v>8</v>
      </c>
      <c r="T38" s="118">
        <v>1</v>
      </c>
      <c r="U38" s="118">
        <v>0</v>
      </c>
      <c r="V38" s="118">
        <v>0.5</v>
      </c>
      <c r="W38" s="118">
        <v>0.5</v>
      </c>
      <c r="X38" s="118">
        <v>0</v>
      </c>
      <c r="Y38" s="118">
        <v>0</v>
      </c>
      <c r="Z38" s="118">
        <v>1.0311492799999999</v>
      </c>
      <c r="AA38" s="12" t="s">
        <v>254</v>
      </c>
      <c r="AB38" s="116">
        <v>1.6947000000000001</v>
      </c>
      <c r="AC38" s="118">
        <v>0.64064885000000005</v>
      </c>
      <c r="AD38" s="116">
        <v>262.85309999999998</v>
      </c>
      <c r="AE38" s="12" t="s">
        <v>256</v>
      </c>
      <c r="AF38" s="116">
        <v>6.5575999999999999</v>
      </c>
      <c r="AG38" s="118">
        <v>-0.39050042000000001</v>
      </c>
      <c r="AH38" s="12" t="s">
        <v>254</v>
      </c>
      <c r="AI38" s="116">
        <v>1.6947000000000001</v>
      </c>
      <c r="AJ38" s="118">
        <v>0.64064885000000005</v>
      </c>
      <c r="AK38" s="12" t="s">
        <v>256</v>
      </c>
      <c r="AL38" s="116">
        <v>6.5575999999999999</v>
      </c>
      <c r="AM38" s="118">
        <v>-0.39050042000000001</v>
      </c>
      <c r="AN38" s="116">
        <v>4.5598875000000003</v>
      </c>
      <c r="AO38" s="118">
        <v>3.3102735368956741E-2</v>
      </c>
      <c r="AP38" s="116">
        <v>4.5598875000000003</v>
      </c>
      <c r="AQ38" s="118">
        <v>3.3102735368956741E-2</v>
      </c>
      <c r="AR38" s="12" t="s">
        <v>1552</v>
      </c>
    </row>
    <row r="39" spans="2:44" ht="28.8" x14ac:dyDescent="0.3">
      <c r="B39" s="12" t="s">
        <v>1105</v>
      </c>
      <c r="C39" s="12" t="s">
        <v>304</v>
      </c>
      <c r="D39" s="12" t="s">
        <v>330</v>
      </c>
      <c r="E39" s="12" t="s">
        <v>1201</v>
      </c>
      <c r="F39" s="12" t="s">
        <v>1176</v>
      </c>
      <c r="G39" s="12" t="s">
        <v>1132</v>
      </c>
      <c r="H39" s="12" t="s">
        <v>1202</v>
      </c>
      <c r="I39" s="116">
        <v>5.97</v>
      </c>
      <c r="J39" s="12">
        <v>0</v>
      </c>
      <c r="K39" s="12">
        <v>596</v>
      </c>
      <c r="L39" s="116">
        <v>3558.12</v>
      </c>
      <c r="M39" s="12" t="s">
        <v>256</v>
      </c>
      <c r="N39" s="116">
        <v>6.2133000000000003</v>
      </c>
      <c r="O39" s="12" t="s">
        <v>722</v>
      </c>
      <c r="P39" s="118">
        <v>-4.0753770000000002E-2</v>
      </c>
      <c r="Q39" s="116">
        <v>-145.0068</v>
      </c>
      <c r="R39" s="12">
        <v>7</v>
      </c>
      <c r="S39" s="12">
        <v>5</v>
      </c>
      <c r="T39" s="118">
        <v>0.71430000000000005</v>
      </c>
      <c r="U39" s="118">
        <v>0.28570000000000001</v>
      </c>
      <c r="V39" s="118">
        <v>0</v>
      </c>
      <c r="W39" s="118">
        <v>0.71430000000000005</v>
      </c>
      <c r="X39" s="118">
        <v>0</v>
      </c>
      <c r="Y39" s="118">
        <v>0.28570000000000001</v>
      </c>
      <c r="Z39" s="118">
        <v>0.44587939999999998</v>
      </c>
      <c r="AA39" s="12" t="s">
        <v>249</v>
      </c>
      <c r="AB39" s="116">
        <v>6.1536999999999997</v>
      </c>
      <c r="AC39" s="118">
        <v>-3.0770519999999999E-2</v>
      </c>
      <c r="AD39" s="116">
        <v>-109.48520000000001</v>
      </c>
      <c r="AE39" s="12" t="s">
        <v>254</v>
      </c>
      <c r="AF39" s="116">
        <v>8.8155999999999999</v>
      </c>
      <c r="AG39" s="118">
        <v>-0.47664992</v>
      </c>
      <c r="AH39" s="12" t="s">
        <v>249</v>
      </c>
      <c r="AI39" s="116">
        <v>6.1536999999999997</v>
      </c>
      <c r="AJ39" s="118">
        <v>-3.0770519999999999E-2</v>
      </c>
      <c r="AK39" s="12" t="s">
        <v>246</v>
      </c>
      <c r="AL39" s="116">
        <v>9.7996999999999996</v>
      </c>
      <c r="AM39" s="118">
        <v>-0.64149078999999998</v>
      </c>
      <c r="AN39" s="116">
        <v>7.12662</v>
      </c>
      <c r="AO39" s="118">
        <v>-0.19373869346733669</v>
      </c>
      <c r="AP39" s="116">
        <v>7.8085428600000002</v>
      </c>
      <c r="AQ39" s="118">
        <v>-0.30796362763819096</v>
      </c>
      <c r="AR39" s="12" t="s">
        <v>1552</v>
      </c>
    </row>
    <row r="40" spans="2:44" ht="28.8" x14ac:dyDescent="0.3">
      <c r="B40" s="12" t="s">
        <v>1105</v>
      </c>
      <c r="C40" s="12" t="s">
        <v>304</v>
      </c>
      <c r="D40" s="12" t="s">
        <v>330</v>
      </c>
      <c r="E40" s="12" t="s">
        <v>1205</v>
      </c>
      <c r="F40" s="12" t="s">
        <v>1176</v>
      </c>
      <c r="G40" s="12" t="s">
        <v>1157</v>
      </c>
      <c r="H40" s="12" t="s">
        <v>1206</v>
      </c>
      <c r="I40" s="116">
        <v>12.88</v>
      </c>
      <c r="J40" s="12">
        <v>0</v>
      </c>
      <c r="K40" s="12">
        <v>137</v>
      </c>
      <c r="L40" s="116">
        <v>1764.56</v>
      </c>
      <c r="M40" s="12" t="s">
        <v>256</v>
      </c>
      <c r="N40" s="116">
        <v>19.3992</v>
      </c>
      <c r="O40" s="12" t="s">
        <v>723</v>
      </c>
      <c r="P40" s="118">
        <v>-0.50614906999999998</v>
      </c>
      <c r="Q40" s="116">
        <v>0</v>
      </c>
      <c r="R40" s="12">
        <v>6</v>
      </c>
      <c r="S40" s="12">
        <v>5</v>
      </c>
      <c r="T40" s="118">
        <v>0.83330000000000004</v>
      </c>
      <c r="U40" s="118">
        <v>0.16669999999999999</v>
      </c>
      <c r="V40" s="118">
        <v>0.5</v>
      </c>
      <c r="W40" s="118">
        <v>0.33329999999999999</v>
      </c>
      <c r="X40" s="118">
        <v>0</v>
      </c>
      <c r="Y40" s="118">
        <v>0.16669999999999999</v>
      </c>
      <c r="Z40" s="118">
        <v>0.91653726999999996</v>
      </c>
      <c r="AA40" s="12" t="s">
        <v>251</v>
      </c>
      <c r="AB40" s="116">
        <v>6.2279999999999998</v>
      </c>
      <c r="AC40" s="118">
        <v>0.51645962999999995</v>
      </c>
      <c r="AD40" s="116">
        <v>911.32399999999996</v>
      </c>
      <c r="AE40" s="12" t="s">
        <v>259</v>
      </c>
      <c r="AF40" s="116">
        <v>18.033000000000001</v>
      </c>
      <c r="AG40" s="118">
        <v>-0.40007764000000001</v>
      </c>
      <c r="AH40" s="12" t="s">
        <v>251</v>
      </c>
      <c r="AI40" s="116">
        <v>6.2279999999999998</v>
      </c>
      <c r="AJ40" s="118">
        <v>0.51645962999999995</v>
      </c>
      <c r="AK40" s="12" t="s">
        <v>256</v>
      </c>
      <c r="AL40" s="116">
        <v>19.3992</v>
      </c>
      <c r="AM40" s="118">
        <v>-0.50614906999999998</v>
      </c>
      <c r="AN40" s="116">
        <v>12.13026</v>
      </c>
      <c r="AO40" s="118">
        <v>5.8209627329192541E-2</v>
      </c>
      <c r="AP40" s="116">
        <v>13.341749999999999</v>
      </c>
      <c r="AQ40" s="118">
        <v>-3.5850155279503103E-2</v>
      </c>
      <c r="AR40" s="12" t="s">
        <v>1552</v>
      </c>
    </row>
    <row r="41" spans="2:44" ht="28.8" x14ac:dyDescent="0.3">
      <c r="B41" s="12" t="s">
        <v>1105</v>
      </c>
      <c r="C41" s="12" t="s">
        <v>304</v>
      </c>
      <c r="D41" s="12" t="s">
        <v>330</v>
      </c>
      <c r="E41" s="12" t="s">
        <v>1209</v>
      </c>
      <c r="F41" s="12" t="s">
        <v>1176</v>
      </c>
      <c r="G41" s="12" t="s">
        <v>1157</v>
      </c>
      <c r="H41" s="12" t="s">
        <v>1210</v>
      </c>
      <c r="I41" s="116">
        <v>17.61</v>
      </c>
      <c r="J41" s="12">
        <v>0</v>
      </c>
      <c r="K41" s="12">
        <v>359</v>
      </c>
      <c r="L41" s="116">
        <v>6321.99</v>
      </c>
      <c r="M41" s="12" t="s">
        <v>256</v>
      </c>
      <c r="N41" s="116">
        <v>5.3087</v>
      </c>
      <c r="O41" s="12" t="s">
        <v>722</v>
      </c>
      <c r="P41" s="118">
        <v>0.69854059999999996</v>
      </c>
      <c r="Q41" s="116">
        <v>4416.1666999999998</v>
      </c>
      <c r="R41" s="12">
        <v>7</v>
      </c>
      <c r="S41" s="12">
        <v>7</v>
      </c>
      <c r="T41" s="118">
        <v>1</v>
      </c>
      <c r="U41" s="118">
        <v>0</v>
      </c>
      <c r="V41" s="118">
        <v>1</v>
      </c>
      <c r="W41" s="118">
        <v>0</v>
      </c>
      <c r="X41" s="118">
        <v>0</v>
      </c>
      <c r="Y41" s="118">
        <v>0</v>
      </c>
      <c r="Z41" s="118">
        <v>0.66444066000000002</v>
      </c>
      <c r="AA41" s="12" t="s">
        <v>256</v>
      </c>
      <c r="AB41" s="116">
        <v>5.3087</v>
      </c>
      <c r="AC41" s="118">
        <v>0.69854059999999996</v>
      </c>
      <c r="AD41" s="116">
        <v>4416.1666999999998</v>
      </c>
      <c r="AE41" s="12" t="s">
        <v>262</v>
      </c>
      <c r="AF41" s="116">
        <v>17.009499999999999</v>
      </c>
      <c r="AG41" s="118">
        <v>3.4099940000000002E-2</v>
      </c>
      <c r="AH41" s="12" t="s">
        <v>256</v>
      </c>
      <c r="AI41" s="116">
        <v>5.3087</v>
      </c>
      <c r="AJ41" s="118">
        <v>0.69854059999999996</v>
      </c>
      <c r="AK41" s="12" t="s">
        <v>262</v>
      </c>
      <c r="AL41" s="116">
        <v>17.009499999999999</v>
      </c>
      <c r="AM41" s="118">
        <v>3.4099940000000002E-2</v>
      </c>
      <c r="AN41" s="116">
        <v>11.27154286</v>
      </c>
      <c r="AO41" s="118">
        <v>0.35993510181714938</v>
      </c>
      <c r="AP41" s="116">
        <v>11.27154286</v>
      </c>
      <c r="AQ41" s="118">
        <v>0.35993510181714938</v>
      </c>
      <c r="AR41" s="12" t="s">
        <v>1552</v>
      </c>
    </row>
    <row r="42" spans="2:44" ht="28.8" x14ac:dyDescent="0.3">
      <c r="B42" s="12" t="s">
        <v>1105</v>
      </c>
      <c r="C42" s="12" t="s">
        <v>304</v>
      </c>
      <c r="D42" s="12" t="s">
        <v>330</v>
      </c>
      <c r="E42" s="12" t="s">
        <v>1213</v>
      </c>
      <c r="F42" s="12" t="s">
        <v>1176</v>
      </c>
      <c r="G42" s="12" t="s">
        <v>1157</v>
      </c>
      <c r="H42" s="12" t="s">
        <v>1214</v>
      </c>
      <c r="I42" s="116">
        <v>22.88</v>
      </c>
      <c r="J42" s="12">
        <v>0</v>
      </c>
      <c r="K42" s="12">
        <v>310</v>
      </c>
      <c r="L42" s="116">
        <v>7092.8</v>
      </c>
      <c r="M42" s="12" t="s">
        <v>256</v>
      </c>
      <c r="N42" s="116">
        <v>16.669899999999998</v>
      </c>
      <c r="O42" s="12" t="s">
        <v>722</v>
      </c>
      <c r="P42" s="118">
        <v>0.27142044999999998</v>
      </c>
      <c r="Q42" s="116">
        <v>1925.1310000000001</v>
      </c>
      <c r="R42" s="12">
        <v>7</v>
      </c>
      <c r="S42" s="12">
        <v>4</v>
      </c>
      <c r="T42" s="118">
        <v>0.57140000000000002</v>
      </c>
      <c r="U42" s="118">
        <v>0.42859999999999998</v>
      </c>
      <c r="V42" s="118">
        <v>0.42859999999999998</v>
      </c>
      <c r="W42" s="118">
        <v>0.1429</v>
      </c>
      <c r="X42" s="118">
        <v>0</v>
      </c>
      <c r="Y42" s="118">
        <v>0.42859999999999998</v>
      </c>
      <c r="Z42" s="118">
        <v>0.42438374000000001</v>
      </c>
      <c r="AA42" s="12" t="s">
        <v>256</v>
      </c>
      <c r="AB42" s="116">
        <v>16.669899999999998</v>
      </c>
      <c r="AC42" s="118">
        <v>0.27142044999999998</v>
      </c>
      <c r="AD42" s="116">
        <v>1925.1310000000001</v>
      </c>
      <c r="AE42" s="12" t="s">
        <v>251</v>
      </c>
      <c r="AF42" s="116">
        <v>26.379799999999999</v>
      </c>
      <c r="AG42" s="118">
        <v>-0.15296329</v>
      </c>
      <c r="AH42" s="12" t="s">
        <v>256</v>
      </c>
      <c r="AI42" s="116">
        <v>16.669899999999998</v>
      </c>
      <c r="AJ42" s="118">
        <v>0.27142044999999998</v>
      </c>
      <c r="AK42" s="12" t="s">
        <v>260</v>
      </c>
      <c r="AL42" s="116">
        <v>42.226700000000001</v>
      </c>
      <c r="AM42" s="118">
        <v>-0.84557254999999998</v>
      </c>
      <c r="AN42" s="116">
        <v>20.967974999999999</v>
      </c>
      <c r="AO42" s="118">
        <v>8.3567526223776237E-2</v>
      </c>
      <c r="AP42" s="116">
        <v>28.833742860000001</v>
      </c>
      <c r="AQ42" s="118">
        <v>-0.26021603395979021</v>
      </c>
      <c r="AR42" s="12" t="s">
        <v>1552</v>
      </c>
    </row>
    <row r="43" spans="2:44" ht="28.8" x14ac:dyDescent="0.3">
      <c r="B43" s="12" t="s">
        <v>1105</v>
      </c>
      <c r="C43" s="12" t="s">
        <v>304</v>
      </c>
      <c r="D43" s="12" t="s">
        <v>330</v>
      </c>
      <c r="E43" s="12" t="s">
        <v>1217</v>
      </c>
      <c r="F43" s="12" t="s">
        <v>1218</v>
      </c>
      <c r="G43" s="12" t="s">
        <v>1111</v>
      </c>
      <c r="H43" s="12" t="s">
        <v>1219</v>
      </c>
      <c r="I43" s="116">
        <v>23.08</v>
      </c>
      <c r="J43" s="12">
        <v>0</v>
      </c>
      <c r="K43" s="12">
        <v>152</v>
      </c>
      <c r="L43" s="116">
        <v>3508.16</v>
      </c>
      <c r="M43" s="12" t="s">
        <v>259</v>
      </c>
      <c r="N43" s="116">
        <v>13.8065</v>
      </c>
      <c r="O43" s="12" t="s">
        <v>723</v>
      </c>
      <c r="P43" s="118">
        <v>0.40179809</v>
      </c>
      <c r="Q43" s="116">
        <v>0</v>
      </c>
      <c r="R43" s="12">
        <v>7</v>
      </c>
      <c r="S43" s="12">
        <v>4</v>
      </c>
      <c r="T43" s="118">
        <v>0.57140000000000002</v>
      </c>
      <c r="U43" s="118">
        <v>0.42859999999999998</v>
      </c>
      <c r="V43" s="118">
        <v>0.42859999999999998</v>
      </c>
      <c r="W43" s="118">
        <v>0.1429</v>
      </c>
      <c r="X43" s="118">
        <v>0.28570000000000001</v>
      </c>
      <c r="Y43" s="118">
        <v>0.1429</v>
      </c>
      <c r="Z43" s="118">
        <v>0.49484834999999999</v>
      </c>
      <c r="AA43" s="12" t="s">
        <v>260</v>
      </c>
      <c r="AB43" s="116">
        <v>15.791700000000001</v>
      </c>
      <c r="AC43" s="118">
        <v>0.31578423</v>
      </c>
      <c r="AD43" s="116">
        <v>1107.8216</v>
      </c>
      <c r="AE43" s="12" t="s">
        <v>254</v>
      </c>
      <c r="AF43" s="116">
        <v>27.212800000000001</v>
      </c>
      <c r="AG43" s="118">
        <v>-0.17906411999999999</v>
      </c>
      <c r="AH43" s="12" t="s">
        <v>246</v>
      </c>
      <c r="AI43" s="116">
        <v>12.2</v>
      </c>
      <c r="AJ43" s="118">
        <v>0.47140380999999998</v>
      </c>
      <c r="AK43" s="12" t="s">
        <v>251</v>
      </c>
      <c r="AL43" s="116">
        <v>36.698599999999999</v>
      </c>
      <c r="AM43" s="118">
        <v>-0.59006066000000001</v>
      </c>
      <c r="AN43" s="116">
        <v>20.614750000000001</v>
      </c>
      <c r="AO43" s="118">
        <v>0.10681325823223571</v>
      </c>
      <c r="AP43" s="116">
        <v>20.737728570000002</v>
      </c>
      <c r="AQ43" s="118">
        <v>0.10148489727036397</v>
      </c>
      <c r="AR43" s="12" t="s">
        <v>1552</v>
      </c>
    </row>
    <row r="44" spans="2:44" ht="28.8" x14ac:dyDescent="0.3">
      <c r="B44" s="12" t="s">
        <v>1105</v>
      </c>
      <c r="C44" s="12" t="s">
        <v>304</v>
      </c>
      <c r="D44" s="12" t="s">
        <v>330</v>
      </c>
      <c r="E44" s="12" t="s">
        <v>1222</v>
      </c>
      <c r="F44" s="12" t="s">
        <v>1218</v>
      </c>
      <c r="G44" s="12" t="s">
        <v>1111</v>
      </c>
      <c r="H44" s="12" t="s">
        <v>1223</v>
      </c>
      <c r="I44" s="116">
        <v>28.5</v>
      </c>
      <c r="J44" s="12">
        <v>0</v>
      </c>
      <c r="K44" s="12">
        <v>416</v>
      </c>
      <c r="L44" s="116">
        <v>11856</v>
      </c>
      <c r="M44" s="12" t="s">
        <v>259</v>
      </c>
      <c r="N44" s="116">
        <v>9.0519999999999996</v>
      </c>
      <c r="O44" s="12" t="s">
        <v>723</v>
      </c>
      <c r="P44" s="118">
        <v>0.68238595999999996</v>
      </c>
      <c r="Q44" s="116">
        <v>0</v>
      </c>
      <c r="R44" s="12">
        <v>7</v>
      </c>
      <c r="S44" s="12">
        <v>3</v>
      </c>
      <c r="T44" s="118">
        <v>0.42859999999999998</v>
      </c>
      <c r="U44" s="118">
        <v>0.57140000000000002</v>
      </c>
      <c r="V44" s="118">
        <v>0.1429</v>
      </c>
      <c r="W44" s="118">
        <v>0.28570000000000001</v>
      </c>
      <c r="X44" s="118">
        <v>0.42859999999999998</v>
      </c>
      <c r="Y44" s="118">
        <v>0.1429</v>
      </c>
      <c r="Z44" s="118">
        <v>0.52135087999999996</v>
      </c>
      <c r="AA44" s="12" t="s">
        <v>260</v>
      </c>
      <c r="AB44" s="116">
        <v>19.430099999999999</v>
      </c>
      <c r="AC44" s="118">
        <v>0.31824211000000002</v>
      </c>
      <c r="AD44" s="116">
        <v>3773.0783999999999</v>
      </c>
      <c r="AE44" s="12" t="s">
        <v>262</v>
      </c>
      <c r="AF44" s="116">
        <v>34.288600000000002</v>
      </c>
      <c r="AG44" s="118">
        <v>-0.20310876999999999</v>
      </c>
      <c r="AH44" s="12" t="s">
        <v>259</v>
      </c>
      <c r="AI44" s="116">
        <v>9.0519999999999996</v>
      </c>
      <c r="AJ44" s="118">
        <v>0.68238595999999996</v>
      </c>
      <c r="AK44" s="12" t="s">
        <v>246</v>
      </c>
      <c r="AL44" s="116">
        <v>51.249299999999998</v>
      </c>
      <c r="AM44" s="118">
        <v>-0.79822104999999999</v>
      </c>
      <c r="AN44" s="116">
        <v>28.317966670000001</v>
      </c>
      <c r="AO44" s="118">
        <v>6.3871345263157887E-3</v>
      </c>
      <c r="AP44" s="116">
        <v>25.19684286</v>
      </c>
      <c r="AQ44" s="118">
        <v>0.11590025063157895</v>
      </c>
      <c r="AR44" s="12" t="s">
        <v>1552</v>
      </c>
    </row>
    <row r="45" spans="2:44" ht="28.8" x14ac:dyDescent="0.3">
      <c r="B45" s="12" t="s">
        <v>1105</v>
      </c>
      <c r="C45" s="12" t="s">
        <v>304</v>
      </c>
      <c r="D45" s="12" t="s">
        <v>330</v>
      </c>
      <c r="E45" s="12" t="s">
        <v>1226</v>
      </c>
      <c r="F45" s="12" t="s">
        <v>1218</v>
      </c>
      <c r="G45" s="12" t="s">
        <v>1111</v>
      </c>
      <c r="H45" s="12" t="s">
        <v>1227</v>
      </c>
      <c r="I45" s="116">
        <v>30.524000000000001</v>
      </c>
      <c r="J45" s="12">
        <v>0</v>
      </c>
      <c r="K45" s="12">
        <v>584</v>
      </c>
      <c r="L45" s="116">
        <v>17826.016</v>
      </c>
      <c r="M45" s="12" t="s">
        <v>259</v>
      </c>
      <c r="N45" s="116">
        <v>19.572399999999998</v>
      </c>
      <c r="O45" s="12" t="s">
        <v>722</v>
      </c>
      <c r="P45" s="118">
        <v>0.35878652999999999</v>
      </c>
      <c r="Q45" s="116">
        <v>6395.7344000000003</v>
      </c>
      <c r="R45" s="12">
        <v>7</v>
      </c>
      <c r="S45" s="12">
        <v>4</v>
      </c>
      <c r="T45" s="118">
        <v>0.57140000000000002</v>
      </c>
      <c r="U45" s="118">
        <v>0.42859999999999998</v>
      </c>
      <c r="V45" s="118">
        <v>0.28570000000000001</v>
      </c>
      <c r="W45" s="118">
        <v>0.28570000000000001</v>
      </c>
      <c r="X45" s="118">
        <v>0.1429</v>
      </c>
      <c r="Y45" s="118">
        <v>0.28570000000000001</v>
      </c>
      <c r="Z45" s="118">
        <v>0.55219499000000005</v>
      </c>
      <c r="AA45" s="12" t="s">
        <v>259</v>
      </c>
      <c r="AB45" s="116">
        <v>19.572399999999998</v>
      </c>
      <c r="AC45" s="118">
        <v>0.35878652999999999</v>
      </c>
      <c r="AD45" s="116">
        <v>6395.7344000000003</v>
      </c>
      <c r="AE45" s="12" t="s">
        <v>254</v>
      </c>
      <c r="AF45" s="116">
        <v>36.427599999999998</v>
      </c>
      <c r="AG45" s="118">
        <v>-0.19340847</v>
      </c>
      <c r="AH45" s="12" t="s">
        <v>262</v>
      </c>
      <c r="AI45" s="116">
        <v>14.440099999999999</v>
      </c>
      <c r="AJ45" s="118">
        <v>0.52692634999999999</v>
      </c>
      <c r="AK45" s="12" t="s">
        <v>260</v>
      </c>
      <c r="AL45" s="116">
        <v>50.4285</v>
      </c>
      <c r="AM45" s="118">
        <v>-0.65209342999999997</v>
      </c>
      <c r="AN45" s="116">
        <v>29.966725</v>
      </c>
      <c r="AO45" s="118">
        <v>1.8256945354475165E-2</v>
      </c>
      <c r="AP45" s="116">
        <v>33.351957140000003</v>
      </c>
      <c r="AQ45" s="118">
        <v>-9.2647003734766073E-2</v>
      </c>
      <c r="AR45" s="12" t="s">
        <v>1552</v>
      </c>
    </row>
    <row r="46" spans="2:44" ht="28.8" x14ac:dyDescent="0.3">
      <c r="B46" s="12" t="s">
        <v>1105</v>
      </c>
      <c r="C46" s="12" t="s">
        <v>304</v>
      </c>
      <c r="D46" s="12" t="s">
        <v>330</v>
      </c>
      <c r="E46" s="12" t="s">
        <v>1230</v>
      </c>
      <c r="F46" s="12" t="s">
        <v>1218</v>
      </c>
      <c r="G46" s="12" t="s">
        <v>1132</v>
      </c>
      <c r="H46" s="12" t="s">
        <v>1231</v>
      </c>
      <c r="I46" s="116">
        <v>49.24</v>
      </c>
      <c r="J46" s="12">
        <v>0</v>
      </c>
      <c r="K46" s="12">
        <v>562</v>
      </c>
      <c r="L46" s="116">
        <v>27672.880000000001</v>
      </c>
      <c r="M46" s="12" t="s">
        <v>259</v>
      </c>
      <c r="N46" s="116">
        <v>75.347800000000007</v>
      </c>
      <c r="O46" s="12" t="s">
        <v>723</v>
      </c>
      <c r="P46" s="118">
        <v>-0.53021527000000002</v>
      </c>
      <c r="Q46" s="116">
        <v>0</v>
      </c>
      <c r="R46" s="12">
        <v>7</v>
      </c>
      <c r="S46" s="12">
        <v>4</v>
      </c>
      <c r="T46" s="118">
        <v>0.57140000000000002</v>
      </c>
      <c r="U46" s="118">
        <v>0.42859999999999998</v>
      </c>
      <c r="V46" s="118">
        <v>0.28570000000000001</v>
      </c>
      <c r="W46" s="118">
        <v>0.28570000000000001</v>
      </c>
      <c r="X46" s="118">
        <v>0.1429</v>
      </c>
      <c r="Y46" s="118">
        <v>0.28570000000000001</v>
      </c>
      <c r="Z46" s="118">
        <v>0.55889926999999995</v>
      </c>
      <c r="AA46" s="12" t="s">
        <v>260</v>
      </c>
      <c r="AB46" s="116">
        <v>32.1128</v>
      </c>
      <c r="AC46" s="118">
        <v>0.34783102999999999</v>
      </c>
      <c r="AD46" s="116">
        <v>9625.4863999999998</v>
      </c>
      <c r="AE46" s="12" t="s">
        <v>249</v>
      </c>
      <c r="AF46" s="116">
        <v>59.633000000000003</v>
      </c>
      <c r="AG46" s="118">
        <v>-0.21106823999999999</v>
      </c>
      <c r="AH46" s="12" t="s">
        <v>262</v>
      </c>
      <c r="AI46" s="116">
        <v>26.606400000000001</v>
      </c>
      <c r="AJ46" s="118">
        <v>0.45965880999999997</v>
      </c>
      <c r="AK46" s="12" t="s">
        <v>259</v>
      </c>
      <c r="AL46" s="116">
        <v>75.347800000000007</v>
      </c>
      <c r="AM46" s="118">
        <v>-0.53021527000000002</v>
      </c>
      <c r="AN46" s="116">
        <v>46.554575</v>
      </c>
      <c r="AO46" s="118">
        <v>5.4537469536961813E-2</v>
      </c>
      <c r="AP46" s="116">
        <v>51.404214289999999</v>
      </c>
      <c r="AQ46" s="118">
        <v>-4.3952361596263194E-2</v>
      </c>
      <c r="AR46" s="12" t="s">
        <v>1552</v>
      </c>
    </row>
    <row r="47" spans="2:44" ht="28.8" x14ac:dyDescent="0.3">
      <c r="B47" s="12" t="s">
        <v>1105</v>
      </c>
      <c r="C47" s="12" t="s">
        <v>304</v>
      </c>
      <c r="D47" s="12" t="s">
        <v>330</v>
      </c>
      <c r="E47" s="12" t="s">
        <v>1234</v>
      </c>
      <c r="F47" s="12" t="s">
        <v>1218</v>
      </c>
      <c r="G47" s="12" t="s">
        <v>1132</v>
      </c>
      <c r="H47" s="12" t="s">
        <v>1235</v>
      </c>
      <c r="I47" s="116">
        <v>66.900000000000006</v>
      </c>
      <c r="J47" s="12">
        <v>0</v>
      </c>
      <c r="K47" s="12">
        <v>372</v>
      </c>
      <c r="L47" s="116">
        <v>24886.799999999999</v>
      </c>
      <c r="M47" s="12" t="s">
        <v>259</v>
      </c>
      <c r="N47" s="116">
        <v>20.734999999999999</v>
      </c>
      <c r="O47" s="12" t="s">
        <v>723</v>
      </c>
      <c r="P47" s="118">
        <v>0.69005978999999995</v>
      </c>
      <c r="Q47" s="116">
        <v>0</v>
      </c>
      <c r="R47" s="12">
        <v>7</v>
      </c>
      <c r="S47" s="12">
        <v>1</v>
      </c>
      <c r="T47" s="118">
        <v>0.1429</v>
      </c>
      <c r="U47" s="118">
        <v>0.85709999999999997</v>
      </c>
      <c r="V47" s="118">
        <v>0</v>
      </c>
      <c r="W47" s="118">
        <v>0.1429</v>
      </c>
      <c r="X47" s="118">
        <v>0.85709999999999997</v>
      </c>
      <c r="Y47" s="118">
        <v>0</v>
      </c>
      <c r="Z47" s="118">
        <v>0</v>
      </c>
      <c r="AA47" s="12" t="s">
        <v>249</v>
      </c>
      <c r="AB47" s="116">
        <v>77.674999999999997</v>
      </c>
      <c r="AC47" s="118">
        <v>-0.16106129</v>
      </c>
      <c r="AD47" s="116">
        <v>-4008.3</v>
      </c>
      <c r="AE47" s="12" t="s">
        <v>249</v>
      </c>
      <c r="AF47" s="116">
        <v>77.674999999999997</v>
      </c>
      <c r="AG47" s="118">
        <v>-0.16106129</v>
      </c>
      <c r="AH47" s="12" t="s">
        <v>259</v>
      </c>
      <c r="AI47" s="116">
        <v>20.734999999999999</v>
      </c>
      <c r="AJ47" s="118">
        <v>0.69005978999999995</v>
      </c>
      <c r="AK47" s="12" t="s">
        <v>249</v>
      </c>
      <c r="AL47" s="116">
        <v>77.674999999999997</v>
      </c>
      <c r="AM47" s="118">
        <v>-0.16106129</v>
      </c>
      <c r="AN47" s="116">
        <v>77.674999999999997</v>
      </c>
      <c r="AO47" s="118">
        <v>-0.16106128550074739</v>
      </c>
      <c r="AP47" s="116">
        <v>35.537100000000002</v>
      </c>
      <c r="AQ47" s="118">
        <v>0.46880269058295959</v>
      </c>
      <c r="AR47" s="12" t="s">
        <v>1552</v>
      </c>
    </row>
    <row r="48" spans="2:44" ht="28.8" x14ac:dyDescent="0.3">
      <c r="B48" s="12" t="s">
        <v>1105</v>
      </c>
      <c r="C48" s="12" t="s">
        <v>304</v>
      </c>
      <c r="D48" s="12" t="s">
        <v>330</v>
      </c>
      <c r="E48" s="12" t="s">
        <v>1238</v>
      </c>
      <c r="F48" s="12" t="s">
        <v>1218</v>
      </c>
      <c r="G48" s="12" t="s">
        <v>1132</v>
      </c>
      <c r="H48" s="12" t="s">
        <v>1239</v>
      </c>
      <c r="I48" s="116">
        <v>67.98</v>
      </c>
      <c r="J48" s="12">
        <v>0</v>
      </c>
      <c r="K48" s="12">
        <v>82</v>
      </c>
      <c r="L48" s="116">
        <v>5574.36</v>
      </c>
      <c r="M48" s="12" t="s">
        <v>259</v>
      </c>
      <c r="N48" s="116">
        <v>77.862399999999994</v>
      </c>
      <c r="O48" s="12" t="s">
        <v>722</v>
      </c>
      <c r="P48" s="118">
        <v>-0.14537217</v>
      </c>
      <c r="Q48" s="116">
        <v>-810.35680000000002</v>
      </c>
      <c r="R48" s="12">
        <v>7</v>
      </c>
      <c r="S48" s="12">
        <v>3</v>
      </c>
      <c r="T48" s="118">
        <v>0.42859999999999998</v>
      </c>
      <c r="U48" s="118">
        <v>0.57140000000000002</v>
      </c>
      <c r="V48" s="118">
        <v>0.1429</v>
      </c>
      <c r="W48" s="118">
        <v>0.28570000000000001</v>
      </c>
      <c r="X48" s="118">
        <v>0.42859999999999998</v>
      </c>
      <c r="Y48" s="118">
        <v>0.1429</v>
      </c>
      <c r="Z48" s="118">
        <v>0.41855251999999998</v>
      </c>
      <c r="AA48" s="12" t="s">
        <v>254</v>
      </c>
      <c r="AB48" s="116">
        <v>52.795999999999999</v>
      </c>
      <c r="AC48" s="118">
        <v>0.22335980999999999</v>
      </c>
      <c r="AD48" s="116">
        <v>1245.088</v>
      </c>
      <c r="AE48" s="12" t="s">
        <v>246</v>
      </c>
      <c r="AF48" s="116">
        <v>81.249200000000002</v>
      </c>
      <c r="AG48" s="118">
        <v>-0.1951927</v>
      </c>
      <c r="AH48" s="12" t="s">
        <v>249</v>
      </c>
      <c r="AI48" s="116">
        <v>22.736499999999999</v>
      </c>
      <c r="AJ48" s="118">
        <v>0.66554133999999998</v>
      </c>
      <c r="AK48" s="12" t="s">
        <v>260</v>
      </c>
      <c r="AL48" s="116">
        <v>117.4269</v>
      </c>
      <c r="AM48" s="118">
        <v>-0.72737423000000001</v>
      </c>
      <c r="AN48" s="116">
        <v>70.635866669999999</v>
      </c>
      <c r="AO48" s="118">
        <v>-3.9068353427478671E-2</v>
      </c>
      <c r="AP48" s="116">
        <v>59.534242859999999</v>
      </c>
      <c r="AQ48" s="118">
        <v>0.12423885176522506</v>
      </c>
      <c r="AR48" s="12" t="s">
        <v>1552</v>
      </c>
    </row>
    <row r="49" spans="2:44" ht="28.8" x14ac:dyDescent="0.3">
      <c r="B49" s="12" t="s">
        <v>1105</v>
      </c>
      <c r="C49" s="12" t="s">
        <v>304</v>
      </c>
      <c r="D49" s="12" t="s">
        <v>330</v>
      </c>
      <c r="E49" s="12" t="s">
        <v>1242</v>
      </c>
      <c r="F49" s="12" t="s">
        <v>1218</v>
      </c>
      <c r="G49" s="12" t="s">
        <v>1132</v>
      </c>
      <c r="H49" s="12" t="s">
        <v>1243</v>
      </c>
      <c r="I49" s="116">
        <v>177</v>
      </c>
      <c r="J49" s="12">
        <v>0</v>
      </c>
      <c r="K49" s="12">
        <v>345</v>
      </c>
      <c r="L49" s="116">
        <v>61065</v>
      </c>
      <c r="M49" s="12" t="s">
        <v>259</v>
      </c>
      <c r="N49" s="116">
        <v>219.45240000000001</v>
      </c>
      <c r="O49" s="12" t="s">
        <v>722</v>
      </c>
      <c r="P49" s="118">
        <v>-0.23984406999999999</v>
      </c>
      <c r="Q49" s="116">
        <v>-14646.078</v>
      </c>
      <c r="R49" s="12">
        <v>7</v>
      </c>
      <c r="S49" s="12">
        <v>4</v>
      </c>
      <c r="T49" s="118">
        <v>0.57140000000000002</v>
      </c>
      <c r="U49" s="118">
        <v>0.42859999999999998</v>
      </c>
      <c r="V49" s="118">
        <v>0.28570000000000001</v>
      </c>
      <c r="W49" s="118">
        <v>0.28570000000000001</v>
      </c>
      <c r="X49" s="118">
        <v>0.28570000000000001</v>
      </c>
      <c r="Y49" s="118">
        <v>0.1429</v>
      </c>
      <c r="Z49" s="118">
        <v>0.62975932000000001</v>
      </c>
      <c r="AA49" s="12" t="s">
        <v>246</v>
      </c>
      <c r="AB49" s="116">
        <v>107.985</v>
      </c>
      <c r="AC49" s="118">
        <v>0.38991524999999999</v>
      </c>
      <c r="AD49" s="116">
        <v>23810.174999999999</v>
      </c>
      <c r="AE49" s="12" t="s">
        <v>259</v>
      </c>
      <c r="AF49" s="116">
        <v>219.45240000000001</v>
      </c>
      <c r="AG49" s="118">
        <v>-0.23984406999999999</v>
      </c>
      <c r="AH49" s="12" t="s">
        <v>249</v>
      </c>
      <c r="AI49" s="116">
        <v>82.609800000000007</v>
      </c>
      <c r="AJ49" s="118">
        <v>0.53327796999999999</v>
      </c>
      <c r="AK49" s="12" t="s">
        <v>254</v>
      </c>
      <c r="AL49" s="116">
        <v>309.50549999999998</v>
      </c>
      <c r="AM49" s="118">
        <v>-0.74861864</v>
      </c>
      <c r="AN49" s="116">
        <v>167.53485000000001</v>
      </c>
      <c r="AO49" s="118">
        <v>5.3475423728813559E-2</v>
      </c>
      <c r="AP49" s="116">
        <v>166.49867143</v>
      </c>
      <c r="AQ49" s="118">
        <v>5.9329539954802259E-2</v>
      </c>
      <c r="AR49" s="12" t="s">
        <v>1552</v>
      </c>
    </row>
    <row r="50" spans="2:44" ht="28.8" x14ac:dyDescent="0.3">
      <c r="B50" s="12" t="s">
        <v>1105</v>
      </c>
      <c r="C50" s="12" t="s">
        <v>304</v>
      </c>
      <c r="D50" s="12" t="s">
        <v>330</v>
      </c>
      <c r="E50" s="12" t="s">
        <v>1246</v>
      </c>
      <c r="F50" s="12" t="s">
        <v>1218</v>
      </c>
      <c r="G50" s="12" t="s">
        <v>1157</v>
      </c>
      <c r="H50" s="12" t="s">
        <v>1247</v>
      </c>
      <c r="I50" s="116">
        <v>1524</v>
      </c>
      <c r="J50" s="12">
        <v>0</v>
      </c>
      <c r="K50" s="12">
        <v>522</v>
      </c>
      <c r="L50" s="116">
        <v>795528</v>
      </c>
      <c r="M50" s="12" t="s">
        <v>259</v>
      </c>
      <c r="N50" s="116">
        <v>1830.4056</v>
      </c>
      <c r="O50" s="12" t="s">
        <v>722</v>
      </c>
      <c r="P50" s="118">
        <v>-0.20105354</v>
      </c>
      <c r="Q50" s="116">
        <v>-159943.72320000001</v>
      </c>
      <c r="R50" s="12">
        <v>6</v>
      </c>
      <c r="S50" s="12">
        <v>4</v>
      </c>
      <c r="T50" s="118">
        <v>0.66669999999999996</v>
      </c>
      <c r="U50" s="118">
        <v>0.33329999999999999</v>
      </c>
      <c r="V50" s="118">
        <v>0.33329999999999999</v>
      </c>
      <c r="W50" s="118">
        <v>0.33329999999999999</v>
      </c>
      <c r="X50" s="118">
        <v>0.33329999999999999</v>
      </c>
      <c r="Y50" s="118">
        <v>0</v>
      </c>
      <c r="Z50" s="118">
        <v>0.56372204999999997</v>
      </c>
      <c r="AA50" s="12" t="s">
        <v>251</v>
      </c>
      <c r="AB50" s="116">
        <v>982.88639999999998</v>
      </c>
      <c r="AC50" s="118">
        <v>0.35506142000000002</v>
      </c>
      <c r="AD50" s="116">
        <v>282461.29920000001</v>
      </c>
      <c r="AE50" s="12" t="s">
        <v>262</v>
      </c>
      <c r="AF50" s="116">
        <v>1841.9988000000001</v>
      </c>
      <c r="AG50" s="118">
        <v>-0.20866063000000001</v>
      </c>
      <c r="AH50" s="12" t="s">
        <v>249</v>
      </c>
      <c r="AI50" s="116">
        <v>621.2364</v>
      </c>
      <c r="AJ50" s="118">
        <v>0.59236456999999998</v>
      </c>
      <c r="AK50" s="12" t="s">
        <v>262</v>
      </c>
      <c r="AL50" s="116">
        <v>1841.9988000000001</v>
      </c>
      <c r="AM50" s="118">
        <v>-0.20866063000000001</v>
      </c>
      <c r="AN50" s="116">
        <v>1409.7728999999999</v>
      </c>
      <c r="AO50" s="118">
        <v>7.4952165354330705E-2</v>
      </c>
      <c r="AP50" s="116">
        <v>1180.8462</v>
      </c>
      <c r="AQ50" s="118">
        <v>0.22516653543307086</v>
      </c>
      <c r="AR50" s="12" t="s">
        <v>1552</v>
      </c>
    </row>
    <row r="51" spans="2:44" ht="28.8" x14ac:dyDescent="0.3">
      <c r="B51" s="12" t="s">
        <v>1105</v>
      </c>
      <c r="C51" s="12" t="s">
        <v>304</v>
      </c>
      <c r="D51" s="12" t="s">
        <v>330</v>
      </c>
      <c r="E51" s="12" t="s">
        <v>1250</v>
      </c>
      <c r="F51" s="12" t="s">
        <v>1218</v>
      </c>
      <c r="G51" s="12" t="s">
        <v>1157</v>
      </c>
      <c r="H51" s="12" t="s">
        <v>1251</v>
      </c>
      <c r="I51" s="116">
        <v>720.3</v>
      </c>
      <c r="J51" s="12">
        <v>0</v>
      </c>
      <c r="K51" s="12">
        <v>303</v>
      </c>
      <c r="L51" s="116">
        <v>218250.9</v>
      </c>
      <c r="M51" s="12" t="s">
        <v>259</v>
      </c>
      <c r="N51" s="116">
        <v>365.14800000000002</v>
      </c>
      <c r="O51" s="12" t="s">
        <v>723</v>
      </c>
      <c r="P51" s="118">
        <v>0.49306122000000002</v>
      </c>
      <c r="Q51" s="116">
        <v>0</v>
      </c>
      <c r="R51" s="12">
        <v>6</v>
      </c>
      <c r="S51" s="12">
        <v>4</v>
      </c>
      <c r="T51" s="118">
        <v>0.66669999999999996</v>
      </c>
      <c r="U51" s="118">
        <v>0.33329999999999999</v>
      </c>
      <c r="V51" s="118">
        <v>0.5</v>
      </c>
      <c r="W51" s="118">
        <v>0.16669999999999999</v>
      </c>
      <c r="X51" s="118">
        <v>0.16669999999999999</v>
      </c>
      <c r="Y51" s="118">
        <v>0.16669999999999999</v>
      </c>
      <c r="Z51" s="118">
        <v>0.49436734999999998</v>
      </c>
      <c r="AA51" s="12" t="s">
        <v>260</v>
      </c>
      <c r="AB51" s="116">
        <v>579.22410000000002</v>
      </c>
      <c r="AC51" s="118">
        <v>0.19585714000000001</v>
      </c>
      <c r="AD51" s="116">
        <v>42745.9977</v>
      </c>
      <c r="AE51" s="12" t="s">
        <v>251</v>
      </c>
      <c r="AF51" s="116">
        <v>935.31690000000003</v>
      </c>
      <c r="AG51" s="118">
        <v>-0.2985102</v>
      </c>
      <c r="AH51" s="12" t="s">
        <v>259</v>
      </c>
      <c r="AI51" s="116">
        <v>365.14800000000002</v>
      </c>
      <c r="AJ51" s="118">
        <v>0.49306122000000002</v>
      </c>
      <c r="AK51" s="12" t="s">
        <v>254</v>
      </c>
      <c r="AL51" s="116">
        <v>1454.0064</v>
      </c>
      <c r="AM51" s="118">
        <v>-1.0186122399999999</v>
      </c>
      <c r="AN51" s="116">
        <v>722.88300000000004</v>
      </c>
      <c r="AO51" s="118">
        <v>-3.5860058309037904E-3</v>
      </c>
      <c r="AP51" s="116">
        <v>785.11440000000005</v>
      </c>
      <c r="AQ51" s="118">
        <v>-8.9982507288629748E-2</v>
      </c>
      <c r="AR51" s="12" t="s">
        <v>1552</v>
      </c>
    </row>
    <row r="52" spans="2:44" ht="28.8" x14ac:dyDescent="0.3">
      <c r="B52" s="12" t="s">
        <v>1105</v>
      </c>
      <c r="C52" s="12" t="s">
        <v>304</v>
      </c>
      <c r="D52" s="12" t="s">
        <v>330</v>
      </c>
      <c r="E52" s="12" t="s">
        <v>1254</v>
      </c>
      <c r="F52" s="12" t="s">
        <v>1218</v>
      </c>
      <c r="G52" s="12" t="s">
        <v>1157</v>
      </c>
      <c r="H52" s="12" t="s">
        <v>1255</v>
      </c>
      <c r="I52" s="116">
        <v>2005.5</v>
      </c>
      <c r="J52" s="12">
        <v>0</v>
      </c>
      <c r="K52" s="12">
        <v>229</v>
      </c>
      <c r="L52" s="116">
        <v>459259.5</v>
      </c>
      <c r="M52" s="12" t="s">
        <v>259</v>
      </c>
      <c r="N52" s="116">
        <v>2881.92</v>
      </c>
      <c r="O52" s="12" t="s">
        <v>723</v>
      </c>
      <c r="P52" s="118">
        <v>-0.43700823</v>
      </c>
      <c r="Q52" s="116">
        <v>0</v>
      </c>
      <c r="R52" s="12">
        <v>5</v>
      </c>
      <c r="S52" s="12">
        <v>3</v>
      </c>
      <c r="T52" s="118">
        <v>0.6</v>
      </c>
      <c r="U52" s="118">
        <v>0.4</v>
      </c>
      <c r="V52" s="118">
        <v>0.2</v>
      </c>
      <c r="W52" s="118">
        <v>0.4</v>
      </c>
      <c r="X52" s="118">
        <v>0</v>
      </c>
      <c r="Y52" s="118">
        <v>0.4</v>
      </c>
      <c r="Z52" s="118">
        <v>0.39579431999999998</v>
      </c>
      <c r="AA52" s="12" t="s">
        <v>249</v>
      </c>
      <c r="AB52" s="116">
        <v>1674.768</v>
      </c>
      <c r="AC52" s="118">
        <v>0.16491248999999999</v>
      </c>
      <c r="AD52" s="116">
        <v>75737.627999999997</v>
      </c>
      <c r="AE52" s="12" t="s">
        <v>251</v>
      </c>
      <c r="AF52" s="116">
        <v>2468.5335</v>
      </c>
      <c r="AG52" s="118">
        <v>-0.23088181999999999</v>
      </c>
      <c r="AH52" s="12" t="s">
        <v>249</v>
      </c>
      <c r="AI52" s="116">
        <v>1674.768</v>
      </c>
      <c r="AJ52" s="118">
        <v>0.16491248999999999</v>
      </c>
      <c r="AK52" s="12" t="s">
        <v>260</v>
      </c>
      <c r="AL52" s="116">
        <v>2918.9744999999998</v>
      </c>
      <c r="AM52" s="118">
        <v>-0.45548466999999998</v>
      </c>
      <c r="AN52" s="116">
        <v>2191.0645</v>
      </c>
      <c r="AO52" s="118">
        <v>-9.2527798553976567E-2</v>
      </c>
      <c r="AP52" s="116">
        <v>2474.8175999999999</v>
      </c>
      <c r="AQ52" s="118">
        <v>-0.23401525804038895</v>
      </c>
      <c r="AR52" s="12" t="s">
        <v>1552</v>
      </c>
    </row>
    <row r="53" spans="2:44" ht="28.8" x14ac:dyDescent="0.3">
      <c r="B53" s="12" t="s">
        <v>1105</v>
      </c>
      <c r="C53" s="12" t="s">
        <v>304</v>
      </c>
      <c r="D53" s="12" t="s">
        <v>330</v>
      </c>
      <c r="E53" s="12" t="s">
        <v>1258</v>
      </c>
      <c r="F53" s="12" t="s">
        <v>1259</v>
      </c>
      <c r="G53" s="12" t="s">
        <v>1111</v>
      </c>
      <c r="H53" s="12" t="s">
        <v>1260</v>
      </c>
      <c r="I53" s="116">
        <v>116.1</v>
      </c>
      <c r="J53" s="12">
        <v>0</v>
      </c>
      <c r="K53" s="12">
        <v>548</v>
      </c>
      <c r="L53" s="116">
        <v>63622.8</v>
      </c>
      <c r="M53" s="12" t="s">
        <v>259</v>
      </c>
      <c r="N53" s="116">
        <v>79.557000000000002</v>
      </c>
      <c r="O53" s="12" t="s">
        <v>722</v>
      </c>
      <c r="P53" s="118">
        <v>0.31475451999999998</v>
      </c>
      <c r="Q53" s="116">
        <v>20025.563999999998</v>
      </c>
      <c r="R53" s="12">
        <v>6</v>
      </c>
      <c r="S53" s="12">
        <v>4</v>
      </c>
      <c r="T53" s="118">
        <v>0.66669999999999996</v>
      </c>
      <c r="U53" s="118">
        <v>0.33329999999999999</v>
      </c>
      <c r="V53" s="118">
        <v>0.66669999999999996</v>
      </c>
      <c r="W53" s="118">
        <v>0</v>
      </c>
      <c r="X53" s="118">
        <v>0.33329999999999999</v>
      </c>
      <c r="Y53" s="118">
        <v>0</v>
      </c>
      <c r="Z53" s="118">
        <v>0.26214815000000002</v>
      </c>
      <c r="AA53" s="12" t="s">
        <v>246</v>
      </c>
      <c r="AB53" s="116">
        <v>68.074200000000005</v>
      </c>
      <c r="AC53" s="118">
        <v>0.41365890999999999</v>
      </c>
      <c r="AD53" s="116">
        <v>26318.1384</v>
      </c>
      <c r="AE53" s="12" t="s">
        <v>260</v>
      </c>
      <c r="AF53" s="116">
        <v>98.509600000000006</v>
      </c>
      <c r="AG53" s="118">
        <v>0.15151076999999999</v>
      </c>
      <c r="AH53" s="12" t="s">
        <v>254</v>
      </c>
      <c r="AI53" s="116">
        <v>51.971499999999999</v>
      </c>
      <c r="AJ53" s="118">
        <v>0.55235573000000004</v>
      </c>
      <c r="AK53" s="12" t="s">
        <v>260</v>
      </c>
      <c r="AL53" s="116">
        <v>98.509600000000006</v>
      </c>
      <c r="AM53" s="118">
        <v>0.15151076999999999</v>
      </c>
      <c r="AN53" s="116">
        <v>82.806299999999993</v>
      </c>
      <c r="AO53" s="118">
        <v>0.28676744186046516</v>
      </c>
      <c r="AP53" s="116">
        <v>72.62585</v>
      </c>
      <c r="AQ53" s="118">
        <v>0.3744543496985358</v>
      </c>
      <c r="AR53" s="12" t="s">
        <v>1552</v>
      </c>
    </row>
    <row r="54" spans="2:44" ht="28.8" x14ac:dyDescent="0.3">
      <c r="B54" s="12" t="s">
        <v>1105</v>
      </c>
      <c r="C54" s="12" t="s">
        <v>304</v>
      </c>
      <c r="D54" s="12" t="s">
        <v>330</v>
      </c>
      <c r="E54" s="12" t="s">
        <v>1263</v>
      </c>
      <c r="F54" s="12" t="s">
        <v>1259</v>
      </c>
      <c r="G54" s="12" t="s">
        <v>1132</v>
      </c>
      <c r="H54" s="12" t="s">
        <v>1264</v>
      </c>
      <c r="I54" s="116">
        <v>245.8</v>
      </c>
      <c r="J54" s="12">
        <v>0</v>
      </c>
      <c r="K54" s="12">
        <v>305</v>
      </c>
      <c r="L54" s="116">
        <v>74969</v>
      </c>
      <c r="M54" s="12" t="s">
        <v>259</v>
      </c>
      <c r="N54" s="116">
        <v>293.84640000000002</v>
      </c>
      <c r="O54" s="12" t="s">
        <v>722</v>
      </c>
      <c r="P54" s="118">
        <v>-0.19546949</v>
      </c>
      <c r="Q54" s="116">
        <v>-14654.152</v>
      </c>
      <c r="R54" s="12">
        <v>6</v>
      </c>
      <c r="S54" s="12">
        <v>4</v>
      </c>
      <c r="T54" s="118">
        <v>0.66669999999999996</v>
      </c>
      <c r="U54" s="118">
        <v>0.33329999999999999</v>
      </c>
      <c r="V54" s="118">
        <v>0.16669999999999999</v>
      </c>
      <c r="W54" s="118">
        <v>0.5</v>
      </c>
      <c r="X54" s="118">
        <v>0.33329999999999999</v>
      </c>
      <c r="Y54" s="118">
        <v>0</v>
      </c>
      <c r="Z54" s="118">
        <v>0.59620993</v>
      </c>
      <c r="AA54" s="12" t="s">
        <v>249</v>
      </c>
      <c r="AB54" s="116">
        <v>176.7636</v>
      </c>
      <c r="AC54" s="118">
        <v>0.28086411999999999</v>
      </c>
      <c r="AD54" s="116">
        <v>21056.101999999999</v>
      </c>
      <c r="AE54" s="12" t="s">
        <v>260</v>
      </c>
      <c r="AF54" s="116">
        <v>323.31200000000001</v>
      </c>
      <c r="AG54" s="118">
        <v>-0.31534581</v>
      </c>
      <c r="AH54" s="12" t="s">
        <v>254</v>
      </c>
      <c r="AI54" s="116">
        <v>110.0564</v>
      </c>
      <c r="AJ54" s="118">
        <v>0.55225223999999995</v>
      </c>
      <c r="AK54" s="12" t="s">
        <v>260</v>
      </c>
      <c r="AL54" s="116">
        <v>323.31200000000001</v>
      </c>
      <c r="AM54" s="118">
        <v>-0.31534581</v>
      </c>
      <c r="AN54" s="116">
        <v>267.20429999999999</v>
      </c>
      <c r="AO54" s="118">
        <v>-8.7080146460537008E-2</v>
      </c>
      <c r="AP54" s="116">
        <v>216.04413332999999</v>
      </c>
      <c r="AQ54" s="118">
        <v>0.12105722810008136</v>
      </c>
      <c r="AR54" s="12" t="s">
        <v>1552</v>
      </c>
    </row>
    <row r="55" spans="2:44" ht="28.8" x14ac:dyDescent="0.3">
      <c r="B55" s="12" t="s">
        <v>1105</v>
      </c>
      <c r="C55" s="12" t="s">
        <v>304</v>
      </c>
      <c r="D55" s="12" t="s">
        <v>330</v>
      </c>
      <c r="E55" s="12" t="s">
        <v>1267</v>
      </c>
      <c r="F55" s="12" t="s">
        <v>1259</v>
      </c>
      <c r="G55" s="12" t="s">
        <v>1157</v>
      </c>
      <c r="H55" s="12" t="s">
        <v>1268</v>
      </c>
      <c r="I55" s="116">
        <v>537.5</v>
      </c>
      <c r="J55" s="12">
        <v>0</v>
      </c>
      <c r="K55" s="12">
        <v>292</v>
      </c>
      <c r="L55" s="116">
        <v>156950</v>
      </c>
      <c r="M55" s="12" t="s">
        <v>259</v>
      </c>
      <c r="N55" s="116">
        <v>339.3</v>
      </c>
      <c r="O55" s="12" t="s">
        <v>722</v>
      </c>
      <c r="P55" s="118">
        <v>0.36874419000000003</v>
      </c>
      <c r="Q55" s="116">
        <v>57874.400000000001</v>
      </c>
      <c r="R55" s="12">
        <v>6</v>
      </c>
      <c r="S55" s="12">
        <v>6</v>
      </c>
      <c r="T55" s="118">
        <v>1</v>
      </c>
      <c r="U55" s="118">
        <v>0</v>
      </c>
      <c r="V55" s="118">
        <v>0.66669999999999996</v>
      </c>
      <c r="W55" s="118">
        <v>0.33329999999999999</v>
      </c>
      <c r="X55" s="118">
        <v>0</v>
      </c>
      <c r="Y55" s="118">
        <v>0</v>
      </c>
      <c r="Z55" s="118">
        <v>0.59438884000000003</v>
      </c>
      <c r="AA55" s="12" t="s">
        <v>259</v>
      </c>
      <c r="AB55" s="116">
        <v>339.3</v>
      </c>
      <c r="AC55" s="118">
        <v>0.36874419000000003</v>
      </c>
      <c r="AD55" s="116">
        <v>57874.400000000001</v>
      </c>
      <c r="AE55" s="12" t="s">
        <v>260</v>
      </c>
      <c r="AF55" s="116">
        <v>658.78399999999999</v>
      </c>
      <c r="AG55" s="118">
        <v>-0.22564465</v>
      </c>
      <c r="AH55" s="12" t="s">
        <v>259</v>
      </c>
      <c r="AI55" s="116">
        <v>339.3</v>
      </c>
      <c r="AJ55" s="118">
        <v>0.36874419000000003</v>
      </c>
      <c r="AK55" s="12" t="s">
        <v>260</v>
      </c>
      <c r="AL55" s="116">
        <v>658.78399999999999</v>
      </c>
      <c r="AM55" s="118">
        <v>-0.22564465</v>
      </c>
      <c r="AN55" s="116">
        <v>469.65291667000002</v>
      </c>
      <c r="AO55" s="118">
        <v>0.12622713178418604</v>
      </c>
      <c r="AP55" s="116">
        <v>469.65291667000002</v>
      </c>
      <c r="AQ55" s="118">
        <v>0.12622713178418604</v>
      </c>
      <c r="AR55" s="12" t="s">
        <v>1552</v>
      </c>
    </row>
  </sheetData>
  <phoneticPr fontId="17" type="noConversion"/>
  <conditionalFormatting sqref="O23:O55">
    <cfRule type="cellIs" dxfId="410" priority="24" operator="equal">
      <formula>"Outlier Bid"</formula>
    </cfRule>
    <cfRule type="cellIs" dxfId="409" priority="25" operator="equal">
      <formula>"Valid Bid"</formula>
    </cfRule>
  </conditionalFormatting>
  <conditionalFormatting sqref="P23:P55">
    <cfRule type="cellIs" dxfId="408" priority="22" operator="equal">
      <formula>""</formula>
    </cfRule>
    <cfRule type="cellIs" dxfId="407" priority="23" operator="greaterThan">
      <formula>0</formula>
    </cfRule>
  </conditionalFormatting>
  <conditionalFormatting sqref="Z23:Z55">
    <cfRule type="cellIs" dxfId="406" priority="19" operator="between">
      <formula>0.5</formula>
      <formula>1</formula>
    </cfRule>
    <cfRule type="cellIs" dxfId="405" priority="20" operator="between">
      <formula>0</formula>
      <formula>0.5</formula>
    </cfRule>
    <cfRule type="cellIs" dxfId="404" priority="21" operator="greaterThan">
      <formula>0.00001</formula>
    </cfRule>
    <cfRule type="cellIs" priority="26" stopIfTrue="1" operator="lessThan">
      <formula>0</formula>
    </cfRule>
    <cfRule type="cellIs" priority="27" stopIfTrue="1" operator="lessThan">
      <formula>0.5</formula>
    </cfRule>
  </conditionalFormatting>
  <conditionalFormatting sqref="U23:U55">
    <cfRule type="cellIs" dxfId="403" priority="17" operator="greaterThan">
      <formula>0.25</formula>
    </cfRule>
    <cfRule type="cellIs" dxfId="402" priority="18" operator="between">
      <formula>0.00001</formula>
      <formula>1</formula>
    </cfRule>
    <cfRule type="cellIs" priority="28" stopIfTrue="1" operator="lessThan">
      <formula>1</formula>
    </cfRule>
  </conditionalFormatting>
  <conditionalFormatting sqref="V23:V55">
    <cfRule type="cellIs" dxfId="401" priority="16" operator="between">
      <formula>0.25</formula>
      <formula>0.5</formula>
    </cfRule>
    <cfRule type="cellIs" priority="29" stopIfTrue="1" operator="lessThan">
      <formula>0.25</formula>
    </cfRule>
  </conditionalFormatting>
  <conditionalFormatting sqref="W23:W55">
    <cfRule type="cellIs" dxfId="400" priority="15" operator="between">
      <formula>0.5</formula>
      <formula>1</formula>
    </cfRule>
    <cfRule type="cellIs" priority="30" stopIfTrue="1" operator="lessThan">
      <formula>1</formula>
    </cfRule>
  </conditionalFormatting>
  <conditionalFormatting sqref="X23:X55">
    <cfRule type="cellIs" dxfId="399" priority="14" operator="between">
      <formula>0.25</formula>
      <formula>1</formula>
    </cfRule>
    <cfRule type="cellIs" priority="31" stopIfTrue="1" operator="lessThan">
      <formula>1</formula>
    </cfRule>
  </conditionalFormatting>
  <conditionalFormatting sqref="Y23:Y55">
    <cfRule type="cellIs" dxfId="398" priority="13" operator="between">
      <formula>0.25</formula>
      <formula>1</formula>
    </cfRule>
    <cfRule type="cellIs" priority="32" stopIfTrue="1" operator="lessThan">
      <formula>1</formula>
    </cfRule>
  </conditionalFormatting>
  <conditionalFormatting sqref="AQ23:AQ55">
    <cfRule type="cellIs" dxfId="397" priority="11" operator="lessThan">
      <formula>1</formula>
    </cfRule>
    <cfRule type="cellIs" dxfId="396" priority="12" operator="between">
      <formula>0</formula>
      <formula>1</formula>
    </cfRule>
    <cfRule type="cellIs" priority="33" stopIfTrue="1" operator="lessThan">
      <formula>1</formula>
    </cfRule>
  </conditionalFormatting>
  <conditionalFormatting sqref="AO23:AO55">
    <cfRule type="cellIs" dxfId="395" priority="9" operator="lessThan">
      <formula>0</formula>
    </cfRule>
    <cfRule type="cellIs" dxfId="394" priority="10" operator="greaterThan">
      <formula>0</formula>
    </cfRule>
  </conditionalFormatting>
  <conditionalFormatting sqref="AJ23:AJ55">
    <cfRule type="cellIs" dxfId="393" priority="7" operator="lessThan">
      <formula>0</formula>
    </cfRule>
    <cfRule type="cellIs" dxfId="392" priority="8" operator="greaterThan">
      <formula>0</formula>
    </cfRule>
  </conditionalFormatting>
  <conditionalFormatting sqref="AC23:AC55">
    <cfRule type="cellIs" dxfId="391" priority="5" operator="lessThan">
      <formula>0</formula>
    </cfRule>
    <cfRule type="cellIs" dxfId="390" priority="6" operator="greaterThan">
      <formula>0</formula>
    </cfRule>
  </conditionalFormatting>
  <conditionalFormatting sqref="AM23:AM55">
    <cfRule type="cellIs" dxfId="389" priority="3" operator="lessThan">
      <formula>0</formula>
    </cfRule>
    <cfRule type="cellIs" dxfId="388" priority="4" operator="greaterThan">
      <formula>0</formula>
    </cfRule>
  </conditionalFormatting>
  <conditionalFormatting sqref="AG23:AG55">
    <cfRule type="cellIs" dxfId="387" priority="1" operator="lessThan">
      <formula>0</formula>
    </cfRule>
    <cfRule type="cellIs" dxfId="386" priority="2" operator="greaterThan">
      <formula>0</formula>
    </cfRule>
  </conditionalFormatting>
  <dataValidations count="43">
    <dataValidation allowBlank="1" showInputMessage="1" showErrorMessage="1" prompt="The name of the pricing sheet from the pricing book." sqref="C22" xr:uid="{5B782CBE-3D8D-4787-9954-C7679FA032C2}"/>
    <dataValidation allowBlank="1" showInputMessage="1" showErrorMessage="1" prompt="This corresponds to the pricing columns from within the various pricing sheets, consolidated as rows." sqref="D22" xr:uid="{2557028E-6413-419E-9728-514E51A693E2}"/>
    <dataValidation allowBlank="1" showInputMessage="1" showErrorMessage="1" prompt="This is the URN from the pricing book." sqref="E22" xr:uid="{DC1E72A6-338A-4ECD-86C2-F1A988B0B348}"/>
    <dataValidation allowBlank="1" showInputMessage="1" showErrorMessage="1" promptTitle="Item Field 1" prompt="The descriptive value of Item Field 1, as configured in the General Settings sheet. This helps provide context to the rows of data." sqref="F22" xr:uid="{F0DC5A9F-BBC1-45F7-8E1D-E11D27DFB2A0}"/>
    <dataValidation allowBlank="1" showInputMessage="1" showErrorMessage="1" promptTitle="Item Field 2" prompt="The descriptive value of Item Field 2, as configured in the General Settings sheet. This helps provide context to the rows of data." sqref="G22" xr:uid="{34822772-19F5-4B8E-8F46-95B46DE54AC8}"/>
    <dataValidation allowBlank="1" showInputMessage="1" showErrorMessage="1" promptTitle="Item Field 3" prompt="The descriptive value of Item Field 3, as configured in the General Settings sheet. This helps provide context to the rows of data." sqref="H22" xr:uid="{032C535B-B455-4859-83EE-2586AAB4A879}"/>
    <dataValidation allowBlank="1" showInputMessage="1" showErrorMessage="1" prompt="The Baseline Unit Price for this line item. If there is no baseline for this line item, this column will show the median of all bids for this line item. See &quot;Baseline Proxy Used&quot; tooltip for more information." sqref="I22" xr:uid="{8DB29F12-96B1-461E-BDD3-8F11E68FFA74}"/>
    <dataValidation allowBlank="1" showInputMessage="1" showErrorMessage="1" prompt="This is a flag (1 or 0) which indicates whether or not the line item in question has a Baseline Unit Price. See the FAQ for more info." sqref="J22" xr:uid="{EF8F9E46-4882-4A2C-B968-87BC67269081}"/>
    <dataValidation allowBlank="1" showInputMessage="1" showErrorMessage="1" prompt="The quantity for this line item. For a pricing column which corresponds to a &quot;Total Price&quot;, this will be 1." sqref="K22" xr:uid="{C133981B-EC7C-4CA9-96CF-B7B93A8D25AA}"/>
    <dataValidation allowBlank="1" showInputMessage="1" showErrorMessage="1" prompt="=[Quantity] * [Baseline Unit Price]_x000a_When the pricing column is a &quot;Total Price&quot;, or no quantities are available, this will be equal to the [Baseline Unit Price]._x000a_" sqref="L22" xr:uid="{587D7E2C-E03E-4360-82C2-CA223A798F59}"/>
    <dataValidation allowBlank="1" showInputMessage="1" showErrorMessage="1" prompt="This column is the name of the incumbent supplier for this line item." sqref="M22" xr:uid="{2CF1E508-79E6-4058-8EF4-627589C43C9C}"/>
    <dataValidation allowBlank="1" showInputMessage="1" showErrorMessage="1" prompt="The bid of the line item incumbent." sqref="N22" xr:uid="{720DC11B-92C7-4DE2-8168-93E8EB75B307}"/>
    <dataValidation allowBlank="1" showInputMessage="1" showErrorMessage="1" prompt="The bid validity of the line item incumbent bid. It is either &quot;Valid Bid&quot;, &quot;Outlier Bid&quot; or &quot;No Bid&quot;." sqref="O22" xr:uid="{CB7D32B5-C225-4A0D-96EE-AE83E6A30045}"/>
    <dataValidation allowBlank="1" showInputMessage="1" showErrorMessage="1" prompt="=([Baseline Unit Price] - [Line Item Incumbent Bid Unit Price]) / [Baseline Unit Price]" sqref="P22" xr:uid="{5221A8CE-63B7-47C2-9FF5-98A11BF3C9EC}"/>
    <dataValidation allowBlank="1" showInputMessage="1" showErrorMessage="1" prompt="=IF(OR([Line Item Incumbent Bid Unit Price])  = &quot;Outlier Bid&quot;, [Line Item Incumbent Bid Unit Price])  = &quot;No Bid&quot;), 0, ([Baseline Unit Price] - [Line Item Incumbent Bid Unit Price]) * [Quantity])" sqref="Q22" xr:uid="{6B8460EA-97ED-4851-87AD-B054EF5E917C}"/>
    <dataValidation allowBlank="1" showInputMessage="1" showErrorMessage="1" prompt="=COUNTIFS([URN], [Non-Zero Bid] = &quot;Yes&quot;)" sqref="R22" xr:uid="{3EBD6F7C-DED5-4083-9ABE-5C0DD22C79F7}"/>
    <dataValidation allowBlank="1" showInputMessage="1" showErrorMessage="1" prompt="=COUNTIFS([URN], [Non-Zero Bid] = &quot;Yes&quot;, [Valid Bid] = &quot;Yes&quot;)" sqref="S22" xr:uid="{25BF82E0-F167-429F-AAA2-D6019512539B}"/>
    <dataValidation allowBlank="1" showInputMessage="1" showErrorMessage="1" prompt="=COUNTIFS([URN], [Non-Zero Bid] = &quot;Yes&quot;, [Valid Bid] = &quot;Yes&quot;) / COUNTIFS([URN], [Non-Zero Bid] = &quot;Yes&quot;)" sqref="T22" xr:uid="{EB4D8693-C41C-4856-9205-57E7D454CE49}"/>
    <dataValidation allowBlank="1" showInputMessage="1" showErrorMessage="1" prompt="=COUNTIFS([URN], [Non-Zero Bid] = &quot;Yes&quot;, [Valid Bid] = &quot;Yes&quot;, [Above Baseline] = &quot;No&quot;) / COUNTIFS([URN], [Non-Zero Bid] = &quot;Yes&quot;)" sqref="V22" xr:uid="{8486775C-17A4-4A5B-8C98-E3A36704C199}"/>
    <dataValidation allowBlank="1" showInputMessage="1" showErrorMessage="1" prompt="=COUNTIFS([URN], [Non-Zero Bid] = &quot;Yes&quot;, [Valid Bid] = &quot;Yes&quot;, [Above Baseline] = &quot;Yes&quot;) / COUNTIFS([URN], [Non-Zero Bid] = &quot;Yes&quot;)" sqref="W22" xr:uid="{5DCD9355-DE51-4ADD-ABE9-93434A996701}"/>
    <dataValidation allowBlank="1" showInputMessage="1" showErrorMessage="1" prompt="=COUNTIFS([URN], [Non-Zero Bid] = &quot;Yes&quot;, [Valid Bid] = &quot;No&quot;) / COUNTIFS([URN], [Non-Zero Bid] = &quot;Yes&quot;)" sqref="U22" xr:uid="{4938CE1B-605D-4B44-83FD-A409BD6E7E10}"/>
    <dataValidation allowBlank="1" showInputMessage="1" showErrorMessage="1" prompt="=COUNTIFS([URN], [Non-Zero Bid] = &quot;Yes&quot;, [Valid Bid] = &quot;No&quot;, [Above Baseline] = &quot;No&quot;) / COUNTIFS([URN], [Non-Zero Bid] = &quot;Yes&quot;)" sqref="X22" xr:uid="{6C19AF2A-0F2D-4CEF-A612-7643F8321F67}"/>
    <dataValidation allowBlank="1" showInputMessage="1" showErrorMessage="1" prompt="=COUNTIFS([URN], [Non-Zero Bid] = &quot;Yes&quot;, [Valid Bid] = &quot;No&quot;, [Above Baseline] = &quot;Yes&quot;) / COUNTIFS([URN], [Non-Zero Bid] = &quot;Yes&quot;)" sqref="Y22" xr:uid="{C4F9228E-9C12-4529-81D0-3A78571D7303}"/>
    <dataValidation allowBlank="1" showInputMessage="1" showErrorMessage="1" prompt="=(MAXIFS([Non-Zero Bid = &quot;Yes&quot;, [Valid Bid = &quot;Yes&quot;]) - MINIFS([Non-Zero Bid = &quot;Yes&quot;, [Valid Bid = &quot;Yes&quot;])) / [Baseline Unit Price]" sqref="Z22" xr:uid="{E2780B1B-BBBA-4A62-A4AA-416E4709883B}"/>
    <dataValidation allowBlank="1" showInputMessage="1" showErrorMessage="1" prompt="The name of the cherrypick bidder for that item, the top ranked bidder based on valid [Unit Price]." sqref="AA22" xr:uid="{4E5FA976-5FB6-443A-B2E7-312C680BB53F}"/>
    <dataValidation allowBlank="1" showInputMessage="1" showErrorMessage="1" prompt="=MINIFS([Non-Zero Bid = &quot;Yes&quot;, [Valid Bid = &quot;Yes&quot;])" sqref="AB22" xr:uid="{2B52109A-FAF9-4652-900D-2B82181B27DB}"/>
    <dataValidation allowBlank="1" showInputMessage="1" showErrorMessage="1" prompt="=([Baseline Unit Price] -MINIFS([Non-Zero Bid = &quot;Yes&quot;, [Valid Bid = &quot;Yes&quot;])) / [Baseline Unit Price]" sqref="AC22" xr:uid="{3A2D362E-2AF8-41F5-A2E4-35A5FFC88154}"/>
    <dataValidation allowBlank="1" showInputMessage="1" showErrorMessage="1" prompt="=([Baseline Unit Price] -MINIFS([Non-Zero Bid = &quot;Yes&quot;, [Valid Bid = &quot;Yes&quot;])) * Quantity" sqref="AD22" xr:uid="{98A2C3F6-D5C3-4100-94F6-475860CA2253}"/>
    <dataValidation allowBlank="1" showInputMessage="1" showErrorMessage="1" prompt="The name of the max bid bidder for that item, the lowest ranked bidder based on valid [Unit Price]." sqref="AE22" xr:uid="{DDD08ED3-8765-4A98-9DFC-36CC0E77089B}"/>
    <dataValidation allowBlank="1" showInputMessage="1" showErrorMessage="1" prompt="=MAXIFS([Non-Zero Bid = &quot;Yes&quot;, [Valid Bid = &quot;Yes&quot;])" sqref="AF22" xr:uid="{E7918926-5605-43C6-8F0E-2CCC84BA01F0}"/>
    <dataValidation allowBlank="1" showInputMessage="1" showErrorMessage="1" prompt="=([Baseline Unit Price] -MAXIFS([Non-Zero Bid = &quot;Yes&quot;, [Valid Bid = &quot;Yes&quot;])) / [Baseline Unit Price]" sqref="AG22" xr:uid="{4A5054F7-20EE-4AC0-8551-AA9FC3791AE5}"/>
    <dataValidation allowBlank="1" showInputMessage="1" showErrorMessage="1" prompt="The name of the cherrypick bidder for that item, the top ranked bidder based on [Unit Price] incl outliers." sqref="AH22" xr:uid="{8B5F57EC-4BC9-4EFD-BCDC-811FFE7CD0BF}"/>
    <dataValidation allowBlank="1" showInputMessage="1" showErrorMessage="1" prompt="=MINIFS([Non-Zero Bid = &quot;Yes&quot;)" sqref="AI22" xr:uid="{8F4BB8ED-2EA7-4452-85E3-DA1D32D7F2E8}"/>
    <dataValidation allowBlank="1" showInputMessage="1" showErrorMessage="1" prompt="=([Baseline Unit Price] -MINIFS([Non-Zero Bid = &quot;Yes&quot;)) / [Baseline Unit Price]" sqref="AJ22" xr:uid="{C7613C15-76BE-454E-AA73-537FBF78FD5C}"/>
    <dataValidation allowBlank="1" showInputMessage="1" showErrorMessage="1" prompt="The name of the max bid bidder for that item, the lowest ranked bidder based on [Unit Price] incl outliers." sqref="AK22" xr:uid="{3AE3AA95-5528-44D1-A002-1FB04B1A768A}"/>
    <dataValidation allowBlank="1" showInputMessage="1" showErrorMessage="1" prompt="=MAXIFS([Non-Zero Bid = &quot;Yes&quot;)" sqref="AL22" xr:uid="{281165FE-AAE3-4BFF-9C30-C5326DAF0DC8}"/>
    <dataValidation allowBlank="1" showInputMessage="1" showErrorMessage="1" prompt="=([Baseline Unit Price] -MAXIFS([Non-Zero Bid = &quot;Yes&quot;)) / [Baseline Unit Price]" sqref="AM22" xr:uid="{A6E67106-CDCB-4953-A4E5-4321AE5F73E0}"/>
    <dataValidation allowBlank="1" showInputMessage="1" showErrorMessage="1" prompt="=AVG([Valid Unit Price Rank 1], [Valid Unit Price Rank 2] …. [Valid Unit Price Rank N])_x000a_If there are only 2 available prices, the tool will take the average of 2." sqref="AN22" xr:uid="{57A2A495-B1F4-41E5-B850-E7867AAB47E7}"/>
    <dataValidation allowBlank="1" showInputMessage="1" showErrorMessage="1" prompt="=([Baseline Unit Price] - AVG([Valid Unit Price Rank 1], [Valid Unit Price Rank 2] …. [Valid Unit Price Rank N])) / [Baseline Unit Price]" sqref="AO22" xr:uid="{1D11E522-8016-4315-B39F-AB467BECB1C4}"/>
    <dataValidation allowBlank="1" showInputMessage="1" showErrorMessage="1" prompt="=AVG([Non-Zero Unit Price Rank 1], [Non-Zero Unit Price Rank 2] …. [Non-Zero Unit Price Rank N])_x000a_If there are only 2 available prices, the tool will take the average of 2." sqref="AP22" xr:uid="{E1E3B115-6F03-434E-881F-E6A4BD0973E2}"/>
    <dataValidation allowBlank="1" showInputMessage="1" showErrorMessage="1" prompt="=([Baseline Unit Price] - AVG([Non-Zero Unit Price Rank 1], [Non-Zero Unit Price Rank 2] …. [Non-Zero Unit Price Rank N])) / [Baseline Unit Price]" sqref="AQ22" xr:uid="{12CB616B-BFD6-4BDD-8530-2F715FCD4122}"/>
    <dataValidation allowBlank="1" showInputMessage="1" showErrorMessage="1" prompt="This column is used a placeholder to separate database content from user content. Columns can be added to the Excel table to the right of this column, and any formulas (and formatting) added here will be preserved through refreshes." sqref="AR22" xr:uid="{AB41BAA6-5DC7-479F-A1CE-B9AC5AB5B4AF}"/>
    <dataValidation allowBlank="1" showInputMessage="1" showErrorMessage="1" promptTitle="Column Identities" prompt="Adjust the yellow dropdown cell to show the original column names for the basket levels and item field selections." sqref="D21" xr:uid="{6567BCB6-27D7-473E-80B5-B1937742DB08}"/>
  </dataValidation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3A03DEBE-7951-4247-A9E7-6E3D3364C116}">
          <x14:formula1>
            <xm:f>_data_validations!$H$2</xm:f>
          </x14:formula1>
          <xm:sqref>E21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9447B-8E1D-4C4C-90F6-0B9A52477460}">
  <sheetPr codeName="Sheet16">
    <tabColor rgb="FF8DB4E2"/>
  </sheetPr>
  <dimension ref="B2:AH1199"/>
  <sheetViews>
    <sheetView showGridLines="0" zoomScale="70" zoomScaleNormal="70" workbookViewId="0">
      <selection activeCell="J10" sqref="J10"/>
    </sheetView>
  </sheetViews>
  <sheetFormatPr defaultColWidth="3.109375" defaultRowHeight="14.4" outlineLevelCol="1" x14ac:dyDescent="0.3"/>
  <cols>
    <col min="1" max="1" width="3.109375" customWidth="1"/>
    <col min="2" max="2" width="28.33203125" customWidth="1"/>
    <col min="3" max="3" width="12.33203125" customWidth="1"/>
    <col min="4" max="4" width="30.77734375" customWidth="1"/>
    <col min="5" max="5" width="13.21875" customWidth="1"/>
    <col min="6" max="6" width="18.88671875" customWidth="1"/>
    <col min="7" max="7" width="20.6640625" customWidth="1"/>
    <col min="8" max="8" width="8.6640625" customWidth="1"/>
    <col min="9" max="9" width="12.44140625" customWidth="1"/>
    <col min="10" max="10" width="11.88671875" customWidth="1"/>
    <col min="11" max="11" width="30.77734375" customWidth="1"/>
    <col min="12" max="12" width="23.109375" customWidth="1"/>
    <col min="13" max="13" width="16.33203125" customWidth="1"/>
    <col min="14" max="14" width="16.77734375" customWidth="1"/>
    <col min="15" max="15" width="30.77734375" customWidth="1"/>
    <col min="16" max="16" width="18.6640625" customWidth="1"/>
    <col min="17" max="17" width="13.33203125" customWidth="1"/>
    <col min="18" max="18" width="25.21875" customWidth="1"/>
    <col min="19" max="19" width="20.21875" customWidth="1"/>
    <col min="20" max="20" width="15.44140625" customWidth="1"/>
    <col min="21" max="21" width="9.44140625" hidden="1" customWidth="1" outlineLevel="1"/>
    <col min="22" max="22" width="15.5546875" hidden="1" customWidth="1" outlineLevel="1"/>
    <col min="23" max="23" width="13.33203125" hidden="1" customWidth="1" outlineLevel="1"/>
    <col min="24" max="24" width="20.77734375" hidden="1" customWidth="1" outlineLevel="1"/>
    <col min="25" max="25" width="25.21875" hidden="1" customWidth="1" outlineLevel="1"/>
    <col min="26" max="26" width="9.21875" hidden="1" customWidth="1" outlineLevel="1"/>
    <col min="27" max="27" width="8.77734375" hidden="1" customWidth="1" outlineLevel="1"/>
    <col min="28" max="28" width="25" hidden="1" customWidth="1" outlineLevel="1"/>
    <col min="29" max="29" width="9.33203125" hidden="1" customWidth="1" outlineLevel="1"/>
    <col min="30" max="30" width="17.77734375" hidden="1" customWidth="1" outlineLevel="1"/>
    <col min="31" max="31" width="14.6640625" hidden="1" customWidth="1" outlineLevel="1" collapsed="1"/>
    <col min="32" max="32" width="7.77734375" hidden="1" customWidth="1" outlineLevel="1"/>
    <col min="33" max="33" width="30.77734375" hidden="1" customWidth="1" outlineLevel="1"/>
    <col min="34" max="34" width="29.5546875" customWidth="1" collapsed="1"/>
    <col min="35" max="35" width="30.77734375" customWidth="1"/>
  </cols>
  <sheetData>
    <row r="2" spans="2:2" ht="25.2" x14ac:dyDescent="0.5">
      <c r="B2" s="90" t="s">
        <v>369</v>
      </c>
    </row>
    <row r="4" spans="2:2" ht="17.399999999999999" x14ac:dyDescent="0.35">
      <c r="B4" s="91" t="s">
        <v>1418</v>
      </c>
    </row>
    <row r="20" spans="2:34" ht="17.399999999999999" x14ac:dyDescent="0.3">
      <c r="G20" s="173"/>
      <c r="H20" s="173"/>
      <c r="I20" s="174" t="s">
        <v>2901</v>
      </c>
      <c r="J20" s="174"/>
      <c r="K20" s="174"/>
      <c r="T20" s="122" t="s">
        <v>976</v>
      </c>
    </row>
    <row r="21" spans="2:34" ht="46.8" x14ac:dyDescent="0.3">
      <c r="B21" s="80" t="s">
        <v>520</v>
      </c>
      <c r="G21" s="113" t="s">
        <v>2900</v>
      </c>
      <c r="H21" s="85" t="s">
        <v>304</v>
      </c>
      <c r="I21" s="175" t="str">
        <f>IF(INDEX(_lookups!$B$2:$B$6, MATCH($H$21&amp;$I$22, _lookups!$A$2:$A$6, 0)) = 0, "No Selection", INDEX(_lookups!$B$2:$B$6, MATCH($H$21&amp;$I$22, _lookups!$A$2:$A$6, 0)))</f>
        <v>Office Equipment Type</v>
      </c>
      <c r="J21" s="79" t="str">
        <f>IF(INDEX(_lookups!$B$2:$B$6, MATCH($H$21&amp;$J$22, _lookups!$A$2:$A$6, 0)) = 0, "No Selection", INDEX(_lookups!$B$2:$B$6, MATCH($H$21&amp;$J$22, _lookups!$A$2:$A$6, 0)))</f>
        <v>Quality Grade</v>
      </c>
      <c r="K21" s="79" t="str">
        <f>IF(INDEX(_lookups!$B$2:$B$6, MATCH($H$21&amp;$K$22, _lookups!$A$2:$A$6, 0)) = 0, "No Selection", INDEX(_lookups!$B$2:$B$6, MATCH($H$21&amp;$K$22, _lookups!$A$2:$A$6, 0)))</f>
        <v>Item Description</v>
      </c>
      <c r="Y21" s="45" t="s">
        <v>720</v>
      </c>
      <c r="Z21" s="45"/>
      <c r="AA21" s="45"/>
      <c r="AB21" s="45"/>
    </row>
    <row r="22" spans="2:34" ht="31.2" x14ac:dyDescent="0.3">
      <c r="B22" s="42" t="s">
        <v>321</v>
      </c>
      <c r="C22" s="79" t="s">
        <v>499</v>
      </c>
      <c r="D22" s="79" t="s">
        <v>521</v>
      </c>
      <c r="E22" s="79" t="s">
        <v>428</v>
      </c>
      <c r="F22" s="79" t="s">
        <v>302</v>
      </c>
      <c r="G22" s="42" t="s">
        <v>317</v>
      </c>
      <c r="H22" s="42" t="s">
        <v>337</v>
      </c>
      <c r="I22" s="42" t="s">
        <v>529</v>
      </c>
      <c r="J22" s="42" t="s">
        <v>531</v>
      </c>
      <c r="K22" s="42" t="s">
        <v>533</v>
      </c>
      <c r="L22" s="79" t="s">
        <v>535</v>
      </c>
      <c r="M22" s="82" t="s">
        <v>538</v>
      </c>
      <c r="N22" s="79" t="s">
        <v>540</v>
      </c>
      <c r="O22" s="79" t="s">
        <v>544</v>
      </c>
      <c r="P22" s="79" t="s">
        <v>547</v>
      </c>
      <c r="Q22" s="79" t="s">
        <v>550</v>
      </c>
      <c r="R22" s="79" t="s">
        <v>553</v>
      </c>
      <c r="S22" s="79" t="s">
        <v>555</v>
      </c>
      <c r="T22" s="79" t="s">
        <v>582</v>
      </c>
      <c r="U22" s="79" t="s">
        <v>559</v>
      </c>
      <c r="V22" s="79" t="s">
        <v>565</v>
      </c>
      <c r="W22" s="79" t="s">
        <v>569</v>
      </c>
      <c r="X22" s="79" t="s">
        <v>346</v>
      </c>
      <c r="Y22" s="42" t="s">
        <v>575</v>
      </c>
      <c r="Z22" s="42" t="s">
        <v>515</v>
      </c>
      <c r="AA22" s="42" t="s">
        <v>518</v>
      </c>
      <c r="AB22" s="42" t="s">
        <v>580</v>
      </c>
      <c r="AC22" s="79" t="s">
        <v>584</v>
      </c>
      <c r="AD22" s="79" t="s">
        <v>998</v>
      </c>
      <c r="AE22" s="79" t="s">
        <v>494</v>
      </c>
      <c r="AF22" s="79" t="s">
        <v>978</v>
      </c>
      <c r="AG22" s="79" t="s">
        <v>587</v>
      </c>
      <c r="AH22" s="79" t="s">
        <v>589</v>
      </c>
    </row>
    <row r="23" spans="2:34" ht="43.2" x14ac:dyDescent="0.3">
      <c r="B23" s="13" t="s">
        <v>1105</v>
      </c>
      <c r="C23" s="13" t="s">
        <v>304</v>
      </c>
      <c r="D23" s="13" t="s">
        <v>312</v>
      </c>
      <c r="E23" s="13" t="s">
        <v>246</v>
      </c>
      <c r="F23" s="13" t="s">
        <v>1531</v>
      </c>
      <c r="G23" s="13" t="s">
        <v>2898</v>
      </c>
      <c r="H23" s="13" t="s">
        <v>1109</v>
      </c>
      <c r="I23" s="13" t="s">
        <v>1110</v>
      </c>
      <c r="J23" s="13" t="s">
        <v>1111</v>
      </c>
      <c r="K23" s="13" t="s">
        <v>1112</v>
      </c>
      <c r="L23" s="83" t="s">
        <v>722</v>
      </c>
      <c r="M23" s="85" t="s">
        <v>2910</v>
      </c>
      <c r="N23" s="86" t="s">
        <v>723</v>
      </c>
      <c r="O23" s="117">
        <v>-0.64700000000000002</v>
      </c>
      <c r="P23" s="115">
        <v>1</v>
      </c>
      <c r="Q23" s="115">
        <v>0.35299999999999998</v>
      </c>
      <c r="R23" s="13">
        <v>0</v>
      </c>
      <c r="S23" s="115">
        <v>8.4109999999999996</v>
      </c>
      <c r="T23" s="13">
        <v>0</v>
      </c>
      <c r="U23" s="13">
        <v>13</v>
      </c>
      <c r="V23" s="115">
        <v>13</v>
      </c>
      <c r="W23" s="115">
        <v>4.5890000000000004</v>
      </c>
      <c r="X23" s="13" t="s">
        <v>254</v>
      </c>
      <c r="Y23" s="13">
        <v>0</v>
      </c>
      <c r="Z23" s="13">
        <v>0</v>
      </c>
      <c r="AA23" s="13">
        <v>1</v>
      </c>
      <c r="AB23" s="13">
        <v>0</v>
      </c>
      <c r="AC23" s="13">
        <v>2</v>
      </c>
      <c r="AD23" s="13">
        <v>1</v>
      </c>
      <c r="AE23" s="13">
        <v>1</v>
      </c>
      <c r="AF23" s="13">
        <v>1</v>
      </c>
      <c r="AG23" s="13" t="s">
        <v>1553</v>
      </c>
      <c r="AH23" s="13" t="s">
        <v>1552</v>
      </c>
    </row>
    <row r="24" spans="2:34" ht="43.2" x14ac:dyDescent="0.3">
      <c r="B24" s="12" t="s">
        <v>1105</v>
      </c>
      <c r="C24" s="12" t="s">
        <v>304</v>
      </c>
      <c r="D24" s="12" t="s">
        <v>312</v>
      </c>
      <c r="E24" s="12" t="s">
        <v>251</v>
      </c>
      <c r="F24" s="12" t="s">
        <v>1531</v>
      </c>
      <c r="G24" s="12" t="s">
        <v>2898</v>
      </c>
      <c r="H24" s="12" t="s">
        <v>1109</v>
      </c>
      <c r="I24" s="12" t="s">
        <v>1110</v>
      </c>
      <c r="J24" s="12" t="s">
        <v>1111</v>
      </c>
      <c r="K24" s="12" t="s">
        <v>1112</v>
      </c>
      <c r="L24" s="84" t="s">
        <v>722</v>
      </c>
      <c r="M24" s="85"/>
      <c r="N24" s="88" t="s">
        <v>722</v>
      </c>
      <c r="O24" s="118">
        <v>-0.38300000000000001</v>
      </c>
      <c r="P24" s="116">
        <v>1</v>
      </c>
      <c r="Q24" s="116">
        <v>0.61699999999999999</v>
      </c>
      <c r="R24" s="12">
        <v>0</v>
      </c>
      <c r="S24" s="116">
        <v>4.9790000000000001</v>
      </c>
      <c r="T24" s="12">
        <v>1</v>
      </c>
      <c r="U24" s="12">
        <v>13</v>
      </c>
      <c r="V24" s="116">
        <v>13</v>
      </c>
      <c r="W24" s="116">
        <v>8.0210000000000008</v>
      </c>
      <c r="X24" s="12" t="s">
        <v>254</v>
      </c>
      <c r="Y24" s="12">
        <v>0</v>
      </c>
      <c r="Z24" s="12">
        <v>0</v>
      </c>
      <c r="AA24" s="12">
        <v>0</v>
      </c>
      <c r="AB24" s="12">
        <v>0</v>
      </c>
      <c r="AC24" s="12">
        <v>4</v>
      </c>
      <c r="AD24" s="12">
        <v>1</v>
      </c>
      <c r="AE24" s="12">
        <v>1</v>
      </c>
      <c r="AF24" s="12">
        <v>1</v>
      </c>
      <c r="AG24" s="12" t="s">
        <v>1554</v>
      </c>
      <c r="AH24" s="12" t="s">
        <v>1552</v>
      </c>
    </row>
    <row r="25" spans="2:34" ht="43.2" x14ac:dyDescent="0.3">
      <c r="B25" s="12" t="s">
        <v>1105</v>
      </c>
      <c r="C25" s="12" t="s">
        <v>304</v>
      </c>
      <c r="D25" s="12" t="s">
        <v>312</v>
      </c>
      <c r="E25" s="12" t="s">
        <v>260</v>
      </c>
      <c r="F25" s="12" t="s">
        <v>2846</v>
      </c>
      <c r="G25" s="12" t="s">
        <v>2898</v>
      </c>
      <c r="H25" s="12" t="s">
        <v>1109</v>
      </c>
      <c r="I25" s="12" t="s">
        <v>1110</v>
      </c>
      <c r="J25" s="12" t="s">
        <v>1111</v>
      </c>
      <c r="K25" s="12" t="s">
        <v>1112</v>
      </c>
      <c r="L25" s="84" t="s">
        <v>722</v>
      </c>
      <c r="M25" s="85"/>
      <c r="N25" s="88" t="s">
        <v>722</v>
      </c>
      <c r="O25" s="118">
        <v>-0.23400000000000001</v>
      </c>
      <c r="P25" s="116">
        <v>1</v>
      </c>
      <c r="Q25" s="116">
        <v>0.76600000000000001</v>
      </c>
      <c r="R25" s="12">
        <v>0</v>
      </c>
      <c r="S25" s="116">
        <v>3.0419999999999998</v>
      </c>
      <c r="T25" s="12">
        <v>2</v>
      </c>
      <c r="U25" s="12">
        <v>13</v>
      </c>
      <c r="V25" s="116">
        <v>13</v>
      </c>
      <c r="W25" s="116">
        <v>9.9580000000000002</v>
      </c>
      <c r="X25" s="12" t="s">
        <v>254</v>
      </c>
      <c r="Y25" s="12">
        <v>0</v>
      </c>
      <c r="Z25" s="12">
        <v>0</v>
      </c>
      <c r="AA25" s="12">
        <v>0</v>
      </c>
      <c r="AB25" s="12">
        <v>0</v>
      </c>
      <c r="AC25" s="12">
        <v>8</v>
      </c>
      <c r="AD25" s="12">
        <v>1</v>
      </c>
      <c r="AE25" s="12">
        <v>1</v>
      </c>
      <c r="AF25" s="12">
        <v>1</v>
      </c>
      <c r="AG25" s="12" t="s">
        <v>1555</v>
      </c>
      <c r="AH25" s="12" t="s">
        <v>1552</v>
      </c>
    </row>
    <row r="26" spans="2:34" ht="43.2" x14ac:dyDescent="0.3">
      <c r="B26" s="12" t="s">
        <v>1105</v>
      </c>
      <c r="C26" s="12" t="s">
        <v>304</v>
      </c>
      <c r="D26" s="12" t="s">
        <v>312</v>
      </c>
      <c r="E26" s="12" t="s">
        <v>259</v>
      </c>
      <c r="F26" s="12" t="s">
        <v>2846</v>
      </c>
      <c r="G26" s="12" t="s">
        <v>1532</v>
      </c>
      <c r="H26" s="12" t="s">
        <v>1109</v>
      </c>
      <c r="I26" s="12" t="s">
        <v>1110</v>
      </c>
      <c r="J26" s="12" t="s">
        <v>1111</v>
      </c>
      <c r="K26" s="12" t="s">
        <v>1112</v>
      </c>
      <c r="L26" s="84" t="s">
        <v>722</v>
      </c>
      <c r="M26" s="85"/>
      <c r="N26" s="88" t="s">
        <v>722</v>
      </c>
      <c r="O26" s="118">
        <v>-4.2999999999999997E-2</v>
      </c>
      <c r="P26" s="116">
        <v>1</v>
      </c>
      <c r="Q26" s="116">
        <v>0.95699999999999996</v>
      </c>
      <c r="R26" s="12">
        <v>0</v>
      </c>
      <c r="S26" s="116">
        <v>0.55899999999999905</v>
      </c>
      <c r="T26" s="12">
        <v>3</v>
      </c>
      <c r="U26" s="12">
        <v>13</v>
      </c>
      <c r="V26" s="116">
        <v>13</v>
      </c>
      <c r="W26" s="116">
        <v>12.441000000000001</v>
      </c>
      <c r="X26" s="12" t="s">
        <v>254</v>
      </c>
      <c r="Y26" s="12">
        <v>0</v>
      </c>
      <c r="Z26" s="12">
        <v>0</v>
      </c>
      <c r="AA26" s="12">
        <v>0</v>
      </c>
      <c r="AB26" s="12">
        <v>0</v>
      </c>
      <c r="AC26" s="12">
        <v>7</v>
      </c>
      <c r="AD26" s="12">
        <v>1</v>
      </c>
      <c r="AE26" s="12">
        <v>1</v>
      </c>
      <c r="AF26" s="12">
        <v>1</v>
      </c>
      <c r="AG26" s="12" t="s">
        <v>1556</v>
      </c>
      <c r="AH26" s="12" t="s">
        <v>1552</v>
      </c>
    </row>
    <row r="27" spans="2:34" ht="43.2" x14ac:dyDescent="0.3">
      <c r="B27" s="12" t="s">
        <v>1105</v>
      </c>
      <c r="C27" s="12" t="s">
        <v>304</v>
      </c>
      <c r="D27" s="12" t="s">
        <v>312</v>
      </c>
      <c r="E27" s="12" t="s">
        <v>256</v>
      </c>
      <c r="F27" s="12" t="s">
        <v>2846</v>
      </c>
      <c r="G27" s="12" t="s">
        <v>2898</v>
      </c>
      <c r="H27" s="12" t="s">
        <v>1109</v>
      </c>
      <c r="I27" s="12" t="s">
        <v>1110</v>
      </c>
      <c r="J27" s="12" t="s">
        <v>1111</v>
      </c>
      <c r="K27" s="12" t="s">
        <v>1112</v>
      </c>
      <c r="L27" s="84" t="s">
        <v>722</v>
      </c>
      <c r="M27" s="85"/>
      <c r="N27" s="88" t="s">
        <v>722</v>
      </c>
      <c r="O27" s="118">
        <v>0.127</v>
      </c>
      <c r="P27" s="116">
        <v>1</v>
      </c>
      <c r="Q27" s="116">
        <v>1.127</v>
      </c>
      <c r="R27" s="12">
        <v>0</v>
      </c>
      <c r="S27" s="116">
        <v>-1.651</v>
      </c>
      <c r="T27" s="12">
        <v>4</v>
      </c>
      <c r="U27" s="12">
        <v>13</v>
      </c>
      <c r="V27" s="116">
        <v>13</v>
      </c>
      <c r="W27" s="116">
        <v>14.651</v>
      </c>
      <c r="X27" s="12" t="s">
        <v>254</v>
      </c>
      <c r="Y27" s="12">
        <v>1</v>
      </c>
      <c r="Z27" s="12">
        <v>0</v>
      </c>
      <c r="AA27" s="12">
        <v>0</v>
      </c>
      <c r="AB27" s="12">
        <v>0</v>
      </c>
      <c r="AC27" s="12">
        <v>6</v>
      </c>
      <c r="AD27" s="12">
        <v>1</v>
      </c>
      <c r="AE27" s="12">
        <v>1</v>
      </c>
      <c r="AF27" s="12">
        <v>1</v>
      </c>
      <c r="AG27" s="12" t="s">
        <v>1557</v>
      </c>
      <c r="AH27" s="12" t="s">
        <v>1552</v>
      </c>
    </row>
    <row r="28" spans="2:34" ht="43.2" x14ac:dyDescent="0.3">
      <c r="B28" s="12" t="s">
        <v>1105</v>
      </c>
      <c r="C28" s="12" t="s">
        <v>304</v>
      </c>
      <c r="D28" s="12" t="s">
        <v>312</v>
      </c>
      <c r="E28" s="12" t="s">
        <v>249</v>
      </c>
      <c r="F28" s="12" t="s">
        <v>1531</v>
      </c>
      <c r="G28" s="12" t="s">
        <v>1532</v>
      </c>
      <c r="H28" s="12" t="s">
        <v>1109</v>
      </c>
      <c r="I28" s="12" t="s">
        <v>1110</v>
      </c>
      <c r="J28" s="12" t="s">
        <v>1111</v>
      </c>
      <c r="K28" s="12" t="s">
        <v>1112</v>
      </c>
      <c r="L28" s="84" t="s">
        <v>722</v>
      </c>
      <c r="M28" s="85"/>
      <c r="N28" s="88" t="s">
        <v>722</v>
      </c>
      <c r="O28" s="118">
        <v>0.184</v>
      </c>
      <c r="P28" s="116">
        <v>1</v>
      </c>
      <c r="Q28" s="116">
        <v>1.1839999999999999</v>
      </c>
      <c r="R28" s="12">
        <v>0</v>
      </c>
      <c r="S28" s="116">
        <v>-2.3919999999999999</v>
      </c>
      <c r="T28" s="12">
        <v>5</v>
      </c>
      <c r="U28" s="12">
        <v>13</v>
      </c>
      <c r="V28" s="116">
        <v>13</v>
      </c>
      <c r="W28" s="116">
        <v>15.391999999999999</v>
      </c>
      <c r="X28" s="12" t="s">
        <v>254</v>
      </c>
      <c r="Y28" s="12">
        <v>1</v>
      </c>
      <c r="Z28" s="12">
        <v>0</v>
      </c>
      <c r="AA28" s="12">
        <v>0</v>
      </c>
      <c r="AB28" s="12">
        <v>0</v>
      </c>
      <c r="AC28" s="12">
        <v>3</v>
      </c>
      <c r="AD28" s="12">
        <v>1</v>
      </c>
      <c r="AE28" s="12">
        <v>1</v>
      </c>
      <c r="AF28" s="12">
        <v>1</v>
      </c>
      <c r="AG28" s="12" t="s">
        <v>1558</v>
      </c>
      <c r="AH28" s="12" t="s">
        <v>1552</v>
      </c>
    </row>
    <row r="29" spans="2:34" ht="43.2" x14ac:dyDescent="0.3">
      <c r="B29" s="12" t="s">
        <v>1105</v>
      </c>
      <c r="C29" s="12" t="s">
        <v>304</v>
      </c>
      <c r="D29" s="12" t="s">
        <v>312</v>
      </c>
      <c r="E29" s="12" t="s">
        <v>254</v>
      </c>
      <c r="F29" s="12" t="s">
        <v>2846</v>
      </c>
      <c r="G29" s="12" t="s">
        <v>1532</v>
      </c>
      <c r="H29" s="12" t="s">
        <v>1109</v>
      </c>
      <c r="I29" s="12" t="s">
        <v>1110</v>
      </c>
      <c r="J29" s="12" t="s">
        <v>1111</v>
      </c>
      <c r="K29" s="12" t="s">
        <v>1112</v>
      </c>
      <c r="L29" s="84" t="s">
        <v>722</v>
      </c>
      <c r="M29" s="85"/>
      <c r="N29" s="88" t="s">
        <v>722</v>
      </c>
      <c r="O29" s="118">
        <v>0.33700000000000002</v>
      </c>
      <c r="P29" s="116">
        <v>1</v>
      </c>
      <c r="Q29" s="116">
        <v>1.337</v>
      </c>
      <c r="R29" s="12">
        <v>0</v>
      </c>
      <c r="S29" s="116">
        <v>-4.3810000000000002</v>
      </c>
      <c r="T29" s="12">
        <v>6</v>
      </c>
      <c r="U29" s="12">
        <v>13</v>
      </c>
      <c r="V29" s="116">
        <v>13</v>
      </c>
      <c r="W29" s="116">
        <v>17.381</v>
      </c>
      <c r="X29" s="12" t="s">
        <v>254</v>
      </c>
      <c r="Y29" s="12">
        <v>1</v>
      </c>
      <c r="Z29" s="12">
        <v>0</v>
      </c>
      <c r="AA29" s="12">
        <v>0</v>
      </c>
      <c r="AB29" s="12">
        <v>1</v>
      </c>
      <c r="AC29" s="12">
        <v>5</v>
      </c>
      <c r="AD29" s="12">
        <v>1</v>
      </c>
      <c r="AE29" s="12">
        <v>1</v>
      </c>
      <c r="AF29" s="12">
        <v>1</v>
      </c>
      <c r="AG29" s="12" t="s">
        <v>1559</v>
      </c>
      <c r="AH29" s="12" t="s">
        <v>1552</v>
      </c>
    </row>
    <row r="30" spans="2:34" ht="28.8" x14ac:dyDescent="0.3">
      <c r="B30" s="12" t="s">
        <v>1105</v>
      </c>
      <c r="C30" s="12" t="s">
        <v>304</v>
      </c>
      <c r="D30" s="12" t="s">
        <v>322</v>
      </c>
      <c r="E30" s="12" t="s">
        <v>246</v>
      </c>
      <c r="F30" s="12" t="s">
        <v>1531</v>
      </c>
      <c r="G30" s="12" t="s">
        <v>2898</v>
      </c>
      <c r="H30" s="12" t="s">
        <v>1109</v>
      </c>
      <c r="I30" s="12" t="s">
        <v>1110</v>
      </c>
      <c r="J30" s="12" t="s">
        <v>1111</v>
      </c>
      <c r="K30" s="12" t="s">
        <v>1112</v>
      </c>
      <c r="L30" s="84" t="s">
        <v>722</v>
      </c>
      <c r="M30" s="85"/>
      <c r="N30" s="88" t="s">
        <v>722</v>
      </c>
      <c r="O30" s="118">
        <v>-0.73499999999999999</v>
      </c>
      <c r="P30" s="116">
        <v>0.18</v>
      </c>
      <c r="Q30" s="116">
        <v>4.7699999999999999E-2</v>
      </c>
      <c r="R30" s="12">
        <v>0</v>
      </c>
      <c r="S30" s="116">
        <v>1.7199</v>
      </c>
      <c r="T30" s="12">
        <v>1</v>
      </c>
      <c r="U30" s="12">
        <v>13</v>
      </c>
      <c r="V30" s="116">
        <v>2.34</v>
      </c>
      <c r="W30" s="116">
        <v>0.62009999999999998</v>
      </c>
      <c r="X30" s="12" t="s">
        <v>254</v>
      </c>
      <c r="Y30" s="12">
        <v>0</v>
      </c>
      <c r="Z30" s="12">
        <v>0</v>
      </c>
      <c r="AA30" s="12">
        <v>0</v>
      </c>
      <c r="AB30" s="12">
        <v>0</v>
      </c>
      <c r="AC30" s="12">
        <v>2</v>
      </c>
      <c r="AD30" s="12">
        <v>2</v>
      </c>
      <c r="AE30" s="12">
        <v>1</v>
      </c>
      <c r="AF30" s="12">
        <v>1</v>
      </c>
      <c r="AG30" s="12" t="s">
        <v>1560</v>
      </c>
      <c r="AH30" s="12" t="s">
        <v>1552</v>
      </c>
    </row>
    <row r="31" spans="2:34" ht="28.8" x14ac:dyDescent="0.3">
      <c r="B31" s="12" t="s">
        <v>1105</v>
      </c>
      <c r="C31" s="12" t="s">
        <v>304</v>
      </c>
      <c r="D31" s="12" t="s">
        <v>322</v>
      </c>
      <c r="E31" s="12" t="s">
        <v>256</v>
      </c>
      <c r="F31" s="12" t="s">
        <v>2846</v>
      </c>
      <c r="G31" s="12" t="s">
        <v>2898</v>
      </c>
      <c r="H31" s="12" t="s">
        <v>1109</v>
      </c>
      <c r="I31" s="12" t="s">
        <v>1110</v>
      </c>
      <c r="J31" s="12" t="s">
        <v>1111</v>
      </c>
      <c r="K31" s="12" t="s">
        <v>1112</v>
      </c>
      <c r="L31" s="84" t="s">
        <v>722</v>
      </c>
      <c r="M31" s="85"/>
      <c r="N31" s="88" t="s">
        <v>722</v>
      </c>
      <c r="O31" s="118">
        <v>-0.70555555999999997</v>
      </c>
      <c r="P31" s="116">
        <v>0.18</v>
      </c>
      <c r="Q31" s="116">
        <v>5.2999999999999999E-2</v>
      </c>
      <c r="R31" s="12">
        <v>0</v>
      </c>
      <c r="S31" s="116">
        <v>1.651</v>
      </c>
      <c r="T31" s="12">
        <v>2</v>
      </c>
      <c r="U31" s="12">
        <v>13</v>
      </c>
      <c r="V31" s="116">
        <v>2.34</v>
      </c>
      <c r="W31" s="116">
        <v>0.68899999999999995</v>
      </c>
      <c r="X31" s="12" t="s">
        <v>254</v>
      </c>
      <c r="Y31" s="12">
        <v>0</v>
      </c>
      <c r="Z31" s="12">
        <v>0</v>
      </c>
      <c r="AA31" s="12">
        <v>0</v>
      </c>
      <c r="AB31" s="12">
        <v>0</v>
      </c>
      <c r="AC31" s="12">
        <v>6</v>
      </c>
      <c r="AD31" s="12">
        <v>2</v>
      </c>
      <c r="AE31" s="12">
        <v>1</v>
      </c>
      <c r="AF31" s="12">
        <v>1</v>
      </c>
      <c r="AG31" s="12" t="s">
        <v>1561</v>
      </c>
      <c r="AH31" s="12" t="s">
        <v>1552</v>
      </c>
    </row>
    <row r="32" spans="2:34" ht="28.8" x14ac:dyDescent="0.3">
      <c r="B32" s="12" t="s">
        <v>1105</v>
      </c>
      <c r="C32" s="12" t="s">
        <v>304</v>
      </c>
      <c r="D32" s="12" t="s">
        <v>322</v>
      </c>
      <c r="E32" s="12" t="s">
        <v>260</v>
      </c>
      <c r="F32" s="12" t="s">
        <v>2846</v>
      </c>
      <c r="G32" s="12" t="s">
        <v>2898</v>
      </c>
      <c r="H32" s="12" t="s">
        <v>1109</v>
      </c>
      <c r="I32" s="12" t="s">
        <v>1110</v>
      </c>
      <c r="J32" s="12" t="s">
        <v>1111</v>
      </c>
      <c r="K32" s="12" t="s">
        <v>1112</v>
      </c>
      <c r="L32" s="84" t="s">
        <v>722</v>
      </c>
      <c r="M32" s="85"/>
      <c r="N32" s="88" t="s">
        <v>722</v>
      </c>
      <c r="O32" s="118">
        <v>-0.48055555999999999</v>
      </c>
      <c r="P32" s="116">
        <v>0.18</v>
      </c>
      <c r="Q32" s="116">
        <v>9.35E-2</v>
      </c>
      <c r="R32" s="12">
        <v>0</v>
      </c>
      <c r="S32" s="116">
        <v>1.1244999999999901</v>
      </c>
      <c r="T32" s="12">
        <v>3</v>
      </c>
      <c r="U32" s="12">
        <v>13</v>
      </c>
      <c r="V32" s="116">
        <v>2.34</v>
      </c>
      <c r="W32" s="116">
        <v>1.2155</v>
      </c>
      <c r="X32" s="12" t="s">
        <v>254</v>
      </c>
      <c r="Y32" s="12">
        <v>0</v>
      </c>
      <c r="Z32" s="12">
        <v>0</v>
      </c>
      <c r="AA32" s="12">
        <v>0</v>
      </c>
      <c r="AB32" s="12">
        <v>0</v>
      </c>
      <c r="AC32" s="12">
        <v>8</v>
      </c>
      <c r="AD32" s="12">
        <v>2</v>
      </c>
      <c r="AE32" s="12">
        <v>1</v>
      </c>
      <c r="AF32" s="12">
        <v>1</v>
      </c>
      <c r="AG32" s="12" t="s">
        <v>1562</v>
      </c>
      <c r="AH32" s="12" t="s">
        <v>1552</v>
      </c>
    </row>
    <row r="33" spans="2:34" ht="28.8" x14ac:dyDescent="0.3">
      <c r="B33" s="12" t="s">
        <v>1105</v>
      </c>
      <c r="C33" s="12" t="s">
        <v>304</v>
      </c>
      <c r="D33" s="12" t="s">
        <v>322</v>
      </c>
      <c r="E33" s="12" t="s">
        <v>251</v>
      </c>
      <c r="F33" s="12" t="s">
        <v>1531</v>
      </c>
      <c r="G33" s="12" t="s">
        <v>2898</v>
      </c>
      <c r="H33" s="12" t="s">
        <v>1109</v>
      </c>
      <c r="I33" s="12" t="s">
        <v>1110</v>
      </c>
      <c r="J33" s="12" t="s">
        <v>1111</v>
      </c>
      <c r="K33" s="12" t="s">
        <v>1112</v>
      </c>
      <c r="L33" s="84" t="s">
        <v>722</v>
      </c>
      <c r="M33" s="85"/>
      <c r="N33" s="88" t="s">
        <v>722</v>
      </c>
      <c r="O33" s="118">
        <v>-0.37277778</v>
      </c>
      <c r="P33" s="116">
        <v>0.18</v>
      </c>
      <c r="Q33" s="116">
        <v>0.1129</v>
      </c>
      <c r="R33" s="12">
        <v>0</v>
      </c>
      <c r="S33" s="116">
        <v>0.87229999999999996</v>
      </c>
      <c r="T33" s="12">
        <v>4</v>
      </c>
      <c r="U33" s="12">
        <v>13</v>
      </c>
      <c r="V33" s="116">
        <v>2.34</v>
      </c>
      <c r="W33" s="116">
        <v>1.4677</v>
      </c>
      <c r="X33" s="12" t="s">
        <v>254</v>
      </c>
      <c r="Y33" s="12">
        <v>0</v>
      </c>
      <c r="Z33" s="12">
        <v>0</v>
      </c>
      <c r="AA33" s="12">
        <v>0</v>
      </c>
      <c r="AB33" s="12">
        <v>0</v>
      </c>
      <c r="AC33" s="12">
        <v>4</v>
      </c>
      <c r="AD33" s="12">
        <v>2</v>
      </c>
      <c r="AE33" s="12">
        <v>1</v>
      </c>
      <c r="AF33" s="12">
        <v>1</v>
      </c>
      <c r="AG33" s="12" t="s">
        <v>1563</v>
      </c>
      <c r="AH33" s="12" t="s">
        <v>1552</v>
      </c>
    </row>
    <row r="34" spans="2:34" ht="28.8" x14ac:dyDescent="0.3">
      <c r="B34" s="12" t="s">
        <v>1105</v>
      </c>
      <c r="C34" s="12" t="s">
        <v>304</v>
      </c>
      <c r="D34" s="12" t="s">
        <v>322</v>
      </c>
      <c r="E34" s="12" t="s">
        <v>249</v>
      </c>
      <c r="F34" s="12" t="s">
        <v>1531</v>
      </c>
      <c r="G34" s="12" t="s">
        <v>1532</v>
      </c>
      <c r="H34" s="12" t="s">
        <v>1109</v>
      </c>
      <c r="I34" s="12" t="s">
        <v>1110</v>
      </c>
      <c r="J34" s="12" t="s">
        <v>1111</v>
      </c>
      <c r="K34" s="12" t="s">
        <v>1112</v>
      </c>
      <c r="L34" s="84" t="s">
        <v>722</v>
      </c>
      <c r="M34" s="85"/>
      <c r="N34" s="88" t="s">
        <v>722</v>
      </c>
      <c r="O34" s="118">
        <v>-0.27</v>
      </c>
      <c r="P34" s="116">
        <v>0.18</v>
      </c>
      <c r="Q34" s="116">
        <v>0.13139999999999999</v>
      </c>
      <c r="R34" s="12">
        <v>0</v>
      </c>
      <c r="S34" s="116">
        <v>0.63179999999999903</v>
      </c>
      <c r="T34" s="12">
        <v>5</v>
      </c>
      <c r="U34" s="12">
        <v>13</v>
      </c>
      <c r="V34" s="116">
        <v>2.34</v>
      </c>
      <c r="W34" s="116">
        <v>1.7081999999999999</v>
      </c>
      <c r="X34" s="12" t="s">
        <v>254</v>
      </c>
      <c r="Y34" s="12">
        <v>0</v>
      </c>
      <c r="Z34" s="12">
        <v>0</v>
      </c>
      <c r="AA34" s="12">
        <v>0</v>
      </c>
      <c r="AB34" s="12">
        <v>0</v>
      </c>
      <c r="AC34" s="12">
        <v>3</v>
      </c>
      <c r="AD34" s="12">
        <v>2</v>
      </c>
      <c r="AE34" s="12">
        <v>1</v>
      </c>
      <c r="AF34" s="12">
        <v>1</v>
      </c>
      <c r="AG34" s="12" t="s">
        <v>1564</v>
      </c>
      <c r="AH34" s="12" t="s">
        <v>1552</v>
      </c>
    </row>
    <row r="35" spans="2:34" ht="28.8" x14ac:dyDescent="0.3">
      <c r="B35" s="12" t="s">
        <v>1105</v>
      </c>
      <c r="C35" s="12" t="s">
        <v>304</v>
      </c>
      <c r="D35" s="12" t="s">
        <v>322</v>
      </c>
      <c r="E35" s="12" t="s">
        <v>259</v>
      </c>
      <c r="F35" s="12" t="s">
        <v>2846</v>
      </c>
      <c r="G35" s="12" t="s">
        <v>1532</v>
      </c>
      <c r="H35" s="12" t="s">
        <v>1109</v>
      </c>
      <c r="I35" s="12" t="s">
        <v>1110</v>
      </c>
      <c r="J35" s="12" t="s">
        <v>1111</v>
      </c>
      <c r="K35" s="12" t="s">
        <v>1112</v>
      </c>
      <c r="L35" s="84" t="s">
        <v>722</v>
      </c>
      <c r="M35" s="85"/>
      <c r="N35" s="88" t="s">
        <v>722</v>
      </c>
      <c r="O35" s="118">
        <v>-5.8888889999999999E-2</v>
      </c>
      <c r="P35" s="116">
        <v>0.18</v>
      </c>
      <c r="Q35" s="116">
        <v>0.1694</v>
      </c>
      <c r="R35" s="12">
        <v>0</v>
      </c>
      <c r="S35" s="116">
        <v>0.13780000000000001</v>
      </c>
      <c r="T35" s="12">
        <v>6</v>
      </c>
      <c r="U35" s="12">
        <v>13</v>
      </c>
      <c r="V35" s="116">
        <v>2.34</v>
      </c>
      <c r="W35" s="116">
        <v>2.2021999999999999</v>
      </c>
      <c r="X35" s="12" t="s">
        <v>254</v>
      </c>
      <c r="Y35" s="12">
        <v>0</v>
      </c>
      <c r="Z35" s="12">
        <v>0</v>
      </c>
      <c r="AA35" s="12">
        <v>0</v>
      </c>
      <c r="AB35" s="12">
        <v>0</v>
      </c>
      <c r="AC35" s="12">
        <v>7</v>
      </c>
      <c r="AD35" s="12">
        <v>2</v>
      </c>
      <c r="AE35" s="12">
        <v>1</v>
      </c>
      <c r="AF35" s="12">
        <v>1</v>
      </c>
      <c r="AG35" s="12" t="s">
        <v>1565</v>
      </c>
      <c r="AH35" s="12" t="s">
        <v>1552</v>
      </c>
    </row>
    <row r="36" spans="2:34" ht="28.8" x14ac:dyDescent="0.3">
      <c r="B36" s="12" t="s">
        <v>1105</v>
      </c>
      <c r="C36" s="12" t="s">
        <v>304</v>
      </c>
      <c r="D36" s="12" t="s">
        <v>322</v>
      </c>
      <c r="E36" s="12" t="s">
        <v>254</v>
      </c>
      <c r="F36" s="12" t="s">
        <v>2846</v>
      </c>
      <c r="G36" s="12" t="s">
        <v>1532</v>
      </c>
      <c r="H36" s="12" t="s">
        <v>1109</v>
      </c>
      <c r="I36" s="12" t="s">
        <v>1110</v>
      </c>
      <c r="J36" s="12" t="s">
        <v>1111</v>
      </c>
      <c r="K36" s="12" t="s">
        <v>1112</v>
      </c>
      <c r="L36" s="84" t="s">
        <v>722</v>
      </c>
      <c r="M36" s="85"/>
      <c r="N36" s="88" t="s">
        <v>722</v>
      </c>
      <c r="O36" s="118">
        <v>0.23277777999999999</v>
      </c>
      <c r="P36" s="116">
        <v>0.18</v>
      </c>
      <c r="Q36" s="116">
        <v>0.22189999999999999</v>
      </c>
      <c r="R36" s="12">
        <v>0</v>
      </c>
      <c r="S36" s="116">
        <v>-0.54469999999999996</v>
      </c>
      <c r="T36" s="12">
        <v>7</v>
      </c>
      <c r="U36" s="12">
        <v>13</v>
      </c>
      <c r="V36" s="116">
        <v>2.34</v>
      </c>
      <c r="W36" s="116">
        <v>2.8847</v>
      </c>
      <c r="X36" s="12" t="s">
        <v>254</v>
      </c>
      <c r="Y36" s="12">
        <v>1</v>
      </c>
      <c r="Z36" s="12">
        <v>0</v>
      </c>
      <c r="AA36" s="12">
        <v>0</v>
      </c>
      <c r="AB36" s="12">
        <v>1</v>
      </c>
      <c r="AC36" s="12">
        <v>5</v>
      </c>
      <c r="AD36" s="12">
        <v>2</v>
      </c>
      <c r="AE36" s="12">
        <v>1</v>
      </c>
      <c r="AF36" s="12">
        <v>1</v>
      </c>
      <c r="AG36" s="12" t="s">
        <v>1566</v>
      </c>
      <c r="AH36" s="12" t="s">
        <v>1552</v>
      </c>
    </row>
    <row r="37" spans="2:34" ht="28.8" x14ac:dyDescent="0.3">
      <c r="B37" s="12" t="s">
        <v>1105</v>
      </c>
      <c r="C37" s="12" t="s">
        <v>304</v>
      </c>
      <c r="D37" s="12" t="s">
        <v>327</v>
      </c>
      <c r="E37" s="12" t="s">
        <v>246</v>
      </c>
      <c r="F37" s="12" t="s">
        <v>1531</v>
      </c>
      <c r="G37" s="12" t="s">
        <v>2898</v>
      </c>
      <c r="H37" s="12" t="s">
        <v>1109</v>
      </c>
      <c r="I37" s="12" t="s">
        <v>1110</v>
      </c>
      <c r="J37" s="12" t="s">
        <v>1111</v>
      </c>
      <c r="K37" s="12" t="s">
        <v>1112</v>
      </c>
      <c r="L37" s="84" t="s">
        <v>722</v>
      </c>
      <c r="M37" s="85"/>
      <c r="N37" s="88" t="s">
        <v>722</v>
      </c>
      <c r="O37" s="118">
        <v>-0.56315789000000005</v>
      </c>
      <c r="P37" s="116">
        <v>0.152</v>
      </c>
      <c r="Q37" s="116">
        <v>6.6400000000000001E-2</v>
      </c>
      <c r="R37" s="12">
        <v>0</v>
      </c>
      <c r="S37" s="116">
        <v>1.1128</v>
      </c>
      <c r="T37" s="12">
        <v>1</v>
      </c>
      <c r="U37" s="12">
        <v>13</v>
      </c>
      <c r="V37" s="116">
        <v>1.976</v>
      </c>
      <c r="W37" s="116">
        <v>0.86319999999999997</v>
      </c>
      <c r="X37" s="12" t="s">
        <v>254</v>
      </c>
      <c r="Y37" s="12">
        <v>0</v>
      </c>
      <c r="Z37" s="12">
        <v>0</v>
      </c>
      <c r="AA37" s="12">
        <v>0</v>
      </c>
      <c r="AB37" s="12">
        <v>0</v>
      </c>
      <c r="AC37" s="12">
        <v>2</v>
      </c>
      <c r="AD37" s="12">
        <v>3</v>
      </c>
      <c r="AE37" s="12">
        <v>1</v>
      </c>
      <c r="AF37" s="12">
        <v>1</v>
      </c>
      <c r="AG37" s="12" t="s">
        <v>1567</v>
      </c>
      <c r="AH37" s="12" t="s">
        <v>1552</v>
      </c>
    </row>
    <row r="38" spans="2:34" ht="28.8" x14ac:dyDescent="0.3">
      <c r="B38" s="12" t="s">
        <v>1105</v>
      </c>
      <c r="C38" s="12" t="s">
        <v>304</v>
      </c>
      <c r="D38" s="12" t="s">
        <v>327</v>
      </c>
      <c r="E38" s="12" t="s">
        <v>251</v>
      </c>
      <c r="F38" s="12" t="s">
        <v>1531</v>
      </c>
      <c r="G38" s="12" t="s">
        <v>2898</v>
      </c>
      <c r="H38" s="12" t="s">
        <v>1109</v>
      </c>
      <c r="I38" s="12" t="s">
        <v>1110</v>
      </c>
      <c r="J38" s="12" t="s">
        <v>1111</v>
      </c>
      <c r="K38" s="12" t="s">
        <v>1112</v>
      </c>
      <c r="L38" s="84" t="s">
        <v>722</v>
      </c>
      <c r="M38" s="85"/>
      <c r="N38" s="88" t="s">
        <v>722</v>
      </c>
      <c r="O38" s="118">
        <v>-0.39539474000000002</v>
      </c>
      <c r="P38" s="116">
        <v>0.152</v>
      </c>
      <c r="Q38" s="116">
        <v>9.1899999999999996E-2</v>
      </c>
      <c r="R38" s="12">
        <v>0</v>
      </c>
      <c r="S38" s="116">
        <v>0.78129999999999999</v>
      </c>
      <c r="T38" s="12">
        <v>2</v>
      </c>
      <c r="U38" s="12">
        <v>13</v>
      </c>
      <c r="V38" s="116">
        <v>1.976</v>
      </c>
      <c r="W38" s="116">
        <v>1.1947000000000001</v>
      </c>
      <c r="X38" s="12" t="s">
        <v>254</v>
      </c>
      <c r="Y38" s="12">
        <v>0</v>
      </c>
      <c r="Z38" s="12">
        <v>0</v>
      </c>
      <c r="AA38" s="12">
        <v>0</v>
      </c>
      <c r="AB38" s="12">
        <v>0</v>
      </c>
      <c r="AC38" s="12">
        <v>4</v>
      </c>
      <c r="AD38" s="12">
        <v>3</v>
      </c>
      <c r="AE38" s="12">
        <v>1</v>
      </c>
      <c r="AF38" s="12">
        <v>1</v>
      </c>
      <c r="AG38" s="12" t="s">
        <v>1568</v>
      </c>
      <c r="AH38" s="12" t="s">
        <v>1552</v>
      </c>
    </row>
    <row r="39" spans="2:34" ht="28.8" x14ac:dyDescent="0.3">
      <c r="B39" s="12" t="s">
        <v>1105</v>
      </c>
      <c r="C39" s="12" t="s">
        <v>304</v>
      </c>
      <c r="D39" s="12" t="s">
        <v>327</v>
      </c>
      <c r="E39" s="12" t="s">
        <v>260</v>
      </c>
      <c r="F39" s="12" t="s">
        <v>2846</v>
      </c>
      <c r="G39" s="12" t="s">
        <v>2898</v>
      </c>
      <c r="H39" s="12" t="s">
        <v>1109</v>
      </c>
      <c r="I39" s="12" t="s">
        <v>1110</v>
      </c>
      <c r="J39" s="12" t="s">
        <v>1111</v>
      </c>
      <c r="K39" s="12" t="s">
        <v>1112</v>
      </c>
      <c r="L39" s="84" t="s">
        <v>722</v>
      </c>
      <c r="M39" s="85"/>
      <c r="N39" s="88" t="s">
        <v>722</v>
      </c>
      <c r="O39" s="118">
        <v>-0.36513158000000001</v>
      </c>
      <c r="P39" s="116">
        <v>0.152</v>
      </c>
      <c r="Q39" s="116">
        <v>9.6500000000000002E-2</v>
      </c>
      <c r="R39" s="12">
        <v>0</v>
      </c>
      <c r="S39" s="116">
        <v>0.72150000000000003</v>
      </c>
      <c r="T39" s="12">
        <v>3</v>
      </c>
      <c r="U39" s="12">
        <v>13</v>
      </c>
      <c r="V39" s="116">
        <v>1.976</v>
      </c>
      <c r="W39" s="116">
        <v>1.2544999999999999</v>
      </c>
      <c r="X39" s="12" t="s">
        <v>254</v>
      </c>
      <c r="Y39" s="12">
        <v>0</v>
      </c>
      <c r="Z39" s="12">
        <v>0</v>
      </c>
      <c r="AA39" s="12">
        <v>0</v>
      </c>
      <c r="AB39" s="12">
        <v>0</v>
      </c>
      <c r="AC39" s="12">
        <v>8</v>
      </c>
      <c r="AD39" s="12">
        <v>3</v>
      </c>
      <c r="AE39" s="12">
        <v>1</v>
      </c>
      <c r="AF39" s="12">
        <v>1</v>
      </c>
      <c r="AG39" s="12" t="s">
        <v>1569</v>
      </c>
      <c r="AH39" s="12" t="s">
        <v>1552</v>
      </c>
    </row>
    <row r="40" spans="2:34" ht="28.8" x14ac:dyDescent="0.3">
      <c r="B40" s="12" t="s">
        <v>1105</v>
      </c>
      <c r="C40" s="12" t="s">
        <v>304</v>
      </c>
      <c r="D40" s="12" t="s">
        <v>327</v>
      </c>
      <c r="E40" s="12" t="s">
        <v>259</v>
      </c>
      <c r="F40" s="12" t="s">
        <v>2846</v>
      </c>
      <c r="G40" s="12" t="s">
        <v>1532</v>
      </c>
      <c r="H40" s="12" t="s">
        <v>1109</v>
      </c>
      <c r="I40" s="12" t="s">
        <v>1110</v>
      </c>
      <c r="J40" s="12" t="s">
        <v>1111</v>
      </c>
      <c r="K40" s="12" t="s">
        <v>1112</v>
      </c>
      <c r="L40" s="84" t="s">
        <v>722</v>
      </c>
      <c r="M40" s="85"/>
      <c r="N40" s="88" t="s">
        <v>722</v>
      </c>
      <c r="O40" s="118">
        <v>-0.16907895000000001</v>
      </c>
      <c r="P40" s="116">
        <v>0.152</v>
      </c>
      <c r="Q40" s="116">
        <v>0.1263</v>
      </c>
      <c r="R40" s="12">
        <v>0</v>
      </c>
      <c r="S40" s="116">
        <v>0.33410000000000001</v>
      </c>
      <c r="T40" s="12">
        <v>4</v>
      </c>
      <c r="U40" s="12">
        <v>13</v>
      </c>
      <c r="V40" s="116">
        <v>1.976</v>
      </c>
      <c r="W40" s="116">
        <v>1.6418999999999999</v>
      </c>
      <c r="X40" s="12" t="s">
        <v>254</v>
      </c>
      <c r="Y40" s="12">
        <v>0</v>
      </c>
      <c r="Z40" s="12">
        <v>0</v>
      </c>
      <c r="AA40" s="12">
        <v>0</v>
      </c>
      <c r="AB40" s="12">
        <v>0</v>
      </c>
      <c r="AC40" s="12">
        <v>7</v>
      </c>
      <c r="AD40" s="12">
        <v>3</v>
      </c>
      <c r="AE40" s="12">
        <v>1</v>
      </c>
      <c r="AF40" s="12">
        <v>1</v>
      </c>
      <c r="AG40" s="12" t="s">
        <v>1570</v>
      </c>
      <c r="AH40" s="12" t="s">
        <v>1552</v>
      </c>
    </row>
    <row r="41" spans="2:34" ht="28.8" x14ac:dyDescent="0.3">
      <c r="B41" s="12" t="s">
        <v>1105</v>
      </c>
      <c r="C41" s="12" t="s">
        <v>304</v>
      </c>
      <c r="D41" s="12" t="s">
        <v>327</v>
      </c>
      <c r="E41" s="12" t="s">
        <v>256</v>
      </c>
      <c r="F41" s="12" t="s">
        <v>2846</v>
      </c>
      <c r="G41" s="12" t="s">
        <v>2898</v>
      </c>
      <c r="H41" s="12" t="s">
        <v>1109</v>
      </c>
      <c r="I41" s="12" t="s">
        <v>1110</v>
      </c>
      <c r="J41" s="12" t="s">
        <v>1111</v>
      </c>
      <c r="K41" s="12" t="s">
        <v>1112</v>
      </c>
      <c r="L41" s="84" t="s">
        <v>722</v>
      </c>
      <c r="M41" s="85"/>
      <c r="N41" s="88" t="s">
        <v>722</v>
      </c>
      <c r="O41" s="118">
        <v>-2.894737E-2</v>
      </c>
      <c r="P41" s="116">
        <v>0.152</v>
      </c>
      <c r="Q41" s="116">
        <v>0.14760000000000001</v>
      </c>
      <c r="R41" s="12">
        <v>0</v>
      </c>
      <c r="S41" s="116">
        <v>5.7200000000000001E-2</v>
      </c>
      <c r="T41" s="12">
        <v>5</v>
      </c>
      <c r="U41" s="12">
        <v>13</v>
      </c>
      <c r="V41" s="116">
        <v>1.976</v>
      </c>
      <c r="W41" s="116">
        <v>1.9188000000000001</v>
      </c>
      <c r="X41" s="12" t="s">
        <v>254</v>
      </c>
      <c r="Y41" s="12">
        <v>0</v>
      </c>
      <c r="Z41" s="12">
        <v>0</v>
      </c>
      <c r="AA41" s="12">
        <v>0</v>
      </c>
      <c r="AB41" s="12">
        <v>0</v>
      </c>
      <c r="AC41" s="12">
        <v>6</v>
      </c>
      <c r="AD41" s="12">
        <v>3</v>
      </c>
      <c r="AE41" s="12">
        <v>1</v>
      </c>
      <c r="AF41" s="12">
        <v>1</v>
      </c>
      <c r="AG41" s="12" t="s">
        <v>1571</v>
      </c>
      <c r="AH41" s="12" t="s">
        <v>1552</v>
      </c>
    </row>
    <row r="42" spans="2:34" ht="28.8" x14ac:dyDescent="0.3">
      <c r="B42" s="12" t="s">
        <v>1105</v>
      </c>
      <c r="C42" s="12" t="s">
        <v>304</v>
      </c>
      <c r="D42" s="12" t="s">
        <v>327</v>
      </c>
      <c r="E42" s="12" t="s">
        <v>249</v>
      </c>
      <c r="F42" s="12" t="s">
        <v>1531</v>
      </c>
      <c r="G42" s="12" t="s">
        <v>1532</v>
      </c>
      <c r="H42" s="12" t="s">
        <v>1109</v>
      </c>
      <c r="I42" s="12" t="s">
        <v>1110</v>
      </c>
      <c r="J42" s="12" t="s">
        <v>1111</v>
      </c>
      <c r="K42" s="12" t="s">
        <v>1112</v>
      </c>
      <c r="L42" s="84" t="s">
        <v>722</v>
      </c>
      <c r="M42" s="85"/>
      <c r="N42" s="88" t="s">
        <v>722</v>
      </c>
      <c r="O42" s="118">
        <v>0.16842104999999999</v>
      </c>
      <c r="P42" s="116">
        <v>0.152</v>
      </c>
      <c r="Q42" s="116">
        <v>0.17760000000000001</v>
      </c>
      <c r="R42" s="12">
        <v>0</v>
      </c>
      <c r="S42" s="116">
        <v>-0.33279999999999998</v>
      </c>
      <c r="T42" s="12">
        <v>6</v>
      </c>
      <c r="U42" s="12">
        <v>13</v>
      </c>
      <c r="V42" s="116">
        <v>1.976</v>
      </c>
      <c r="W42" s="116">
        <v>2.3088000000000002</v>
      </c>
      <c r="X42" s="12" t="s">
        <v>254</v>
      </c>
      <c r="Y42" s="12">
        <v>1</v>
      </c>
      <c r="Z42" s="12">
        <v>0</v>
      </c>
      <c r="AA42" s="12">
        <v>0</v>
      </c>
      <c r="AB42" s="12">
        <v>0</v>
      </c>
      <c r="AC42" s="12">
        <v>3</v>
      </c>
      <c r="AD42" s="12">
        <v>3</v>
      </c>
      <c r="AE42" s="12">
        <v>1</v>
      </c>
      <c r="AF42" s="12">
        <v>1</v>
      </c>
      <c r="AG42" s="12" t="s">
        <v>1572</v>
      </c>
      <c r="AH42" s="12" t="s">
        <v>1552</v>
      </c>
    </row>
    <row r="43" spans="2:34" ht="28.8" x14ac:dyDescent="0.3">
      <c r="B43" s="12" t="s">
        <v>1105</v>
      </c>
      <c r="C43" s="12" t="s">
        <v>304</v>
      </c>
      <c r="D43" s="12" t="s">
        <v>327</v>
      </c>
      <c r="E43" s="12" t="s">
        <v>254</v>
      </c>
      <c r="F43" s="12" t="s">
        <v>2846</v>
      </c>
      <c r="G43" s="12" t="s">
        <v>1532</v>
      </c>
      <c r="H43" s="12" t="s">
        <v>1109</v>
      </c>
      <c r="I43" s="12" t="s">
        <v>1110</v>
      </c>
      <c r="J43" s="12" t="s">
        <v>1111</v>
      </c>
      <c r="K43" s="12" t="s">
        <v>1112</v>
      </c>
      <c r="L43" s="84" t="s">
        <v>722</v>
      </c>
      <c r="M43" s="85"/>
      <c r="N43" s="88" t="s">
        <v>722</v>
      </c>
      <c r="O43" s="118">
        <v>0.20526316</v>
      </c>
      <c r="P43" s="116">
        <v>0.152</v>
      </c>
      <c r="Q43" s="116">
        <v>0.1832</v>
      </c>
      <c r="R43" s="12">
        <v>0</v>
      </c>
      <c r="S43" s="116">
        <v>-0.40559999999999902</v>
      </c>
      <c r="T43" s="12">
        <v>7</v>
      </c>
      <c r="U43" s="12">
        <v>13</v>
      </c>
      <c r="V43" s="116">
        <v>1.976</v>
      </c>
      <c r="W43" s="116">
        <v>2.3816000000000002</v>
      </c>
      <c r="X43" s="12" t="s">
        <v>254</v>
      </c>
      <c r="Y43" s="12">
        <v>1</v>
      </c>
      <c r="Z43" s="12">
        <v>0</v>
      </c>
      <c r="AA43" s="12">
        <v>0</v>
      </c>
      <c r="AB43" s="12">
        <v>1</v>
      </c>
      <c r="AC43" s="12">
        <v>5</v>
      </c>
      <c r="AD43" s="12">
        <v>3</v>
      </c>
      <c r="AE43" s="12">
        <v>1</v>
      </c>
      <c r="AF43" s="12">
        <v>1</v>
      </c>
      <c r="AG43" s="12" t="s">
        <v>1573</v>
      </c>
      <c r="AH43" s="12" t="s">
        <v>1552</v>
      </c>
    </row>
    <row r="44" spans="2:34" ht="28.8" x14ac:dyDescent="0.3">
      <c r="B44" s="12" t="s">
        <v>1105</v>
      </c>
      <c r="C44" s="12" t="s">
        <v>304</v>
      </c>
      <c r="D44" s="12" t="s">
        <v>330</v>
      </c>
      <c r="E44" s="12" t="s">
        <v>246</v>
      </c>
      <c r="F44" s="12" t="s">
        <v>1531</v>
      </c>
      <c r="G44" s="12" t="s">
        <v>2898</v>
      </c>
      <c r="H44" s="12" t="s">
        <v>1109</v>
      </c>
      <c r="I44" s="12" t="s">
        <v>1110</v>
      </c>
      <c r="J44" s="12" t="s">
        <v>1111</v>
      </c>
      <c r="K44" s="12" t="s">
        <v>1112</v>
      </c>
      <c r="L44" s="84" t="s">
        <v>722</v>
      </c>
      <c r="M44" s="85"/>
      <c r="N44" s="88" t="s">
        <v>722</v>
      </c>
      <c r="O44" s="118">
        <v>-0.64939939999999996</v>
      </c>
      <c r="P44" s="116">
        <v>1.3320000000000001</v>
      </c>
      <c r="Q44" s="116">
        <v>0.46700000000000003</v>
      </c>
      <c r="R44" s="12">
        <v>0</v>
      </c>
      <c r="S44" s="116">
        <v>11.244999999999999</v>
      </c>
      <c r="T44" s="12">
        <v>1</v>
      </c>
      <c r="U44" s="12">
        <v>13</v>
      </c>
      <c r="V44" s="116">
        <v>17.315999999999999</v>
      </c>
      <c r="W44" s="116">
        <v>6.0709999999999997</v>
      </c>
      <c r="X44" s="12" t="s">
        <v>254</v>
      </c>
      <c r="Y44" s="12">
        <v>0</v>
      </c>
      <c r="Z44" s="12">
        <v>0</v>
      </c>
      <c r="AA44" s="12">
        <v>0</v>
      </c>
      <c r="AB44" s="12">
        <v>0</v>
      </c>
      <c r="AC44" s="12">
        <v>2</v>
      </c>
      <c r="AD44" s="12">
        <v>4</v>
      </c>
      <c r="AE44" s="12">
        <v>1</v>
      </c>
      <c r="AF44" s="12">
        <v>1</v>
      </c>
      <c r="AG44" s="12" t="s">
        <v>1574</v>
      </c>
      <c r="AH44" s="12" t="s">
        <v>1552</v>
      </c>
    </row>
    <row r="45" spans="2:34" ht="28.8" x14ac:dyDescent="0.3">
      <c r="B45" s="12" t="s">
        <v>1105</v>
      </c>
      <c r="C45" s="12" t="s">
        <v>304</v>
      </c>
      <c r="D45" s="12" t="s">
        <v>330</v>
      </c>
      <c r="E45" s="12" t="s">
        <v>251</v>
      </c>
      <c r="F45" s="12" t="s">
        <v>1531</v>
      </c>
      <c r="G45" s="12" t="s">
        <v>2898</v>
      </c>
      <c r="H45" s="12" t="s">
        <v>1109</v>
      </c>
      <c r="I45" s="12" t="s">
        <v>1110</v>
      </c>
      <c r="J45" s="12" t="s">
        <v>1111</v>
      </c>
      <c r="K45" s="12" t="s">
        <v>1112</v>
      </c>
      <c r="L45" s="84" t="s">
        <v>722</v>
      </c>
      <c r="M45" s="85"/>
      <c r="N45" s="88" t="s">
        <v>722</v>
      </c>
      <c r="O45" s="118">
        <v>-0.38303303</v>
      </c>
      <c r="P45" s="116">
        <v>1.3320000000000001</v>
      </c>
      <c r="Q45" s="116">
        <v>0.82179999999999997</v>
      </c>
      <c r="R45" s="12">
        <v>0</v>
      </c>
      <c r="S45" s="116">
        <v>6.6326000000000001</v>
      </c>
      <c r="T45" s="12">
        <v>2</v>
      </c>
      <c r="U45" s="12">
        <v>13</v>
      </c>
      <c r="V45" s="116">
        <v>17.315999999999999</v>
      </c>
      <c r="W45" s="116">
        <v>10.683400000000001</v>
      </c>
      <c r="X45" s="12" t="s">
        <v>254</v>
      </c>
      <c r="Y45" s="12">
        <v>0</v>
      </c>
      <c r="Z45" s="12">
        <v>0</v>
      </c>
      <c r="AA45" s="12">
        <v>0</v>
      </c>
      <c r="AB45" s="12">
        <v>0</v>
      </c>
      <c r="AC45" s="12">
        <v>4</v>
      </c>
      <c r="AD45" s="12">
        <v>4</v>
      </c>
      <c r="AE45" s="12">
        <v>1</v>
      </c>
      <c r="AF45" s="12">
        <v>1</v>
      </c>
      <c r="AG45" s="12" t="s">
        <v>1575</v>
      </c>
      <c r="AH45" s="12" t="s">
        <v>1552</v>
      </c>
    </row>
    <row r="46" spans="2:34" ht="28.8" x14ac:dyDescent="0.3">
      <c r="B46" s="12" t="s">
        <v>1105</v>
      </c>
      <c r="C46" s="12" t="s">
        <v>304</v>
      </c>
      <c r="D46" s="12" t="s">
        <v>330</v>
      </c>
      <c r="E46" s="12" t="s">
        <v>260</v>
      </c>
      <c r="F46" s="12" t="s">
        <v>2846</v>
      </c>
      <c r="G46" s="12" t="s">
        <v>2898</v>
      </c>
      <c r="H46" s="12" t="s">
        <v>1109</v>
      </c>
      <c r="I46" s="12" t="s">
        <v>1110</v>
      </c>
      <c r="J46" s="12" t="s">
        <v>1111</v>
      </c>
      <c r="K46" s="12" t="s">
        <v>1112</v>
      </c>
      <c r="L46" s="84" t="s">
        <v>722</v>
      </c>
      <c r="M46" s="85"/>
      <c r="N46" s="88" t="s">
        <v>722</v>
      </c>
      <c r="O46" s="118">
        <v>-0.28228228</v>
      </c>
      <c r="P46" s="116">
        <v>1.3320000000000001</v>
      </c>
      <c r="Q46" s="116">
        <v>0.95599999999999996</v>
      </c>
      <c r="R46" s="12">
        <v>0</v>
      </c>
      <c r="S46" s="116">
        <v>4.8879999999999999</v>
      </c>
      <c r="T46" s="12">
        <v>3</v>
      </c>
      <c r="U46" s="12">
        <v>13</v>
      </c>
      <c r="V46" s="116">
        <v>17.315999999999999</v>
      </c>
      <c r="W46" s="116">
        <v>12.428000000000001</v>
      </c>
      <c r="X46" s="12" t="s">
        <v>254</v>
      </c>
      <c r="Y46" s="12">
        <v>0</v>
      </c>
      <c r="Z46" s="12">
        <v>0</v>
      </c>
      <c r="AA46" s="12">
        <v>0</v>
      </c>
      <c r="AB46" s="12">
        <v>0</v>
      </c>
      <c r="AC46" s="12">
        <v>8</v>
      </c>
      <c r="AD46" s="12">
        <v>4</v>
      </c>
      <c r="AE46" s="12">
        <v>1</v>
      </c>
      <c r="AF46" s="12">
        <v>1</v>
      </c>
      <c r="AG46" s="12" t="s">
        <v>1576</v>
      </c>
      <c r="AH46" s="12" t="s">
        <v>1552</v>
      </c>
    </row>
    <row r="47" spans="2:34" ht="28.8" x14ac:dyDescent="0.3">
      <c r="B47" s="12" t="s">
        <v>1105</v>
      </c>
      <c r="C47" s="12" t="s">
        <v>304</v>
      </c>
      <c r="D47" s="12" t="s">
        <v>330</v>
      </c>
      <c r="E47" s="12" t="s">
        <v>259</v>
      </c>
      <c r="F47" s="12" t="s">
        <v>2846</v>
      </c>
      <c r="G47" s="12" t="s">
        <v>1532</v>
      </c>
      <c r="H47" s="12" t="s">
        <v>1109</v>
      </c>
      <c r="I47" s="12" t="s">
        <v>1110</v>
      </c>
      <c r="J47" s="12" t="s">
        <v>1111</v>
      </c>
      <c r="K47" s="12" t="s">
        <v>1112</v>
      </c>
      <c r="L47" s="84" t="s">
        <v>722</v>
      </c>
      <c r="M47" s="85"/>
      <c r="N47" s="88" t="s">
        <v>722</v>
      </c>
      <c r="O47" s="118">
        <v>-5.9534530000000002E-2</v>
      </c>
      <c r="P47" s="116">
        <v>1.3320000000000001</v>
      </c>
      <c r="Q47" s="116">
        <v>1.2526999999999999</v>
      </c>
      <c r="R47" s="12">
        <v>0</v>
      </c>
      <c r="S47" s="116">
        <v>1.0308999999999999</v>
      </c>
      <c r="T47" s="12">
        <v>4</v>
      </c>
      <c r="U47" s="12">
        <v>13</v>
      </c>
      <c r="V47" s="116">
        <v>17.315999999999999</v>
      </c>
      <c r="W47" s="116">
        <v>16.2851</v>
      </c>
      <c r="X47" s="12" t="s">
        <v>254</v>
      </c>
      <c r="Y47" s="12">
        <v>0</v>
      </c>
      <c r="Z47" s="12">
        <v>0</v>
      </c>
      <c r="AA47" s="12">
        <v>0</v>
      </c>
      <c r="AB47" s="12">
        <v>0</v>
      </c>
      <c r="AC47" s="12">
        <v>7</v>
      </c>
      <c r="AD47" s="12">
        <v>4</v>
      </c>
      <c r="AE47" s="12">
        <v>1</v>
      </c>
      <c r="AF47" s="12">
        <v>1</v>
      </c>
      <c r="AG47" s="12" t="s">
        <v>1577</v>
      </c>
      <c r="AH47" s="12" t="s">
        <v>1552</v>
      </c>
    </row>
    <row r="48" spans="2:34" ht="28.8" x14ac:dyDescent="0.3">
      <c r="B48" s="12" t="s">
        <v>1105</v>
      </c>
      <c r="C48" s="12" t="s">
        <v>304</v>
      </c>
      <c r="D48" s="12" t="s">
        <v>330</v>
      </c>
      <c r="E48" s="12" t="s">
        <v>256</v>
      </c>
      <c r="F48" s="12" t="s">
        <v>2846</v>
      </c>
      <c r="G48" s="12" t="s">
        <v>2898</v>
      </c>
      <c r="H48" s="12" t="s">
        <v>1109</v>
      </c>
      <c r="I48" s="12" t="s">
        <v>1110</v>
      </c>
      <c r="J48" s="12" t="s">
        <v>1111</v>
      </c>
      <c r="K48" s="12" t="s">
        <v>1112</v>
      </c>
      <c r="L48" s="84" t="s">
        <v>722</v>
      </c>
      <c r="M48" s="85"/>
      <c r="N48" s="88" t="s">
        <v>722</v>
      </c>
      <c r="O48" s="118">
        <v>-3.3032999999999999E-3</v>
      </c>
      <c r="P48" s="116">
        <v>1.3320000000000001</v>
      </c>
      <c r="Q48" s="116">
        <v>1.3275999999999999</v>
      </c>
      <c r="R48" s="12">
        <v>0</v>
      </c>
      <c r="S48" s="116">
        <v>5.7200000000000001E-2</v>
      </c>
      <c r="T48" s="12">
        <v>5</v>
      </c>
      <c r="U48" s="12">
        <v>13</v>
      </c>
      <c r="V48" s="116">
        <v>17.315999999999999</v>
      </c>
      <c r="W48" s="116">
        <v>17.258800000000001</v>
      </c>
      <c r="X48" s="12" t="s">
        <v>254</v>
      </c>
      <c r="Y48" s="12">
        <v>0</v>
      </c>
      <c r="Z48" s="12">
        <v>0</v>
      </c>
      <c r="AA48" s="12">
        <v>0</v>
      </c>
      <c r="AB48" s="12">
        <v>0</v>
      </c>
      <c r="AC48" s="12">
        <v>6</v>
      </c>
      <c r="AD48" s="12">
        <v>4</v>
      </c>
      <c r="AE48" s="12">
        <v>1</v>
      </c>
      <c r="AF48" s="12">
        <v>1</v>
      </c>
      <c r="AG48" s="12" t="s">
        <v>1578</v>
      </c>
      <c r="AH48" s="12" t="s">
        <v>1552</v>
      </c>
    </row>
    <row r="49" spans="2:34" ht="28.8" x14ac:dyDescent="0.3">
      <c r="B49" s="12" t="s">
        <v>1105</v>
      </c>
      <c r="C49" s="12" t="s">
        <v>304</v>
      </c>
      <c r="D49" s="12" t="s">
        <v>330</v>
      </c>
      <c r="E49" s="12" t="s">
        <v>249</v>
      </c>
      <c r="F49" s="12" t="s">
        <v>1531</v>
      </c>
      <c r="G49" s="12" t="s">
        <v>1532</v>
      </c>
      <c r="H49" s="12" t="s">
        <v>1109</v>
      </c>
      <c r="I49" s="12" t="s">
        <v>1110</v>
      </c>
      <c r="J49" s="12" t="s">
        <v>1111</v>
      </c>
      <c r="K49" s="12" t="s">
        <v>1112</v>
      </c>
      <c r="L49" s="84" t="s">
        <v>722</v>
      </c>
      <c r="M49" s="85"/>
      <c r="N49" s="88" t="s">
        <v>722</v>
      </c>
      <c r="O49" s="118">
        <v>0.12087087000000001</v>
      </c>
      <c r="P49" s="116">
        <v>1.3320000000000001</v>
      </c>
      <c r="Q49" s="116">
        <v>1.4930000000000001</v>
      </c>
      <c r="R49" s="12">
        <v>0</v>
      </c>
      <c r="S49" s="116">
        <v>-2.093</v>
      </c>
      <c r="T49" s="12">
        <v>6</v>
      </c>
      <c r="U49" s="12">
        <v>13</v>
      </c>
      <c r="V49" s="116">
        <v>17.315999999999999</v>
      </c>
      <c r="W49" s="116">
        <v>19.408999999999999</v>
      </c>
      <c r="X49" s="12" t="s">
        <v>254</v>
      </c>
      <c r="Y49" s="12">
        <v>1</v>
      </c>
      <c r="Z49" s="12">
        <v>0</v>
      </c>
      <c r="AA49" s="12">
        <v>0</v>
      </c>
      <c r="AB49" s="12">
        <v>0</v>
      </c>
      <c r="AC49" s="12">
        <v>3</v>
      </c>
      <c r="AD49" s="12">
        <v>4</v>
      </c>
      <c r="AE49" s="12">
        <v>1</v>
      </c>
      <c r="AF49" s="12">
        <v>1</v>
      </c>
      <c r="AG49" s="12" t="s">
        <v>1579</v>
      </c>
      <c r="AH49" s="12" t="s">
        <v>1552</v>
      </c>
    </row>
    <row r="50" spans="2:34" ht="28.8" x14ac:dyDescent="0.3">
      <c r="B50" s="12" t="s">
        <v>1105</v>
      </c>
      <c r="C50" s="12" t="s">
        <v>304</v>
      </c>
      <c r="D50" s="12" t="s">
        <v>330</v>
      </c>
      <c r="E50" s="12" t="s">
        <v>254</v>
      </c>
      <c r="F50" s="12" t="s">
        <v>2846</v>
      </c>
      <c r="G50" s="12" t="s">
        <v>1532</v>
      </c>
      <c r="H50" s="12" t="s">
        <v>1109</v>
      </c>
      <c r="I50" s="12" t="s">
        <v>1110</v>
      </c>
      <c r="J50" s="12" t="s">
        <v>1111</v>
      </c>
      <c r="K50" s="12" t="s">
        <v>1112</v>
      </c>
      <c r="L50" s="84" t="s">
        <v>722</v>
      </c>
      <c r="M50" s="85"/>
      <c r="N50" s="88" t="s">
        <v>722</v>
      </c>
      <c r="O50" s="118">
        <v>0.30788288000000003</v>
      </c>
      <c r="P50" s="116">
        <v>1.3320000000000001</v>
      </c>
      <c r="Q50" s="116">
        <v>1.7421</v>
      </c>
      <c r="R50" s="12">
        <v>0</v>
      </c>
      <c r="S50" s="116">
        <v>-5.3312999999999997</v>
      </c>
      <c r="T50" s="12">
        <v>7</v>
      </c>
      <c r="U50" s="12">
        <v>13</v>
      </c>
      <c r="V50" s="116">
        <v>17.315999999999999</v>
      </c>
      <c r="W50" s="116">
        <v>22.647300000000001</v>
      </c>
      <c r="X50" s="12" t="s">
        <v>254</v>
      </c>
      <c r="Y50" s="12">
        <v>1</v>
      </c>
      <c r="Z50" s="12">
        <v>0</v>
      </c>
      <c r="AA50" s="12">
        <v>0</v>
      </c>
      <c r="AB50" s="12">
        <v>1</v>
      </c>
      <c r="AC50" s="12">
        <v>5</v>
      </c>
      <c r="AD50" s="12">
        <v>4</v>
      </c>
      <c r="AE50" s="12">
        <v>1</v>
      </c>
      <c r="AF50" s="12">
        <v>1</v>
      </c>
      <c r="AG50" s="12" t="s">
        <v>1580</v>
      </c>
      <c r="AH50" s="12" t="s">
        <v>1552</v>
      </c>
    </row>
    <row r="51" spans="2:34" ht="28.8" x14ac:dyDescent="0.3">
      <c r="B51" s="12" t="s">
        <v>1105</v>
      </c>
      <c r="C51" s="12" t="s">
        <v>304</v>
      </c>
      <c r="D51" s="12" t="s">
        <v>333</v>
      </c>
      <c r="E51" s="12" t="s">
        <v>246</v>
      </c>
      <c r="F51" s="12" t="s">
        <v>1531</v>
      </c>
      <c r="G51" s="12" t="s">
        <v>2898</v>
      </c>
      <c r="H51" s="12" t="s">
        <v>1109</v>
      </c>
      <c r="I51" s="12" t="s">
        <v>1110</v>
      </c>
      <c r="J51" s="12" t="s">
        <v>1111</v>
      </c>
      <c r="K51" s="12" t="s">
        <v>1112</v>
      </c>
      <c r="L51" s="84" t="s">
        <v>722</v>
      </c>
      <c r="M51" s="85"/>
      <c r="N51" s="88" t="s">
        <v>722</v>
      </c>
      <c r="O51" s="118">
        <v>-0.64938784999999999</v>
      </c>
      <c r="P51" s="116">
        <v>17.315999999999999</v>
      </c>
      <c r="Q51" s="116">
        <v>6.0712000000000002</v>
      </c>
      <c r="R51" s="12">
        <v>0</v>
      </c>
      <c r="S51" s="116">
        <v>11.2448</v>
      </c>
      <c r="T51" s="12">
        <v>1</v>
      </c>
      <c r="U51" s="12">
        <v>1</v>
      </c>
      <c r="V51" s="116">
        <v>17.315999999999999</v>
      </c>
      <c r="W51" s="116">
        <v>6.0712000000000002</v>
      </c>
      <c r="X51" s="12" t="s">
        <v>254</v>
      </c>
      <c r="Y51" s="12">
        <v>0</v>
      </c>
      <c r="Z51" s="12">
        <v>0</v>
      </c>
      <c r="AA51" s="12">
        <v>0</v>
      </c>
      <c r="AB51" s="12">
        <v>0</v>
      </c>
      <c r="AC51" s="12">
        <v>2</v>
      </c>
      <c r="AD51" s="12">
        <v>5</v>
      </c>
      <c r="AE51" s="12">
        <v>1</v>
      </c>
      <c r="AF51" s="12">
        <v>1</v>
      </c>
      <c r="AG51" s="12" t="s">
        <v>1581</v>
      </c>
      <c r="AH51" s="12" t="s">
        <v>1552</v>
      </c>
    </row>
    <row r="52" spans="2:34" ht="28.8" x14ac:dyDescent="0.3">
      <c r="B52" s="12" t="s">
        <v>1105</v>
      </c>
      <c r="C52" s="12" t="s">
        <v>304</v>
      </c>
      <c r="D52" s="12" t="s">
        <v>333</v>
      </c>
      <c r="E52" s="12" t="s">
        <v>251</v>
      </c>
      <c r="F52" s="12" t="s">
        <v>1531</v>
      </c>
      <c r="G52" s="12" t="s">
        <v>2898</v>
      </c>
      <c r="H52" s="12" t="s">
        <v>1109</v>
      </c>
      <c r="I52" s="12" t="s">
        <v>1110</v>
      </c>
      <c r="J52" s="12" t="s">
        <v>1111</v>
      </c>
      <c r="K52" s="12" t="s">
        <v>1112</v>
      </c>
      <c r="L52" s="84" t="s">
        <v>722</v>
      </c>
      <c r="M52" s="85"/>
      <c r="N52" s="88" t="s">
        <v>722</v>
      </c>
      <c r="O52" s="118">
        <v>-0.38299838000000003</v>
      </c>
      <c r="P52" s="116">
        <v>17.315999999999999</v>
      </c>
      <c r="Q52" s="116">
        <v>10.683999999999999</v>
      </c>
      <c r="R52" s="12">
        <v>0</v>
      </c>
      <c r="S52" s="116">
        <v>6.6319999999999997</v>
      </c>
      <c r="T52" s="12">
        <v>2</v>
      </c>
      <c r="U52" s="12">
        <v>1</v>
      </c>
      <c r="V52" s="116">
        <v>17.315999999999999</v>
      </c>
      <c r="W52" s="116">
        <v>10.683999999999999</v>
      </c>
      <c r="X52" s="12" t="s">
        <v>254</v>
      </c>
      <c r="Y52" s="12">
        <v>0</v>
      </c>
      <c r="Z52" s="12">
        <v>0</v>
      </c>
      <c r="AA52" s="12">
        <v>0</v>
      </c>
      <c r="AB52" s="12">
        <v>0</v>
      </c>
      <c r="AC52" s="12">
        <v>4</v>
      </c>
      <c r="AD52" s="12">
        <v>5</v>
      </c>
      <c r="AE52" s="12">
        <v>1</v>
      </c>
      <c r="AF52" s="12">
        <v>1</v>
      </c>
      <c r="AG52" s="12" t="s">
        <v>1582</v>
      </c>
      <c r="AH52" s="12" t="s">
        <v>1552</v>
      </c>
    </row>
    <row r="53" spans="2:34" ht="28.8" x14ac:dyDescent="0.3">
      <c r="B53" s="12" t="s">
        <v>1105</v>
      </c>
      <c r="C53" s="12" t="s">
        <v>304</v>
      </c>
      <c r="D53" s="12" t="s">
        <v>333</v>
      </c>
      <c r="E53" s="12" t="s">
        <v>260</v>
      </c>
      <c r="F53" s="12" t="s">
        <v>2846</v>
      </c>
      <c r="G53" s="12" t="s">
        <v>2898</v>
      </c>
      <c r="H53" s="12" t="s">
        <v>1109</v>
      </c>
      <c r="I53" s="12" t="s">
        <v>1110</v>
      </c>
      <c r="J53" s="12" t="s">
        <v>1111</v>
      </c>
      <c r="K53" s="12" t="s">
        <v>1112</v>
      </c>
      <c r="L53" s="84" t="s">
        <v>722</v>
      </c>
      <c r="M53" s="85"/>
      <c r="N53" s="88" t="s">
        <v>722</v>
      </c>
      <c r="O53" s="118">
        <v>-0.28230537999999999</v>
      </c>
      <c r="P53" s="116">
        <v>17.315999999999999</v>
      </c>
      <c r="Q53" s="116">
        <v>12.4276</v>
      </c>
      <c r="R53" s="12">
        <v>0</v>
      </c>
      <c r="S53" s="116">
        <v>4.8883999999999999</v>
      </c>
      <c r="T53" s="12">
        <v>3</v>
      </c>
      <c r="U53" s="12">
        <v>1</v>
      </c>
      <c r="V53" s="116">
        <v>17.315999999999999</v>
      </c>
      <c r="W53" s="116">
        <v>12.4276</v>
      </c>
      <c r="X53" s="12" t="s">
        <v>254</v>
      </c>
      <c r="Y53" s="12">
        <v>0</v>
      </c>
      <c r="Z53" s="12">
        <v>0</v>
      </c>
      <c r="AA53" s="12">
        <v>0</v>
      </c>
      <c r="AB53" s="12">
        <v>0</v>
      </c>
      <c r="AC53" s="12">
        <v>8</v>
      </c>
      <c r="AD53" s="12">
        <v>5</v>
      </c>
      <c r="AE53" s="12">
        <v>1</v>
      </c>
      <c r="AF53" s="12">
        <v>1</v>
      </c>
      <c r="AG53" s="12" t="s">
        <v>1583</v>
      </c>
      <c r="AH53" s="12" t="s">
        <v>1552</v>
      </c>
    </row>
    <row r="54" spans="2:34" ht="28.8" x14ac:dyDescent="0.3">
      <c r="B54" s="12" t="s">
        <v>1105</v>
      </c>
      <c r="C54" s="12" t="s">
        <v>304</v>
      </c>
      <c r="D54" s="12" t="s">
        <v>333</v>
      </c>
      <c r="E54" s="12" t="s">
        <v>259</v>
      </c>
      <c r="F54" s="12" t="s">
        <v>2846</v>
      </c>
      <c r="G54" s="12" t="s">
        <v>1532</v>
      </c>
      <c r="H54" s="12" t="s">
        <v>1109</v>
      </c>
      <c r="I54" s="12" t="s">
        <v>1110</v>
      </c>
      <c r="J54" s="12" t="s">
        <v>1111</v>
      </c>
      <c r="K54" s="12" t="s">
        <v>1112</v>
      </c>
      <c r="L54" s="84" t="s">
        <v>722</v>
      </c>
      <c r="M54" s="85"/>
      <c r="N54" s="88" t="s">
        <v>722</v>
      </c>
      <c r="O54" s="118">
        <v>-5.9522980000000003E-2</v>
      </c>
      <c r="P54" s="116">
        <v>17.315999999999999</v>
      </c>
      <c r="Q54" s="116">
        <v>16.285299999999999</v>
      </c>
      <c r="R54" s="12">
        <v>0</v>
      </c>
      <c r="S54" s="116">
        <v>1.0306999999999999</v>
      </c>
      <c r="T54" s="12">
        <v>4</v>
      </c>
      <c r="U54" s="12">
        <v>1</v>
      </c>
      <c r="V54" s="116">
        <v>17.315999999999999</v>
      </c>
      <c r="W54" s="116">
        <v>16.285299999999999</v>
      </c>
      <c r="X54" s="12" t="s">
        <v>254</v>
      </c>
      <c r="Y54" s="12">
        <v>0</v>
      </c>
      <c r="Z54" s="12">
        <v>0</v>
      </c>
      <c r="AA54" s="12">
        <v>0</v>
      </c>
      <c r="AB54" s="12">
        <v>0</v>
      </c>
      <c r="AC54" s="12">
        <v>7</v>
      </c>
      <c r="AD54" s="12">
        <v>5</v>
      </c>
      <c r="AE54" s="12">
        <v>1</v>
      </c>
      <c r="AF54" s="12">
        <v>1</v>
      </c>
      <c r="AG54" s="12" t="s">
        <v>1584</v>
      </c>
      <c r="AH54" s="12" t="s">
        <v>1552</v>
      </c>
    </row>
    <row r="55" spans="2:34" ht="28.8" x14ac:dyDescent="0.3">
      <c r="B55" s="12" t="s">
        <v>1105</v>
      </c>
      <c r="C55" s="12" t="s">
        <v>304</v>
      </c>
      <c r="D55" s="12" t="s">
        <v>333</v>
      </c>
      <c r="E55" s="12" t="s">
        <v>256</v>
      </c>
      <c r="F55" s="12" t="s">
        <v>2846</v>
      </c>
      <c r="G55" s="12" t="s">
        <v>2898</v>
      </c>
      <c r="H55" s="12" t="s">
        <v>1109</v>
      </c>
      <c r="I55" s="12" t="s">
        <v>1110</v>
      </c>
      <c r="J55" s="12" t="s">
        <v>1111</v>
      </c>
      <c r="K55" s="12" t="s">
        <v>1112</v>
      </c>
      <c r="L55" s="84" t="s">
        <v>722</v>
      </c>
      <c r="M55" s="85"/>
      <c r="N55" s="88" t="s">
        <v>722</v>
      </c>
      <c r="O55" s="118">
        <v>-3.2975299999999999E-3</v>
      </c>
      <c r="P55" s="116">
        <v>17.315999999999999</v>
      </c>
      <c r="Q55" s="116">
        <v>17.258900000000001</v>
      </c>
      <c r="R55" s="12">
        <v>0</v>
      </c>
      <c r="S55" s="116">
        <v>5.7099999999999998E-2</v>
      </c>
      <c r="T55" s="12">
        <v>5</v>
      </c>
      <c r="U55" s="12">
        <v>1</v>
      </c>
      <c r="V55" s="116">
        <v>17.315999999999999</v>
      </c>
      <c r="W55" s="116">
        <v>17.258900000000001</v>
      </c>
      <c r="X55" s="12" t="s">
        <v>254</v>
      </c>
      <c r="Y55" s="12">
        <v>0</v>
      </c>
      <c r="Z55" s="12">
        <v>0</v>
      </c>
      <c r="AA55" s="12">
        <v>0</v>
      </c>
      <c r="AB55" s="12">
        <v>0</v>
      </c>
      <c r="AC55" s="12">
        <v>6</v>
      </c>
      <c r="AD55" s="12">
        <v>5</v>
      </c>
      <c r="AE55" s="12">
        <v>1</v>
      </c>
      <c r="AF55" s="12">
        <v>1</v>
      </c>
      <c r="AG55" s="12" t="s">
        <v>1585</v>
      </c>
      <c r="AH55" s="12" t="s">
        <v>1552</v>
      </c>
    </row>
    <row r="56" spans="2:34" ht="28.8" x14ac:dyDescent="0.3">
      <c r="B56" s="12" t="s">
        <v>1105</v>
      </c>
      <c r="C56" s="12" t="s">
        <v>304</v>
      </c>
      <c r="D56" s="12" t="s">
        <v>333</v>
      </c>
      <c r="E56" s="12" t="s">
        <v>249</v>
      </c>
      <c r="F56" s="12" t="s">
        <v>1531</v>
      </c>
      <c r="G56" s="12" t="s">
        <v>1532</v>
      </c>
      <c r="H56" s="12" t="s">
        <v>1109</v>
      </c>
      <c r="I56" s="12" t="s">
        <v>1110</v>
      </c>
      <c r="J56" s="12" t="s">
        <v>1111</v>
      </c>
      <c r="K56" s="12" t="s">
        <v>1112</v>
      </c>
      <c r="L56" s="84" t="s">
        <v>722</v>
      </c>
      <c r="M56" s="85"/>
      <c r="N56" s="88" t="s">
        <v>722</v>
      </c>
      <c r="O56" s="118">
        <v>0.1208882</v>
      </c>
      <c r="P56" s="116">
        <v>17.315999999999999</v>
      </c>
      <c r="Q56" s="116">
        <v>19.409300000000002</v>
      </c>
      <c r="R56" s="12">
        <v>0</v>
      </c>
      <c r="S56" s="116">
        <v>-2.0933000000000002</v>
      </c>
      <c r="T56" s="12">
        <v>6</v>
      </c>
      <c r="U56" s="12">
        <v>1</v>
      </c>
      <c r="V56" s="116">
        <v>17.315999999999999</v>
      </c>
      <c r="W56" s="116">
        <v>19.409300000000002</v>
      </c>
      <c r="X56" s="12" t="s">
        <v>254</v>
      </c>
      <c r="Y56" s="12">
        <v>1</v>
      </c>
      <c r="Z56" s="12">
        <v>0</v>
      </c>
      <c r="AA56" s="12">
        <v>0</v>
      </c>
      <c r="AB56" s="12">
        <v>0</v>
      </c>
      <c r="AC56" s="12">
        <v>3</v>
      </c>
      <c r="AD56" s="12">
        <v>5</v>
      </c>
      <c r="AE56" s="12">
        <v>1</v>
      </c>
      <c r="AF56" s="12">
        <v>1</v>
      </c>
      <c r="AG56" s="12" t="s">
        <v>1586</v>
      </c>
      <c r="AH56" s="12" t="s">
        <v>1552</v>
      </c>
    </row>
    <row r="57" spans="2:34" ht="28.8" x14ac:dyDescent="0.3">
      <c r="B57" s="12" t="s">
        <v>1105</v>
      </c>
      <c r="C57" s="12" t="s">
        <v>304</v>
      </c>
      <c r="D57" s="12" t="s">
        <v>333</v>
      </c>
      <c r="E57" s="12" t="s">
        <v>254</v>
      </c>
      <c r="F57" s="12" t="s">
        <v>2846</v>
      </c>
      <c r="G57" s="12" t="s">
        <v>1532</v>
      </c>
      <c r="H57" s="12" t="s">
        <v>1109</v>
      </c>
      <c r="I57" s="12" t="s">
        <v>1110</v>
      </c>
      <c r="J57" s="12" t="s">
        <v>1111</v>
      </c>
      <c r="K57" s="12" t="s">
        <v>1112</v>
      </c>
      <c r="L57" s="84" t="s">
        <v>722</v>
      </c>
      <c r="M57" s="85"/>
      <c r="N57" s="88" t="s">
        <v>722</v>
      </c>
      <c r="O57" s="118">
        <v>0.30788865999999998</v>
      </c>
      <c r="P57" s="116">
        <v>17.315999999999999</v>
      </c>
      <c r="Q57" s="116">
        <v>22.647400000000001</v>
      </c>
      <c r="R57" s="12">
        <v>0</v>
      </c>
      <c r="S57" s="116">
        <v>-5.3314000000000004</v>
      </c>
      <c r="T57" s="12">
        <v>7</v>
      </c>
      <c r="U57" s="12">
        <v>1</v>
      </c>
      <c r="V57" s="116">
        <v>17.315999999999999</v>
      </c>
      <c r="W57" s="116">
        <v>22.647400000000001</v>
      </c>
      <c r="X57" s="12" t="s">
        <v>254</v>
      </c>
      <c r="Y57" s="12">
        <v>1</v>
      </c>
      <c r="Z57" s="12">
        <v>0</v>
      </c>
      <c r="AA57" s="12">
        <v>0</v>
      </c>
      <c r="AB57" s="12">
        <v>1</v>
      </c>
      <c r="AC57" s="12">
        <v>5</v>
      </c>
      <c r="AD57" s="12">
        <v>5</v>
      </c>
      <c r="AE57" s="12">
        <v>1</v>
      </c>
      <c r="AF57" s="12">
        <v>1</v>
      </c>
      <c r="AG57" s="12" t="s">
        <v>1587</v>
      </c>
      <c r="AH57" s="12" t="s">
        <v>1552</v>
      </c>
    </row>
    <row r="58" spans="2:34" ht="43.2" x14ac:dyDescent="0.3">
      <c r="B58" s="12" t="s">
        <v>1105</v>
      </c>
      <c r="C58" s="12" t="s">
        <v>304</v>
      </c>
      <c r="D58" s="12" t="s">
        <v>312</v>
      </c>
      <c r="E58" s="12" t="s">
        <v>246</v>
      </c>
      <c r="F58" s="12" t="s">
        <v>1531</v>
      </c>
      <c r="G58" s="12" t="s">
        <v>2898</v>
      </c>
      <c r="H58" s="12" t="s">
        <v>1119</v>
      </c>
      <c r="I58" s="12" t="s">
        <v>1110</v>
      </c>
      <c r="J58" s="12" t="s">
        <v>1111</v>
      </c>
      <c r="K58" s="12" t="s">
        <v>1120</v>
      </c>
      <c r="L58" s="84" t="s">
        <v>722</v>
      </c>
      <c r="M58" s="85"/>
      <c r="N58" s="88" t="s">
        <v>722</v>
      </c>
      <c r="O58" s="118">
        <v>-0.629</v>
      </c>
      <c r="P58" s="116">
        <v>2</v>
      </c>
      <c r="Q58" s="116">
        <v>0.74199999999999999</v>
      </c>
      <c r="R58" s="12">
        <v>0</v>
      </c>
      <c r="S58" s="116">
        <v>272.98599999999999</v>
      </c>
      <c r="T58" s="12">
        <v>1</v>
      </c>
      <c r="U58" s="12">
        <v>217</v>
      </c>
      <c r="V58" s="116">
        <v>434</v>
      </c>
      <c r="W58" s="116">
        <v>161.01400000000001</v>
      </c>
      <c r="X58" s="12" t="s">
        <v>254</v>
      </c>
      <c r="Y58" s="12">
        <v>0</v>
      </c>
      <c r="Z58" s="12">
        <v>0</v>
      </c>
      <c r="AA58" s="12">
        <v>0</v>
      </c>
      <c r="AB58" s="12">
        <v>0</v>
      </c>
      <c r="AC58" s="12">
        <v>2</v>
      </c>
      <c r="AD58" s="12">
        <v>1</v>
      </c>
      <c r="AE58" s="12">
        <v>1</v>
      </c>
      <c r="AF58" s="12">
        <v>2</v>
      </c>
      <c r="AG58" s="12" t="s">
        <v>1588</v>
      </c>
      <c r="AH58" s="12" t="s">
        <v>1552</v>
      </c>
    </row>
    <row r="59" spans="2:34" ht="43.2" x14ac:dyDescent="0.3">
      <c r="B59" s="12" t="s">
        <v>1105</v>
      </c>
      <c r="C59" s="12" t="s">
        <v>304</v>
      </c>
      <c r="D59" s="12" t="s">
        <v>312</v>
      </c>
      <c r="E59" s="12" t="s">
        <v>256</v>
      </c>
      <c r="F59" s="12" t="s">
        <v>2846</v>
      </c>
      <c r="G59" s="12" t="s">
        <v>2898</v>
      </c>
      <c r="H59" s="12" t="s">
        <v>1119</v>
      </c>
      <c r="I59" s="12" t="s">
        <v>1110</v>
      </c>
      <c r="J59" s="12" t="s">
        <v>1111</v>
      </c>
      <c r="K59" s="12" t="s">
        <v>1120</v>
      </c>
      <c r="L59" s="84" t="s">
        <v>722</v>
      </c>
      <c r="M59" s="85"/>
      <c r="N59" s="88" t="s">
        <v>722</v>
      </c>
      <c r="O59" s="118">
        <v>-0.61099999999999999</v>
      </c>
      <c r="P59" s="116">
        <v>2</v>
      </c>
      <c r="Q59" s="116">
        <v>0.77800000000000002</v>
      </c>
      <c r="R59" s="12">
        <v>0</v>
      </c>
      <c r="S59" s="116">
        <v>265.17399999999998</v>
      </c>
      <c r="T59" s="12">
        <v>2</v>
      </c>
      <c r="U59" s="12">
        <v>217</v>
      </c>
      <c r="V59" s="116">
        <v>434</v>
      </c>
      <c r="W59" s="116">
        <v>168.82599999999999</v>
      </c>
      <c r="X59" s="12" t="s">
        <v>254</v>
      </c>
      <c r="Y59" s="12">
        <v>0</v>
      </c>
      <c r="Z59" s="12">
        <v>0</v>
      </c>
      <c r="AA59" s="12">
        <v>0</v>
      </c>
      <c r="AB59" s="12">
        <v>0</v>
      </c>
      <c r="AC59" s="12">
        <v>6</v>
      </c>
      <c r="AD59" s="12">
        <v>1</v>
      </c>
      <c r="AE59" s="12">
        <v>1</v>
      </c>
      <c r="AF59" s="12">
        <v>2</v>
      </c>
      <c r="AG59" s="12" t="s">
        <v>1589</v>
      </c>
      <c r="AH59" s="12" t="s">
        <v>1552</v>
      </c>
    </row>
    <row r="60" spans="2:34" ht="43.2" x14ac:dyDescent="0.3">
      <c r="B60" s="12" t="s">
        <v>1105</v>
      </c>
      <c r="C60" s="12" t="s">
        <v>304</v>
      </c>
      <c r="D60" s="12" t="s">
        <v>312</v>
      </c>
      <c r="E60" s="12" t="s">
        <v>259</v>
      </c>
      <c r="F60" s="12" t="s">
        <v>2846</v>
      </c>
      <c r="G60" s="12" t="s">
        <v>1532</v>
      </c>
      <c r="H60" s="12" t="s">
        <v>1119</v>
      </c>
      <c r="I60" s="12" t="s">
        <v>1110</v>
      </c>
      <c r="J60" s="12" t="s">
        <v>1111</v>
      </c>
      <c r="K60" s="12" t="s">
        <v>1120</v>
      </c>
      <c r="L60" s="84" t="s">
        <v>722</v>
      </c>
      <c r="M60" s="85"/>
      <c r="N60" s="88" t="s">
        <v>722</v>
      </c>
      <c r="O60" s="118">
        <v>-0.22</v>
      </c>
      <c r="P60" s="116">
        <v>2</v>
      </c>
      <c r="Q60" s="116">
        <v>1.56</v>
      </c>
      <c r="R60" s="12">
        <v>0</v>
      </c>
      <c r="S60" s="116">
        <v>95.48</v>
      </c>
      <c r="T60" s="12">
        <v>3</v>
      </c>
      <c r="U60" s="12">
        <v>217</v>
      </c>
      <c r="V60" s="116">
        <v>434</v>
      </c>
      <c r="W60" s="116">
        <v>338.52</v>
      </c>
      <c r="X60" s="12" t="s">
        <v>254</v>
      </c>
      <c r="Y60" s="12">
        <v>0</v>
      </c>
      <c r="Z60" s="12">
        <v>0</v>
      </c>
      <c r="AA60" s="12">
        <v>0</v>
      </c>
      <c r="AB60" s="12">
        <v>0</v>
      </c>
      <c r="AC60" s="12">
        <v>7</v>
      </c>
      <c r="AD60" s="12">
        <v>1</v>
      </c>
      <c r="AE60" s="12">
        <v>1</v>
      </c>
      <c r="AF60" s="12">
        <v>2</v>
      </c>
      <c r="AG60" s="12" t="s">
        <v>1590</v>
      </c>
      <c r="AH60" s="12" t="s">
        <v>1552</v>
      </c>
    </row>
    <row r="61" spans="2:34" ht="43.2" x14ac:dyDescent="0.3">
      <c r="B61" s="12" t="s">
        <v>1105</v>
      </c>
      <c r="C61" s="12" t="s">
        <v>304</v>
      </c>
      <c r="D61" s="12" t="s">
        <v>312</v>
      </c>
      <c r="E61" s="12" t="s">
        <v>251</v>
      </c>
      <c r="F61" s="12" t="s">
        <v>1531</v>
      </c>
      <c r="G61" s="12" t="s">
        <v>2898</v>
      </c>
      <c r="H61" s="12" t="s">
        <v>1119</v>
      </c>
      <c r="I61" s="12" t="s">
        <v>1110</v>
      </c>
      <c r="J61" s="12" t="s">
        <v>1111</v>
      </c>
      <c r="K61" s="12" t="s">
        <v>1120</v>
      </c>
      <c r="L61" s="84" t="s">
        <v>722</v>
      </c>
      <c r="M61" s="85"/>
      <c r="N61" s="88" t="s">
        <v>722</v>
      </c>
      <c r="O61" s="118">
        <v>-9.7000000000000003E-2</v>
      </c>
      <c r="P61" s="116">
        <v>2</v>
      </c>
      <c r="Q61" s="116">
        <v>1.806</v>
      </c>
      <c r="R61" s="12">
        <v>0</v>
      </c>
      <c r="S61" s="116">
        <v>42.097999999999999</v>
      </c>
      <c r="T61" s="12">
        <v>4</v>
      </c>
      <c r="U61" s="12">
        <v>217</v>
      </c>
      <c r="V61" s="116">
        <v>434</v>
      </c>
      <c r="W61" s="116">
        <v>391.90199999999999</v>
      </c>
      <c r="X61" s="12" t="s">
        <v>254</v>
      </c>
      <c r="Y61" s="12">
        <v>0</v>
      </c>
      <c r="Z61" s="12">
        <v>0</v>
      </c>
      <c r="AA61" s="12">
        <v>0</v>
      </c>
      <c r="AB61" s="12">
        <v>0</v>
      </c>
      <c r="AC61" s="12">
        <v>4</v>
      </c>
      <c r="AD61" s="12">
        <v>1</v>
      </c>
      <c r="AE61" s="12">
        <v>1</v>
      </c>
      <c r="AF61" s="12">
        <v>2</v>
      </c>
      <c r="AG61" s="12" t="s">
        <v>1591</v>
      </c>
      <c r="AH61" s="12" t="s">
        <v>1552</v>
      </c>
    </row>
    <row r="62" spans="2:34" ht="43.2" x14ac:dyDescent="0.3">
      <c r="B62" s="12" t="s">
        <v>1105</v>
      </c>
      <c r="C62" s="12" t="s">
        <v>304</v>
      </c>
      <c r="D62" s="12" t="s">
        <v>312</v>
      </c>
      <c r="E62" s="12" t="s">
        <v>260</v>
      </c>
      <c r="F62" s="12" t="s">
        <v>2846</v>
      </c>
      <c r="G62" s="12" t="s">
        <v>2898</v>
      </c>
      <c r="H62" s="12" t="s">
        <v>1119</v>
      </c>
      <c r="I62" s="12" t="s">
        <v>1110</v>
      </c>
      <c r="J62" s="12" t="s">
        <v>1111</v>
      </c>
      <c r="K62" s="12" t="s">
        <v>1120</v>
      </c>
      <c r="L62" s="84" t="s">
        <v>722</v>
      </c>
      <c r="M62" s="85"/>
      <c r="N62" s="88" t="s">
        <v>722</v>
      </c>
      <c r="O62" s="118">
        <v>-8.5000000000000006E-2</v>
      </c>
      <c r="P62" s="116">
        <v>2</v>
      </c>
      <c r="Q62" s="116">
        <v>1.83</v>
      </c>
      <c r="R62" s="12">
        <v>0</v>
      </c>
      <c r="S62" s="116">
        <v>36.89</v>
      </c>
      <c r="T62" s="12">
        <v>5</v>
      </c>
      <c r="U62" s="12">
        <v>217</v>
      </c>
      <c r="V62" s="116">
        <v>434</v>
      </c>
      <c r="W62" s="116">
        <v>397.11</v>
      </c>
      <c r="X62" s="12" t="s">
        <v>254</v>
      </c>
      <c r="Y62" s="12">
        <v>0</v>
      </c>
      <c r="Z62" s="12">
        <v>0</v>
      </c>
      <c r="AA62" s="12">
        <v>0</v>
      </c>
      <c r="AB62" s="12">
        <v>0</v>
      </c>
      <c r="AC62" s="12">
        <v>8</v>
      </c>
      <c r="AD62" s="12">
        <v>1</v>
      </c>
      <c r="AE62" s="12">
        <v>1</v>
      </c>
      <c r="AF62" s="12">
        <v>2</v>
      </c>
      <c r="AG62" s="12" t="s">
        <v>1592</v>
      </c>
      <c r="AH62" s="12" t="s">
        <v>1552</v>
      </c>
    </row>
    <row r="63" spans="2:34" ht="43.2" x14ac:dyDescent="0.3">
      <c r="B63" s="12" t="s">
        <v>1105</v>
      </c>
      <c r="C63" s="12" t="s">
        <v>304</v>
      </c>
      <c r="D63" s="12" t="s">
        <v>312</v>
      </c>
      <c r="E63" s="12" t="s">
        <v>249</v>
      </c>
      <c r="F63" s="12" t="s">
        <v>1531</v>
      </c>
      <c r="G63" s="12" t="s">
        <v>1532</v>
      </c>
      <c r="H63" s="12" t="s">
        <v>1119</v>
      </c>
      <c r="I63" s="12" t="s">
        <v>1110</v>
      </c>
      <c r="J63" s="12" t="s">
        <v>1111</v>
      </c>
      <c r="K63" s="12" t="s">
        <v>1120</v>
      </c>
      <c r="L63" s="84" t="s">
        <v>722</v>
      </c>
      <c r="M63" s="85"/>
      <c r="N63" s="88" t="s">
        <v>722</v>
      </c>
      <c r="O63" s="118">
        <v>4.0000000000000001E-3</v>
      </c>
      <c r="P63" s="116">
        <v>2</v>
      </c>
      <c r="Q63" s="116">
        <v>2.008</v>
      </c>
      <c r="R63" s="12">
        <v>0</v>
      </c>
      <c r="S63" s="116">
        <v>-1.736</v>
      </c>
      <c r="T63" s="12">
        <v>6</v>
      </c>
      <c r="U63" s="12">
        <v>217</v>
      </c>
      <c r="V63" s="116">
        <v>434</v>
      </c>
      <c r="W63" s="116">
        <v>435.73599999999999</v>
      </c>
      <c r="X63" s="12" t="s">
        <v>254</v>
      </c>
      <c r="Y63" s="12">
        <v>1</v>
      </c>
      <c r="Z63" s="12">
        <v>0</v>
      </c>
      <c r="AA63" s="12">
        <v>0</v>
      </c>
      <c r="AB63" s="12">
        <v>0</v>
      </c>
      <c r="AC63" s="12">
        <v>3</v>
      </c>
      <c r="AD63" s="12">
        <v>1</v>
      </c>
      <c r="AE63" s="12">
        <v>1</v>
      </c>
      <c r="AF63" s="12">
        <v>2</v>
      </c>
      <c r="AG63" s="12" t="s">
        <v>1593</v>
      </c>
      <c r="AH63" s="12" t="s">
        <v>1552</v>
      </c>
    </row>
    <row r="64" spans="2:34" ht="43.2" x14ac:dyDescent="0.3">
      <c r="B64" s="12" t="s">
        <v>1105</v>
      </c>
      <c r="C64" s="12" t="s">
        <v>304</v>
      </c>
      <c r="D64" s="12" t="s">
        <v>312</v>
      </c>
      <c r="E64" s="12" t="s">
        <v>254</v>
      </c>
      <c r="F64" s="12" t="s">
        <v>2846</v>
      </c>
      <c r="G64" s="12" t="s">
        <v>1532</v>
      </c>
      <c r="H64" s="12" t="s">
        <v>1119</v>
      </c>
      <c r="I64" s="12" t="s">
        <v>1110</v>
      </c>
      <c r="J64" s="12" t="s">
        <v>1111</v>
      </c>
      <c r="K64" s="12" t="s">
        <v>1120</v>
      </c>
      <c r="L64" s="84" t="s">
        <v>722</v>
      </c>
      <c r="M64" s="85"/>
      <c r="N64" s="88" t="s">
        <v>722</v>
      </c>
      <c r="O64" s="118">
        <v>0.34899999999999998</v>
      </c>
      <c r="P64" s="116">
        <v>2</v>
      </c>
      <c r="Q64" s="116">
        <v>2.698</v>
      </c>
      <c r="R64" s="12">
        <v>0</v>
      </c>
      <c r="S64" s="116">
        <v>-151.46599999999901</v>
      </c>
      <c r="T64" s="12">
        <v>7</v>
      </c>
      <c r="U64" s="12">
        <v>217</v>
      </c>
      <c r="V64" s="116">
        <v>434</v>
      </c>
      <c r="W64" s="116">
        <v>585.46600000000001</v>
      </c>
      <c r="X64" s="12" t="s">
        <v>254</v>
      </c>
      <c r="Y64" s="12">
        <v>1</v>
      </c>
      <c r="Z64" s="12">
        <v>0</v>
      </c>
      <c r="AA64" s="12">
        <v>0</v>
      </c>
      <c r="AB64" s="12">
        <v>1</v>
      </c>
      <c r="AC64" s="12">
        <v>5</v>
      </c>
      <c r="AD64" s="12">
        <v>1</v>
      </c>
      <c r="AE64" s="12">
        <v>1</v>
      </c>
      <c r="AF64" s="12">
        <v>2</v>
      </c>
      <c r="AG64" s="12" t="s">
        <v>1594</v>
      </c>
      <c r="AH64" s="12" t="s">
        <v>1552</v>
      </c>
    </row>
    <row r="65" spans="2:34" ht="28.8" x14ac:dyDescent="0.3">
      <c r="B65" s="12" t="s">
        <v>1105</v>
      </c>
      <c r="C65" s="12" t="s">
        <v>304</v>
      </c>
      <c r="D65" s="12" t="s">
        <v>322</v>
      </c>
      <c r="E65" s="12" t="s">
        <v>259</v>
      </c>
      <c r="F65" s="12" t="s">
        <v>2846</v>
      </c>
      <c r="G65" s="12" t="s">
        <v>1532</v>
      </c>
      <c r="H65" s="12" t="s">
        <v>1119</v>
      </c>
      <c r="I65" s="12" t="s">
        <v>1110</v>
      </c>
      <c r="J65" s="12" t="s">
        <v>1111</v>
      </c>
      <c r="K65" s="12" t="s">
        <v>1120</v>
      </c>
      <c r="L65" s="84" t="s">
        <v>722</v>
      </c>
      <c r="M65" s="85"/>
      <c r="N65" s="88" t="s">
        <v>722</v>
      </c>
      <c r="O65" s="118">
        <v>-0.77931033999999999</v>
      </c>
      <c r="P65" s="116">
        <v>0.28999999999999998</v>
      </c>
      <c r="Q65" s="116">
        <v>6.4000000000000001E-2</v>
      </c>
      <c r="R65" s="12">
        <v>0</v>
      </c>
      <c r="S65" s="116">
        <v>49.042000000000002</v>
      </c>
      <c r="T65" s="12">
        <v>1</v>
      </c>
      <c r="U65" s="12">
        <v>217</v>
      </c>
      <c r="V65" s="116">
        <v>62.93</v>
      </c>
      <c r="W65" s="116">
        <v>13.888</v>
      </c>
      <c r="X65" s="12" t="s">
        <v>254</v>
      </c>
      <c r="Y65" s="12">
        <v>0</v>
      </c>
      <c r="Z65" s="12">
        <v>0</v>
      </c>
      <c r="AA65" s="12">
        <v>0</v>
      </c>
      <c r="AB65" s="12">
        <v>0</v>
      </c>
      <c r="AC65" s="12">
        <v>7</v>
      </c>
      <c r="AD65" s="12">
        <v>2</v>
      </c>
      <c r="AE65" s="12">
        <v>1</v>
      </c>
      <c r="AF65" s="12">
        <v>2</v>
      </c>
      <c r="AG65" s="12" t="s">
        <v>1595</v>
      </c>
      <c r="AH65" s="12" t="s">
        <v>1552</v>
      </c>
    </row>
    <row r="66" spans="2:34" ht="28.8" x14ac:dyDescent="0.3">
      <c r="B66" s="12" t="s">
        <v>1105</v>
      </c>
      <c r="C66" s="12" t="s">
        <v>304</v>
      </c>
      <c r="D66" s="12" t="s">
        <v>322</v>
      </c>
      <c r="E66" s="12" t="s">
        <v>256</v>
      </c>
      <c r="F66" s="12" t="s">
        <v>2846</v>
      </c>
      <c r="G66" s="12" t="s">
        <v>2898</v>
      </c>
      <c r="H66" s="12" t="s">
        <v>1119</v>
      </c>
      <c r="I66" s="12" t="s">
        <v>1110</v>
      </c>
      <c r="J66" s="12" t="s">
        <v>1111</v>
      </c>
      <c r="K66" s="12" t="s">
        <v>1120</v>
      </c>
      <c r="L66" s="84" t="s">
        <v>722</v>
      </c>
      <c r="M66" s="85"/>
      <c r="N66" s="88" t="s">
        <v>722</v>
      </c>
      <c r="O66" s="118">
        <v>-0.64862069</v>
      </c>
      <c r="P66" s="116">
        <v>0.28999999999999998</v>
      </c>
      <c r="Q66" s="116">
        <v>0.1019</v>
      </c>
      <c r="R66" s="12">
        <v>0</v>
      </c>
      <c r="S66" s="116">
        <v>40.817699999999903</v>
      </c>
      <c r="T66" s="12">
        <v>2</v>
      </c>
      <c r="U66" s="12">
        <v>217</v>
      </c>
      <c r="V66" s="116">
        <v>62.93</v>
      </c>
      <c r="W66" s="116">
        <v>22.112300000000001</v>
      </c>
      <c r="X66" s="12" t="s">
        <v>254</v>
      </c>
      <c r="Y66" s="12">
        <v>0</v>
      </c>
      <c r="Z66" s="12">
        <v>0</v>
      </c>
      <c r="AA66" s="12">
        <v>0</v>
      </c>
      <c r="AB66" s="12">
        <v>0</v>
      </c>
      <c r="AC66" s="12">
        <v>6</v>
      </c>
      <c r="AD66" s="12">
        <v>2</v>
      </c>
      <c r="AE66" s="12">
        <v>1</v>
      </c>
      <c r="AF66" s="12">
        <v>2</v>
      </c>
      <c r="AG66" s="12" t="s">
        <v>1596</v>
      </c>
      <c r="AH66" s="12" t="s">
        <v>1552</v>
      </c>
    </row>
    <row r="67" spans="2:34" ht="28.8" x14ac:dyDescent="0.3">
      <c r="B67" s="12" t="s">
        <v>1105</v>
      </c>
      <c r="C67" s="12" t="s">
        <v>304</v>
      </c>
      <c r="D67" s="12" t="s">
        <v>322</v>
      </c>
      <c r="E67" s="12" t="s">
        <v>246</v>
      </c>
      <c r="F67" s="12" t="s">
        <v>1531</v>
      </c>
      <c r="G67" s="12" t="s">
        <v>2898</v>
      </c>
      <c r="H67" s="12" t="s">
        <v>1119</v>
      </c>
      <c r="I67" s="12" t="s">
        <v>1110</v>
      </c>
      <c r="J67" s="12" t="s">
        <v>1111</v>
      </c>
      <c r="K67" s="12" t="s">
        <v>1120</v>
      </c>
      <c r="L67" s="84" t="s">
        <v>722</v>
      </c>
      <c r="M67" s="85"/>
      <c r="N67" s="88" t="s">
        <v>722</v>
      </c>
      <c r="O67" s="118">
        <v>-0.62896551999999994</v>
      </c>
      <c r="P67" s="116">
        <v>0.28999999999999998</v>
      </c>
      <c r="Q67" s="116">
        <v>0.1076</v>
      </c>
      <c r="R67" s="12">
        <v>0</v>
      </c>
      <c r="S67" s="116">
        <v>39.580800000000004</v>
      </c>
      <c r="T67" s="12">
        <v>3</v>
      </c>
      <c r="U67" s="12">
        <v>217</v>
      </c>
      <c r="V67" s="116">
        <v>62.93</v>
      </c>
      <c r="W67" s="116">
        <v>23.3492</v>
      </c>
      <c r="X67" s="12" t="s">
        <v>254</v>
      </c>
      <c r="Y67" s="12">
        <v>0</v>
      </c>
      <c r="Z67" s="12">
        <v>0</v>
      </c>
      <c r="AA67" s="12">
        <v>0</v>
      </c>
      <c r="AB67" s="12">
        <v>0</v>
      </c>
      <c r="AC67" s="12">
        <v>2</v>
      </c>
      <c r="AD67" s="12">
        <v>2</v>
      </c>
      <c r="AE67" s="12">
        <v>1</v>
      </c>
      <c r="AF67" s="12">
        <v>2</v>
      </c>
      <c r="AG67" s="12" t="s">
        <v>1597</v>
      </c>
      <c r="AH67" s="12" t="s">
        <v>1552</v>
      </c>
    </row>
    <row r="68" spans="2:34" ht="28.8" x14ac:dyDescent="0.3">
      <c r="B68" s="12" t="s">
        <v>1105</v>
      </c>
      <c r="C68" s="12" t="s">
        <v>304</v>
      </c>
      <c r="D68" s="12" t="s">
        <v>322</v>
      </c>
      <c r="E68" s="12" t="s">
        <v>251</v>
      </c>
      <c r="F68" s="12" t="s">
        <v>1531</v>
      </c>
      <c r="G68" s="12" t="s">
        <v>2898</v>
      </c>
      <c r="H68" s="12" t="s">
        <v>1119</v>
      </c>
      <c r="I68" s="12" t="s">
        <v>1110</v>
      </c>
      <c r="J68" s="12" t="s">
        <v>1111</v>
      </c>
      <c r="K68" s="12" t="s">
        <v>1120</v>
      </c>
      <c r="L68" s="84" t="s">
        <v>722</v>
      </c>
      <c r="M68" s="85"/>
      <c r="N68" s="88" t="s">
        <v>722</v>
      </c>
      <c r="O68" s="118">
        <v>-0.54551724000000001</v>
      </c>
      <c r="P68" s="116">
        <v>0.28999999999999998</v>
      </c>
      <c r="Q68" s="116">
        <v>0.1318</v>
      </c>
      <c r="R68" s="12">
        <v>0</v>
      </c>
      <c r="S68" s="116">
        <v>34.3294</v>
      </c>
      <c r="T68" s="12">
        <v>4</v>
      </c>
      <c r="U68" s="12">
        <v>217</v>
      </c>
      <c r="V68" s="116">
        <v>62.93</v>
      </c>
      <c r="W68" s="116">
        <v>28.6006</v>
      </c>
      <c r="X68" s="12" t="s">
        <v>254</v>
      </c>
      <c r="Y68" s="12">
        <v>0</v>
      </c>
      <c r="Z68" s="12">
        <v>0</v>
      </c>
      <c r="AA68" s="12">
        <v>0</v>
      </c>
      <c r="AB68" s="12">
        <v>0</v>
      </c>
      <c r="AC68" s="12">
        <v>4</v>
      </c>
      <c r="AD68" s="12">
        <v>2</v>
      </c>
      <c r="AE68" s="12">
        <v>1</v>
      </c>
      <c r="AF68" s="12">
        <v>2</v>
      </c>
      <c r="AG68" s="12" t="s">
        <v>1598</v>
      </c>
      <c r="AH68" s="12" t="s">
        <v>1552</v>
      </c>
    </row>
    <row r="69" spans="2:34" ht="28.8" x14ac:dyDescent="0.3">
      <c r="B69" s="12" t="s">
        <v>1105</v>
      </c>
      <c r="C69" s="12" t="s">
        <v>304</v>
      </c>
      <c r="D69" s="12" t="s">
        <v>322</v>
      </c>
      <c r="E69" s="12" t="s">
        <v>260</v>
      </c>
      <c r="F69" s="12" t="s">
        <v>2846</v>
      </c>
      <c r="G69" s="12" t="s">
        <v>2898</v>
      </c>
      <c r="H69" s="12" t="s">
        <v>1119</v>
      </c>
      <c r="I69" s="12" t="s">
        <v>1110</v>
      </c>
      <c r="J69" s="12" t="s">
        <v>1111</v>
      </c>
      <c r="K69" s="12" t="s">
        <v>1120</v>
      </c>
      <c r="L69" s="84" t="s">
        <v>722</v>
      </c>
      <c r="M69" s="85"/>
      <c r="N69" s="88" t="s">
        <v>722</v>
      </c>
      <c r="O69" s="118">
        <v>-0.29965517000000003</v>
      </c>
      <c r="P69" s="116">
        <v>0.28999999999999998</v>
      </c>
      <c r="Q69" s="116">
        <v>0.2031</v>
      </c>
      <c r="R69" s="12">
        <v>0</v>
      </c>
      <c r="S69" s="116">
        <v>18.857299999999999</v>
      </c>
      <c r="T69" s="12">
        <v>5</v>
      </c>
      <c r="U69" s="12">
        <v>217</v>
      </c>
      <c r="V69" s="116">
        <v>62.93</v>
      </c>
      <c r="W69" s="116">
        <v>44.072699999999998</v>
      </c>
      <c r="X69" s="12" t="s">
        <v>254</v>
      </c>
      <c r="Y69" s="12">
        <v>0</v>
      </c>
      <c r="Z69" s="12">
        <v>0</v>
      </c>
      <c r="AA69" s="12">
        <v>0</v>
      </c>
      <c r="AB69" s="12">
        <v>0</v>
      </c>
      <c r="AC69" s="12">
        <v>8</v>
      </c>
      <c r="AD69" s="12">
        <v>2</v>
      </c>
      <c r="AE69" s="12">
        <v>1</v>
      </c>
      <c r="AF69" s="12">
        <v>2</v>
      </c>
      <c r="AG69" s="12" t="s">
        <v>1599</v>
      </c>
      <c r="AH69" s="12" t="s">
        <v>1552</v>
      </c>
    </row>
    <row r="70" spans="2:34" ht="28.8" x14ac:dyDescent="0.3">
      <c r="B70" s="12" t="s">
        <v>1105</v>
      </c>
      <c r="C70" s="12" t="s">
        <v>304</v>
      </c>
      <c r="D70" s="12" t="s">
        <v>322</v>
      </c>
      <c r="E70" s="12" t="s">
        <v>254</v>
      </c>
      <c r="F70" s="12" t="s">
        <v>2846</v>
      </c>
      <c r="G70" s="12" t="s">
        <v>1532</v>
      </c>
      <c r="H70" s="12" t="s">
        <v>1119</v>
      </c>
      <c r="I70" s="12" t="s">
        <v>1110</v>
      </c>
      <c r="J70" s="12" t="s">
        <v>1111</v>
      </c>
      <c r="K70" s="12" t="s">
        <v>1120</v>
      </c>
      <c r="L70" s="84" t="s">
        <v>722</v>
      </c>
      <c r="M70" s="85"/>
      <c r="N70" s="88" t="s">
        <v>722</v>
      </c>
      <c r="O70" s="118">
        <v>-4.172414E-2</v>
      </c>
      <c r="P70" s="116">
        <v>0.28999999999999998</v>
      </c>
      <c r="Q70" s="116">
        <v>0.27789999999999998</v>
      </c>
      <c r="R70" s="12">
        <v>0</v>
      </c>
      <c r="S70" s="116">
        <v>2.6257000000000001</v>
      </c>
      <c r="T70" s="12">
        <v>6</v>
      </c>
      <c r="U70" s="12">
        <v>217</v>
      </c>
      <c r="V70" s="116">
        <v>62.93</v>
      </c>
      <c r="W70" s="116">
        <v>60.304299999999998</v>
      </c>
      <c r="X70" s="12" t="s">
        <v>254</v>
      </c>
      <c r="Y70" s="12">
        <v>0</v>
      </c>
      <c r="Z70" s="12">
        <v>0</v>
      </c>
      <c r="AA70" s="12">
        <v>0</v>
      </c>
      <c r="AB70" s="12">
        <v>1</v>
      </c>
      <c r="AC70" s="12">
        <v>5</v>
      </c>
      <c r="AD70" s="12">
        <v>2</v>
      </c>
      <c r="AE70" s="12">
        <v>1</v>
      </c>
      <c r="AF70" s="12">
        <v>2</v>
      </c>
      <c r="AG70" s="12" t="s">
        <v>1600</v>
      </c>
      <c r="AH70" s="12" t="s">
        <v>1552</v>
      </c>
    </row>
    <row r="71" spans="2:34" ht="28.8" x14ac:dyDescent="0.3">
      <c r="B71" s="12" t="s">
        <v>1105</v>
      </c>
      <c r="C71" s="12" t="s">
        <v>304</v>
      </c>
      <c r="D71" s="12" t="s">
        <v>322</v>
      </c>
      <c r="E71" s="12" t="s">
        <v>249</v>
      </c>
      <c r="F71" s="12" t="s">
        <v>1531</v>
      </c>
      <c r="G71" s="12" t="s">
        <v>1532</v>
      </c>
      <c r="H71" s="12" t="s">
        <v>1119</v>
      </c>
      <c r="I71" s="12" t="s">
        <v>1110</v>
      </c>
      <c r="J71" s="12" t="s">
        <v>1111</v>
      </c>
      <c r="K71" s="12" t="s">
        <v>1120</v>
      </c>
      <c r="L71" s="84" t="s">
        <v>722</v>
      </c>
      <c r="M71" s="85"/>
      <c r="N71" s="88" t="s">
        <v>722</v>
      </c>
      <c r="O71" s="118">
        <v>0.22551724000000001</v>
      </c>
      <c r="P71" s="116">
        <v>0.28999999999999998</v>
      </c>
      <c r="Q71" s="116">
        <v>0.35539999999999999</v>
      </c>
      <c r="R71" s="12">
        <v>0</v>
      </c>
      <c r="S71" s="116">
        <v>-14.191800000000001</v>
      </c>
      <c r="T71" s="12">
        <v>7</v>
      </c>
      <c r="U71" s="12">
        <v>217</v>
      </c>
      <c r="V71" s="116">
        <v>62.93</v>
      </c>
      <c r="W71" s="116">
        <v>77.121799999999993</v>
      </c>
      <c r="X71" s="12" t="s">
        <v>254</v>
      </c>
      <c r="Y71" s="12">
        <v>1</v>
      </c>
      <c r="Z71" s="12">
        <v>0</v>
      </c>
      <c r="AA71" s="12">
        <v>0</v>
      </c>
      <c r="AB71" s="12">
        <v>0</v>
      </c>
      <c r="AC71" s="12">
        <v>3</v>
      </c>
      <c r="AD71" s="12">
        <v>2</v>
      </c>
      <c r="AE71" s="12">
        <v>1</v>
      </c>
      <c r="AF71" s="12">
        <v>2</v>
      </c>
      <c r="AG71" s="12" t="s">
        <v>1601</v>
      </c>
      <c r="AH71" s="12" t="s">
        <v>1552</v>
      </c>
    </row>
    <row r="72" spans="2:34" ht="28.8" x14ac:dyDescent="0.3">
      <c r="B72" s="12" t="s">
        <v>1105</v>
      </c>
      <c r="C72" s="12" t="s">
        <v>304</v>
      </c>
      <c r="D72" s="12" t="s">
        <v>327</v>
      </c>
      <c r="E72" s="12" t="s">
        <v>259</v>
      </c>
      <c r="F72" s="12" t="s">
        <v>2846</v>
      </c>
      <c r="G72" s="12" t="s">
        <v>1532</v>
      </c>
      <c r="H72" s="12" t="s">
        <v>1119</v>
      </c>
      <c r="I72" s="12" t="s">
        <v>1110</v>
      </c>
      <c r="J72" s="12" t="s">
        <v>1111</v>
      </c>
      <c r="K72" s="12" t="s">
        <v>1120</v>
      </c>
      <c r="L72" s="84" t="s">
        <v>722</v>
      </c>
      <c r="M72" s="85"/>
      <c r="N72" s="88" t="s">
        <v>722</v>
      </c>
      <c r="O72" s="118">
        <v>-0.93807947000000003</v>
      </c>
      <c r="P72" s="116">
        <v>0.30199999999999999</v>
      </c>
      <c r="Q72" s="116">
        <v>1.8700000000000001E-2</v>
      </c>
      <c r="R72" s="12">
        <v>0</v>
      </c>
      <c r="S72" s="116">
        <v>61.476100000000002</v>
      </c>
      <c r="T72" s="12">
        <v>1</v>
      </c>
      <c r="U72" s="12">
        <v>217</v>
      </c>
      <c r="V72" s="116">
        <v>65.534000000000006</v>
      </c>
      <c r="W72" s="116">
        <v>4.0579000000000001</v>
      </c>
      <c r="X72" s="12" t="s">
        <v>254</v>
      </c>
      <c r="Y72" s="12">
        <v>0</v>
      </c>
      <c r="Z72" s="12">
        <v>0</v>
      </c>
      <c r="AA72" s="12">
        <v>0</v>
      </c>
      <c r="AB72" s="12">
        <v>0</v>
      </c>
      <c r="AC72" s="12">
        <v>7</v>
      </c>
      <c r="AD72" s="12">
        <v>3</v>
      </c>
      <c r="AE72" s="12">
        <v>1</v>
      </c>
      <c r="AF72" s="12">
        <v>2</v>
      </c>
      <c r="AG72" s="12" t="s">
        <v>1602</v>
      </c>
      <c r="AH72" s="12" t="s">
        <v>1552</v>
      </c>
    </row>
    <row r="73" spans="2:34" ht="28.8" x14ac:dyDescent="0.3">
      <c r="B73" s="12" t="s">
        <v>1105</v>
      </c>
      <c r="C73" s="12" t="s">
        <v>304</v>
      </c>
      <c r="D73" s="12" t="s">
        <v>327</v>
      </c>
      <c r="E73" s="12" t="s">
        <v>246</v>
      </c>
      <c r="F73" s="12" t="s">
        <v>1531</v>
      </c>
      <c r="G73" s="12" t="s">
        <v>2898</v>
      </c>
      <c r="H73" s="12" t="s">
        <v>1119</v>
      </c>
      <c r="I73" s="12" t="s">
        <v>1110</v>
      </c>
      <c r="J73" s="12" t="s">
        <v>1111</v>
      </c>
      <c r="K73" s="12" t="s">
        <v>1120</v>
      </c>
      <c r="L73" s="84" t="s">
        <v>722</v>
      </c>
      <c r="M73" s="85"/>
      <c r="N73" s="88" t="s">
        <v>722</v>
      </c>
      <c r="O73" s="118">
        <v>-0.75198675000000004</v>
      </c>
      <c r="P73" s="116">
        <v>0.30199999999999999</v>
      </c>
      <c r="Q73" s="116">
        <v>7.4899999999999994E-2</v>
      </c>
      <c r="R73" s="12">
        <v>0</v>
      </c>
      <c r="S73" s="116">
        <v>49.280699999999896</v>
      </c>
      <c r="T73" s="12">
        <v>2</v>
      </c>
      <c r="U73" s="12">
        <v>217</v>
      </c>
      <c r="V73" s="116">
        <v>65.534000000000006</v>
      </c>
      <c r="W73" s="116">
        <v>16.253299999999999</v>
      </c>
      <c r="X73" s="12" t="s">
        <v>254</v>
      </c>
      <c r="Y73" s="12">
        <v>0</v>
      </c>
      <c r="Z73" s="12">
        <v>0</v>
      </c>
      <c r="AA73" s="12">
        <v>0</v>
      </c>
      <c r="AB73" s="12">
        <v>0</v>
      </c>
      <c r="AC73" s="12">
        <v>2</v>
      </c>
      <c r="AD73" s="12">
        <v>3</v>
      </c>
      <c r="AE73" s="12">
        <v>1</v>
      </c>
      <c r="AF73" s="12">
        <v>2</v>
      </c>
      <c r="AG73" s="12" t="s">
        <v>1603</v>
      </c>
      <c r="AH73" s="12" t="s">
        <v>1552</v>
      </c>
    </row>
    <row r="74" spans="2:34" ht="28.8" x14ac:dyDescent="0.3">
      <c r="B74" s="12" t="s">
        <v>1105</v>
      </c>
      <c r="C74" s="12" t="s">
        <v>304</v>
      </c>
      <c r="D74" s="12" t="s">
        <v>327</v>
      </c>
      <c r="E74" s="12" t="s">
        <v>254</v>
      </c>
      <c r="F74" s="12" t="s">
        <v>2846</v>
      </c>
      <c r="G74" s="12" t="s">
        <v>1532</v>
      </c>
      <c r="H74" s="12" t="s">
        <v>1119</v>
      </c>
      <c r="I74" s="12" t="s">
        <v>1110</v>
      </c>
      <c r="J74" s="12" t="s">
        <v>1111</v>
      </c>
      <c r="K74" s="12" t="s">
        <v>1120</v>
      </c>
      <c r="L74" s="84" t="s">
        <v>722</v>
      </c>
      <c r="M74" s="85"/>
      <c r="N74" s="88" t="s">
        <v>722</v>
      </c>
      <c r="O74" s="118">
        <v>-0.50860927</v>
      </c>
      <c r="P74" s="116">
        <v>0.30199999999999999</v>
      </c>
      <c r="Q74" s="116">
        <v>0.1484</v>
      </c>
      <c r="R74" s="12">
        <v>0</v>
      </c>
      <c r="S74" s="116">
        <v>33.331199999999903</v>
      </c>
      <c r="T74" s="12">
        <v>3</v>
      </c>
      <c r="U74" s="12">
        <v>217</v>
      </c>
      <c r="V74" s="116">
        <v>65.534000000000006</v>
      </c>
      <c r="W74" s="116">
        <v>32.202800000000003</v>
      </c>
      <c r="X74" s="12" t="s">
        <v>254</v>
      </c>
      <c r="Y74" s="12">
        <v>0</v>
      </c>
      <c r="Z74" s="12">
        <v>0</v>
      </c>
      <c r="AA74" s="12">
        <v>0</v>
      </c>
      <c r="AB74" s="12">
        <v>1</v>
      </c>
      <c r="AC74" s="12">
        <v>5</v>
      </c>
      <c r="AD74" s="12">
        <v>3</v>
      </c>
      <c r="AE74" s="12">
        <v>1</v>
      </c>
      <c r="AF74" s="12">
        <v>2</v>
      </c>
      <c r="AG74" s="12" t="s">
        <v>1604</v>
      </c>
      <c r="AH74" s="12" t="s">
        <v>1552</v>
      </c>
    </row>
    <row r="75" spans="2:34" ht="28.8" x14ac:dyDescent="0.3">
      <c r="B75" s="12" t="s">
        <v>1105</v>
      </c>
      <c r="C75" s="12" t="s">
        <v>304</v>
      </c>
      <c r="D75" s="12" t="s">
        <v>327</v>
      </c>
      <c r="E75" s="12" t="s">
        <v>256</v>
      </c>
      <c r="F75" s="12" t="s">
        <v>2846</v>
      </c>
      <c r="G75" s="12" t="s">
        <v>2898</v>
      </c>
      <c r="H75" s="12" t="s">
        <v>1119</v>
      </c>
      <c r="I75" s="12" t="s">
        <v>1110</v>
      </c>
      <c r="J75" s="12" t="s">
        <v>1111</v>
      </c>
      <c r="K75" s="12" t="s">
        <v>1120</v>
      </c>
      <c r="L75" s="84" t="s">
        <v>722</v>
      </c>
      <c r="M75" s="85"/>
      <c r="N75" s="88" t="s">
        <v>722</v>
      </c>
      <c r="O75" s="118">
        <v>-0.48476820999999998</v>
      </c>
      <c r="P75" s="116">
        <v>0.30199999999999999</v>
      </c>
      <c r="Q75" s="116">
        <v>0.15559999999999999</v>
      </c>
      <c r="R75" s="12">
        <v>0</v>
      </c>
      <c r="S75" s="116">
        <v>31.768799999999999</v>
      </c>
      <c r="T75" s="12">
        <v>4</v>
      </c>
      <c r="U75" s="12">
        <v>217</v>
      </c>
      <c r="V75" s="116">
        <v>65.534000000000006</v>
      </c>
      <c r="W75" s="116">
        <v>33.7652</v>
      </c>
      <c r="X75" s="12" t="s">
        <v>254</v>
      </c>
      <c r="Y75" s="12">
        <v>0</v>
      </c>
      <c r="Z75" s="12">
        <v>0</v>
      </c>
      <c r="AA75" s="12">
        <v>0</v>
      </c>
      <c r="AB75" s="12">
        <v>0</v>
      </c>
      <c r="AC75" s="12">
        <v>6</v>
      </c>
      <c r="AD75" s="12">
        <v>3</v>
      </c>
      <c r="AE75" s="12">
        <v>1</v>
      </c>
      <c r="AF75" s="12">
        <v>2</v>
      </c>
      <c r="AG75" s="12" t="s">
        <v>1605</v>
      </c>
      <c r="AH75" s="12" t="s">
        <v>1552</v>
      </c>
    </row>
    <row r="76" spans="2:34" ht="28.8" x14ac:dyDescent="0.3">
      <c r="B76" s="12" t="s">
        <v>1105</v>
      </c>
      <c r="C76" s="12" t="s">
        <v>304</v>
      </c>
      <c r="D76" s="12" t="s">
        <v>327</v>
      </c>
      <c r="E76" s="12" t="s">
        <v>251</v>
      </c>
      <c r="F76" s="12" t="s">
        <v>1531</v>
      </c>
      <c r="G76" s="12" t="s">
        <v>2898</v>
      </c>
      <c r="H76" s="12" t="s">
        <v>1119</v>
      </c>
      <c r="I76" s="12" t="s">
        <v>1110</v>
      </c>
      <c r="J76" s="12" t="s">
        <v>1111</v>
      </c>
      <c r="K76" s="12" t="s">
        <v>1120</v>
      </c>
      <c r="L76" s="84" t="s">
        <v>722</v>
      </c>
      <c r="M76" s="85"/>
      <c r="N76" s="88" t="s">
        <v>722</v>
      </c>
      <c r="O76" s="118">
        <v>-0.3602649</v>
      </c>
      <c r="P76" s="116">
        <v>0.30199999999999999</v>
      </c>
      <c r="Q76" s="116">
        <v>0.19320000000000001</v>
      </c>
      <c r="R76" s="12">
        <v>0</v>
      </c>
      <c r="S76" s="116">
        <v>23.6096</v>
      </c>
      <c r="T76" s="12">
        <v>5</v>
      </c>
      <c r="U76" s="12">
        <v>217</v>
      </c>
      <c r="V76" s="116">
        <v>65.534000000000006</v>
      </c>
      <c r="W76" s="116">
        <v>41.924399999999999</v>
      </c>
      <c r="X76" s="12" t="s">
        <v>254</v>
      </c>
      <c r="Y76" s="12">
        <v>0</v>
      </c>
      <c r="Z76" s="12">
        <v>0</v>
      </c>
      <c r="AA76" s="12">
        <v>0</v>
      </c>
      <c r="AB76" s="12">
        <v>0</v>
      </c>
      <c r="AC76" s="12">
        <v>4</v>
      </c>
      <c r="AD76" s="12">
        <v>3</v>
      </c>
      <c r="AE76" s="12">
        <v>1</v>
      </c>
      <c r="AF76" s="12">
        <v>2</v>
      </c>
      <c r="AG76" s="12" t="s">
        <v>1606</v>
      </c>
      <c r="AH76" s="12" t="s">
        <v>1552</v>
      </c>
    </row>
    <row r="77" spans="2:34" ht="28.8" x14ac:dyDescent="0.3">
      <c r="B77" s="12" t="s">
        <v>1105</v>
      </c>
      <c r="C77" s="12" t="s">
        <v>304</v>
      </c>
      <c r="D77" s="12" t="s">
        <v>327</v>
      </c>
      <c r="E77" s="12" t="s">
        <v>249</v>
      </c>
      <c r="F77" s="12" t="s">
        <v>1531</v>
      </c>
      <c r="G77" s="12" t="s">
        <v>1532</v>
      </c>
      <c r="H77" s="12" t="s">
        <v>1119</v>
      </c>
      <c r="I77" s="12" t="s">
        <v>1110</v>
      </c>
      <c r="J77" s="12" t="s">
        <v>1111</v>
      </c>
      <c r="K77" s="12" t="s">
        <v>1120</v>
      </c>
      <c r="L77" s="84" t="s">
        <v>722</v>
      </c>
      <c r="M77" s="85"/>
      <c r="N77" s="88" t="s">
        <v>722</v>
      </c>
      <c r="O77" s="118">
        <v>-2.913907E-2</v>
      </c>
      <c r="P77" s="116">
        <v>0.30199999999999999</v>
      </c>
      <c r="Q77" s="116">
        <v>0.29320000000000002</v>
      </c>
      <c r="R77" s="12">
        <v>0</v>
      </c>
      <c r="S77" s="116">
        <v>1.9096</v>
      </c>
      <c r="T77" s="12">
        <v>6</v>
      </c>
      <c r="U77" s="12">
        <v>217</v>
      </c>
      <c r="V77" s="116">
        <v>65.534000000000006</v>
      </c>
      <c r="W77" s="116">
        <v>63.624400000000001</v>
      </c>
      <c r="X77" s="12" t="s">
        <v>254</v>
      </c>
      <c r="Y77" s="12">
        <v>0</v>
      </c>
      <c r="Z77" s="12">
        <v>0</v>
      </c>
      <c r="AA77" s="12">
        <v>0</v>
      </c>
      <c r="AB77" s="12">
        <v>0</v>
      </c>
      <c r="AC77" s="12">
        <v>3</v>
      </c>
      <c r="AD77" s="12">
        <v>3</v>
      </c>
      <c r="AE77" s="12">
        <v>1</v>
      </c>
      <c r="AF77" s="12">
        <v>2</v>
      </c>
      <c r="AG77" s="12" t="s">
        <v>1607</v>
      </c>
      <c r="AH77" s="12" t="s">
        <v>1552</v>
      </c>
    </row>
    <row r="78" spans="2:34" ht="28.8" x14ac:dyDescent="0.3">
      <c r="B78" s="12" t="s">
        <v>1105</v>
      </c>
      <c r="C78" s="12" t="s">
        <v>304</v>
      </c>
      <c r="D78" s="12" t="s">
        <v>327</v>
      </c>
      <c r="E78" s="12" t="s">
        <v>260</v>
      </c>
      <c r="F78" s="12" t="s">
        <v>2846</v>
      </c>
      <c r="G78" s="12" t="s">
        <v>2898</v>
      </c>
      <c r="H78" s="12" t="s">
        <v>1119</v>
      </c>
      <c r="I78" s="12" t="s">
        <v>1110</v>
      </c>
      <c r="J78" s="12" t="s">
        <v>1111</v>
      </c>
      <c r="K78" s="12" t="s">
        <v>1120</v>
      </c>
      <c r="L78" s="84" t="s">
        <v>722</v>
      </c>
      <c r="M78" s="85"/>
      <c r="N78" s="88" t="s">
        <v>722</v>
      </c>
      <c r="O78" s="118">
        <v>6.6556290000000004E-2</v>
      </c>
      <c r="P78" s="116">
        <v>0.30199999999999999</v>
      </c>
      <c r="Q78" s="116">
        <v>0.3221</v>
      </c>
      <c r="R78" s="12">
        <v>0</v>
      </c>
      <c r="S78" s="116">
        <v>-4.3616999999999999</v>
      </c>
      <c r="T78" s="12">
        <v>7</v>
      </c>
      <c r="U78" s="12">
        <v>217</v>
      </c>
      <c r="V78" s="116">
        <v>65.534000000000006</v>
      </c>
      <c r="W78" s="116">
        <v>69.895700000000005</v>
      </c>
      <c r="X78" s="12" t="s">
        <v>254</v>
      </c>
      <c r="Y78" s="12">
        <v>1</v>
      </c>
      <c r="Z78" s="12">
        <v>0</v>
      </c>
      <c r="AA78" s="12">
        <v>0</v>
      </c>
      <c r="AB78" s="12">
        <v>0</v>
      </c>
      <c r="AC78" s="12">
        <v>8</v>
      </c>
      <c r="AD78" s="12">
        <v>3</v>
      </c>
      <c r="AE78" s="12">
        <v>1</v>
      </c>
      <c r="AF78" s="12">
        <v>2</v>
      </c>
      <c r="AG78" s="12" t="s">
        <v>1608</v>
      </c>
      <c r="AH78" s="12" t="s">
        <v>1552</v>
      </c>
    </row>
    <row r="79" spans="2:34" ht="28.8" x14ac:dyDescent="0.3">
      <c r="B79" s="12" t="s">
        <v>1105</v>
      </c>
      <c r="C79" s="12" t="s">
        <v>304</v>
      </c>
      <c r="D79" s="12" t="s">
        <v>330</v>
      </c>
      <c r="E79" s="12" t="s">
        <v>246</v>
      </c>
      <c r="F79" s="12" t="s">
        <v>1531</v>
      </c>
      <c r="G79" s="12" t="s">
        <v>2898</v>
      </c>
      <c r="H79" s="12" t="s">
        <v>1119</v>
      </c>
      <c r="I79" s="12" t="s">
        <v>1110</v>
      </c>
      <c r="J79" s="12" t="s">
        <v>1111</v>
      </c>
      <c r="K79" s="12" t="s">
        <v>1120</v>
      </c>
      <c r="L79" s="84" t="s">
        <v>722</v>
      </c>
      <c r="M79" s="85"/>
      <c r="N79" s="88" t="s">
        <v>722</v>
      </c>
      <c r="O79" s="118">
        <v>-0.64332562000000004</v>
      </c>
      <c r="P79" s="116">
        <v>2.5920000000000001</v>
      </c>
      <c r="Q79" s="116">
        <v>0.92449999999999999</v>
      </c>
      <c r="R79" s="12">
        <v>0</v>
      </c>
      <c r="S79" s="116">
        <v>361.847499999999</v>
      </c>
      <c r="T79" s="12">
        <v>1</v>
      </c>
      <c r="U79" s="12">
        <v>217</v>
      </c>
      <c r="V79" s="116">
        <v>562.46400000000006</v>
      </c>
      <c r="W79" s="116">
        <v>200.6165</v>
      </c>
      <c r="X79" s="12" t="s">
        <v>254</v>
      </c>
      <c r="Y79" s="12">
        <v>0</v>
      </c>
      <c r="Z79" s="12">
        <v>0</v>
      </c>
      <c r="AA79" s="12">
        <v>0</v>
      </c>
      <c r="AB79" s="12">
        <v>0</v>
      </c>
      <c r="AC79" s="12">
        <v>2</v>
      </c>
      <c r="AD79" s="12">
        <v>4</v>
      </c>
      <c r="AE79" s="12">
        <v>1</v>
      </c>
      <c r="AF79" s="12">
        <v>2</v>
      </c>
      <c r="AG79" s="12" t="s">
        <v>1609</v>
      </c>
      <c r="AH79" s="12" t="s">
        <v>1552</v>
      </c>
    </row>
    <row r="80" spans="2:34" ht="28.8" x14ac:dyDescent="0.3">
      <c r="B80" s="12" t="s">
        <v>1105</v>
      </c>
      <c r="C80" s="12" t="s">
        <v>304</v>
      </c>
      <c r="D80" s="12" t="s">
        <v>330</v>
      </c>
      <c r="E80" s="12" t="s">
        <v>256</v>
      </c>
      <c r="F80" s="12" t="s">
        <v>2846</v>
      </c>
      <c r="G80" s="12" t="s">
        <v>2898</v>
      </c>
      <c r="H80" s="12" t="s">
        <v>1119</v>
      </c>
      <c r="I80" s="12" t="s">
        <v>1110</v>
      </c>
      <c r="J80" s="12" t="s">
        <v>1111</v>
      </c>
      <c r="K80" s="12" t="s">
        <v>1120</v>
      </c>
      <c r="L80" s="84" t="s">
        <v>722</v>
      </c>
      <c r="M80" s="85"/>
      <c r="N80" s="88" t="s">
        <v>722</v>
      </c>
      <c r="O80" s="118">
        <v>-0.60050154</v>
      </c>
      <c r="P80" s="116">
        <v>2.5920000000000001</v>
      </c>
      <c r="Q80" s="116">
        <v>1.0355000000000001</v>
      </c>
      <c r="R80" s="12">
        <v>0</v>
      </c>
      <c r="S80" s="116">
        <v>337.76049999999998</v>
      </c>
      <c r="T80" s="12">
        <v>2</v>
      </c>
      <c r="U80" s="12">
        <v>217</v>
      </c>
      <c r="V80" s="116">
        <v>562.46400000000006</v>
      </c>
      <c r="W80" s="116">
        <v>224.70349999999999</v>
      </c>
      <c r="X80" s="12" t="s">
        <v>254</v>
      </c>
      <c r="Y80" s="12">
        <v>0</v>
      </c>
      <c r="Z80" s="12">
        <v>0</v>
      </c>
      <c r="AA80" s="12">
        <v>0</v>
      </c>
      <c r="AB80" s="12">
        <v>0</v>
      </c>
      <c r="AC80" s="12">
        <v>6</v>
      </c>
      <c r="AD80" s="12">
        <v>4</v>
      </c>
      <c r="AE80" s="12">
        <v>1</v>
      </c>
      <c r="AF80" s="12">
        <v>2</v>
      </c>
      <c r="AG80" s="12" t="s">
        <v>1610</v>
      </c>
      <c r="AH80" s="12" t="s">
        <v>1552</v>
      </c>
    </row>
    <row r="81" spans="2:34" ht="28.8" x14ac:dyDescent="0.3">
      <c r="B81" s="12" t="s">
        <v>1105</v>
      </c>
      <c r="C81" s="12" t="s">
        <v>304</v>
      </c>
      <c r="D81" s="12" t="s">
        <v>330</v>
      </c>
      <c r="E81" s="12" t="s">
        <v>259</v>
      </c>
      <c r="F81" s="12" t="s">
        <v>2846</v>
      </c>
      <c r="G81" s="12" t="s">
        <v>1532</v>
      </c>
      <c r="H81" s="12" t="s">
        <v>1119</v>
      </c>
      <c r="I81" s="12" t="s">
        <v>1110</v>
      </c>
      <c r="J81" s="12" t="s">
        <v>1111</v>
      </c>
      <c r="K81" s="12" t="s">
        <v>1120</v>
      </c>
      <c r="L81" s="84" t="s">
        <v>722</v>
      </c>
      <c r="M81" s="85"/>
      <c r="N81" s="88" t="s">
        <v>722</v>
      </c>
      <c r="O81" s="118">
        <v>-0.36624227999999998</v>
      </c>
      <c r="P81" s="116">
        <v>2.5920000000000001</v>
      </c>
      <c r="Q81" s="116">
        <v>1.6427</v>
      </c>
      <c r="R81" s="12">
        <v>0</v>
      </c>
      <c r="S81" s="116">
        <v>205.99809999999999</v>
      </c>
      <c r="T81" s="12">
        <v>3</v>
      </c>
      <c r="U81" s="12">
        <v>217</v>
      </c>
      <c r="V81" s="116">
        <v>562.46400000000006</v>
      </c>
      <c r="W81" s="116">
        <v>356.46589999999998</v>
      </c>
      <c r="X81" s="12" t="s">
        <v>254</v>
      </c>
      <c r="Y81" s="12">
        <v>0</v>
      </c>
      <c r="Z81" s="12">
        <v>0</v>
      </c>
      <c r="AA81" s="12">
        <v>0</v>
      </c>
      <c r="AB81" s="12">
        <v>0</v>
      </c>
      <c r="AC81" s="12">
        <v>7</v>
      </c>
      <c r="AD81" s="12">
        <v>4</v>
      </c>
      <c r="AE81" s="12">
        <v>1</v>
      </c>
      <c r="AF81" s="12">
        <v>2</v>
      </c>
      <c r="AG81" s="12" t="s">
        <v>1611</v>
      </c>
      <c r="AH81" s="12" t="s">
        <v>1552</v>
      </c>
    </row>
    <row r="82" spans="2:34" ht="28.8" x14ac:dyDescent="0.3">
      <c r="B82" s="12" t="s">
        <v>1105</v>
      </c>
      <c r="C82" s="12" t="s">
        <v>304</v>
      </c>
      <c r="D82" s="12" t="s">
        <v>330</v>
      </c>
      <c r="E82" s="12" t="s">
        <v>251</v>
      </c>
      <c r="F82" s="12" t="s">
        <v>1531</v>
      </c>
      <c r="G82" s="12" t="s">
        <v>2898</v>
      </c>
      <c r="H82" s="12" t="s">
        <v>1119</v>
      </c>
      <c r="I82" s="12" t="s">
        <v>1110</v>
      </c>
      <c r="J82" s="12" t="s">
        <v>1111</v>
      </c>
      <c r="K82" s="12" t="s">
        <v>1120</v>
      </c>
      <c r="L82" s="84" t="s">
        <v>722</v>
      </c>
      <c r="M82" s="85"/>
      <c r="N82" s="88" t="s">
        <v>722</v>
      </c>
      <c r="O82" s="118">
        <v>-0.17781636000000001</v>
      </c>
      <c r="P82" s="116">
        <v>2.5920000000000001</v>
      </c>
      <c r="Q82" s="116">
        <v>2.1311</v>
      </c>
      <c r="R82" s="12">
        <v>0</v>
      </c>
      <c r="S82" s="116">
        <v>100.0153</v>
      </c>
      <c r="T82" s="12">
        <v>4</v>
      </c>
      <c r="U82" s="12">
        <v>217</v>
      </c>
      <c r="V82" s="116">
        <v>562.46400000000006</v>
      </c>
      <c r="W82" s="116">
        <v>462.44869999999997</v>
      </c>
      <c r="X82" s="12" t="s">
        <v>254</v>
      </c>
      <c r="Y82" s="12">
        <v>0</v>
      </c>
      <c r="Z82" s="12">
        <v>0</v>
      </c>
      <c r="AA82" s="12">
        <v>0</v>
      </c>
      <c r="AB82" s="12">
        <v>0</v>
      </c>
      <c r="AC82" s="12">
        <v>4</v>
      </c>
      <c r="AD82" s="12">
        <v>4</v>
      </c>
      <c r="AE82" s="12">
        <v>1</v>
      </c>
      <c r="AF82" s="12">
        <v>2</v>
      </c>
      <c r="AG82" s="12" t="s">
        <v>1612</v>
      </c>
      <c r="AH82" s="12" t="s">
        <v>1552</v>
      </c>
    </row>
    <row r="83" spans="2:34" ht="28.8" x14ac:dyDescent="0.3">
      <c r="B83" s="12" t="s">
        <v>1105</v>
      </c>
      <c r="C83" s="12" t="s">
        <v>304</v>
      </c>
      <c r="D83" s="12" t="s">
        <v>330</v>
      </c>
      <c r="E83" s="12" t="s">
        <v>260</v>
      </c>
      <c r="F83" s="12" t="s">
        <v>2846</v>
      </c>
      <c r="G83" s="12" t="s">
        <v>2898</v>
      </c>
      <c r="H83" s="12" t="s">
        <v>1119</v>
      </c>
      <c r="I83" s="12" t="s">
        <v>1110</v>
      </c>
      <c r="J83" s="12" t="s">
        <v>1111</v>
      </c>
      <c r="K83" s="12" t="s">
        <v>1120</v>
      </c>
      <c r="L83" s="84" t="s">
        <v>722</v>
      </c>
      <c r="M83" s="85"/>
      <c r="N83" s="88" t="s">
        <v>722</v>
      </c>
      <c r="O83" s="118">
        <v>-9.1358019999999998E-2</v>
      </c>
      <c r="P83" s="116">
        <v>2.5920000000000001</v>
      </c>
      <c r="Q83" s="116">
        <v>2.3552</v>
      </c>
      <c r="R83" s="12">
        <v>0</v>
      </c>
      <c r="S83" s="116">
        <v>51.385599999999997</v>
      </c>
      <c r="T83" s="12">
        <v>5</v>
      </c>
      <c r="U83" s="12">
        <v>217</v>
      </c>
      <c r="V83" s="116">
        <v>562.46400000000006</v>
      </c>
      <c r="W83" s="116">
        <v>511.07839999999999</v>
      </c>
      <c r="X83" s="12" t="s">
        <v>254</v>
      </c>
      <c r="Y83" s="12">
        <v>0</v>
      </c>
      <c r="Z83" s="12">
        <v>0</v>
      </c>
      <c r="AA83" s="12">
        <v>0</v>
      </c>
      <c r="AB83" s="12">
        <v>0</v>
      </c>
      <c r="AC83" s="12">
        <v>8</v>
      </c>
      <c r="AD83" s="12">
        <v>4</v>
      </c>
      <c r="AE83" s="12">
        <v>1</v>
      </c>
      <c r="AF83" s="12">
        <v>2</v>
      </c>
      <c r="AG83" s="12" t="s">
        <v>1613</v>
      </c>
      <c r="AH83" s="12" t="s">
        <v>1552</v>
      </c>
    </row>
    <row r="84" spans="2:34" ht="28.8" x14ac:dyDescent="0.3">
      <c r="B84" s="12" t="s">
        <v>1105</v>
      </c>
      <c r="C84" s="12" t="s">
        <v>304</v>
      </c>
      <c r="D84" s="12" t="s">
        <v>330</v>
      </c>
      <c r="E84" s="12" t="s">
        <v>249</v>
      </c>
      <c r="F84" s="12" t="s">
        <v>1531</v>
      </c>
      <c r="G84" s="12" t="s">
        <v>1532</v>
      </c>
      <c r="H84" s="12" t="s">
        <v>1119</v>
      </c>
      <c r="I84" s="12" t="s">
        <v>1110</v>
      </c>
      <c r="J84" s="12" t="s">
        <v>1111</v>
      </c>
      <c r="K84" s="12" t="s">
        <v>1120</v>
      </c>
      <c r="L84" s="84" t="s">
        <v>722</v>
      </c>
      <c r="M84" s="85"/>
      <c r="N84" s="88" t="s">
        <v>722</v>
      </c>
      <c r="O84" s="118">
        <v>2.4922840000000002E-2</v>
      </c>
      <c r="P84" s="116">
        <v>2.5920000000000001</v>
      </c>
      <c r="Q84" s="116">
        <v>2.6566000000000001</v>
      </c>
      <c r="R84" s="12">
        <v>0</v>
      </c>
      <c r="S84" s="116">
        <v>-14.0182</v>
      </c>
      <c r="T84" s="12">
        <v>6</v>
      </c>
      <c r="U84" s="12">
        <v>217</v>
      </c>
      <c r="V84" s="116">
        <v>562.46400000000006</v>
      </c>
      <c r="W84" s="116">
        <v>576.48220000000003</v>
      </c>
      <c r="X84" s="12" t="s">
        <v>254</v>
      </c>
      <c r="Y84" s="12">
        <v>1</v>
      </c>
      <c r="Z84" s="12">
        <v>0</v>
      </c>
      <c r="AA84" s="12">
        <v>0</v>
      </c>
      <c r="AB84" s="12">
        <v>0</v>
      </c>
      <c r="AC84" s="12">
        <v>3</v>
      </c>
      <c r="AD84" s="12">
        <v>4</v>
      </c>
      <c r="AE84" s="12">
        <v>1</v>
      </c>
      <c r="AF84" s="12">
        <v>2</v>
      </c>
      <c r="AG84" s="12" t="s">
        <v>1614</v>
      </c>
      <c r="AH84" s="12" t="s">
        <v>1552</v>
      </c>
    </row>
    <row r="85" spans="2:34" ht="28.8" x14ac:dyDescent="0.3">
      <c r="B85" s="12" t="s">
        <v>1105</v>
      </c>
      <c r="C85" s="12" t="s">
        <v>304</v>
      </c>
      <c r="D85" s="12" t="s">
        <v>330</v>
      </c>
      <c r="E85" s="12" t="s">
        <v>254</v>
      </c>
      <c r="F85" s="12" t="s">
        <v>2846</v>
      </c>
      <c r="G85" s="12" t="s">
        <v>1532</v>
      </c>
      <c r="H85" s="12" t="s">
        <v>1119</v>
      </c>
      <c r="I85" s="12" t="s">
        <v>1110</v>
      </c>
      <c r="J85" s="12" t="s">
        <v>1111</v>
      </c>
      <c r="K85" s="12" t="s">
        <v>1120</v>
      </c>
      <c r="L85" s="84" t="s">
        <v>722</v>
      </c>
      <c r="M85" s="85"/>
      <c r="N85" s="88" t="s">
        <v>722</v>
      </c>
      <c r="O85" s="118">
        <v>0.20536265000000001</v>
      </c>
      <c r="P85" s="116">
        <v>2.5920000000000001</v>
      </c>
      <c r="Q85" s="116">
        <v>3.1242999999999999</v>
      </c>
      <c r="R85" s="12">
        <v>0</v>
      </c>
      <c r="S85" s="116">
        <v>-115.5091</v>
      </c>
      <c r="T85" s="12">
        <v>7</v>
      </c>
      <c r="U85" s="12">
        <v>217</v>
      </c>
      <c r="V85" s="116">
        <v>562.46400000000006</v>
      </c>
      <c r="W85" s="116">
        <v>677.97310000000004</v>
      </c>
      <c r="X85" s="12" t="s">
        <v>254</v>
      </c>
      <c r="Y85" s="12">
        <v>1</v>
      </c>
      <c r="Z85" s="12">
        <v>0</v>
      </c>
      <c r="AA85" s="12">
        <v>0</v>
      </c>
      <c r="AB85" s="12">
        <v>1</v>
      </c>
      <c r="AC85" s="12">
        <v>5</v>
      </c>
      <c r="AD85" s="12">
        <v>4</v>
      </c>
      <c r="AE85" s="12">
        <v>1</v>
      </c>
      <c r="AF85" s="12">
        <v>2</v>
      </c>
      <c r="AG85" s="12" t="s">
        <v>1615</v>
      </c>
      <c r="AH85" s="12" t="s">
        <v>1552</v>
      </c>
    </row>
    <row r="86" spans="2:34" ht="28.8" x14ac:dyDescent="0.3">
      <c r="B86" s="12" t="s">
        <v>1105</v>
      </c>
      <c r="C86" s="12" t="s">
        <v>304</v>
      </c>
      <c r="D86" s="12" t="s">
        <v>333</v>
      </c>
      <c r="E86" s="12" t="s">
        <v>246</v>
      </c>
      <c r="F86" s="12" t="s">
        <v>1531</v>
      </c>
      <c r="G86" s="12" t="s">
        <v>2898</v>
      </c>
      <c r="H86" s="12" t="s">
        <v>1119</v>
      </c>
      <c r="I86" s="12" t="s">
        <v>1110</v>
      </c>
      <c r="J86" s="12" t="s">
        <v>1111</v>
      </c>
      <c r="K86" s="12" t="s">
        <v>1120</v>
      </c>
      <c r="L86" s="84" t="s">
        <v>722</v>
      </c>
      <c r="M86" s="85"/>
      <c r="N86" s="88" t="s">
        <v>722</v>
      </c>
      <c r="O86" s="118">
        <v>-0.64331335000000001</v>
      </c>
      <c r="P86" s="116">
        <v>562.46400000000006</v>
      </c>
      <c r="Q86" s="116">
        <v>200.6234</v>
      </c>
      <c r="R86" s="12">
        <v>0</v>
      </c>
      <c r="S86" s="116">
        <v>361.84059999999999</v>
      </c>
      <c r="T86" s="12">
        <v>1</v>
      </c>
      <c r="U86" s="12">
        <v>1</v>
      </c>
      <c r="V86" s="116">
        <v>562.46400000000006</v>
      </c>
      <c r="W86" s="116">
        <v>200.6234</v>
      </c>
      <c r="X86" s="12" t="s">
        <v>254</v>
      </c>
      <c r="Y86" s="12">
        <v>0</v>
      </c>
      <c r="Z86" s="12">
        <v>0</v>
      </c>
      <c r="AA86" s="12">
        <v>0</v>
      </c>
      <c r="AB86" s="12">
        <v>0</v>
      </c>
      <c r="AC86" s="12">
        <v>2</v>
      </c>
      <c r="AD86" s="12">
        <v>5</v>
      </c>
      <c r="AE86" s="12">
        <v>1</v>
      </c>
      <c r="AF86" s="12">
        <v>2</v>
      </c>
      <c r="AG86" s="12" t="s">
        <v>1616</v>
      </c>
      <c r="AH86" s="12" t="s">
        <v>1552</v>
      </c>
    </row>
    <row r="87" spans="2:34" ht="28.8" x14ac:dyDescent="0.3">
      <c r="B87" s="12" t="s">
        <v>1105</v>
      </c>
      <c r="C87" s="12" t="s">
        <v>304</v>
      </c>
      <c r="D87" s="12" t="s">
        <v>333</v>
      </c>
      <c r="E87" s="12" t="s">
        <v>256</v>
      </c>
      <c r="F87" s="12" t="s">
        <v>2846</v>
      </c>
      <c r="G87" s="12" t="s">
        <v>2898</v>
      </c>
      <c r="H87" s="12" t="s">
        <v>1119</v>
      </c>
      <c r="I87" s="12" t="s">
        <v>1110</v>
      </c>
      <c r="J87" s="12" t="s">
        <v>1111</v>
      </c>
      <c r="K87" s="12" t="s">
        <v>1120</v>
      </c>
      <c r="L87" s="84" t="s">
        <v>722</v>
      </c>
      <c r="M87" s="85"/>
      <c r="N87" s="88" t="s">
        <v>722</v>
      </c>
      <c r="O87" s="118">
        <v>-0.60049461000000004</v>
      </c>
      <c r="P87" s="116">
        <v>562.46400000000006</v>
      </c>
      <c r="Q87" s="116">
        <v>224.70740000000001</v>
      </c>
      <c r="R87" s="12">
        <v>0</v>
      </c>
      <c r="S87" s="116">
        <v>337.75659999999999</v>
      </c>
      <c r="T87" s="12">
        <v>2</v>
      </c>
      <c r="U87" s="12">
        <v>1</v>
      </c>
      <c r="V87" s="116">
        <v>562.46400000000006</v>
      </c>
      <c r="W87" s="116">
        <v>224.70740000000001</v>
      </c>
      <c r="X87" s="12" t="s">
        <v>254</v>
      </c>
      <c r="Y87" s="12">
        <v>0</v>
      </c>
      <c r="Z87" s="12">
        <v>0</v>
      </c>
      <c r="AA87" s="12">
        <v>0</v>
      </c>
      <c r="AB87" s="12">
        <v>0</v>
      </c>
      <c r="AC87" s="12">
        <v>6</v>
      </c>
      <c r="AD87" s="12">
        <v>5</v>
      </c>
      <c r="AE87" s="12">
        <v>1</v>
      </c>
      <c r="AF87" s="12">
        <v>2</v>
      </c>
      <c r="AG87" s="12" t="s">
        <v>1617</v>
      </c>
      <c r="AH87" s="12" t="s">
        <v>1552</v>
      </c>
    </row>
    <row r="88" spans="2:34" ht="28.8" x14ac:dyDescent="0.3">
      <c r="B88" s="12" t="s">
        <v>1105</v>
      </c>
      <c r="C88" s="12" t="s">
        <v>304</v>
      </c>
      <c r="D88" s="12" t="s">
        <v>333</v>
      </c>
      <c r="E88" s="12" t="s">
        <v>259</v>
      </c>
      <c r="F88" s="12" t="s">
        <v>2846</v>
      </c>
      <c r="G88" s="12" t="s">
        <v>1532</v>
      </c>
      <c r="H88" s="12" t="s">
        <v>1119</v>
      </c>
      <c r="I88" s="12" t="s">
        <v>1110</v>
      </c>
      <c r="J88" s="12" t="s">
        <v>1111</v>
      </c>
      <c r="K88" s="12" t="s">
        <v>1120</v>
      </c>
      <c r="L88" s="84" t="s">
        <v>722</v>
      </c>
      <c r="M88" s="85"/>
      <c r="N88" s="88" t="s">
        <v>722</v>
      </c>
      <c r="O88" s="118">
        <v>-0.36624993</v>
      </c>
      <c r="P88" s="116">
        <v>562.46400000000006</v>
      </c>
      <c r="Q88" s="116">
        <v>356.46159999999998</v>
      </c>
      <c r="R88" s="12">
        <v>0</v>
      </c>
      <c r="S88" s="116">
        <v>206.00239999999999</v>
      </c>
      <c r="T88" s="12">
        <v>3</v>
      </c>
      <c r="U88" s="12">
        <v>1</v>
      </c>
      <c r="V88" s="116">
        <v>562.46400000000006</v>
      </c>
      <c r="W88" s="116">
        <v>356.46159999999998</v>
      </c>
      <c r="X88" s="12" t="s">
        <v>254</v>
      </c>
      <c r="Y88" s="12">
        <v>0</v>
      </c>
      <c r="Z88" s="12">
        <v>0</v>
      </c>
      <c r="AA88" s="12">
        <v>0</v>
      </c>
      <c r="AB88" s="12">
        <v>0</v>
      </c>
      <c r="AC88" s="12">
        <v>7</v>
      </c>
      <c r="AD88" s="12">
        <v>5</v>
      </c>
      <c r="AE88" s="12">
        <v>1</v>
      </c>
      <c r="AF88" s="12">
        <v>2</v>
      </c>
      <c r="AG88" s="12" t="s">
        <v>1618</v>
      </c>
      <c r="AH88" s="12" t="s">
        <v>1552</v>
      </c>
    </row>
    <row r="89" spans="2:34" ht="28.8" x14ac:dyDescent="0.3">
      <c r="B89" s="12" t="s">
        <v>1105</v>
      </c>
      <c r="C89" s="12" t="s">
        <v>304</v>
      </c>
      <c r="D89" s="12" t="s">
        <v>333</v>
      </c>
      <c r="E89" s="12" t="s">
        <v>251</v>
      </c>
      <c r="F89" s="12" t="s">
        <v>1531</v>
      </c>
      <c r="G89" s="12" t="s">
        <v>2898</v>
      </c>
      <c r="H89" s="12" t="s">
        <v>1119</v>
      </c>
      <c r="I89" s="12" t="s">
        <v>1110</v>
      </c>
      <c r="J89" s="12" t="s">
        <v>1111</v>
      </c>
      <c r="K89" s="12" t="s">
        <v>1120</v>
      </c>
      <c r="L89" s="84" t="s">
        <v>722</v>
      </c>
      <c r="M89" s="85"/>
      <c r="N89" s="88" t="s">
        <v>722</v>
      </c>
      <c r="O89" s="118">
        <v>-0.17782400000000001</v>
      </c>
      <c r="P89" s="116">
        <v>562.46400000000006</v>
      </c>
      <c r="Q89" s="116">
        <v>462.44439999999997</v>
      </c>
      <c r="R89" s="12">
        <v>0</v>
      </c>
      <c r="S89" s="116">
        <v>100.0196</v>
      </c>
      <c r="T89" s="12">
        <v>4</v>
      </c>
      <c r="U89" s="12">
        <v>1</v>
      </c>
      <c r="V89" s="116">
        <v>562.46400000000006</v>
      </c>
      <c r="W89" s="116">
        <v>462.44439999999997</v>
      </c>
      <c r="X89" s="12" t="s">
        <v>254</v>
      </c>
      <c r="Y89" s="12">
        <v>0</v>
      </c>
      <c r="Z89" s="12">
        <v>0</v>
      </c>
      <c r="AA89" s="12">
        <v>0</v>
      </c>
      <c r="AB89" s="12">
        <v>0</v>
      </c>
      <c r="AC89" s="12">
        <v>4</v>
      </c>
      <c r="AD89" s="12">
        <v>5</v>
      </c>
      <c r="AE89" s="12">
        <v>1</v>
      </c>
      <c r="AF89" s="12">
        <v>2</v>
      </c>
      <c r="AG89" s="12" t="s">
        <v>1619</v>
      </c>
      <c r="AH89" s="12" t="s">
        <v>1552</v>
      </c>
    </row>
    <row r="90" spans="2:34" ht="28.8" x14ac:dyDescent="0.3">
      <c r="B90" s="12" t="s">
        <v>1105</v>
      </c>
      <c r="C90" s="12" t="s">
        <v>304</v>
      </c>
      <c r="D90" s="12" t="s">
        <v>333</v>
      </c>
      <c r="E90" s="12" t="s">
        <v>260</v>
      </c>
      <c r="F90" s="12" t="s">
        <v>2846</v>
      </c>
      <c r="G90" s="12" t="s">
        <v>2898</v>
      </c>
      <c r="H90" s="12" t="s">
        <v>1119</v>
      </c>
      <c r="I90" s="12" t="s">
        <v>1110</v>
      </c>
      <c r="J90" s="12" t="s">
        <v>1111</v>
      </c>
      <c r="K90" s="12" t="s">
        <v>1120</v>
      </c>
      <c r="L90" s="84" t="s">
        <v>722</v>
      </c>
      <c r="M90" s="85"/>
      <c r="N90" s="88" t="s">
        <v>722</v>
      </c>
      <c r="O90" s="118">
        <v>-9.1354110000000002E-2</v>
      </c>
      <c r="P90" s="116">
        <v>562.46400000000006</v>
      </c>
      <c r="Q90" s="116">
        <v>511.0806</v>
      </c>
      <c r="R90" s="12">
        <v>0</v>
      </c>
      <c r="S90" s="116">
        <v>51.383400000000002</v>
      </c>
      <c r="T90" s="12">
        <v>5</v>
      </c>
      <c r="U90" s="12">
        <v>1</v>
      </c>
      <c r="V90" s="116">
        <v>562.46400000000006</v>
      </c>
      <c r="W90" s="116">
        <v>511.0806</v>
      </c>
      <c r="X90" s="12" t="s">
        <v>254</v>
      </c>
      <c r="Y90" s="12">
        <v>0</v>
      </c>
      <c r="Z90" s="12">
        <v>0</v>
      </c>
      <c r="AA90" s="12">
        <v>0</v>
      </c>
      <c r="AB90" s="12">
        <v>0</v>
      </c>
      <c r="AC90" s="12">
        <v>8</v>
      </c>
      <c r="AD90" s="12">
        <v>5</v>
      </c>
      <c r="AE90" s="12">
        <v>1</v>
      </c>
      <c r="AF90" s="12">
        <v>2</v>
      </c>
      <c r="AG90" s="12" t="s">
        <v>1620</v>
      </c>
      <c r="AH90" s="12" t="s">
        <v>1552</v>
      </c>
    </row>
    <row r="91" spans="2:34" ht="28.8" x14ac:dyDescent="0.3">
      <c r="B91" s="12" t="s">
        <v>1105</v>
      </c>
      <c r="C91" s="12" t="s">
        <v>304</v>
      </c>
      <c r="D91" s="12" t="s">
        <v>333</v>
      </c>
      <c r="E91" s="12" t="s">
        <v>249</v>
      </c>
      <c r="F91" s="12" t="s">
        <v>1531</v>
      </c>
      <c r="G91" s="12" t="s">
        <v>1532</v>
      </c>
      <c r="H91" s="12" t="s">
        <v>1119</v>
      </c>
      <c r="I91" s="12" t="s">
        <v>1110</v>
      </c>
      <c r="J91" s="12" t="s">
        <v>1111</v>
      </c>
      <c r="K91" s="12" t="s">
        <v>1120</v>
      </c>
      <c r="L91" s="84" t="s">
        <v>722</v>
      </c>
      <c r="M91" s="85"/>
      <c r="N91" s="88" t="s">
        <v>722</v>
      </c>
      <c r="O91" s="118">
        <v>2.491662E-2</v>
      </c>
      <c r="P91" s="116">
        <v>562.46400000000006</v>
      </c>
      <c r="Q91" s="116">
        <v>576.4787</v>
      </c>
      <c r="R91" s="12">
        <v>0</v>
      </c>
      <c r="S91" s="116">
        <v>-14.014699999999999</v>
      </c>
      <c r="T91" s="12">
        <v>6</v>
      </c>
      <c r="U91" s="12">
        <v>1</v>
      </c>
      <c r="V91" s="116">
        <v>562.46400000000006</v>
      </c>
      <c r="W91" s="116">
        <v>576.4787</v>
      </c>
      <c r="X91" s="12" t="s">
        <v>254</v>
      </c>
      <c r="Y91" s="12">
        <v>1</v>
      </c>
      <c r="Z91" s="12">
        <v>0</v>
      </c>
      <c r="AA91" s="12">
        <v>0</v>
      </c>
      <c r="AB91" s="12">
        <v>0</v>
      </c>
      <c r="AC91" s="12">
        <v>3</v>
      </c>
      <c r="AD91" s="12">
        <v>5</v>
      </c>
      <c r="AE91" s="12">
        <v>1</v>
      </c>
      <c r="AF91" s="12">
        <v>2</v>
      </c>
      <c r="AG91" s="12" t="s">
        <v>1621</v>
      </c>
      <c r="AH91" s="12" t="s">
        <v>1552</v>
      </c>
    </row>
    <row r="92" spans="2:34" ht="28.8" x14ac:dyDescent="0.3">
      <c r="B92" s="12" t="s">
        <v>1105</v>
      </c>
      <c r="C92" s="12" t="s">
        <v>304</v>
      </c>
      <c r="D92" s="12" t="s">
        <v>333</v>
      </c>
      <c r="E92" s="12" t="s">
        <v>254</v>
      </c>
      <c r="F92" s="12" t="s">
        <v>2846</v>
      </c>
      <c r="G92" s="12" t="s">
        <v>1532</v>
      </c>
      <c r="H92" s="12" t="s">
        <v>1119</v>
      </c>
      <c r="I92" s="12" t="s">
        <v>1110</v>
      </c>
      <c r="J92" s="12" t="s">
        <v>1111</v>
      </c>
      <c r="K92" s="12" t="s">
        <v>1120</v>
      </c>
      <c r="L92" s="84" t="s">
        <v>722</v>
      </c>
      <c r="M92" s="85"/>
      <c r="N92" s="88" t="s">
        <v>722</v>
      </c>
      <c r="O92" s="118">
        <v>0.20535643000000001</v>
      </c>
      <c r="P92" s="116">
        <v>562.46400000000006</v>
      </c>
      <c r="Q92" s="116">
        <v>677.96960000000001</v>
      </c>
      <c r="R92" s="12">
        <v>0</v>
      </c>
      <c r="S92" s="116">
        <v>-115.5056</v>
      </c>
      <c r="T92" s="12">
        <v>7</v>
      </c>
      <c r="U92" s="12">
        <v>1</v>
      </c>
      <c r="V92" s="116">
        <v>562.46400000000006</v>
      </c>
      <c r="W92" s="116">
        <v>677.96960000000001</v>
      </c>
      <c r="X92" s="12" t="s">
        <v>254</v>
      </c>
      <c r="Y92" s="12">
        <v>1</v>
      </c>
      <c r="Z92" s="12">
        <v>0</v>
      </c>
      <c r="AA92" s="12">
        <v>0</v>
      </c>
      <c r="AB92" s="12">
        <v>1</v>
      </c>
      <c r="AC92" s="12">
        <v>5</v>
      </c>
      <c r="AD92" s="12">
        <v>5</v>
      </c>
      <c r="AE92" s="12">
        <v>1</v>
      </c>
      <c r="AF92" s="12">
        <v>2</v>
      </c>
      <c r="AG92" s="12" t="s">
        <v>1622</v>
      </c>
      <c r="AH92" s="12" t="s">
        <v>1552</v>
      </c>
    </row>
    <row r="93" spans="2:34" ht="43.2" x14ac:dyDescent="0.3">
      <c r="B93" s="12" t="s">
        <v>1105</v>
      </c>
      <c r="C93" s="12" t="s">
        <v>304</v>
      </c>
      <c r="D93" s="12" t="s">
        <v>312</v>
      </c>
      <c r="E93" s="12" t="s">
        <v>256</v>
      </c>
      <c r="F93" s="12" t="s">
        <v>2846</v>
      </c>
      <c r="G93" s="12" t="s">
        <v>2898</v>
      </c>
      <c r="H93" s="12" t="s">
        <v>1125</v>
      </c>
      <c r="I93" s="12" t="s">
        <v>1110</v>
      </c>
      <c r="J93" s="12" t="s">
        <v>1111</v>
      </c>
      <c r="K93" s="12" t="s">
        <v>1126</v>
      </c>
      <c r="L93" s="84" t="s">
        <v>722</v>
      </c>
      <c r="M93" s="85"/>
      <c r="N93" s="88" t="s">
        <v>722</v>
      </c>
      <c r="O93" s="118">
        <v>-0.61699999999999999</v>
      </c>
      <c r="P93" s="116">
        <v>3</v>
      </c>
      <c r="Q93" s="116">
        <v>1.149</v>
      </c>
      <c r="R93" s="12">
        <v>0</v>
      </c>
      <c r="S93" s="116">
        <v>588.61799999999903</v>
      </c>
      <c r="T93" s="12">
        <v>1</v>
      </c>
      <c r="U93" s="12">
        <v>318</v>
      </c>
      <c r="V93" s="116">
        <v>954</v>
      </c>
      <c r="W93" s="116">
        <v>365.38200000000001</v>
      </c>
      <c r="X93" s="12" t="s">
        <v>254</v>
      </c>
      <c r="Y93" s="12">
        <v>0</v>
      </c>
      <c r="Z93" s="12">
        <v>0</v>
      </c>
      <c r="AA93" s="12">
        <v>0</v>
      </c>
      <c r="AB93" s="12">
        <v>0</v>
      </c>
      <c r="AC93" s="12">
        <v>6</v>
      </c>
      <c r="AD93" s="12">
        <v>1</v>
      </c>
      <c r="AE93" s="12">
        <v>1</v>
      </c>
      <c r="AF93" s="12">
        <v>3</v>
      </c>
      <c r="AG93" s="12" t="s">
        <v>1623</v>
      </c>
      <c r="AH93" s="12" t="s">
        <v>1552</v>
      </c>
    </row>
    <row r="94" spans="2:34" ht="43.2" x14ac:dyDescent="0.3">
      <c r="B94" s="12" t="s">
        <v>1105</v>
      </c>
      <c r="C94" s="12" t="s">
        <v>304</v>
      </c>
      <c r="D94" s="12" t="s">
        <v>312</v>
      </c>
      <c r="E94" s="12" t="s">
        <v>249</v>
      </c>
      <c r="F94" s="12" t="s">
        <v>1531</v>
      </c>
      <c r="G94" s="12" t="s">
        <v>1532</v>
      </c>
      <c r="H94" s="12" t="s">
        <v>1125</v>
      </c>
      <c r="I94" s="12" t="s">
        <v>1110</v>
      </c>
      <c r="J94" s="12" t="s">
        <v>1111</v>
      </c>
      <c r="K94" s="12" t="s">
        <v>1126</v>
      </c>
      <c r="L94" s="84" t="s">
        <v>722</v>
      </c>
      <c r="M94" s="85"/>
      <c r="N94" s="88" t="s">
        <v>722</v>
      </c>
      <c r="O94" s="118">
        <v>-0.58899999999999997</v>
      </c>
      <c r="P94" s="116">
        <v>3</v>
      </c>
      <c r="Q94" s="116">
        <v>1.2330000000000001</v>
      </c>
      <c r="R94" s="12">
        <v>0</v>
      </c>
      <c r="S94" s="116">
        <v>561.90599999999995</v>
      </c>
      <c r="T94" s="12">
        <v>2</v>
      </c>
      <c r="U94" s="12">
        <v>318</v>
      </c>
      <c r="V94" s="116">
        <v>954</v>
      </c>
      <c r="W94" s="116">
        <v>392.09399999999999</v>
      </c>
      <c r="X94" s="12" t="s">
        <v>254</v>
      </c>
      <c r="Y94" s="12">
        <v>0</v>
      </c>
      <c r="Z94" s="12">
        <v>0</v>
      </c>
      <c r="AA94" s="12">
        <v>0</v>
      </c>
      <c r="AB94" s="12">
        <v>0</v>
      </c>
      <c r="AC94" s="12">
        <v>3</v>
      </c>
      <c r="AD94" s="12">
        <v>1</v>
      </c>
      <c r="AE94" s="12">
        <v>1</v>
      </c>
      <c r="AF94" s="12">
        <v>3</v>
      </c>
      <c r="AG94" s="12" t="s">
        <v>1624</v>
      </c>
      <c r="AH94" s="12" t="s">
        <v>1552</v>
      </c>
    </row>
    <row r="95" spans="2:34" ht="43.2" x14ac:dyDescent="0.3">
      <c r="B95" s="12" t="s">
        <v>1105</v>
      </c>
      <c r="C95" s="12" t="s">
        <v>304</v>
      </c>
      <c r="D95" s="12" t="s">
        <v>312</v>
      </c>
      <c r="E95" s="12" t="s">
        <v>251</v>
      </c>
      <c r="F95" s="12" t="s">
        <v>1531</v>
      </c>
      <c r="G95" s="12" t="s">
        <v>2898</v>
      </c>
      <c r="H95" s="12" t="s">
        <v>1125</v>
      </c>
      <c r="I95" s="12" t="s">
        <v>1110</v>
      </c>
      <c r="J95" s="12" t="s">
        <v>1111</v>
      </c>
      <c r="K95" s="12" t="s">
        <v>1126</v>
      </c>
      <c r="L95" s="84" t="s">
        <v>722</v>
      </c>
      <c r="M95" s="85"/>
      <c r="N95" s="88" t="s">
        <v>722</v>
      </c>
      <c r="O95" s="118">
        <v>-0.58799999999999997</v>
      </c>
      <c r="P95" s="116">
        <v>3</v>
      </c>
      <c r="Q95" s="116">
        <v>1.236</v>
      </c>
      <c r="R95" s="12">
        <v>0</v>
      </c>
      <c r="S95" s="116">
        <v>560.952</v>
      </c>
      <c r="T95" s="12">
        <v>3</v>
      </c>
      <c r="U95" s="12">
        <v>318</v>
      </c>
      <c r="V95" s="116">
        <v>954</v>
      </c>
      <c r="W95" s="116">
        <v>393.048</v>
      </c>
      <c r="X95" s="12" t="s">
        <v>254</v>
      </c>
      <c r="Y95" s="12">
        <v>0</v>
      </c>
      <c r="Z95" s="12">
        <v>0</v>
      </c>
      <c r="AA95" s="12">
        <v>0</v>
      </c>
      <c r="AB95" s="12">
        <v>0</v>
      </c>
      <c r="AC95" s="12">
        <v>4</v>
      </c>
      <c r="AD95" s="12">
        <v>1</v>
      </c>
      <c r="AE95" s="12">
        <v>1</v>
      </c>
      <c r="AF95" s="12">
        <v>3</v>
      </c>
      <c r="AG95" s="12" t="s">
        <v>1625</v>
      </c>
      <c r="AH95" s="12" t="s">
        <v>1552</v>
      </c>
    </row>
    <row r="96" spans="2:34" ht="43.2" x14ac:dyDescent="0.3">
      <c r="B96" s="12" t="s">
        <v>1105</v>
      </c>
      <c r="C96" s="12" t="s">
        <v>304</v>
      </c>
      <c r="D96" s="12" t="s">
        <v>312</v>
      </c>
      <c r="E96" s="12" t="s">
        <v>246</v>
      </c>
      <c r="F96" s="12" t="s">
        <v>1531</v>
      </c>
      <c r="G96" s="12" t="s">
        <v>2898</v>
      </c>
      <c r="H96" s="12" t="s">
        <v>1125</v>
      </c>
      <c r="I96" s="12" t="s">
        <v>1110</v>
      </c>
      <c r="J96" s="12" t="s">
        <v>1111</v>
      </c>
      <c r="K96" s="12" t="s">
        <v>1126</v>
      </c>
      <c r="L96" s="84" t="s">
        <v>722</v>
      </c>
      <c r="M96" s="85"/>
      <c r="N96" s="88" t="s">
        <v>722</v>
      </c>
      <c r="O96" s="118">
        <v>-0.52700000000000002</v>
      </c>
      <c r="P96" s="116">
        <v>3</v>
      </c>
      <c r="Q96" s="116">
        <v>1.419</v>
      </c>
      <c r="R96" s="12">
        <v>0</v>
      </c>
      <c r="S96" s="116">
        <v>502.75799999999998</v>
      </c>
      <c r="T96" s="12">
        <v>4</v>
      </c>
      <c r="U96" s="12">
        <v>318</v>
      </c>
      <c r="V96" s="116">
        <v>954</v>
      </c>
      <c r="W96" s="116">
        <v>451.24200000000002</v>
      </c>
      <c r="X96" s="12" t="s">
        <v>254</v>
      </c>
      <c r="Y96" s="12">
        <v>0</v>
      </c>
      <c r="Z96" s="12">
        <v>0</v>
      </c>
      <c r="AA96" s="12">
        <v>0</v>
      </c>
      <c r="AB96" s="12">
        <v>0</v>
      </c>
      <c r="AC96" s="12">
        <v>2</v>
      </c>
      <c r="AD96" s="12">
        <v>1</v>
      </c>
      <c r="AE96" s="12">
        <v>1</v>
      </c>
      <c r="AF96" s="12">
        <v>3</v>
      </c>
      <c r="AG96" s="12" t="s">
        <v>1626</v>
      </c>
      <c r="AH96" s="12" t="s">
        <v>1552</v>
      </c>
    </row>
    <row r="97" spans="2:34" ht="43.2" x14ac:dyDescent="0.3">
      <c r="B97" s="12" t="s">
        <v>1105</v>
      </c>
      <c r="C97" s="12" t="s">
        <v>304</v>
      </c>
      <c r="D97" s="12" t="s">
        <v>312</v>
      </c>
      <c r="E97" s="12" t="s">
        <v>254</v>
      </c>
      <c r="F97" s="12" t="s">
        <v>2846</v>
      </c>
      <c r="G97" s="12" t="s">
        <v>1532</v>
      </c>
      <c r="H97" s="12" t="s">
        <v>1125</v>
      </c>
      <c r="I97" s="12" t="s">
        <v>1110</v>
      </c>
      <c r="J97" s="12" t="s">
        <v>1111</v>
      </c>
      <c r="K97" s="12" t="s">
        <v>1126</v>
      </c>
      <c r="L97" s="84" t="s">
        <v>722</v>
      </c>
      <c r="M97" s="85"/>
      <c r="N97" s="88" t="s">
        <v>722</v>
      </c>
      <c r="O97" s="118">
        <v>-2.3E-2</v>
      </c>
      <c r="P97" s="116">
        <v>3</v>
      </c>
      <c r="Q97" s="116">
        <v>2.931</v>
      </c>
      <c r="R97" s="12">
        <v>0</v>
      </c>
      <c r="S97" s="116">
        <v>21.942</v>
      </c>
      <c r="T97" s="12">
        <v>5</v>
      </c>
      <c r="U97" s="12">
        <v>318</v>
      </c>
      <c r="V97" s="116">
        <v>954</v>
      </c>
      <c r="W97" s="116">
        <v>932.05799999999999</v>
      </c>
      <c r="X97" s="12" t="s">
        <v>254</v>
      </c>
      <c r="Y97" s="12">
        <v>0</v>
      </c>
      <c r="Z97" s="12">
        <v>0</v>
      </c>
      <c r="AA97" s="12">
        <v>0</v>
      </c>
      <c r="AB97" s="12">
        <v>1</v>
      </c>
      <c r="AC97" s="12">
        <v>5</v>
      </c>
      <c r="AD97" s="12">
        <v>1</v>
      </c>
      <c r="AE97" s="12">
        <v>1</v>
      </c>
      <c r="AF97" s="12">
        <v>3</v>
      </c>
      <c r="AG97" s="12" t="s">
        <v>1630</v>
      </c>
      <c r="AH97" s="12" t="s">
        <v>1552</v>
      </c>
    </row>
    <row r="98" spans="2:34" ht="43.2" x14ac:dyDescent="0.3">
      <c r="B98" s="12" t="s">
        <v>1105</v>
      </c>
      <c r="C98" s="12" t="s">
        <v>304</v>
      </c>
      <c r="D98" s="12" t="s">
        <v>312</v>
      </c>
      <c r="E98" s="12" t="s">
        <v>259</v>
      </c>
      <c r="F98" s="12" t="s">
        <v>2846</v>
      </c>
      <c r="G98" s="12" t="s">
        <v>1532</v>
      </c>
      <c r="H98" s="12" t="s">
        <v>1125</v>
      </c>
      <c r="I98" s="12" t="s">
        <v>1110</v>
      </c>
      <c r="J98" s="12" t="s">
        <v>1111</v>
      </c>
      <c r="K98" s="12" t="s">
        <v>1126</v>
      </c>
      <c r="L98" s="84" t="s">
        <v>722</v>
      </c>
      <c r="M98" s="85"/>
      <c r="N98" s="88" t="s">
        <v>722</v>
      </c>
      <c r="O98" s="118">
        <v>0.63600000000000001</v>
      </c>
      <c r="P98" s="116">
        <v>3</v>
      </c>
      <c r="Q98" s="116">
        <v>4.9080000000000004</v>
      </c>
      <c r="R98" s="12">
        <v>0</v>
      </c>
      <c r="S98" s="116">
        <v>-606.74400000000003</v>
      </c>
      <c r="T98" s="12">
        <v>6</v>
      </c>
      <c r="U98" s="12">
        <v>318</v>
      </c>
      <c r="V98" s="116">
        <v>954</v>
      </c>
      <c r="W98" s="116">
        <v>1560.7439999999999</v>
      </c>
      <c r="X98" s="12" t="s">
        <v>254</v>
      </c>
      <c r="Y98" s="12">
        <v>1</v>
      </c>
      <c r="Z98" s="12">
        <v>0</v>
      </c>
      <c r="AA98" s="12">
        <v>0</v>
      </c>
      <c r="AB98" s="12">
        <v>0</v>
      </c>
      <c r="AC98" s="12">
        <v>7</v>
      </c>
      <c r="AD98" s="12">
        <v>1</v>
      </c>
      <c r="AE98" s="12">
        <v>1</v>
      </c>
      <c r="AF98" s="12">
        <v>3</v>
      </c>
      <c r="AG98" s="12" t="s">
        <v>1627</v>
      </c>
      <c r="AH98" s="12" t="s">
        <v>1552</v>
      </c>
    </row>
    <row r="99" spans="2:34" ht="43.2" x14ac:dyDescent="0.3">
      <c r="B99" s="12" t="s">
        <v>1105</v>
      </c>
      <c r="C99" s="12" t="s">
        <v>304</v>
      </c>
      <c r="D99" s="12" t="s">
        <v>312</v>
      </c>
      <c r="E99" s="12" t="s">
        <v>260</v>
      </c>
      <c r="F99" s="12" t="s">
        <v>2846</v>
      </c>
      <c r="G99" s="12" t="s">
        <v>2898</v>
      </c>
      <c r="H99" s="12" t="s">
        <v>1125</v>
      </c>
      <c r="I99" s="12" t="s">
        <v>1110</v>
      </c>
      <c r="J99" s="12" t="s">
        <v>1111</v>
      </c>
      <c r="K99" s="12" t="s">
        <v>1126</v>
      </c>
      <c r="L99" s="84" t="s">
        <v>722</v>
      </c>
      <c r="M99" s="85"/>
      <c r="N99" s="88" t="s">
        <v>722</v>
      </c>
      <c r="O99" s="118">
        <v>0.63900000000000001</v>
      </c>
      <c r="P99" s="116">
        <v>3</v>
      </c>
      <c r="Q99" s="116">
        <v>4.9169999999999998</v>
      </c>
      <c r="R99" s="12">
        <v>0</v>
      </c>
      <c r="S99" s="116">
        <v>-609.60599999999999</v>
      </c>
      <c r="T99" s="12">
        <v>7</v>
      </c>
      <c r="U99" s="12">
        <v>318</v>
      </c>
      <c r="V99" s="116">
        <v>954</v>
      </c>
      <c r="W99" s="116">
        <v>1563.606</v>
      </c>
      <c r="X99" s="12" t="s">
        <v>254</v>
      </c>
      <c r="Y99" s="12">
        <v>1</v>
      </c>
      <c r="Z99" s="12">
        <v>0</v>
      </c>
      <c r="AA99" s="12">
        <v>0</v>
      </c>
      <c r="AB99" s="12">
        <v>0</v>
      </c>
      <c r="AC99" s="12">
        <v>8</v>
      </c>
      <c r="AD99" s="12">
        <v>1</v>
      </c>
      <c r="AE99" s="12">
        <v>1</v>
      </c>
      <c r="AF99" s="12">
        <v>3</v>
      </c>
      <c r="AG99" s="12" t="s">
        <v>1628</v>
      </c>
      <c r="AH99" s="12" t="s">
        <v>1552</v>
      </c>
    </row>
    <row r="100" spans="2:34" ht="43.2" x14ac:dyDescent="0.3">
      <c r="B100" s="12" t="s">
        <v>1105</v>
      </c>
      <c r="C100" s="12" t="s">
        <v>304</v>
      </c>
      <c r="D100" s="12" t="s">
        <v>312</v>
      </c>
      <c r="E100" s="12" t="s">
        <v>262</v>
      </c>
      <c r="F100" s="12" t="s">
        <v>1531</v>
      </c>
      <c r="G100" s="12" t="s">
        <v>1532</v>
      </c>
      <c r="H100" s="12" t="s">
        <v>1125</v>
      </c>
      <c r="I100" s="12" t="s">
        <v>1110</v>
      </c>
      <c r="J100" s="12" t="s">
        <v>1111</v>
      </c>
      <c r="K100" s="12" t="s">
        <v>1126</v>
      </c>
      <c r="L100" s="84" t="s">
        <v>722</v>
      </c>
      <c r="M100" s="85"/>
      <c r="N100" s="88" t="s">
        <v>722</v>
      </c>
      <c r="O100" s="118">
        <v>0.65200000000000002</v>
      </c>
      <c r="P100" s="116">
        <v>3</v>
      </c>
      <c r="Q100" s="116">
        <v>4.9560000000000004</v>
      </c>
      <c r="R100" s="12">
        <v>0</v>
      </c>
      <c r="S100" s="116">
        <v>-622.00800000000004</v>
      </c>
      <c r="T100" s="12">
        <v>8</v>
      </c>
      <c r="U100" s="12">
        <v>318</v>
      </c>
      <c r="V100" s="116">
        <v>954</v>
      </c>
      <c r="W100" s="116">
        <v>1576.008</v>
      </c>
      <c r="X100" s="12" t="s">
        <v>254</v>
      </c>
      <c r="Y100" s="12">
        <v>1</v>
      </c>
      <c r="Z100" s="12">
        <v>0</v>
      </c>
      <c r="AA100" s="12">
        <v>0</v>
      </c>
      <c r="AB100" s="12">
        <v>0</v>
      </c>
      <c r="AC100" s="12">
        <v>9</v>
      </c>
      <c r="AD100" s="12">
        <v>1</v>
      </c>
      <c r="AE100" s="12">
        <v>1</v>
      </c>
      <c r="AF100" s="12">
        <v>3</v>
      </c>
      <c r="AG100" s="12" t="s">
        <v>1629</v>
      </c>
      <c r="AH100" s="12" t="s">
        <v>1552</v>
      </c>
    </row>
    <row r="101" spans="2:34" ht="28.8" x14ac:dyDescent="0.3">
      <c r="B101" s="12" t="s">
        <v>1105</v>
      </c>
      <c r="C101" s="12" t="s">
        <v>304</v>
      </c>
      <c r="D101" s="12" t="s">
        <v>322</v>
      </c>
      <c r="E101" s="12" t="s">
        <v>246</v>
      </c>
      <c r="F101" s="12" t="s">
        <v>1531</v>
      </c>
      <c r="G101" s="12" t="s">
        <v>2898</v>
      </c>
      <c r="H101" s="12" t="s">
        <v>1125</v>
      </c>
      <c r="I101" s="12" t="s">
        <v>1110</v>
      </c>
      <c r="J101" s="12" t="s">
        <v>1111</v>
      </c>
      <c r="K101" s="12" t="s">
        <v>1126</v>
      </c>
      <c r="L101" s="84" t="s">
        <v>723</v>
      </c>
      <c r="M101" s="85"/>
      <c r="N101" s="88" t="s">
        <v>723</v>
      </c>
      <c r="O101" s="118">
        <v>1.4133333299999999</v>
      </c>
      <c r="P101" s="116">
        <v>0.03</v>
      </c>
      <c r="Q101" s="116">
        <v>7.2400000000000006E-2</v>
      </c>
      <c r="R101" s="12">
        <v>0</v>
      </c>
      <c r="S101" s="116">
        <v>-13.4832</v>
      </c>
      <c r="T101" s="12">
        <v>0</v>
      </c>
      <c r="U101" s="12">
        <v>318</v>
      </c>
      <c r="V101" s="116">
        <v>9.5399999999999991</v>
      </c>
      <c r="W101" s="116">
        <v>23.023199999999999</v>
      </c>
      <c r="X101" s="12" t="s">
        <v>254</v>
      </c>
      <c r="Y101" s="12">
        <v>1</v>
      </c>
      <c r="Z101" s="12">
        <v>1</v>
      </c>
      <c r="AA101" s="12">
        <v>0</v>
      </c>
      <c r="AB101" s="12">
        <v>0</v>
      </c>
      <c r="AC101" s="12">
        <v>2</v>
      </c>
      <c r="AD101" s="12">
        <v>2</v>
      </c>
      <c r="AE101" s="12">
        <v>1</v>
      </c>
      <c r="AF101" s="12">
        <v>3</v>
      </c>
      <c r="AG101" s="12" t="s">
        <v>1631</v>
      </c>
      <c r="AH101" s="12" t="s">
        <v>1552</v>
      </c>
    </row>
    <row r="102" spans="2:34" ht="28.8" x14ac:dyDescent="0.3">
      <c r="B102" s="12" t="s">
        <v>1105</v>
      </c>
      <c r="C102" s="12" t="s">
        <v>304</v>
      </c>
      <c r="D102" s="12" t="s">
        <v>322</v>
      </c>
      <c r="E102" s="12" t="s">
        <v>249</v>
      </c>
      <c r="F102" s="12" t="s">
        <v>1531</v>
      </c>
      <c r="G102" s="12" t="s">
        <v>1532</v>
      </c>
      <c r="H102" s="12" t="s">
        <v>1125</v>
      </c>
      <c r="I102" s="12" t="s">
        <v>1110</v>
      </c>
      <c r="J102" s="12" t="s">
        <v>1111</v>
      </c>
      <c r="K102" s="12" t="s">
        <v>1126</v>
      </c>
      <c r="L102" s="84" t="s">
        <v>723</v>
      </c>
      <c r="M102" s="85"/>
      <c r="N102" s="88" t="s">
        <v>723</v>
      </c>
      <c r="O102" s="118">
        <v>3.07</v>
      </c>
      <c r="P102" s="116">
        <v>0.03</v>
      </c>
      <c r="Q102" s="116">
        <v>0.1221</v>
      </c>
      <c r="R102" s="12">
        <v>0</v>
      </c>
      <c r="S102" s="116">
        <v>-29.287800000000001</v>
      </c>
      <c r="T102" s="12">
        <v>0</v>
      </c>
      <c r="U102" s="12">
        <v>318</v>
      </c>
      <c r="V102" s="116">
        <v>9.5399999999999991</v>
      </c>
      <c r="W102" s="116">
        <v>38.827800000000003</v>
      </c>
      <c r="X102" s="12" t="s">
        <v>254</v>
      </c>
      <c r="Y102" s="12">
        <v>1</v>
      </c>
      <c r="Z102" s="12">
        <v>1</v>
      </c>
      <c r="AA102" s="12">
        <v>0</v>
      </c>
      <c r="AB102" s="12">
        <v>0</v>
      </c>
      <c r="AC102" s="12">
        <v>3</v>
      </c>
      <c r="AD102" s="12">
        <v>2</v>
      </c>
      <c r="AE102" s="12">
        <v>1</v>
      </c>
      <c r="AF102" s="12">
        <v>3</v>
      </c>
      <c r="AG102" s="12" t="s">
        <v>1632</v>
      </c>
      <c r="AH102" s="12" t="s">
        <v>1552</v>
      </c>
    </row>
    <row r="103" spans="2:34" ht="28.8" x14ac:dyDescent="0.3">
      <c r="B103" s="12" t="s">
        <v>1105</v>
      </c>
      <c r="C103" s="12" t="s">
        <v>304</v>
      </c>
      <c r="D103" s="12" t="s">
        <v>322</v>
      </c>
      <c r="E103" s="12" t="s">
        <v>251</v>
      </c>
      <c r="F103" s="12" t="s">
        <v>1531</v>
      </c>
      <c r="G103" s="12" t="s">
        <v>2898</v>
      </c>
      <c r="H103" s="12" t="s">
        <v>1125</v>
      </c>
      <c r="I103" s="12" t="s">
        <v>1110</v>
      </c>
      <c r="J103" s="12" t="s">
        <v>1111</v>
      </c>
      <c r="K103" s="12" t="s">
        <v>1126</v>
      </c>
      <c r="L103" s="84" t="s">
        <v>723</v>
      </c>
      <c r="M103" s="85"/>
      <c r="N103" s="88" t="s">
        <v>723</v>
      </c>
      <c r="O103" s="118">
        <v>7.0766666699999998</v>
      </c>
      <c r="P103" s="116">
        <v>0.03</v>
      </c>
      <c r="Q103" s="116">
        <v>0.24229999999999999</v>
      </c>
      <c r="R103" s="12">
        <v>0</v>
      </c>
      <c r="S103" s="116">
        <v>-67.511399999999995</v>
      </c>
      <c r="T103" s="12">
        <v>0</v>
      </c>
      <c r="U103" s="12">
        <v>318</v>
      </c>
      <c r="V103" s="116">
        <v>9.5399999999999991</v>
      </c>
      <c r="W103" s="116">
        <v>77.051400000000001</v>
      </c>
      <c r="X103" s="12" t="s">
        <v>254</v>
      </c>
      <c r="Y103" s="12">
        <v>1</v>
      </c>
      <c r="Z103" s="12">
        <v>1</v>
      </c>
      <c r="AA103" s="12">
        <v>0</v>
      </c>
      <c r="AB103" s="12">
        <v>0</v>
      </c>
      <c r="AC103" s="12">
        <v>4</v>
      </c>
      <c r="AD103" s="12">
        <v>2</v>
      </c>
      <c r="AE103" s="12">
        <v>1</v>
      </c>
      <c r="AF103" s="12">
        <v>3</v>
      </c>
      <c r="AG103" s="12" t="s">
        <v>1633</v>
      </c>
      <c r="AH103" s="12" t="s">
        <v>1552</v>
      </c>
    </row>
    <row r="104" spans="2:34" ht="28.8" x14ac:dyDescent="0.3">
      <c r="B104" s="12" t="s">
        <v>1105</v>
      </c>
      <c r="C104" s="12" t="s">
        <v>304</v>
      </c>
      <c r="D104" s="12" t="s">
        <v>322</v>
      </c>
      <c r="E104" s="12" t="s">
        <v>262</v>
      </c>
      <c r="F104" s="12" t="s">
        <v>1531</v>
      </c>
      <c r="G104" s="12" t="s">
        <v>1532</v>
      </c>
      <c r="H104" s="12" t="s">
        <v>1125</v>
      </c>
      <c r="I104" s="12" t="s">
        <v>1110</v>
      </c>
      <c r="J104" s="12" t="s">
        <v>1111</v>
      </c>
      <c r="K104" s="12" t="s">
        <v>1126</v>
      </c>
      <c r="L104" s="84" t="s">
        <v>723</v>
      </c>
      <c r="M104" s="85"/>
      <c r="N104" s="88" t="s">
        <v>723</v>
      </c>
      <c r="O104" s="118">
        <v>9.4066666699999999</v>
      </c>
      <c r="P104" s="116">
        <v>0.03</v>
      </c>
      <c r="Q104" s="116">
        <v>0.31219999999999998</v>
      </c>
      <c r="R104" s="12">
        <v>0</v>
      </c>
      <c r="S104" s="116">
        <v>-89.739599999999996</v>
      </c>
      <c r="T104" s="12">
        <v>0</v>
      </c>
      <c r="U104" s="12">
        <v>318</v>
      </c>
      <c r="V104" s="116">
        <v>9.5399999999999991</v>
      </c>
      <c r="W104" s="116">
        <v>99.279600000000002</v>
      </c>
      <c r="X104" s="12" t="s">
        <v>254</v>
      </c>
      <c r="Y104" s="12">
        <v>1</v>
      </c>
      <c r="Z104" s="12">
        <v>1</v>
      </c>
      <c r="AA104" s="12">
        <v>0</v>
      </c>
      <c r="AB104" s="12">
        <v>0</v>
      </c>
      <c r="AC104" s="12">
        <v>9</v>
      </c>
      <c r="AD104" s="12">
        <v>2</v>
      </c>
      <c r="AE104" s="12">
        <v>1</v>
      </c>
      <c r="AF104" s="12">
        <v>3</v>
      </c>
      <c r="AG104" s="12" t="s">
        <v>1634</v>
      </c>
      <c r="AH104" s="12" t="s">
        <v>1552</v>
      </c>
    </row>
    <row r="105" spans="2:34" ht="28.8" x14ac:dyDescent="0.3">
      <c r="B105" s="12" t="s">
        <v>1105</v>
      </c>
      <c r="C105" s="12" t="s">
        <v>304</v>
      </c>
      <c r="D105" s="12" t="s">
        <v>322</v>
      </c>
      <c r="E105" s="12" t="s">
        <v>254</v>
      </c>
      <c r="F105" s="12" t="s">
        <v>2846</v>
      </c>
      <c r="G105" s="12" t="s">
        <v>1532</v>
      </c>
      <c r="H105" s="12" t="s">
        <v>1125</v>
      </c>
      <c r="I105" s="12" t="s">
        <v>1110</v>
      </c>
      <c r="J105" s="12" t="s">
        <v>1111</v>
      </c>
      <c r="K105" s="12" t="s">
        <v>1126</v>
      </c>
      <c r="L105" s="84" t="s">
        <v>723</v>
      </c>
      <c r="M105" s="85"/>
      <c r="N105" s="88" t="s">
        <v>723</v>
      </c>
      <c r="O105" s="118">
        <v>15.31666667</v>
      </c>
      <c r="P105" s="116">
        <v>0.03</v>
      </c>
      <c r="Q105" s="116">
        <v>0.48949999999999999</v>
      </c>
      <c r="R105" s="12">
        <v>0</v>
      </c>
      <c r="S105" s="116">
        <v>-146.12100000000001</v>
      </c>
      <c r="T105" s="12">
        <v>0</v>
      </c>
      <c r="U105" s="12">
        <v>318</v>
      </c>
      <c r="V105" s="116">
        <v>9.5399999999999991</v>
      </c>
      <c r="W105" s="116">
        <v>155.661</v>
      </c>
      <c r="X105" s="12" t="s">
        <v>254</v>
      </c>
      <c r="Y105" s="12">
        <v>1</v>
      </c>
      <c r="Z105" s="12">
        <v>1</v>
      </c>
      <c r="AA105" s="12">
        <v>0</v>
      </c>
      <c r="AB105" s="12">
        <v>1</v>
      </c>
      <c r="AC105" s="12">
        <v>5</v>
      </c>
      <c r="AD105" s="12">
        <v>2</v>
      </c>
      <c r="AE105" s="12">
        <v>1</v>
      </c>
      <c r="AF105" s="12">
        <v>3</v>
      </c>
      <c r="AG105" s="12" t="s">
        <v>1635</v>
      </c>
      <c r="AH105" s="12" t="s">
        <v>1552</v>
      </c>
    </row>
    <row r="106" spans="2:34" ht="28.8" x14ac:dyDescent="0.3">
      <c r="B106" s="12" t="s">
        <v>1105</v>
      </c>
      <c r="C106" s="12" t="s">
        <v>304</v>
      </c>
      <c r="D106" s="12" t="s">
        <v>322</v>
      </c>
      <c r="E106" s="12" t="s">
        <v>260</v>
      </c>
      <c r="F106" s="12" t="s">
        <v>2846</v>
      </c>
      <c r="G106" s="12" t="s">
        <v>2898</v>
      </c>
      <c r="H106" s="12" t="s">
        <v>1125</v>
      </c>
      <c r="I106" s="12" t="s">
        <v>1110</v>
      </c>
      <c r="J106" s="12" t="s">
        <v>1111</v>
      </c>
      <c r="K106" s="12" t="s">
        <v>1126</v>
      </c>
      <c r="L106" s="84" t="s">
        <v>723</v>
      </c>
      <c r="M106" s="85"/>
      <c r="N106" s="88" t="s">
        <v>723</v>
      </c>
      <c r="O106" s="118">
        <v>17.193333330000002</v>
      </c>
      <c r="P106" s="116">
        <v>0.03</v>
      </c>
      <c r="Q106" s="116">
        <v>0.54579999999999995</v>
      </c>
      <c r="R106" s="12">
        <v>0</v>
      </c>
      <c r="S106" s="116">
        <v>-164.02440000000001</v>
      </c>
      <c r="T106" s="12">
        <v>0</v>
      </c>
      <c r="U106" s="12">
        <v>318</v>
      </c>
      <c r="V106" s="116">
        <v>9.5399999999999991</v>
      </c>
      <c r="W106" s="116">
        <v>173.56440000000001</v>
      </c>
      <c r="X106" s="12" t="s">
        <v>254</v>
      </c>
      <c r="Y106" s="12">
        <v>1</v>
      </c>
      <c r="Z106" s="12">
        <v>1</v>
      </c>
      <c r="AA106" s="12">
        <v>0</v>
      </c>
      <c r="AB106" s="12">
        <v>0</v>
      </c>
      <c r="AC106" s="12">
        <v>8</v>
      </c>
      <c r="AD106" s="12">
        <v>2</v>
      </c>
      <c r="AE106" s="12">
        <v>1</v>
      </c>
      <c r="AF106" s="12">
        <v>3</v>
      </c>
      <c r="AG106" s="12" t="s">
        <v>1636</v>
      </c>
      <c r="AH106" s="12" t="s">
        <v>1552</v>
      </c>
    </row>
    <row r="107" spans="2:34" ht="28.8" x14ac:dyDescent="0.3">
      <c r="B107" s="12" t="s">
        <v>1105</v>
      </c>
      <c r="C107" s="12" t="s">
        <v>304</v>
      </c>
      <c r="D107" s="12" t="s">
        <v>322</v>
      </c>
      <c r="E107" s="12" t="s">
        <v>259</v>
      </c>
      <c r="F107" s="12" t="s">
        <v>2846</v>
      </c>
      <c r="G107" s="12" t="s">
        <v>1532</v>
      </c>
      <c r="H107" s="12" t="s">
        <v>1125</v>
      </c>
      <c r="I107" s="12" t="s">
        <v>1110</v>
      </c>
      <c r="J107" s="12" t="s">
        <v>1111</v>
      </c>
      <c r="K107" s="12" t="s">
        <v>1126</v>
      </c>
      <c r="L107" s="84" t="s">
        <v>723</v>
      </c>
      <c r="M107" s="85"/>
      <c r="N107" s="88" t="s">
        <v>723</v>
      </c>
      <c r="O107" s="118">
        <v>17.323333330000001</v>
      </c>
      <c r="P107" s="116">
        <v>0.03</v>
      </c>
      <c r="Q107" s="116">
        <v>0.54969999999999997</v>
      </c>
      <c r="R107" s="12">
        <v>0</v>
      </c>
      <c r="S107" s="116">
        <v>-165.2646</v>
      </c>
      <c r="T107" s="12">
        <v>0</v>
      </c>
      <c r="U107" s="12">
        <v>318</v>
      </c>
      <c r="V107" s="116">
        <v>9.5399999999999991</v>
      </c>
      <c r="W107" s="116">
        <v>174.80459999999999</v>
      </c>
      <c r="X107" s="12" t="s">
        <v>254</v>
      </c>
      <c r="Y107" s="12">
        <v>1</v>
      </c>
      <c r="Z107" s="12">
        <v>1</v>
      </c>
      <c r="AA107" s="12">
        <v>0</v>
      </c>
      <c r="AB107" s="12">
        <v>0</v>
      </c>
      <c r="AC107" s="12">
        <v>7</v>
      </c>
      <c r="AD107" s="12">
        <v>2</v>
      </c>
      <c r="AE107" s="12">
        <v>1</v>
      </c>
      <c r="AF107" s="12">
        <v>3</v>
      </c>
      <c r="AG107" s="12" t="s">
        <v>1637</v>
      </c>
      <c r="AH107" s="12" t="s">
        <v>1552</v>
      </c>
    </row>
    <row r="108" spans="2:34" ht="28.8" x14ac:dyDescent="0.3">
      <c r="B108" s="12" t="s">
        <v>1105</v>
      </c>
      <c r="C108" s="12" t="s">
        <v>304</v>
      </c>
      <c r="D108" s="12" t="s">
        <v>322</v>
      </c>
      <c r="E108" s="12" t="s">
        <v>256</v>
      </c>
      <c r="F108" s="12" t="s">
        <v>2846</v>
      </c>
      <c r="G108" s="12" t="s">
        <v>2898</v>
      </c>
      <c r="H108" s="12" t="s">
        <v>1125</v>
      </c>
      <c r="I108" s="12" t="s">
        <v>1110</v>
      </c>
      <c r="J108" s="12" t="s">
        <v>1111</v>
      </c>
      <c r="K108" s="12" t="s">
        <v>1126</v>
      </c>
      <c r="L108" s="84" t="s">
        <v>722</v>
      </c>
      <c r="M108" s="85"/>
      <c r="N108" s="88" t="s">
        <v>722</v>
      </c>
      <c r="O108" s="118">
        <v>-0.12</v>
      </c>
      <c r="P108" s="116">
        <v>0.03</v>
      </c>
      <c r="Q108" s="116">
        <v>2.64E-2</v>
      </c>
      <c r="R108" s="12">
        <v>0</v>
      </c>
      <c r="S108" s="116">
        <v>1.1448</v>
      </c>
      <c r="T108" s="12">
        <v>1</v>
      </c>
      <c r="U108" s="12">
        <v>318</v>
      </c>
      <c r="V108" s="116">
        <v>9.5399999999999991</v>
      </c>
      <c r="W108" s="116">
        <v>8.3952000000000009</v>
      </c>
      <c r="X108" s="12" t="s">
        <v>254</v>
      </c>
      <c r="Y108" s="12">
        <v>0</v>
      </c>
      <c r="Z108" s="12">
        <v>0</v>
      </c>
      <c r="AA108" s="12">
        <v>0</v>
      </c>
      <c r="AB108" s="12">
        <v>0</v>
      </c>
      <c r="AC108" s="12">
        <v>6</v>
      </c>
      <c r="AD108" s="12">
        <v>2</v>
      </c>
      <c r="AE108" s="12">
        <v>1</v>
      </c>
      <c r="AF108" s="12">
        <v>3</v>
      </c>
      <c r="AG108" s="12" t="s">
        <v>1638</v>
      </c>
      <c r="AH108" s="12" t="s">
        <v>1552</v>
      </c>
    </row>
    <row r="109" spans="2:34" ht="28.8" x14ac:dyDescent="0.3">
      <c r="B109" s="12" t="s">
        <v>1105</v>
      </c>
      <c r="C109" s="12" t="s">
        <v>304</v>
      </c>
      <c r="D109" s="12" t="s">
        <v>327</v>
      </c>
      <c r="E109" s="12" t="s">
        <v>254</v>
      </c>
      <c r="F109" s="12" t="s">
        <v>2846</v>
      </c>
      <c r="G109" s="12" t="s">
        <v>1532</v>
      </c>
      <c r="H109" s="12" t="s">
        <v>1125</v>
      </c>
      <c r="I109" s="12" t="s">
        <v>1110</v>
      </c>
      <c r="J109" s="12" t="s">
        <v>1111</v>
      </c>
      <c r="K109" s="12" t="s">
        <v>1126</v>
      </c>
      <c r="L109" s="84" t="s">
        <v>723</v>
      </c>
      <c r="M109" s="85"/>
      <c r="N109" s="88" t="s">
        <v>723</v>
      </c>
      <c r="O109" s="118">
        <v>2.9</v>
      </c>
      <c r="P109" s="116">
        <v>3.0000000000000001E-3</v>
      </c>
      <c r="Q109" s="116">
        <v>1.17E-2</v>
      </c>
      <c r="R109" s="12">
        <v>0</v>
      </c>
      <c r="S109" s="116">
        <v>-2.7665999999999999</v>
      </c>
      <c r="T109" s="12">
        <v>0</v>
      </c>
      <c r="U109" s="12">
        <v>318</v>
      </c>
      <c r="V109" s="116">
        <v>0.95399999999999996</v>
      </c>
      <c r="W109" s="116">
        <v>3.7206000000000001</v>
      </c>
      <c r="X109" s="12" t="s">
        <v>254</v>
      </c>
      <c r="Y109" s="12">
        <v>1</v>
      </c>
      <c r="Z109" s="12">
        <v>1</v>
      </c>
      <c r="AA109" s="12">
        <v>0</v>
      </c>
      <c r="AB109" s="12">
        <v>1</v>
      </c>
      <c r="AC109" s="12">
        <v>5</v>
      </c>
      <c r="AD109" s="12">
        <v>3</v>
      </c>
      <c r="AE109" s="12">
        <v>1</v>
      </c>
      <c r="AF109" s="12">
        <v>3</v>
      </c>
      <c r="AG109" s="12" t="s">
        <v>1639</v>
      </c>
      <c r="AH109" s="12" t="s">
        <v>1552</v>
      </c>
    </row>
    <row r="110" spans="2:34" ht="28.8" x14ac:dyDescent="0.3">
      <c r="B110" s="12" t="s">
        <v>1105</v>
      </c>
      <c r="C110" s="12" t="s">
        <v>304</v>
      </c>
      <c r="D110" s="12" t="s">
        <v>327</v>
      </c>
      <c r="E110" s="12" t="s">
        <v>260</v>
      </c>
      <c r="F110" s="12" t="s">
        <v>2846</v>
      </c>
      <c r="G110" s="12" t="s">
        <v>2898</v>
      </c>
      <c r="H110" s="12" t="s">
        <v>1125</v>
      </c>
      <c r="I110" s="12" t="s">
        <v>1110</v>
      </c>
      <c r="J110" s="12" t="s">
        <v>1111</v>
      </c>
      <c r="K110" s="12" t="s">
        <v>1126</v>
      </c>
      <c r="L110" s="84" t="s">
        <v>723</v>
      </c>
      <c r="M110" s="85"/>
      <c r="N110" s="88" t="s">
        <v>723</v>
      </c>
      <c r="O110" s="118">
        <v>12.1</v>
      </c>
      <c r="P110" s="116">
        <v>3.0000000000000001E-3</v>
      </c>
      <c r="Q110" s="116">
        <v>3.9300000000000002E-2</v>
      </c>
      <c r="R110" s="12">
        <v>0</v>
      </c>
      <c r="S110" s="116">
        <v>-11.5434</v>
      </c>
      <c r="T110" s="12">
        <v>0</v>
      </c>
      <c r="U110" s="12">
        <v>318</v>
      </c>
      <c r="V110" s="116">
        <v>0.95399999999999996</v>
      </c>
      <c r="W110" s="116">
        <v>12.497400000000001</v>
      </c>
      <c r="X110" s="12" t="s">
        <v>254</v>
      </c>
      <c r="Y110" s="12">
        <v>1</v>
      </c>
      <c r="Z110" s="12">
        <v>1</v>
      </c>
      <c r="AA110" s="12">
        <v>0</v>
      </c>
      <c r="AB110" s="12">
        <v>0</v>
      </c>
      <c r="AC110" s="12">
        <v>8</v>
      </c>
      <c r="AD110" s="12">
        <v>3</v>
      </c>
      <c r="AE110" s="12">
        <v>1</v>
      </c>
      <c r="AF110" s="12">
        <v>3</v>
      </c>
      <c r="AG110" s="12" t="s">
        <v>1640</v>
      </c>
      <c r="AH110" s="12" t="s">
        <v>1552</v>
      </c>
    </row>
    <row r="111" spans="2:34" ht="28.8" x14ac:dyDescent="0.3">
      <c r="B111" s="12" t="s">
        <v>1105</v>
      </c>
      <c r="C111" s="12" t="s">
        <v>304</v>
      </c>
      <c r="D111" s="12" t="s">
        <v>327</v>
      </c>
      <c r="E111" s="12" t="s">
        <v>249</v>
      </c>
      <c r="F111" s="12" t="s">
        <v>1531</v>
      </c>
      <c r="G111" s="12" t="s">
        <v>1532</v>
      </c>
      <c r="H111" s="12" t="s">
        <v>1125</v>
      </c>
      <c r="I111" s="12" t="s">
        <v>1110</v>
      </c>
      <c r="J111" s="12" t="s">
        <v>1111</v>
      </c>
      <c r="K111" s="12" t="s">
        <v>1126</v>
      </c>
      <c r="L111" s="84" t="s">
        <v>723</v>
      </c>
      <c r="M111" s="85"/>
      <c r="N111" s="88" t="s">
        <v>723</v>
      </c>
      <c r="O111" s="118">
        <v>17.899999999999999</v>
      </c>
      <c r="P111" s="116">
        <v>3.0000000000000001E-3</v>
      </c>
      <c r="Q111" s="116">
        <v>5.67E-2</v>
      </c>
      <c r="R111" s="12">
        <v>0</v>
      </c>
      <c r="S111" s="116">
        <v>-17.076599999999999</v>
      </c>
      <c r="T111" s="12">
        <v>0</v>
      </c>
      <c r="U111" s="12">
        <v>318</v>
      </c>
      <c r="V111" s="116">
        <v>0.95399999999999996</v>
      </c>
      <c r="W111" s="116">
        <v>18.0306</v>
      </c>
      <c r="X111" s="12" t="s">
        <v>254</v>
      </c>
      <c r="Y111" s="12">
        <v>1</v>
      </c>
      <c r="Z111" s="12">
        <v>1</v>
      </c>
      <c r="AA111" s="12">
        <v>0</v>
      </c>
      <c r="AB111" s="12">
        <v>0</v>
      </c>
      <c r="AC111" s="12">
        <v>3</v>
      </c>
      <c r="AD111" s="12">
        <v>3</v>
      </c>
      <c r="AE111" s="12">
        <v>1</v>
      </c>
      <c r="AF111" s="12">
        <v>3</v>
      </c>
      <c r="AG111" s="12" t="s">
        <v>1641</v>
      </c>
      <c r="AH111" s="12" t="s">
        <v>1552</v>
      </c>
    </row>
    <row r="112" spans="2:34" ht="28.8" x14ac:dyDescent="0.3">
      <c r="B112" s="12" t="s">
        <v>1105</v>
      </c>
      <c r="C112" s="12" t="s">
        <v>304</v>
      </c>
      <c r="D112" s="12" t="s">
        <v>327</v>
      </c>
      <c r="E112" s="12" t="s">
        <v>256</v>
      </c>
      <c r="F112" s="12" t="s">
        <v>2846</v>
      </c>
      <c r="G112" s="12" t="s">
        <v>2898</v>
      </c>
      <c r="H112" s="12" t="s">
        <v>1125</v>
      </c>
      <c r="I112" s="12" t="s">
        <v>1110</v>
      </c>
      <c r="J112" s="12" t="s">
        <v>1111</v>
      </c>
      <c r="K112" s="12" t="s">
        <v>1126</v>
      </c>
      <c r="L112" s="84" t="s">
        <v>723</v>
      </c>
      <c r="M112" s="85"/>
      <c r="N112" s="88" t="s">
        <v>723</v>
      </c>
      <c r="O112" s="118">
        <v>40.366666670000001</v>
      </c>
      <c r="P112" s="116">
        <v>3.0000000000000001E-3</v>
      </c>
      <c r="Q112" s="116">
        <v>0.1241</v>
      </c>
      <c r="R112" s="12">
        <v>0</v>
      </c>
      <c r="S112" s="116">
        <v>-38.509799999999998</v>
      </c>
      <c r="T112" s="12">
        <v>0</v>
      </c>
      <c r="U112" s="12">
        <v>318</v>
      </c>
      <c r="V112" s="116">
        <v>0.95399999999999996</v>
      </c>
      <c r="W112" s="116">
        <v>39.463799999999999</v>
      </c>
      <c r="X112" s="12" t="s">
        <v>254</v>
      </c>
      <c r="Y112" s="12">
        <v>1</v>
      </c>
      <c r="Z112" s="12">
        <v>1</v>
      </c>
      <c r="AA112" s="12">
        <v>0</v>
      </c>
      <c r="AB112" s="12">
        <v>0</v>
      </c>
      <c r="AC112" s="12">
        <v>6</v>
      </c>
      <c r="AD112" s="12">
        <v>3</v>
      </c>
      <c r="AE112" s="12">
        <v>1</v>
      </c>
      <c r="AF112" s="12">
        <v>3</v>
      </c>
      <c r="AG112" s="12" t="s">
        <v>1642</v>
      </c>
      <c r="AH112" s="12" t="s">
        <v>1552</v>
      </c>
    </row>
    <row r="113" spans="2:34" ht="28.8" x14ac:dyDescent="0.3">
      <c r="B113" s="12" t="s">
        <v>1105</v>
      </c>
      <c r="C113" s="12" t="s">
        <v>304</v>
      </c>
      <c r="D113" s="12" t="s">
        <v>327</v>
      </c>
      <c r="E113" s="12" t="s">
        <v>251</v>
      </c>
      <c r="F113" s="12" t="s">
        <v>1531</v>
      </c>
      <c r="G113" s="12" t="s">
        <v>2898</v>
      </c>
      <c r="H113" s="12" t="s">
        <v>1125</v>
      </c>
      <c r="I113" s="12" t="s">
        <v>1110</v>
      </c>
      <c r="J113" s="12" t="s">
        <v>1111</v>
      </c>
      <c r="K113" s="12" t="s">
        <v>1126</v>
      </c>
      <c r="L113" s="84" t="s">
        <v>723</v>
      </c>
      <c r="M113" s="85"/>
      <c r="N113" s="88" t="s">
        <v>723</v>
      </c>
      <c r="O113" s="118">
        <v>45.566666669999996</v>
      </c>
      <c r="P113" s="116">
        <v>3.0000000000000001E-3</v>
      </c>
      <c r="Q113" s="116">
        <v>0.13969999999999999</v>
      </c>
      <c r="R113" s="12">
        <v>0</v>
      </c>
      <c r="S113" s="116">
        <v>-43.470599999999997</v>
      </c>
      <c r="T113" s="12">
        <v>0</v>
      </c>
      <c r="U113" s="12">
        <v>318</v>
      </c>
      <c r="V113" s="116">
        <v>0.95399999999999996</v>
      </c>
      <c r="W113" s="116">
        <v>44.424599999999998</v>
      </c>
      <c r="X113" s="12" t="s">
        <v>254</v>
      </c>
      <c r="Y113" s="12">
        <v>1</v>
      </c>
      <c r="Z113" s="12">
        <v>1</v>
      </c>
      <c r="AA113" s="12">
        <v>0</v>
      </c>
      <c r="AB113" s="12">
        <v>0</v>
      </c>
      <c r="AC113" s="12">
        <v>4</v>
      </c>
      <c r="AD113" s="12">
        <v>3</v>
      </c>
      <c r="AE113" s="12">
        <v>1</v>
      </c>
      <c r="AF113" s="12">
        <v>3</v>
      </c>
      <c r="AG113" s="12" t="s">
        <v>1643</v>
      </c>
      <c r="AH113" s="12" t="s">
        <v>1552</v>
      </c>
    </row>
    <row r="114" spans="2:34" ht="28.8" x14ac:dyDescent="0.3">
      <c r="B114" s="12" t="s">
        <v>1105</v>
      </c>
      <c r="C114" s="12" t="s">
        <v>304</v>
      </c>
      <c r="D114" s="12" t="s">
        <v>327</v>
      </c>
      <c r="E114" s="12" t="s">
        <v>246</v>
      </c>
      <c r="F114" s="12" t="s">
        <v>1531</v>
      </c>
      <c r="G114" s="12" t="s">
        <v>2898</v>
      </c>
      <c r="H114" s="12" t="s">
        <v>1125</v>
      </c>
      <c r="I114" s="12" t="s">
        <v>1110</v>
      </c>
      <c r="J114" s="12" t="s">
        <v>1111</v>
      </c>
      <c r="K114" s="12" t="s">
        <v>1126</v>
      </c>
      <c r="L114" s="84" t="s">
        <v>723</v>
      </c>
      <c r="M114" s="85"/>
      <c r="N114" s="88" t="s">
        <v>723</v>
      </c>
      <c r="O114" s="118">
        <v>67.599999999999994</v>
      </c>
      <c r="P114" s="116">
        <v>3.0000000000000001E-3</v>
      </c>
      <c r="Q114" s="116">
        <v>0.20580000000000001</v>
      </c>
      <c r="R114" s="12">
        <v>0</v>
      </c>
      <c r="S114" s="116">
        <v>-64.490399999999994</v>
      </c>
      <c r="T114" s="12">
        <v>0</v>
      </c>
      <c r="U114" s="12">
        <v>318</v>
      </c>
      <c r="V114" s="116">
        <v>0.95399999999999996</v>
      </c>
      <c r="W114" s="116">
        <v>65.444400000000002</v>
      </c>
      <c r="X114" s="12" t="s">
        <v>254</v>
      </c>
      <c r="Y114" s="12">
        <v>1</v>
      </c>
      <c r="Z114" s="12">
        <v>1</v>
      </c>
      <c r="AA114" s="12">
        <v>0</v>
      </c>
      <c r="AB114" s="12">
        <v>0</v>
      </c>
      <c r="AC114" s="12">
        <v>2</v>
      </c>
      <c r="AD114" s="12">
        <v>3</v>
      </c>
      <c r="AE114" s="12">
        <v>1</v>
      </c>
      <c r="AF114" s="12">
        <v>3</v>
      </c>
      <c r="AG114" s="12" t="s">
        <v>1644</v>
      </c>
      <c r="AH114" s="12" t="s">
        <v>1552</v>
      </c>
    </row>
    <row r="115" spans="2:34" ht="28.8" x14ac:dyDescent="0.3">
      <c r="B115" s="12" t="s">
        <v>1105</v>
      </c>
      <c r="C115" s="12" t="s">
        <v>304</v>
      </c>
      <c r="D115" s="12" t="s">
        <v>327</v>
      </c>
      <c r="E115" s="12" t="s">
        <v>262</v>
      </c>
      <c r="F115" s="12" t="s">
        <v>1531</v>
      </c>
      <c r="G115" s="12" t="s">
        <v>1532</v>
      </c>
      <c r="H115" s="12" t="s">
        <v>1125</v>
      </c>
      <c r="I115" s="12" t="s">
        <v>1110</v>
      </c>
      <c r="J115" s="12" t="s">
        <v>1111</v>
      </c>
      <c r="K115" s="12" t="s">
        <v>1126</v>
      </c>
      <c r="L115" s="84" t="s">
        <v>723</v>
      </c>
      <c r="M115" s="85"/>
      <c r="N115" s="88" t="s">
        <v>723</v>
      </c>
      <c r="O115" s="118">
        <v>210.46666667</v>
      </c>
      <c r="P115" s="116">
        <v>3.0000000000000001E-3</v>
      </c>
      <c r="Q115" s="116">
        <v>0.63439999999999996</v>
      </c>
      <c r="R115" s="12">
        <v>0</v>
      </c>
      <c r="S115" s="116">
        <v>-200.78519999999901</v>
      </c>
      <c r="T115" s="12">
        <v>0</v>
      </c>
      <c r="U115" s="12">
        <v>318</v>
      </c>
      <c r="V115" s="116">
        <v>0.95399999999999996</v>
      </c>
      <c r="W115" s="116">
        <v>201.73920000000001</v>
      </c>
      <c r="X115" s="12" t="s">
        <v>254</v>
      </c>
      <c r="Y115" s="12">
        <v>1</v>
      </c>
      <c r="Z115" s="12">
        <v>1</v>
      </c>
      <c r="AA115" s="12">
        <v>0</v>
      </c>
      <c r="AB115" s="12">
        <v>0</v>
      </c>
      <c r="AC115" s="12">
        <v>9</v>
      </c>
      <c r="AD115" s="12">
        <v>3</v>
      </c>
      <c r="AE115" s="12">
        <v>1</v>
      </c>
      <c r="AF115" s="12">
        <v>3</v>
      </c>
      <c r="AG115" s="12" t="s">
        <v>1645</v>
      </c>
      <c r="AH115" s="12" t="s">
        <v>1552</v>
      </c>
    </row>
    <row r="116" spans="2:34" ht="28.8" x14ac:dyDescent="0.3">
      <c r="B116" s="12" t="s">
        <v>1105</v>
      </c>
      <c r="C116" s="12" t="s">
        <v>304</v>
      </c>
      <c r="D116" s="12" t="s">
        <v>327</v>
      </c>
      <c r="E116" s="12" t="s">
        <v>259</v>
      </c>
      <c r="F116" s="12" t="s">
        <v>2846</v>
      </c>
      <c r="G116" s="12" t="s">
        <v>1532</v>
      </c>
      <c r="H116" s="12" t="s">
        <v>1125</v>
      </c>
      <c r="I116" s="12" t="s">
        <v>1110</v>
      </c>
      <c r="J116" s="12" t="s">
        <v>1111</v>
      </c>
      <c r="K116" s="12" t="s">
        <v>1126</v>
      </c>
      <c r="L116" s="84" t="s">
        <v>723</v>
      </c>
      <c r="M116" s="85"/>
      <c r="N116" s="88" t="s">
        <v>723</v>
      </c>
      <c r="O116" s="118">
        <v>242.76666667000001</v>
      </c>
      <c r="P116" s="116">
        <v>3.0000000000000001E-3</v>
      </c>
      <c r="Q116" s="116">
        <v>0.73129999999999995</v>
      </c>
      <c r="R116" s="12">
        <v>0</v>
      </c>
      <c r="S116" s="116">
        <v>-231.59939999999901</v>
      </c>
      <c r="T116" s="12">
        <v>0</v>
      </c>
      <c r="U116" s="12">
        <v>318</v>
      </c>
      <c r="V116" s="116">
        <v>0.95399999999999996</v>
      </c>
      <c r="W116" s="116">
        <v>232.55340000000001</v>
      </c>
      <c r="X116" s="12" t="s">
        <v>254</v>
      </c>
      <c r="Y116" s="12">
        <v>1</v>
      </c>
      <c r="Z116" s="12">
        <v>1</v>
      </c>
      <c r="AA116" s="12">
        <v>0</v>
      </c>
      <c r="AB116" s="12">
        <v>0</v>
      </c>
      <c r="AC116" s="12">
        <v>7</v>
      </c>
      <c r="AD116" s="12">
        <v>3</v>
      </c>
      <c r="AE116" s="12">
        <v>1</v>
      </c>
      <c r="AF116" s="12">
        <v>3</v>
      </c>
      <c r="AG116" s="12" t="s">
        <v>1646</v>
      </c>
      <c r="AH116" s="12" t="s">
        <v>1552</v>
      </c>
    </row>
    <row r="117" spans="2:34" ht="28.8" x14ac:dyDescent="0.3">
      <c r="B117" s="12" t="s">
        <v>1105</v>
      </c>
      <c r="C117" s="12" t="s">
        <v>304</v>
      </c>
      <c r="D117" s="12" t="s">
        <v>330</v>
      </c>
      <c r="E117" s="12" t="s">
        <v>259</v>
      </c>
      <c r="F117" s="12" t="s">
        <v>2846</v>
      </c>
      <c r="G117" s="12" t="s">
        <v>1532</v>
      </c>
      <c r="H117" s="12" t="s">
        <v>1125</v>
      </c>
      <c r="I117" s="12" t="s">
        <v>1110</v>
      </c>
      <c r="J117" s="12" t="s">
        <v>1111</v>
      </c>
      <c r="K117" s="12" t="s">
        <v>1126</v>
      </c>
      <c r="L117" s="84" t="s">
        <v>723</v>
      </c>
      <c r="M117" s="85"/>
      <c r="N117" s="88" t="s">
        <v>723</v>
      </c>
      <c r="O117" s="118">
        <v>1.0405539100000001</v>
      </c>
      <c r="P117" s="116">
        <v>3.0329999999999999</v>
      </c>
      <c r="Q117" s="116">
        <v>6.1890000000000001</v>
      </c>
      <c r="R117" s="12">
        <v>0</v>
      </c>
      <c r="S117" s="116">
        <v>-1003.6079999999999</v>
      </c>
      <c r="T117" s="12">
        <v>0</v>
      </c>
      <c r="U117" s="12">
        <v>318</v>
      </c>
      <c r="V117" s="116">
        <v>964.49400000000003</v>
      </c>
      <c r="W117" s="116">
        <v>1968.1020000000001</v>
      </c>
      <c r="X117" s="12" t="s">
        <v>254</v>
      </c>
      <c r="Y117" s="12">
        <v>1</v>
      </c>
      <c r="Z117" s="12">
        <v>1</v>
      </c>
      <c r="AA117" s="12">
        <v>0</v>
      </c>
      <c r="AB117" s="12">
        <v>0</v>
      </c>
      <c r="AC117" s="12">
        <v>7</v>
      </c>
      <c r="AD117" s="12">
        <v>4</v>
      </c>
      <c r="AE117" s="12">
        <v>1</v>
      </c>
      <c r="AF117" s="12">
        <v>3</v>
      </c>
      <c r="AG117" s="12" t="s">
        <v>1651</v>
      </c>
      <c r="AH117" s="12" t="s">
        <v>1552</v>
      </c>
    </row>
    <row r="118" spans="2:34" ht="28.8" x14ac:dyDescent="0.3">
      <c r="B118" s="12" t="s">
        <v>1105</v>
      </c>
      <c r="C118" s="12" t="s">
        <v>304</v>
      </c>
      <c r="D118" s="12" t="s">
        <v>330</v>
      </c>
      <c r="E118" s="12" t="s">
        <v>256</v>
      </c>
      <c r="F118" s="12" t="s">
        <v>2846</v>
      </c>
      <c r="G118" s="12" t="s">
        <v>2898</v>
      </c>
      <c r="H118" s="12" t="s">
        <v>1125</v>
      </c>
      <c r="I118" s="12" t="s">
        <v>1110</v>
      </c>
      <c r="J118" s="12" t="s">
        <v>1111</v>
      </c>
      <c r="K118" s="12" t="s">
        <v>1126</v>
      </c>
      <c r="L118" s="84" t="s">
        <v>722</v>
      </c>
      <c r="M118" s="85"/>
      <c r="N118" s="88" t="s">
        <v>722</v>
      </c>
      <c r="O118" s="118">
        <v>-0.57154632000000005</v>
      </c>
      <c r="P118" s="116">
        <v>3.0329999999999999</v>
      </c>
      <c r="Q118" s="116">
        <v>1.2995000000000001</v>
      </c>
      <c r="R118" s="12">
        <v>0</v>
      </c>
      <c r="S118" s="116">
        <v>551.25300000000004</v>
      </c>
      <c r="T118" s="12">
        <v>1</v>
      </c>
      <c r="U118" s="12">
        <v>318</v>
      </c>
      <c r="V118" s="116">
        <v>964.49400000000003</v>
      </c>
      <c r="W118" s="116">
        <v>413.24099999999999</v>
      </c>
      <c r="X118" s="12" t="s">
        <v>254</v>
      </c>
      <c r="Y118" s="12">
        <v>0</v>
      </c>
      <c r="Z118" s="12">
        <v>0</v>
      </c>
      <c r="AA118" s="12">
        <v>0</v>
      </c>
      <c r="AB118" s="12">
        <v>0</v>
      </c>
      <c r="AC118" s="12">
        <v>6</v>
      </c>
      <c r="AD118" s="12">
        <v>4</v>
      </c>
      <c r="AE118" s="12">
        <v>1</v>
      </c>
      <c r="AF118" s="12">
        <v>3</v>
      </c>
      <c r="AG118" s="12" t="s">
        <v>1647</v>
      </c>
      <c r="AH118" s="12" t="s">
        <v>1552</v>
      </c>
    </row>
    <row r="119" spans="2:34" ht="28.8" x14ac:dyDescent="0.3">
      <c r="B119" s="12" t="s">
        <v>1105</v>
      </c>
      <c r="C119" s="12" t="s">
        <v>304</v>
      </c>
      <c r="D119" s="12" t="s">
        <v>330</v>
      </c>
      <c r="E119" s="12" t="s">
        <v>249</v>
      </c>
      <c r="F119" s="12" t="s">
        <v>1531</v>
      </c>
      <c r="G119" s="12" t="s">
        <v>1532</v>
      </c>
      <c r="H119" s="12" t="s">
        <v>1125</v>
      </c>
      <c r="I119" s="12" t="s">
        <v>1110</v>
      </c>
      <c r="J119" s="12" t="s">
        <v>1111</v>
      </c>
      <c r="K119" s="12" t="s">
        <v>1126</v>
      </c>
      <c r="L119" s="84" t="s">
        <v>722</v>
      </c>
      <c r="M119" s="85"/>
      <c r="N119" s="88" t="s">
        <v>722</v>
      </c>
      <c r="O119" s="118">
        <v>-0.53452027999999996</v>
      </c>
      <c r="P119" s="116">
        <v>3.0329999999999999</v>
      </c>
      <c r="Q119" s="116">
        <v>1.4117999999999999</v>
      </c>
      <c r="R119" s="12">
        <v>0</v>
      </c>
      <c r="S119" s="116">
        <v>515.54160000000002</v>
      </c>
      <c r="T119" s="12">
        <v>2</v>
      </c>
      <c r="U119" s="12">
        <v>318</v>
      </c>
      <c r="V119" s="116">
        <v>964.49400000000003</v>
      </c>
      <c r="W119" s="116">
        <v>448.95240000000001</v>
      </c>
      <c r="X119" s="12" t="s">
        <v>254</v>
      </c>
      <c r="Y119" s="12">
        <v>0</v>
      </c>
      <c r="Z119" s="12">
        <v>0</v>
      </c>
      <c r="AA119" s="12">
        <v>0</v>
      </c>
      <c r="AB119" s="12">
        <v>0</v>
      </c>
      <c r="AC119" s="12">
        <v>3</v>
      </c>
      <c r="AD119" s="12">
        <v>4</v>
      </c>
      <c r="AE119" s="12">
        <v>1</v>
      </c>
      <c r="AF119" s="12">
        <v>3</v>
      </c>
      <c r="AG119" s="12" t="s">
        <v>1648</v>
      </c>
      <c r="AH119" s="12" t="s">
        <v>1552</v>
      </c>
    </row>
    <row r="120" spans="2:34" ht="28.8" x14ac:dyDescent="0.3">
      <c r="B120" s="12" t="s">
        <v>1105</v>
      </c>
      <c r="C120" s="12" t="s">
        <v>304</v>
      </c>
      <c r="D120" s="12" t="s">
        <v>330</v>
      </c>
      <c r="E120" s="12" t="s">
        <v>251</v>
      </c>
      <c r="F120" s="12" t="s">
        <v>1531</v>
      </c>
      <c r="G120" s="12" t="s">
        <v>2898</v>
      </c>
      <c r="H120" s="12" t="s">
        <v>1125</v>
      </c>
      <c r="I120" s="12" t="s">
        <v>1110</v>
      </c>
      <c r="J120" s="12" t="s">
        <v>1111</v>
      </c>
      <c r="K120" s="12" t="s">
        <v>1126</v>
      </c>
      <c r="L120" s="84" t="s">
        <v>722</v>
      </c>
      <c r="M120" s="85"/>
      <c r="N120" s="88" t="s">
        <v>722</v>
      </c>
      <c r="O120" s="118">
        <v>-0.46656775</v>
      </c>
      <c r="P120" s="116">
        <v>3.0329999999999999</v>
      </c>
      <c r="Q120" s="116">
        <v>1.6178999999999999</v>
      </c>
      <c r="R120" s="12">
        <v>0</v>
      </c>
      <c r="S120" s="116">
        <v>450.0018</v>
      </c>
      <c r="T120" s="12">
        <v>3</v>
      </c>
      <c r="U120" s="12">
        <v>318</v>
      </c>
      <c r="V120" s="116">
        <v>964.49400000000003</v>
      </c>
      <c r="W120" s="116">
        <v>514.49220000000003</v>
      </c>
      <c r="X120" s="12" t="s">
        <v>254</v>
      </c>
      <c r="Y120" s="12">
        <v>0</v>
      </c>
      <c r="Z120" s="12">
        <v>0</v>
      </c>
      <c r="AA120" s="12">
        <v>0</v>
      </c>
      <c r="AB120" s="12">
        <v>0</v>
      </c>
      <c r="AC120" s="12">
        <v>4</v>
      </c>
      <c r="AD120" s="12">
        <v>4</v>
      </c>
      <c r="AE120" s="12">
        <v>1</v>
      </c>
      <c r="AF120" s="12">
        <v>3</v>
      </c>
      <c r="AG120" s="12" t="s">
        <v>1652</v>
      </c>
      <c r="AH120" s="12" t="s">
        <v>1552</v>
      </c>
    </row>
    <row r="121" spans="2:34" ht="28.8" x14ac:dyDescent="0.3">
      <c r="B121" s="12" t="s">
        <v>1105</v>
      </c>
      <c r="C121" s="12" t="s">
        <v>304</v>
      </c>
      <c r="D121" s="12" t="s">
        <v>330</v>
      </c>
      <c r="E121" s="12" t="s">
        <v>246</v>
      </c>
      <c r="F121" s="12" t="s">
        <v>1531</v>
      </c>
      <c r="G121" s="12" t="s">
        <v>2898</v>
      </c>
      <c r="H121" s="12" t="s">
        <v>1125</v>
      </c>
      <c r="I121" s="12" t="s">
        <v>1110</v>
      </c>
      <c r="J121" s="12" t="s">
        <v>1111</v>
      </c>
      <c r="K121" s="12" t="s">
        <v>1126</v>
      </c>
      <c r="L121" s="84" t="s">
        <v>722</v>
      </c>
      <c r="M121" s="85"/>
      <c r="N121" s="88" t="s">
        <v>722</v>
      </c>
      <c r="O121" s="118">
        <v>-0.44045499999999999</v>
      </c>
      <c r="P121" s="116">
        <v>3.0329999999999999</v>
      </c>
      <c r="Q121" s="116">
        <v>1.6971000000000001</v>
      </c>
      <c r="R121" s="12">
        <v>0</v>
      </c>
      <c r="S121" s="116">
        <v>424.81619999999998</v>
      </c>
      <c r="T121" s="12">
        <v>4</v>
      </c>
      <c r="U121" s="12">
        <v>318</v>
      </c>
      <c r="V121" s="116">
        <v>964.49400000000003</v>
      </c>
      <c r="W121" s="116">
        <v>539.67780000000005</v>
      </c>
      <c r="X121" s="12" t="s">
        <v>254</v>
      </c>
      <c r="Y121" s="12">
        <v>0</v>
      </c>
      <c r="Z121" s="12">
        <v>0</v>
      </c>
      <c r="AA121" s="12">
        <v>0</v>
      </c>
      <c r="AB121" s="12">
        <v>0</v>
      </c>
      <c r="AC121" s="12">
        <v>2</v>
      </c>
      <c r="AD121" s="12">
        <v>4</v>
      </c>
      <c r="AE121" s="12">
        <v>1</v>
      </c>
      <c r="AF121" s="12">
        <v>3</v>
      </c>
      <c r="AG121" s="12" t="s">
        <v>1653</v>
      </c>
      <c r="AH121" s="12" t="s">
        <v>1552</v>
      </c>
    </row>
    <row r="122" spans="2:34" ht="28.8" x14ac:dyDescent="0.3">
      <c r="B122" s="12" t="s">
        <v>1105</v>
      </c>
      <c r="C122" s="12" t="s">
        <v>304</v>
      </c>
      <c r="D122" s="12" t="s">
        <v>330</v>
      </c>
      <c r="E122" s="12" t="s">
        <v>254</v>
      </c>
      <c r="F122" s="12" t="s">
        <v>2846</v>
      </c>
      <c r="G122" s="12" t="s">
        <v>1532</v>
      </c>
      <c r="H122" s="12" t="s">
        <v>1125</v>
      </c>
      <c r="I122" s="12" t="s">
        <v>1110</v>
      </c>
      <c r="J122" s="12" t="s">
        <v>1111</v>
      </c>
      <c r="K122" s="12" t="s">
        <v>1126</v>
      </c>
      <c r="L122" s="84" t="s">
        <v>722</v>
      </c>
      <c r="M122" s="85"/>
      <c r="N122" s="88" t="s">
        <v>722</v>
      </c>
      <c r="O122" s="118">
        <v>0.13161886</v>
      </c>
      <c r="P122" s="116">
        <v>3.0329999999999999</v>
      </c>
      <c r="Q122" s="116">
        <v>3.4321999999999999</v>
      </c>
      <c r="R122" s="12">
        <v>0</v>
      </c>
      <c r="S122" s="116">
        <v>-126.9456</v>
      </c>
      <c r="T122" s="12">
        <v>5</v>
      </c>
      <c r="U122" s="12">
        <v>318</v>
      </c>
      <c r="V122" s="116">
        <v>964.49400000000003</v>
      </c>
      <c r="W122" s="116">
        <v>1091.4395999999999</v>
      </c>
      <c r="X122" s="12" t="s">
        <v>254</v>
      </c>
      <c r="Y122" s="12">
        <v>1</v>
      </c>
      <c r="Z122" s="12">
        <v>0</v>
      </c>
      <c r="AA122" s="12">
        <v>0</v>
      </c>
      <c r="AB122" s="12">
        <v>1</v>
      </c>
      <c r="AC122" s="12">
        <v>5</v>
      </c>
      <c r="AD122" s="12">
        <v>4</v>
      </c>
      <c r="AE122" s="12">
        <v>1</v>
      </c>
      <c r="AF122" s="12">
        <v>3</v>
      </c>
      <c r="AG122" s="12" t="s">
        <v>1654</v>
      </c>
      <c r="AH122" s="12" t="s">
        <v>1552</v>
      </c>
    </row>
    <row r="123" spans="2:34" ht="28.8" x14ac:dyDescent="0.3">
      <c r="B123" s="12" t="s">
        <v>1105</v>
      </c>
      <c r="C123" s="12" t="s">
        <v>304</v>
      </c>
      <c r="D123" s="12" t="s">
        <v>330</v>
      </c>
      <c r="E123" s="12" t="s">
        <v>260</v>
      </c>
      <c r="F123" s="12" t="s">
        <v>2846</v>
      </c>
      <c r="G123" s="12" t="s">
        <v>2898</v>
      </c>
      <c r="H123" s="12" t="s">
        <v>1125</v>
      </c>
      <c r="I123" s="12" t="s">
        <v>1110</v>
      </c>
      <c r="J123" s="12" t="s">
        <v>1111</v>
      </c>
      <c r="K123" s="12" t="s">
        <v>1126</v>
      </c>
      <c r="L123" s="84" t="s">
        <v>722</v>
      </c>
      <c r="M123" s="85"/>
      <c r="N123" s="88" t="s">
        <v>722</v>
      </c>
      <c r="O123" s="118">
        <v>0.81407847</v>
      </c>
      <c r="P123" s="116">
        <v>3.0329999999999999</v>
      </c>
      <c r="Q123" s="116">
        <v>5.5021000000000004</v>
      </c>
      <c r="R123" s="12">
        <v>0</v>
      </c>
      <c r="S123" s="116">
        <v>-785.17380000000003</v>
      </c>
      <c r="T123" s="12">
        <v>6</v>
      </c>
      <c r="U123" s="12">
        <v>318</v>
      </c>
      <c r="V123" s="116">
        <v>964.49400000000003</v>
      </c>
      <c r="W123" s="116">
        <v>1749.6677999999999</v>
      </c>
      <c r="X123" s="12" t="s">
        <v>254</v>
      </c>
      <c r="Y123" s="12">
        <v>1</v>
      </c>
      <c r="Z123" s="12">
        <v>0</v>
      </c>
      <c r="AA123" s="12">
        <v>0</v>
      </c>
      <c r="AB123" s="12">
        <v>0</v>
      </c>
      <c r="AC123" s="12">
        <v>8</v>
      </c>
      <c r="AD123" s="12">
        <v>4</v>
      </c>
      <c r="AE123" s="12">
        <v>1</v>
      </c>
      <c r="AF123" s="12">
        <v>3</v>
      </c>
      <c r="AG123" s="12" t="s">
        <v>1649</v>
      </c>
      <c r="AH123" s="12" t="s">
        <v>1552</v>
      </c>
    </row>
    <row r="124" spans="2:34" ht="28.8" x14ac:dyDescent="0.3">
      <c r="B124" s="12" t="s">
        <v>1105</v>
      </c>
      <c r="C124" s="12" t="s">
        <v>304</v>
      </c>
      <c r="D124" s="12" t="s">
        <v>330</v>
      </c>
      <c r="E124" s="12" t="s">
        <v>262</v>
      </c>
      <c r="F124" s="12" t="s">
        <v>1531</v>
      </c>
      <c r="G124" s="12" t="s">
        <v>1532</v>
      </c>
      <c r="H124" s="12" t="s">
        <v>1125</v>
      </c>
      <c r="I124" s="12" t="s">
        <v>1110</v>
      </c>
      <c r="J124" s="12" t="s">
        <v>1111</v>
      </c>
      <c r="K124" s="12" t="s">
        <v>1126</v>
      </c>
      <c r="L124" s="84" t="s">
        <v>722</v>
      </c>
      <c r="M124" s="85"/>
      <c r="N124" s="88" t="s">
        <v>722</v>
      </c>
      <c r="O124" s="118">
        <v>0.94612594999999999</v>
      </c>
      <c r="P124" s="116">
        <v>3.0329999999999999</v>
      </c>
      <c r="Q124" s="116">
        <v>5.9025999999999996</v>
      </c>
      <c r="R124" s="12">
        <v>0</v>
      </c>
      <c r="S124" s="116">
        <v>-912.53279999999995</v>
      </c>
      <c r="T124" s="12">
        <v>7</v>
      </c>
      <c r="U124" s="12">
        <v>318</v>
      </c>
      <c r="V124" s="116">
        <v>964.49400000000003</v>
      </c>
      <c r="W124" s="116">
        <v>1877.0268000000001</v>
      </c>
      <c r="X124" s="12" t="s">
        <v>254</v>
      </c>
      <c r="Y124" s="12">
        <v>1</v>
      </c>
      <c r="Z124" s="12">
        <v>0</v>
      </c>
      <c r="AA124" s="12">
        <v>0</v>
      </c>
      <c r="AB124" s="12">
        <v>0</v>
      </c>
      <c r="AC124" s="12">
        <v>9</v>
      </c>
      <c r="AD124" s="12">
        <v>4</v>
      </c>
      <c r="AE124" s="12">
        <v>1</v>
      </c>
      <c r="AF124" s="12">
        <v>3</v>
      </c>
      <c r="AG124" s="12" t="s">
        <v>1650</v>
      </c>
      <c r="AH124" s="12" t="s">
        <v>1552</v>
      </c>
    </row>
    <row r="125" spans="2:34" ht="28.8" x14ac:dyDescent="0.3">
      <c r="B125" s="12" t="s">
        <v>1105</v>
      </c>
      <c r="C125" s="12" t="s">
        <v>304</v>
      </c>
      <c r="D125" s="12" t="s">
        <v>333</v>
      </c>
      <c r="E125" s="12" t="s">
        <v>259</v>
      </c>
      <c r="F125" s="12" t="s">
        <v>2846</v>
      </c>
      <c r="G125" s="12" t="s">
        <v>1532</v>
      </c>
      <c r="H125" s="12" t="s">
        <v>1125</v>
      </c>
      <c r="I125" s="12" t="s">
        <v>1110</v>
      </c>
      <c r="J125" s="12" t="s">
        <v>1111</v>
      </c>
      <c r="K125" s="12" t="s">
        <v>1126</v>
      </c>
      <c r="L125" s="84" t="s">
        <v>723</v>
      </c>
      <c r="M125" s="85"/>
      <c r="N125" s="88" t="s">
        <v>723</v>
      </c>
      <c r="O125" s="118">
        <v>1.04054997</v>
      </c>
      <c r="P125" s="116">
        <v>964.49400000000003</v>
      </c>
      <c r="Q125" s="116">
        <v>1968.0981999999999</v>
      </c>
      <c r="R125" s="12">
        <v>0</v>
      </c>
      <c r="S125" s="116">
        <v>-1003.6042</v>
      </c>
      <c r="T125" s="12">
        <v>0</v>
      </c>
      <c r="U125" s="12">
        <v>1</v>
      </c>
      <c r="V125" s="116">
        <v>964.49400000000003</v>
      </c>
      <c r="W125" s="116">
        <v>1968.0981999999999</v>
      </c>
      <c r="X125" s="12" t="s">
        <v>254</v>
      </c>
      <c r="Y125" s="12">
        <v>1</v>
      </c>
      <c r="Z125" s="12">
        <v>1</v>
      </c>
      <c r="AA125" s="12">
        <v>0</v>
      </c>
      <c r="AB125" s="12">
        <v>0</v>
      </c>
      <c r="AC125" s="12">
        <v>7</v>
      </c>
      <c r="AD125" s="12">
        <v>5</v>
      </c>
      <c r="AE125" s="12">
        <v>1</v>
      </c>
      <c r="AF125" s="12">
        <v>3</v>
      </c>
      <c r="AG125" s="12" t="s">
        <v>1659</v>
      </c>
      <c r="AH125" s="12" t="s">
        <v>1552</v>
      </c>
    </row>
    <row r="126" spans="2:34" ht="28.8" x14ac:dyDescent="0.3">
      <c r="B126" s="12" t="s">
        <v>1105</v>
      </c>
      <c r="C126" s="12" t="s">
        <v>304</v>
      </c>
      <c r="D126" s="12" t="s">
        <v>333</v>
      </c>
      <c r="E126" s="12" t="s">
        <v>256</v>
      </c>
      <c r="F126" s="12" t="s">
        <v>2846</v>
      </c>
      <c r="G126" s="12" t="s">
        <v>2898</v>
      </c>
      <c r="H126" s="12" t="s">
        <v>1125</v>
      </c>
      <c r="I126" s="12" t="s">
        <v>1110</v>
      </c>
      <c r="J126" s="12" t="s">
        <v>1111</v>
      </c>
      <c r="K126" s="12" t="s">
        <v>1126</v>
      </c>
      <c r="L126" s="84" t="s">
        <v>722</v>
      </c>
      <c r="M126" s="85"/>
      <c r="N126" s="88" t="s">
        <v>722</v>
      </c>
      <c r="O126" s="118">
        <v>-0.5715401</v>
      </c>
      <c r="P126" s="116">
        <v>964.49400000000003</v>
      </c>
      <c r="Q126" s="116">
        <v>413.24700000000001</v>
      </c>
      <c r="R126" s="12">
        <v>0</v>
      </c>
      <c r="S126" s="116">
        <v>551.24699999999996</v>
      </c>
      <c r="T126" s="12">
        <v>1</v>
      </c>
      <c r="U126" s="12">
        <v>1</v>
      </c>
      <c r="V126" s="116">
        <v>964.49400000000003</v>
      </c>
      <c r="W126" s="116">
        <v>413.24700000000001</v>
      </c>
      <c r="X126" s="12" t="s">
        <v>254</v>
      </c>
      <c r="Y126" s="12">
        <v>0</v>
      </c>
      <c r="Z126" s="12">
        <v>0</v>
      </c>
      <c r="AA126" s="12">
        <v>0</v>
      </c>
      <c r="AB126" s="12">
        <v>0</v>
      </c>
      <c r="AC126" s="12">
        <v>6</v>
      </c>
      <c r="AD126" s="12">
        <v>5</v>
      </c>
      <c r="AE126" s="12">
        <v>1</v>
      </c>
      <c r="AF126" s="12">
        <v>3</v>
      </c>
      <c r="AG126" s="12" t="s">
        <v>1655</v>
      </c>
      <c r="AH126" s="12" t="s">
        <v>1552</v>
      </c>
    </row>
    <row r="127" spans="2:34" ht="28.8" x14ac:dyDescent="0.3">
      <c r="B127" s="12" t="s">
        <v>1105</v>
      </c>
      <c r="C127" s="12" t="s">
        <v>304</v>
      </c>
      <c r="D127" s="12" t="s">
        <v>333</v>
      </c>
      <c r="E127" s="12" t="s">
        <v>249</v>
      </c>
      <c r="F127" s="12" t="s">
        <v>1531</v>
      </c>
      <c r="G127" s="12" t="s">
        <v>1532</v>
      </c>
      <c r="H127" s="12" t="s">
        <v>1125</v>
      </c>
      <c r="I127" s="12" t="s">
        <v>1110</v>
      </c>
      <c r="J127" s="12" t="s">
        <v>1111</v>
      </c>
      <c r="K127" s="12" t="s">
        <v>1126</v>
      </c>
      <c r="L127" s="84" t="s">
        <v>722</v>
      </c>
      <c r="M127" s="85"/>
      <c r="N127" s="88" t="s">
        <v>722</v>
      </c>
      <c r="O127" s="118">
        <v>-0.53452524999999995</v>
      </c>
      <c r="P127" s="116">
        <v>964.49400000000003</v>
      </c>
      <c r="Q127" s="116">
        <v>448.94760000000002</v>
      </c>
      <c r="R127" s="12">
        <v>0</v>
      </c>
      <c r="S127" s="116">
        <v>515.54639999999995</v>
      </c>
      <c r="T127" s="12">
        <v>2</v>
      </c>
      <c r="U127" s="12">
        <v>1</v>
      </c>
      <c r="V127" s="116">
        <v>964.49400000000003</v>
      </c>
      <c r="W127" s="116">
        <v>448.94760000000002</v>
      </c>
      <c r="X127" s="12" t="s">
        <v>254</v>
      </c>
      <c r="Y127" s="12">
        <v>0</v>
      </c>
      <c r="Z127" s="12">
        <v>0</v>
      </c>
      <c r="AA127" s="12">
        <v>0</v>
      </c>
      <c r="AB127" s="12">
        <v>0</v>
      </c>
      <c r="AC127" s="12">
        <v>3</v>
      </c>
      <c r="AD127" s="12">
        <v>5</v>
      </c>
      <c r="AE127" s="12">
        <v>1</v>
      </c>
      <c r="AF127" s="12">
        <v>3</v>
      </c>
      <c r="AG127" s="12" t="s">
        <v>1656</v>
      </c>
      <c r="AH127" s="12" t="s">
        <v>1552</v>
      </c>
    </row>
    <row r="128" spans="2:34" ht="28.8" x14ac:dyDescent="0.3">
      <c r="B128" s="12" t="s">
        <v>1105</v>
      </c>
      <c r="C128" s="12" t="s">
        <v>304</v>
      </c>
      <c r="D128" s="12" t="s">
        <v>333</v>
      </c>
      <c r="E128" s="12" t="s">
        <v>251</v>
      </c>
      <c r="F128" s="12" t="s">
        <v>1531</v>
      </c>
      <c r="G128" s="12" t="s">
        <v>2898</v>
      </c>
      <c r="H128" s="12" t="s">
        <v>1125</v>
      </c>
      <c r="I128" s="12" t="s">
        <v>1110</v>
      </c>
      <c r="J128" s="12" t="s">
        <v>1111</v>
      </c>
      <c r="K128" s="12" t="s">
        <v>1126</v>
      </c>
      <c r="L128" s="84" t="s">
        <v>722</v>
      </c>
      <c r="M128" s="85"/>
      <c r="N128" s="88" t="s">
        <v>722</v>
      </c>
      <c r="O128" s="118">
        <v>-0.46655986999999999</v>
      </c>
      <c r="P128" s="116">
        <v>964.49400000000003</v>
      </c>
      <c r="Q128" s="116">
        <v>514.49980000000005</v>
      </c>
      <c r="R128" s="12">
        <v>0</v>
      </c>
      <c r="S128" s="116">
        <v>449.99419999999998</v>
      </c>
      <c r="T128" s="12">
        <v>3</v>
      </c>
      <c r="U128" s="12">
        <v>1</v>
      </c>
      <c r="V128" s="116">
        <v>964.49400000000003</v>
      </c>
      <c r="W128" s="116">
        <v>514.49980000000005</v>
      </c>
      <c r="X128" s="12" t="s">
        <v>254</v>
      </c>
      <c r="Y128" s="12">
        <v>0</v>
      </c>
      <c r="Z128" s="12">
        <v>0</v>
      </c>
      <c r="AA128" s="12">
        <v>0</v>
      </c>
      <c r="AB128" s="12">
        <v>0</v>
      </c>
      <c r="AC128" s="12">
        <v>4</v>
      </c>
      <c r="AD128" s="12">
        <v>5</v>
      </c>
      <c r="AE128" s="12">
        <v>1</v>
      </c>
      <c r="AF128" s="12">
        <v>3</v>
      </c>
      <c r="AG128" s="12" t="s">
        <v>1660</v>
      </c>
      <c r="AH128" s="12" t="s">
        <v>1552</v>
      </c>
    </row>
    <row r="129" spans="2:34" ht="28.8" x14ac:dyDescent="0.3">
      <c r="B129" s="12" t="s">
        <v>1105</v>
      </c>
      <c r="C129" s="12" t="s">
        <v>304</v>
      </c>
      <c r="D129" s="12" t="s">
        <v>333</v>
      </c>
      <c r="E129" s="12" t="s">
        <v>246</v>
      </c>
      <c r="F129" s="12" t="s">
        <v>1531</v>
      </c>
      <c r="G129" s="12" t="s">
        <v>2898</v>
      </c>
      <c r="H129" s="12" t="s">
        <v>1125</v>
      </c>
      <c r="I129" s="12" t="s">
        <v>1110</v>
      </c>
      <c r="J129" s="12" t="s">
        <v>1111</v>
      </c>
      <c r="K129" s="12" t="s">
        <v>1126</v>
      </c>
      <c r="L129" s="84" t="s">
        <v>722</v>
      </c>
      <c r="M129" s="85"/>
      <c r="N129" s="88" t="s">
        <v>722</v>
      </c>
      <c r="O129" s="118">
        <v>-0.44044712000000003</v>
      </c>
      <c r="P129" s="116">
        <v>964.49400000000003</v>
      </c>
      <c r="Q129" s="116">
        <v>539.68539999999996</v>
      </c>
      <c r="R129" s="12">
        <v>0</v>
      </c>
      <c r="S129" s="116">
        <v>424.80860000000001</v>
      </c>
      <c r="T129" s="12">
        <v>4</v>
      </c>
      <c r="U129" s="12">
        <v>1</v>
      </c>
      <c r="V129" s="116">
        <v>964.49400000000003</v>
      </c>
      <c r="W129" s="116">
        <v>539.68539999999996</v>
      </c>
      <c r="X129" s="12" t="s">
        <v>254</v>
      </c>
      <c r="Y129" s="12">
        <v>0</v>
      </c>
      <c r="Z129" s="12">
        <v>0</v>
      </c>
      <c r="AA129" s="12">
        <v>0</v>
      </c>
      <c r="AB129" s="12">
        <v>0</v>
      </c>
      <c r="AC129" s="12">
        <v>2</v>
      </c>
      <c r="AD129" s="12">
        <v>5</v>
      </c>
      <c r="AE129" s="12">
        <v>1</v>
      </c>
      <c r="AF129" s="12">
        <v>3</v>
      </c>
      <c r="AG129" s="12" t="s">
        <v>1661</v>
      </c>
      <c r="AH129" s="12" t="s">
        <v>1552</v>
      </c>
    </row>
    <row r="130" spans="2:34" ht="28.8" x14ac:dyDescent="0.3">
      <c r="B130" s="12" t="s">
        <v>1105</v>
      </c>
      <c r="C130" s="12" t="s">
        <v>304</v>
      </c>
      <c r="D130" s="12" t="s">
        <v>333</v>
      </c>
      <c r="E130" s="12" t="s">
        <v>254</v>
      </c>
      <c r="F130" s="12" t="s">
        <v>2846</v>
      </c>
      <c r="G130" s="12" t="s">
        <v>1532</v>
      </c>
      <c r="H130" s="12" t="s">
        <v>1125</v>
      </c>
      <c r="I130" s="12" t="s">
        <v>1110</v>
      </c>
      <c r="J130" s="12" t="s">
        <v>1111</v>
      </c>
      <c r="K130" s="12" t="s">
        <v>1126</v>
      </c>
      <c r="L130" s="84" t="s">
        <v>722</v>
      </c>
      <c r="M130" s="85"/>
      <c r="N130" s="88" t="s">
        <v>722</v>
      </c>
      <c r="O130" s="118">
        <v>0.13161917000000001</v>
      </c>
      <c r="P130" s="116">
        <v>964.49400000000003</v>
      </c>
      <c r="Q130" s="116">
        <v>1091.4399000000001</v>
      </c>
      <c r="R130" s="12">
        <v>0</v>
      </c>
      <c r="S130" s="116">
        <v>-126.94589999999999</v>
      </c>
      <c r="T130" s="12">
        <v>5</v>
      </c>
      <c r="U130" s="12">
        <v>1</v>
      </c>
      <c r="V130" s="116">
        <v>964.49400000000003</v>
      </c>
      <c r="W130" s="116">
        <v>1091.4399000000001</v>
      </c>
      <c r="X130" s="12" t="s">
        <v>254</v>
      </c>
      <c r="Y130" s="12">
        <v>1</v>
      </c>
      <c r="Z130" s="12">
        <v>0</v>
      </c>
      <c r="AA130" s="12">
        <v>0</v>
      </c>
      <c r="AB130" s="12">
        <v>1</v>
      </c>
      <c r="AC130" s="12">
        <v>5</v>
      </c>
      <c r="AD130" s="12">
        <v>5</v>
      </c>
      <c r="AE130" s="12">
        <v>1</v>
      </c>
      <c r="AF130" s="12">
        <v>3</v>
      </c>
      <c r="AG130" s="12" t="s">
        <v>1662</v>
      </c>
      <c r="AH130" s="12" t="s">
        <v>1552</v>
      </c>
    </row>
    <row r="131" spans="2:34" ht="28.8" x14ac:dyDescent="0.3">
      <c r="B131" s="12" t="s">
        <v>1105</v>
      </c>
      <c r="C131" s="12" t="s">
        <v>304</v>
      </c>
      <c r="D131" s="12" t="s">
        <v>333</v>
      </c>
      <c r="E131" s="12" t="s">
        <v>260</v>
      </c>
      <c r="F131" s="12" t="s">
        <v>2846</v>
      </c>
      <c r="G131" s="12" t="s">
        <v>2898</v>
      </c>
      <c r="H131" s="12" t="s">
        <v>1125</v>
      </c>
      <c r="I131" s="12" t="s">
        <v>1110</v>
      </c>
      <c r="J131" s="12" t="s">
        <v>1111</v>
      </c>
      <c r="K131" s="12" t="s">
        <v>1126</v>
      </c>
      <c r="L131" s="84" t="s">
        <v>722</v>
      </c>
      <c r="M131" s="85"/>
      <c r="N131" s="88" t="s">
        <v>722</v>
      </c>
      <c r="O131" s="118">
        <v>0.81408603999999996</v>
      </c>
      <c r="P131" s="116">
        <v>964.49400000000003</v>
      </c>
      <c r="Q131" s="116">
        <v>1749.6750999999999</v>
      </c>
      <c r="R131" s="12">
        <v>0</v>
      </c>
      <c r="S131" s="116">
        <v>-785.18110000000001</v>
      </c>
      <c r="T131" s="12">
        <v>6</v>
      </c>
      <c r="U131" s="12">
        <v>1</v>
      </c>
      <c r="V131" s="116">
        <v>964.49400000000003</v>
      </c>
      <c r="W131" s="116">
        <v>1749.6750999999999</v>
      </c>
      <c r="X131" s="12" t="s">
        <v>254</v>
      </c>
      <c r="Y131" s="12">
        <v>1</v>
      </c>
      <c r="Z131" s="12">
        <v>0</v>
      </c>
      <c r="AA131" s="12">
        <v>0</v>
      </c>
      <c r="AB131" s="12">
        <v>0</v>
      </c>
      <c r="AC131" s="12">
        <v>8</v>
      </c>
      <c r="AD131" s="12">
        <v>5</v>
      </c>
      <c r="AE131" s="12">
        <v>1</v>
      </c>
      <c r="AF131" s="12">
        <v>3</v>
      </c>
      <c r="AG131" s="12" t="s">
        <v>1657</v>
      </c>
      <c r="AH131" s="12" t="s">
        <v>1552</v>
      </c>
    </row>
    <row r="132" spans="2:34" ht="28.8" x14ac:dyDescent="0.3">
      <c r="B132" s="12" t="s">
        <v>1105</v>
      </c>
      <c r="C132" s="12" t="s">
        <v>304</v>
      </c>
      <c r="D132" s="12" t="s">
        <v>333</v>
      </c>
      <c r="E132" s="12" t="s">
        <v>262</v>
      </c>
      <c r="F132" s="12" t="s">
        <v>1531</v>
      </c>
      <c r="G132" s="12" t="s">
        <v>1532</v>
      </c>
      <c r="H132" s="12" t="s">
        <v>1125</v>
      </c>
      <c r="I132" s="12" t="s">
        <v>1110</v>
      </c>
      <c r="J132" s="12" t="s">
        <v>1111</v>
      </c>
      <c r="K132" s="12" t="s">
        <v>1126</v>
      </c>
      <c r="L132" s="84" t="s">
        <v>722</v>
      </c>
      <c r="M132" s="85"/>
      <c r="N132" s="88" t="s">
        <v>722</v>
      </c>
      <c r="O132" s="118">
        <v>0.94612459999999998</v>
      </c>
      <c r="P132" s="116">
        <v>964.49400000000003</v>
      </c>
      <c r="Q132" s="116">
        <v>1877.0255</v>
      </c>
      <c r="R132" s="12">
        <v>0</v>
      </c>
      <c r="S132" s="116">
        <v>-912.53150000000005</v>
      </c>
      <c r="T132" s="12">
        <v>7</v>
      </c>
      <c r="U132" s="12">
        <v>1</v>
      </c>
      <c r="V132" s="116">
        <v>964.49400000000003</v>
      </c>
      <c r="W132" s="116">
        <v>1877.0255</v>
      </c>
      <c r="X132" s="12" t="s">
        <v>254</v>
      </c>
      <c r="Y132" s="12">
        <v>1</v>
      </c>
      <c r="Z132" s="12">
        <v>0</v>
      </c>
      <c r="AA132" s="12">
        <v>0</v>
      </c>
      <c r="AB132" s="12">
        <v>0</v>
      </c>
      <c r="AC132" s="12">
        <v>9</v>
      </c>
      <c r="AD132" s="12">
        <v>5</v>
      </c>
      <c r="AE132" s="12">
        <v>1</v>
      </c>
      <c r="AF132" s="12">
        <v>3</v>
      </c>
      <c r="AG132" s="12" t="s">
        <v>1658</v>
      </c>
      <c r="AH132" s="12" t="s">
        <v>1552</v>
      </c>
    </row>
    <row r="133" spans="2:34" ht="43.2" x14ac:dyDescent="0.3">
      <c r="B133" s="12" t="s">
        <v>1105</v>
      </c>
      <c r="C133" s="12" t="s">
        <v>304</v>
      </c>
      <c r="D133" s="12" t="s">
        <v>312</v>
      </c>
      <c r="E133" s="12" t="s">
        <v>251</v>
      </c>
      <c r="F133" s="12" t="s">
        <v>1531</v>
      </c>
      <c r="G133" s="12" t="s">
        <v>2898</v>
      </c>
      <c r="H133" s="12" t="s">
        <v>1131</v>
      </c>
      <c r="I133" s="12" t="s">
        <v>1110</v>
      </c>
      <c r="J133" s="12" t="s">
        <v>1132</v>
      </c>
      <c r="K133" s="12" t="s">
        <v>1133</v>
      </c>
      <c r="L133" s="84" t="s">
        <v>722</v>
      </c>
      <c r="M133" s="85"/>
      <c r="N133" s="88" t="s">
        <v>722</v>
      </c>
      <c r="O133" s="118">
        <v>-0.69499999999999995</v>
      </c>
      <c r="P133" s="116">
        <v>3</v>
      </c>
      <c r="Q133" s="116">
        <v>0.91500000000000004</v>
      </c>
      <c r="R133" s="12">
        <v>0</v>
      </c>
      <c r="S133" s="116">
        <v>442.02</v>
      </c>
      <c r="T133" s="12">
        <v>1</v>
      </c>
      <c r="U133" s="12">
        <v>212</v>
      </c>
      <c r="V133" s="116">
        <v>636</v>
      </c>
      <c r="W133" s="116">
        <v>193.98</v>
      </c>
      <c r="X133" s="12" t="s">
        <v>254</v>
      </c>
      <c r="Y133" s="12">
        <v>0</v>
      </c>
      <c r="Z133" s="12">
        <v>0</v>
      </c>
      <c r="AA133" s="12">
        <v>0</v>
      </c>
      <c r="AB133" s="12">
        <v>0</v>
      </c>
      <c r="AC133" s="12">
        <v>4</v>
      </c>
      <c r="AD133" s="12">
        <v>1</v>
      </c>
      <c r="AE133" s="12">
        <v>1</v>
      </c>
      <c r="AF133" s="12">
        <v>4</v>
      </c>
      <c r="AG133" s="12" t="s">
        <v>1663</v>
      </c>
      <c r="AH133" s="12" t="s">
        <v>1552</v>
      </c>
    </row>
    <row r="134" spans="2:34" ht="43.2" x14ac:dyDescent="0.3">
      <c r="B134" s="12" t="s">
        <v>1105</v>
      </c>
      <c r="C134" s="12" t="s">
        <v>304</v>
      </c>
      <c r="D134" s="12" t="s">
        <v>312</v>
      </c>
      <c r="E134" s="12" t="s">
        <v>259</v>
      </c>
      <c r="F134" s="12" t="s">
        <v>2846</v>
      </c>
      <c r="G134" s="12" t="s">
        <v>1532</v>
      </c>
      <c r="H134" s="12" t="s">
        <v>1131</v>
      </c>
      <c r="I134" s="12" t="s">
        <v>1110</v>
      </c>
      <c r="J134" s="12" t="s">
        <v>1132</v>
      </c>
      <c r="K134" s="12" t="s">
        <v>1133</v>
      </c>
      <c r="L134" s="84" t="s">
        <v>722</v>
      </c>
      <c r="M134" s="85"/>
      <c r="N134" s="88" t="s">
        <v>722</v>
      </c>
      <c r="O134" s="118">
        <v>-0.68400000000000005</v>
      </c>
      <c r="P134" s="116">
        <v>3</v>
      </c>
      <c r="Q134" s="116">
        <v>0.94799999999999995</v>
      </c>
      <c r="R134" s="12">
        <v>0</v>
      </c>
      <c r="S134" s="116">
        <v>435.024</v>
      </c>
      <c r="T134" s="12">
        <v>2</v>
      </c>
      <c r="U134" s="12">
        <v>212</v>
      </c>
      <c r="V134" s="116">
        <v>636</v>
      </c>
      <c r="W134" s="116">
        <v>200.976</v>
      </c>
      <c r="X134" s="12" t="s">
        <v>254</v>
      </c>
      <c r="Y134" s="12">
        <v>0</v>
      </c>
      <c r="Z134" s="12">
        <v>0</v>
      </c>
      <c r="AA134" s="12">
        <v>0</v>
      </c>
      <c r="AB134" s="12">
        <v>0</v>
      </c>
      <c r="AC134" s="12">
        <v>7</v>
      </c>
      <c r="AD134" s="12">
        <v>1</v>
      </c>
      <c r="AE134" s="12">
        <v>1</v>
      </c>
      <c r="AF134" s="12">
        <v>4</v>
      </c>
      <c r="AG134" s="12" t="s">
        <v>1664</v>
      </c>
      <c r="AH134" s="12" t="s">
        <v>1552</v>
      </c>
    </row>
    <row r="135" spans="2:34" ht="43.2" x14ac:dyDescent="0.3">
      <c r="B135" s="12" t="s">
        <v>1105</v>
      </c>
      <c r="C135" s="12" t="s">
        <v>304</v>
      </c>
      <c r="D135" s="12" t="s">
        <v>312</v>
      </c>
      <c r="E135" s="12" t="s">
        <v>246</v>
      </c>
      <c r="F135" s="12" t="s">
        <v>1531</v>
      </c>
      <c r="G135" s="12" t="s">
        <v>2898</v>
      </c>
      <c r="H135" s="12" t="s">
        <v>1131</v>
      </c>
      <c r="I135" s="12" t="s">
        <v>1110</v>
      </c>
      <c r="J135" s="12" t="s">
        <v>1132</v>
      </c>
      <c r="K135" s="12" t="s">
        <v>1133</v>
      </c>
      <c r="L135" s="84" t="s">
        <v>722</v>
      </c>
      <c r="M135" s="85"/>
      <c r="N135" s="88" t="s">
        <v>722</v>
      </c>
      <c r="O135" s="118">
        <v>-0.52</v>
      </c>
      <c r="P135" s="116">
        <v>3</v>
      </c>
      <c r="Q135" s="116">
        <v>1.44</v>
      </c>
      <c r="R135" s="12">
        <v>0</v>
      </c>
      <c r="S135" s="116">
        <v>330.72</v>
      </c>
      <c r="T135" s="12">
        <v>3</v>
      </c>
      <c r="U135" s="12">
        <v>212</v>
      </c>
      <c r="V135" s="116">
        <v>636</v>
      </c>
      <c r="W135" s="116">
        <v>305.27999999999997</v>
      </c>
      <c r="X135" s="12" t="s">
        <v>254</v>
      </c>
      <c r="Y135" s="12">
        <v>0</v>
      </c>
      <c r="Z135" s="12">
        <v>0</v>
      </c>
      <c r="AA135" s="12">
        <v>0</v>
      </c>
      <c r="AB135" s="12">
        <v>0</v>
      </c>
      <c r="AC135" s="12">
        <v>2</v>
      </c>
      <c r="AD135" s="12">
        <v>1</v>
      </c>
      <c r="AE135" s="12">
        <v>1</v>
      </c>
      <c r="AF135" s="12">
        <v>4</v>
      </c>
      <c r="AG135" s="12" t="s">
        <v>1665</v>
      </c>
      <c r="AH135" s="12" t="s">
        <v>1552</v>
      </c>
    </row>
    <row r="136" spans="2:34" ht="43.2" x14ac:dyDescent="0.3">
      <c r="B136" s="12" t="s">
        <v>1105</v>
      </c>
      <c r="C136" s="12" t="s">
        <v>304</v>
      </c>
      <c r="D136" s="12" t="s">
        <v>312</v>
      </c>
      <c r="E136" s="12" t="s">
        <v>262</v>
      </c>
      <c r="F136" s="12" t="s">
        <v>1531</v>
      </c>
      <c r="G136" s="12" t="s">
        <v>1532</v>
      </c>
      <c r="H136" s="12" t="s">
        <v>1131</v>
      </c>
      <c r="I136" s="12" t="s">
        <v>1110</v>
      </c>
      <c r="J136" s="12" t="s">
        <v>1132</v>
      </c>
      <c r="K136" s="12" t="s">
        <v>1133</v>
      </c>
      <c r="L136" s="84" t="s">
        <v>722</v>
      </c>
      <c r="M136" s="85"/>
      <c r="N136" s="88" t="s">
        <v>722</v>
      </c>
      <c r="O136" s="118">
        <v>-0.40100000000000002</v>
      </c>
      <c r="P136" s="116">
        <v>3</v>
      </c>
      <c r="Q136" s="116">
        <v>1.7969999999999999</v>
      </c>
      <c r="R136" s="12">
        <v>0</v>
      </c>
      <c r="S136" s="116">
        <v>255.036</v>
      </c>
      <c r="T136" s="12">
        <v>4</v>
      </c>
      <c r="U136" s="12">
        <v>212</v>
      </c>
      <c r="V136" s="116">
        <v>636</v>
      </c>
      <c r="W136" s="116">
        <v>380.964</v>
      </c>
      <c r="X136" s="12" t="s">
        <v>254</v>
      </c>
      <c r="Y136" s="12">
        <v>0</v>
      </c>
      <c r="Z136" s="12">
        <v>0</v>
      </c>
      <c r="AA136" s="12">
        <v>0</v>
      </c>
      <c r="AB136" s="12">
        <v>0</v>
      </c>
      <c r="AC136" s="12">
        <v>9</v>
      </c>
      <c r="AD136" s="12">
        <v>1</v>
      </c>
      <c r="AE136" s="12">
        <v>1</v>
      </c>
      <c r="AF136" s="12">
        <v>4</v>
      </c>
      <c r="AG136" s="12" t="s">
        <v>1666</v>
      </c>
      <c r="AH136" s="12" t="s">
        <v>1552</v>
      </c>
    </row>
    <row r="137" spans="2:34" ht="43.2" x14ac:dyDescent="0.3">
      <c r="B137" s="12" t="s">
        <v>1105</v>
      </c>
      <c r="C137" s="12" t="s">
        <v>304</v>
      </c>
      <c r="D137" s="12" t="s">
        <v>312</v>
      </c>
      <c r="E137" s="12" t="s">
        <v>260</v>
      </c>
      <c r="F137" s="12" t="s">
        <v>2846</v>
      </c>
      <c r="G137" s="12" t="s">
        <v>2898</v>
      </c>
      <c r="H137" s="12" t="s">
        <v>1131</v>
      </c>
      <c r="I137" s="12" t="s">
        <v>1110</v>
      </c>
      <c r="J137" s="12" t="s">
        <v>1132</v>
      </c>
      <c r="K137" s="12" t="s">
        <v>1133</v>
      </c>
      <c r="L137" s="84" t="s">
        <v>722</v>
      </c>
      <c r="M137" s="85"/>
      <c r="N137" s="88" t="s">
        <v>722</v>
      </c>
      <c r="O137" s="118">
        <v>-0.35199999999999998</v>
      </c>
      <c r="P137" s="116">
        <v>3</v>
      </c>
      <c r="Q137" s="116">
        <v>1.944</v>
      </c>
      <c r="R137" s="12">
        <v>0</v>
      </c>
      <c r="S137" s="116">
        <v>223.87200000000001</v>
      </c>
      <c r="T137" s="12">
        <v>5</v>
      </c>
      <c r="U137" s="12">
        <v>212</v>
      </c>
      <c r="V137" s="116">
        <v>636</v>
      </c>
      <c r="W137" s="116">
        <v>412.12799999999999</v>
      </c>
      <c r="X137" s="12" t="s">
        <v>254</v>
      </c>
      <c r="Y137" s="12">
        <v>0</v>
      </c>
      <c r="Z137" s="12">
        <v>0</v>
      </c>
      <c r="AA137" s="12">
        <v>0</v>
      </c>
      <c r="AB137" s="12">
        <v>0</v>
      </c>
      <c r="AC137" s="12">
        <v>8</v>
      </c>
      <c r="AD137" s="12">
        <v>1</v>
      </c>
      <c r="AE137" s="12">
        <v>1</v>
      </c>
      <c r="AF137" s="12">
        <v>4</v>
      </c>
      <c r="AG137" s="12" t="s">
        <v>1667</v>
      </c>
      <c r="AH137" s="12" t="s">
        <v>1552</v>
      </c>
    </row>
    <row r="138" spans="2:34" ht="43.2" x14ac:dyDescent="0.3">
      <c r="B138" s="12" t="s">
        <v>1105</v>
      </c>
      <c r="C138" s="12" t="s">
        <v>304</v>
      </c>
      <c r="D138" s="12" t="s">
        <v>312</v>
      </c>
      <c r="E138" s="12" t="s">
        <v>256</v>
      </c>
      <c r="F138" s="12" t="s">
        <v>2846</v>
      </c>
      <c r="G138" s="12" t="s">
        <v>2898</v>
      </c>
      <c r="H138" s="12" t="s">
        <v>1131</v>
      </c>
      <c r="I138" s="12" t="s">
        <v>1110</v>
      </c>
      <c r="J138" s="12" t="s">
        <v>1132</v>
      </c>
      <c r="K138" s="12" t="s">
        <v>1133</v>
      </c>
      <c r="L138" s="84" t="s">
        <v>722</v>
      </c>
      <c r="M138" s="85"/>
      <c r="N138" s="88" t="s">
        <v>722</v>
      </c>
      <c r="O138" s="118">
        <v>-0.152</v>
      </c>
      <c r="P138" s="116">
        <v>3</v>
      </c>
      <c r="Q138" s="116">
        <v>2.544</v>
      </c>
      <c r="R138" s="12">
        <v>0</v>
      </c>
      <c r="S138" s="116">
        <v>96.671999999999997</v>
      </c>
      <c r="T138" s="12">
        <v>6</v>
      </c>
      <c r="U138" s="12">
        <v>212</v>
      </c>
      <c r="V138" s="116">
        <v>636</v>
      </c>
      <c r="W138" s="116">
        <v>539.32799999999997</v>
      </c>
      <c r="X138" s="12" t="s">
        <v>254</v>
      </c>
      <c r="Y138" s="12">
        <v>0</v>
      </c>
      <c r="Z138" s="12">
        <v>0</v>
      </c>
      <c r="AA138" s="12">
        <v>0</v>
      </c>
      <c r="AB138" s="12">
        <v>0</v>
      </c>
      <c r="AC138" s="12">
        <v>6</v>
      </c>
      <c r="AD138" s="12">
        <v>1</v>
      </c>
      <c r="AE138" s="12">
        <v>1</v>
      </c>
      <c r="AF138" s="12">
        <v>4</v>
      </c>
      <c r="AG138" s="12" t="s">
        <v>1668</v>
      </c>
      <c r="AH138" s="12" t="s">
        <v>1552</v>
      </c>
    </row>
    <row r="139" spans="2:34" ht="43.2" x14ac:dyDescent="0.3">
      <c r="B139" s="12" t="s">
        <v>1105</v>
      </c>
      <c r="C139" s="12" t="s">
        <v>304</v>
      </c>
      <c r="D139" s="12" t="s">
        <v>312</v>
      </c>
      <c r="E139" s="12" t="s">
        <v>254</v>
      </c>
      <c r="F139" s="12" t="s">
        <v>2846</v>
      </c>
      <c r="G139" s="12" t="s">
        <v>1532</v>
      </c>
      <c r="H139" s="12" t="s">
        <v>1131</v>
      </c>
      <c r="I139" s="12" t="s">
        <v>1110</v>
      </c>
      <c r="J139" s="12" t="s">
        <v>1132</v>
      </c>
      <c r="K139" s="12" t="s">
        <v>1133</v>
      </c>
      <c r="L139" s="84" t="s">
        <v>722</v>
      </c>
      <c r="M139" s="85"/>
      <c r="N139" s="88" t="s">
        <v>722</v>
      </c>
      <c r="O139" s="118">
        <v>-0.13700000000000001</v>
      </c>
      <c r="P139" s="116">
        <v>3</v>
      </c>
      <c r="Q139" s="116">
        <v>2.589</v>
      </c>
      <c r="R139" s="12">
        <v>0</v>
      </c>
      <c r="S139" s="116">
        <v>87.131999999999906</v>
      </c>
      <c r="T139" s="12">
        <v>7</v>
      </c>
      <c r="U139" s="12">
        <v>212</v>
      </c>
      <c r="V139" s="116">
        <v>636</v>
      </c>
      <c r="W139" s="116">
        <v>548.86800000000005</v>
      </c>
      <c r="X139" s="12" t="s">
        <v>254</v>
      </c>
      <c r="Y139" s="12">
        <v>0</v>
      </c>
      <c r="Z139" s="12">
        <v>0</v>
      </c>
      <c r="AA139" s="12">
        <v>0</v>
      </c>
      <c r="AB139" s="12">
        <v>1</v>
      </c>
      <c r="AC139" s="12">
        <v>5</v>
      </c>
      <c r="AD139" s="12">
        <v>1</v>
      </c>
      <c r="AE139" s="12">
        <v>1</v>
      </c>
      <c r="AF139" s="12">
        <v>4</v>
      </c>
      <c r="AG139" s="12" t="s">
        <v>1669</v>
      </c>
      <c r="AH139" s="12" t="s">
        <v>1552</v>
      </c>
    </row>
    <row r="140" spans="2:34" ht="43.2" x14ac:dyDescent="0.3">
      <c r="B140" s="12" t="s">
        <v>1105</v>
      </c>
      <c r="C140" s="12" t="s">
        <v>304</v>
      </c>
      <c r="D140" s="12" t="s">
        <v>312</v>
      </c>
      <c r="E140" s="12" t="s">
        <v>249</v>
      </c>
      <c r="F140" s="12" t="s">
        <v>1531</v>
      </c>
      <c r="G140" s="12" t="s">
        <v>1532</v>
      </c>
      <c r="H140" s="12" t="s">
        <v>1131</v>
      </c>
      <c r="I140" s="12" t="s">
        <v>1110</v>
      </c>
      <c r="J140" s="12" t="s">
        <v>1132</v>
      </c>
      <c r="K140" s="12" t="s">
        <v>1133</v>
      </c>
      <c r="L140" s="84" t="s">
        <v>722</v>
      </c>
      <c r="M140" s="85"/>
      <c r="N140" s="88" t="s">
        <v>722</v>
      </c>
      <c r="O140" s="118">
        <v>3.5000000000000003E-2</v>
      </c>
      <c r="P140" s="116">
        <v>3</v>
      </c>
      <c r="Q140" s="116">
        <v>3.105</v>
      </c>
      <c r="R140" s="12">
        <v>0</v>
      </c>
      <c r="S140" s="116">
        <v>-22.259999999999899</v>
      </c>
      <c r="T140" s="12">
        <v>8</v>
      </c>
      <c r="U140" s="12">
        <v>212</v>
      </c>
      <c r="V140" s="116">
        <v>636</v>
      </c>
      <c r="W140" s="116">
        <v>658.26</v>
      </c>
      <c r="X140" s="12" t="s">
        <v>254</v>
      </c>
      <c r="Y140" s="12">
        <v>1</v>
      </c>
      <c r="Z140" s="12">
        <v>0</v>
      </c>
      <c r="AA140" s="12">
        <v>0</v>
      </c>
      <c r="AB140" s="12">
        <v>0</v>
      </c>
      <c r="AC140" s="12">
        <v>3</v>
      </c>
      <c r="AD140" s="12">
        <v>1</v>
      </c>
      <c r="AE140" s="12">
        <v>1</v>
      </c>
      <c r="AF140" s="12">
        <v>4</v>
      </c>
      <c r="AG140" s="12" t="s">
        <v>1670</v>
      </c>
      <c r="AH140" s="12" t="s">
        <v>1552</v>
      </c>
    </row>
    <row r="141" spans="2:34" ht="28.8" x14ac:dyDescent="0.3">
      <c r="B141" s="12" t="s">
        <v>1105</v>
      </c>
      <c r="C141" s="12" t="s">
        <v>304</v>
      </c>
      <c r="D141" s="12" t="s">
        <v>322</v>
      </c>
      <c r="E141" s="12" t="s">
        <v>254</v>
      </c>
      <c r="F141" s="12" t="s">
        <v>2846</v>
      </c>
      <c r="G141" s="12" t="s">
        <v>1532</v>
      </c>
      <c r="H141" s="12" t="s">
        <v>1131</v>
      </c>
      <c r="I141" s="12" t="s">
        <v>1110</v>
      </c>
      <c r="J141" s="12" t="s">
        <v>1132</v>
      </c>
      <c r="K141" s="12" t="s">
        <v>1133</v>
      </c>
      <c r="L141" s="84" t="s">
        <v>723</v>
      </c>
      <c r="M141" s="85"/>
      <c r="N141" s="88" t="s">
        <v>723</v>
      </c>
      <c r="O141" s="118">
        <v>1.4579710100000001</v>
      </c>
      <c r="P141" s="116">
        <v>0.13800000000000001</v>
      </c>
      <c r="Q141" s="116">
        <v>0.3392</v>
      </c>
      <c r="R141" s="12">
        <v>0</v>
      </c>
      <c r="S141" s="116">
        <v>-42.654399999999903</v>
      </c>
      <c r="T141" s="12">
        <v>0</v>
      </c>
      <c r="U141" s="12">
        <v>212</v>
      </c>
      <c r="V141" s="116">
        <v>29.256</v>
      </c>
      <c r="W141" s="116">
        <v>71.910399999999996</v>
      </c>
      <c r="X141" s="12" t="s">
        <v>254</v>
      </c>
      <c r="Y141" s="12">
        <v>1</v>
      </c>
      <c r="Z141" s="12">
        <v>1</v>
      </c>
      <c r="AA141" s="12">
        <v>0</v>
      </c>
      <c r="AB141" s="12">
        <v>1</v>
      </c>
      <c r="AC141" s="12">
        <v>5</v>
      </c>
      <c r="AD141" s="12">
        <v>2</v>
      </c>
      <c r="AE141" s="12">
        <v>1</v>
      </c>
      <c r="AF141" s="12">
        <v>4</v>
      </c>
      <c r="AG141" s="12" t="s">
        <v>1673</v>
      </c>
      <c r="AH141" s="12" t="s">
        <v>1552</v>
      </c>
    </row>
    <row r="142" spans="2:34" ht="28.8" x14ac:dyDescent="0.3">
      <c r="B142" s="12" t="s">
        <v>1105</v>
      </c>
      <c r="C142" s="12" t="s">
        <v>304</v>
      </c>
      <c r="D142" s="12" t="s">
        <v>322</v>
      </c>
      <c r="E142" s="12" t="s">
        <v>262</v>
      </c>
      <c r="F142" s="12" t="s">
        <v>1531</v>
      </c>
      <c r="G142" s="12" t="s">
        <v>1532</v>
      </c>
      <c r="H142" s="12" t="s">
        <v>1131</v>
      </c>
      <c r="I142" s="12" t="s">
        <v>1110</v>
      </c>
      <c r="J142" s="12" t="s">
        <v>1132</v>
      </c>
      <c r="K142" s="12" t="s">
        <v>1133</v>
      </c>
      <c r="L142" s="84" t="s">
        <v>723</v>
      </c>
      <c r="M142" s="85"/>
      <c r="N142" s="88" t="s">
        <v>723</v>
      </c>
      <c r="O142" s="118">
        <v>1.5</v>
      </c>
      <c r="P142" s="116">
        <v>0.13800000000000001</v>
      </c>
      <c r="Q142" s="116">
        <v>0.34499999999999997</v>
      </c>
      <c r="R142" s="12">
        <v>0</v>
      </c>
      <c r="S142" s="116">
        <v>-43.884</v>
      </c>
      <c r="T142" s="12">
        <v>0</v>
      </c>
      <c r="U142" s="12">
        <v>212</v>
      </c>
      <c r="V142" s="116">
        <v>29.256</v>
      </c>
      <c r="W142" s="116">
        <v>73.14</v>
      </c>
      <c r="X142" s="12" t="s">
        <v>254</v>
      </c>
      <c r="Y142" s="12">
        <v>1</v>
      </c>
      <c r="Z142" s="12">
        <v>1</v>
      </c>
      <c r="AA142" s="12">
        <v>0</v>
      </c>
      <c r="AB142" s="12">
        <v>0</v>
      </c>
      <c r="AC142" s="12">
        <v>9</v>
      </c>
      <c r="AD142" s="12">
        <v>2</v>
      </c>
      <c r="AE142" s="12">
        <v>1</v>
      </c>
      <c r="AF142" s="12">
        <v>4</v>
      </c>
      <c r="AG142" s="12" t="s">
        <v>1674</v>
      </c>
      <c r="AH142" s="12" t="s">
        <v>1552</v>
      </c>
    </row>
    <row r="143" spans="2:34" ht="28.8" x14ac:dyDescent="0.3">
      <c r="B143" s="12" t="s">
        <v>1105</v>
      </c>
      <c r="C143" s="12" t="s">
        <v>304</v>
      </c>
      <c r="D143" s="12" t="s">
        <v>322</v>
      </c>
      <c r="E143" s="12" t="s">
        <v>256</v>
      </c>
      <c r="F143" s="12" t="s">
        <v>2846</v>
      </c>
      <c r="G143" s="12" t="s">
        <v>2898</v>
      </c>
      <c r="H143" s="12" t="s">
        <v>1131</v>
      </c>
      <c r="I143" s="12" t="s">
        <v>1110</v>
      </c>
      <c r="J143" s="12" t="s">
        <v>1132</v>
      </c>
      <c r="K143" s="12" t="s">
        <v>1133</v>
      </c>
      <c r="L143" s="84" t="s">
        <v>723</v>
      </c>
      <c r="M143" s="85"/>
      <c r="N143" s="88" t="s">
        <v>723</v>
      </c>
      <c r="O143" s="118">
        <v>1.59927536</v>
      </c>
      <c r="P143" s="116">
        <v>0.13800000000000001</v>
      </c>
      <c r="Q143" s="116">
        <v>0.35870000000000002</v>
      </c>
      <c r="R143" s="12">
        <v>0</v>
      </c>
      <c r="S143" s="116">
        <v>-46.788400000000003</v>
      </c>
      <c r="T143" s="12">
        <v>0</v>
      </c>
      <c r="U143" s="12">
        <v>212</v>
      </c>
      <c r="V143" s="116">
        <v>29.256</v>
      </c>
      <c r="W143" s="116">
        <v>76.044399999999996</v>
      </c>
      <c r="X143" s="12" t="s">
        <v>254</v>
      </c>
      <c r="Y143" s="12">
        <v>1</v>
      </c>
      <c r="Z143" s="12">
        <v>1</v>
      </c>
      <c r="AA143" s="12">
        <v>0</v>
      </c>
      <c r="AB143" s="12">
        <v>0</v>
      </c>
      <c r="AC143" s="12">
        <v>6</v>
      </c>
      <c r="AD143" s="12">
        <v>2</v>
      </c>
      <c r="AE143" s="12">
        <v>1</v>
      </c>
      <c r="AF143" s="12">
        <v>4</v>
      </c>
      <c r="AG143" s="12" t="s">
        <v>1675</v>
      </c>
      <c r="AH143" s="12" t="s">
        <v>1552</v>
      </c>
    </row>
    <row r="144" spans="2:34" ht="28.8" x14ac:dyDescent="0.3">
      <c r="B144" s="12" t="s">
        <v>1105</v>
      </c>
      <c r="C144" s="12" t="s">
        <v>304</v>
      </c>
      <c r="D144" s="12" t="s">
        <v>322</v>
      </c>
      <c r="E144" s="12" t="s">
        <v>259</v>
      </c>
      <c r="F144" s="12" t="s">
        <v>2846</v>
      </c>
      <c r="G144" s="12" t="s">
        <v>1532</v>
      </c>
      <c r="H144" s="12" t="s">
        <v>1131</v>
      </c>
      <c r="I144" s="12" t="s">
        <v>1110</v>
      </c>
      <c r="J144" s="12" t="s">
        <v>1132</v>
      </c>
      <c r="K144" s="12" t="s">
        <v>1133</v>
      </c>
      <c r="L144" s="84" t="s">
        <v>722</v>
      </c>
      <c r="M144" s="85"/>
      <c r="N144" s="88" t="s">
        <v>722</v>
      </c>
      <c r="O144" s="118">
        <v>-0.71811594000000001</v>
      </c>
      <c r="P144" s="116">
        <v>0.13800000000000001</v>
      </c>
      <c r="Q144" s="116">
        <v>3.8899999999999997E-2</v>
      </c>
      <c r="R144" s="12">
        <v>0</v>
      </c>
      <c r="S144" s="116">
        <v>21.0092</v>
      </c>
      <c r="T144" s="12">
        <v>1</v>
      </c>
      <c r="U144" s="12">
        <v>212</v>
      </c>
      <c r="V144" s="116">
        <v>29.256</v>
      </c>
      <c r="W144" s="116">
        <v>8.2468000000000004</v>
      </c>
      <c r="X144" s="12" t="s">
        <v>254</v>
      </c>
      <c r="Y144" s="12">
        <v>0</v>
      </c>
      <c r="Z144" s="12">
        <v>0</v>
      </c>
      <c r="AA144" s="12">
        <v>0</v>
      </c>
      <c r="AB144" s="12">
        <v>0</v>
      </c>
      <c r="AC144" s="12">
        <v>7</v>
      </c>
      <c r="AD144" s="12">
        <v>2</v>
      </c>
      <c r="AE144" s="12">
        <v>1</v>
      </c>
      <c r="AF144" s="12">
        <v>4</v>
      </c>
      <c r="AG144" s="12" t="s">
        <v>1671</v>
      </c>
      <c r="AH144" s="12" t="s">
        <v>1552</v>
      </c>
    </row>
    <row r="145" spans="2:34" ht="28.8" x14ac:dyDescent="0.3">
      <c r="B145" s="12" t="s">
        <v>1105</v>
      </c>
      <c r="C145" s="12" t="s">
        <v>304</v>
      </c>
      <c r="D145" s="12" t="s">
        <v>322</v>
      </c>
      <c r="E145" s="12" t="s">
        <v>251</v>
      </c>
      <c r="F145" s="12" t="s">
        <v>1531</v>
      </c>
      <c r="G145" s="12" t="s">
        <v>2898</v>
      </c>
      <c r="H145" s="12" t="s">
        <v>1131</v>
      </c>
      <c r="I145" s="12" t="s">
        <v>1110</v>
      </c>
      <c r="J145" s="12" t="s">
        <v>1132</v>
      </c>
      <c r="K145" s="12" t="s">
        <v>1133</v>
      </c>
      <c r="L145" s="84" t="s">
        <v>722</v>
      </c>
      <c r="M145" s="85"/>
      <c r="N145" s="88" t="s">
        <v>722</v>
      </c>
      <c r="O145" s="118">
        <v>-0.47608696</v>
      </c>
      <c r="P145" s="116">
        <v>0.13800000000000001</v>
      </c>
      <c r="Q145" s="116">
        <v>7.2300000000000003E-2</v>
      </c>
      <c r="R145" s="12">
        <v>0</v>
      </c>
      <c r="S145" s="116">
        <v>13.9283999999999</v>
      </c>
      <c r="T145" s="12">
        <v>2</v>
      </c>
      <c r="U145" s="12">
        <v>212</v>
      </c>
      <c r="V145" s="116">
        <v>29.256</v>
      </c>
      <c r="W145" s="116">
        <v>15.3276</v>
      </c>
      <c r="X145" s="12" t="s">
        <v>254</v>
      </c>
      <c r="Y145" s="12">
        <v>0</v>
      </c>
      <c r="Z145" s="12">
        <v>0</v>
      </c>
      <c r="AA145" s="12">
        <v>0</v>
      </c>
      <c r="AB145" s="12">
        <v>0</v>
      </c>
      <c r="AC145" s="12">
        <v>4</v>
      </c>
      <c r="AD145" s="12">
        <v>2</v>
      </c>
      <c r="AE145" s="12">
        <v>1</v>
      </c>
      <c r="AF145" s="12">
        <v>4</v>
      </c>
      <c r="AG145" s="12" t="s">
        <v>1676</v>
      </c>
      <c r="AH145" s="12" t="s">
        <v>1552</v>
      </c>
    </row>
    <row r="146" spans="2:34" ht="28.8" x14ac:dyDescent="0.3">
      <c r="B146" s="12" t="s">
        <v>1105</v>
      </c>
      <c r="C146" s="12" t="s">
        <v>304</v>
      </c>
      <c r="D146" s="12" t="s">
        <v>322</v>
      </c>
      <c r="E146" s="12" t="s">
        <v>260</v>
      </c>
      <c r="F146" s="12" t="s">
        <v>2846</v>
      </c>
      <c r="G146" s="12" t="s">
        <v>2898</v>
      </c>
      <c r="H146" s="12" t="s">
        <v>1131</v>
      </c>
      <c r="I146" s="12" t="s">
        <v>1110</v>
      </c>
      <c r="J146" s="12" t="s">
        <v>1132</v>
      </c>
      <c r="K146" s="12" t="s">
        <v>1133</v>
      </c>
      <c r="L146" s="84" t="s">
        <v>722</v>
      </c>
      <c r="M146" s="85"/>
      <c r="N146" s="88" t="s">
        <v>722</v>
      </c>
      <c r="O146" s="118">
        <v>-8.4057969999999996E-2</v>
      </c>
      <c r="P146" s="116">
        <v>0.13800000000000001</v>
      </c>
      <c r="Q146" s="116">
        <v>0.12640000000000001</v>
      </c>
      <c r="R146" s="12">
        <v>0</v>
      </c>
      <c r="S146" s="116">
        <v>2.4592000000000001</v>
      </c>
      <c r="T146" s="12">
        <v>3</v>
      </c>
      <c r="U146" s="12">
        <v>212</v>
      </c>
      <c r="V146" s="116">
        <v>29.256</v>
      </c>
      <c r="W146" s="116">
        <v>26.796800000000001</v>
      </c>
      <c r="X146" s="12" t="s">
        <v>254</v>
      </c>
      <c r="Y146" s="12">
        <v>0</v>
      </c>
      <c r="Z146" s="12">
        <v>0</v>
      </c>
      <c r="AA146" s="12">
        <v>0</v>
      </c>
      <c r="AB146" s="12">
        <v>0</v>
      </c>
      <c r="AC146" s="12">
        <v>8</v>
      </c>
      <c r="AD146" s="12">
        <v>2</v>
      </c>
      <c r="AE146" s="12">
        <v>1</v>
      </c>
      <c r="AF146" s="12">
        <v>4</v>
      </c>
      <c r="AG146" s="12" t="s">
        <v>1677</v>
      </c>
      <c r="AH146" s="12" t="s">
        <v>1552</v>
      </c>
    </row>
    <row r="147" spans="2:34" ht="28.8" x14ac:dyDescent="0.3">
      <c r="B147" s="12" t="s">
        <v>1105</v>
      </c>
      <c r="C147" s="12" t="s">
        <v>304</v>
      </c>
      <c r="D147" s="12" t="s">
        <v>322</v>
      </c>
      <c r="E147" s="12" t="s">
        <v>246</v>
      </c>
      <c r="F147" s="12" t="s">
        <v>1531</v>
      </c>
      <c r="G147" s="12" t="s">
        <v>2898</v>
      </c>
      <c r="H147" s="12" t="s">
        <v>1131</v>
      </c>
      <c r="I147" s="12" t="s">
        <v>1110</v>
      </c>
      <c r="J147" s="12" t="s">
        <v>1132</v>
      </c>
      <c r="K147" s="12" t="s">
        <v>1133</v>
      </c>
      <c r="L147" s="84" t="s">
        <v>722</v>
      </c>
      <c r="M147" s="85"/>
      <c r="N147" s="88" t="s">
        <v>722</v>
      </c>
      <c r="O147" s="118">
        <v>0.18985506999999999</v>
      </c>
      <c r="P147" s="116">
        <v>0.13800000000000001</v>
      </c>
      <c r="Q147" s="116">
        <v>0.16420000000000001</v>
      </c>
      <c r="R147" s="12">
        <v>0</v>
      </c>
      <c r="S147" s="116">
        <v>-5.5544000000000002</v>
      </c>
      <c r="T147" s="12">
        <v>4</v>
      </c>
      <c r="U147" s="12">
        <v>212</v>
      </c>
      <c r="V147" s="116">
        <v>29.256</v>
      </c>
      <c r="W147" s="116">
        <v>34.810400000000001</v>
      </c>
      <c r="X147" s="12" t="s">
        <v>254</v>
      </c>
      <c r="Y147" s="12">
        <v>1</v>
      </c>
      <c r="Z147" s="12">
        <v>0</v>
      </c>
      <c r="AA147" s="12">
        <v>0</v>
      </c>
      <c r="AB147" s="12">
        <v>0</v>
      </c>
      <c r="AC147" s="12">
        <v>2</v>
      </c>
      <c r="AD147" s="12">
        <v>2</v>
      </c>
      <c r="AE147" s="12">
        <v>1</v>
      </c>
      <c r="AF147" s="12">
        <v>4</v>
      </c>
      <c r="AG147" s="12" t="s">
        <v>1678</v>
      </c>
      <c r="AH147" s="12" t="s">
        <v>1552</v>
      </c>
    </row>
    <row r="148" spans="2:34" ht="28.8" x14ac:dyDescent="0.3">
      <c r="B148" s="12" t="s">
        <v>1105</v>
      </c>
      <c r="C148" s="12" t="s">
        <v>304</v>
      </c>
      <c r="D148" s="12" t="s">
        <v>322</v>
      </c>
      <c r="E148" s="12" t="s">
        <v>249</v>
      </c>
      <c r="F148" s="12" t="s">
        <v>1531</v>
      </c>
      <c r="G148" s="12" t="s">
        <v>1532</v>
      </c>
      <c r="H148" s="12" t="s">
        <v>1131</v>
      </c>
      <c r="I148" s="12" t="s">
        <v>1110</v>
      </c>
      <c r="J148" s="12" t="s">
        <v>1132</v>
      </c>
      <c r="K148" s="12" t="s">
        <v>1133</v>
      </c>
      <c r="L148" s="84" t="s">
        <v>722</v>
      </c>
      <c r="M148" s="85"/>
      <c r="N148" s="88" t="s">
        <v>722</v>
      </c>
      <c r="O148" s="118">
        <v>0.55217391000000005</v>
      </c>
      <c r="P148" s="116">
        <v>0.13800000000000001</v>
      </c>
      <c r="Q148" s="116">
        <v>0.2142</v>
      </c>
      <c r="R148" s="12">
        <v>0</v>
      </c>
      <c r="S148" s="116">
        <v>-16.154399999999999</v>
      </c>
      <c r="T148" s="12">
        <v>5</v>
      </c>
      <c r="U148" s="12">
        <v>212</v>
      </c>
      <c r="V148" s="116">
        <v>29.256</v>
      </c>
      <c r="W148" s="116">
        <v>45.410400000000003</v>
      </c>
      <c r="X148" s="12" t="s">
        <v>254</v>
      </c>
      <c r="Y148" s="12">
        <v>1</v>
      </c>
      <c r="Z148" s="12">
        <v>0</v>
      </c>
      <c r="AA148" s="12">
        <v>0</v>
      </c>
      <c r="AB148" s="12">
        <v>0</v>
      </c>
      <c r="AC148" s="12">
        <v>3</v>
      </c>
      <c r="AD148" s="12">
        <v>2</v>
      </c>
      <c r="AE148" s="12">
        <v>1</v>
      </c>
      <c r="AF148" s="12">
        <v>4</v>
      </c>
      <c r="AG148" s="12" t="s">
        <v>1672</v>
      </c>
      <c r="AH148" s="12" t="s">
        <v>1552</v>
      </c>
    </row>
    <row r="149" spans="2:34" ht="28.8" x14ac:dyDescent="0.3">
      <c r="B149" s="12" t="s">
        <v>1105</v>
      </c>
      <c r="C149" s="12" t="s">
        <v>304</v>
      </c>
      <c r="D149" s="12" t="s">
        <v>327</v>
      </c>
      <c r="E149" s="12" t="s">
        <v>249</v>
      </c>
      <c r="F149" s="12" t="s">
        <v>1531</v>
      </c>
      <c r="G149" s="12" t="s">
        <v>1532</v>
      </c>
      <c r="H149" s="12" t="s">
        <v>1131</v>
      </c>
      <c r="I149" s="12" t="s">
        <v>1110</v>
      </c>
      <c r="J149" s="12" t="s">
        <v>1132</v>
      </c>
      <c r="K149" s="12" t="s">
        <v>1133</v>
      </c>
      <c r="L149" s="84" t="s">
        <v>723</v>
      </c>
      <c r="M149" s="85"/>
      <c r="N149" s="88" t="s">
        <v>723</v>
      </c>
      <c r="O149" s="118">
        <v>1.0294117599999999</v>
      </c>
      <c r="P149" s="116">
        <v>0.153</v>
      </c>
      <c r="Q149" s="116">
        <v>0.3105</v>
      </c>
      <c r="R149" s="12">
        <v>0</v>
      </c>
      <c r="S149" s="116">
        <v>-33.39</v>
      </c>
      <c r="T149" s="12">
        <v>0</v>
      </c>
      <c r="U149" s="12">
        <v>212</v>
      </c>
      <c r="V149" s="116">
        <v>32.436</v>
      </c>
      <c r="W149" s="116">
        <v>65.825999999999993</v>
      </c>
      <c r="X149" s="12" t="s">
        <v>254</v>
      </c>
      <c r="Y149" s="12">
        <v>1</v>
      </c>
      <c r="Z149" s="12">
        <v>1</v>
      </c>
      <c r="AA149" s="12">
        <v>0</v>
      </c>
      <c r="AB149" s="12">
        <v>0</v>
      </c>
      <c r="AC149" s="12">
        <v>3</v>
      </c>
      <c r="AD149" s="12">
        <v>3</v>
      </c>
      <c r="AE149" s="12">
        <v>1</v>
      </c>
      <c r="AF149" s="12">
        <v>4</v>
      </c>
      <c r="AG149" s="12" t="s">
        <v>1682</v>
      </c>
      <c r="AH149" s="12" t="s">
        <v>1552</v>
      </c>
    </row>
    <row r="150" spans="2:34" ht="28.8" x14ac:dyDescent="0.3">
      <c r="B150" s="12" t="s">
        <v>1105</v>
      </c>
      <c r="C150" s="12" t="s">
        <v>304</v>
      </c>
      <c r="D150" s="12" t="s">
        <v>327</v>
      </c>
      <c r="E150" s="12" t="s">
        <v>254</v>
      </c>
      <c r="F150" s="12" t="s">
        <v>2846</v>
      </c>
      <c r="G150" s="12" t="s">
        <v>1532</v>
      </c>
      <c r="H150" s="12" t="s">
        <v>1131</v>
      </c>
      <c r="I150" s="12" t="s">
        <v>1110</v>
      </c>
      <c r="J150" s="12" t="s">
        <v>1132</v>
      </c>
      <c r="K150" s="12" t="s">
        <v>1133</v>
      </c>
      <c r="L150" s="84" t="s">
        <v>723</v>
      </c>
      <c r="M150" s="85"/>
      <c r="N150" s="88" t="s">
        <v>723</v>
      </c>
      <c r="O150" s="118">
        <v>1.87647059</v>
      </c>
      <c r="P150" s="116">
        <v>0.153</v>
      </c>
      <c r="Q150" s="116">
        <v>0.44009999999999999</v>
      </c>
      <c r="R150" s="12">
        <v>0</v>
      </c>
      <c r="S150" s="116">
        <v>-60.865200000000002</v>
      </c>
      <c r="T150" s="12">
        <v>0</v>
      </c>
      <c r="U150" s="12">
        <v>212</v>
      </c>
      <c r="V150" s="116">
        <v>32.436</v>
      </c>
      <c r="W150" s="116">
        <v>93.301199999999994</v>
      </c>
      <c r="X150" s="12" t="s">
        <v>254</v>
      </c>
      <c r="Y150" s="12">
        <v>1</v>
      </c>
      <c r="Z150" s="12">
        <v>1</v>
      </c>
      <c r="AA150" s="12">
        <v>0</v>
      </c>
      <c r="AB150" s="12">
        <v>1</v>
      </c>
      <c r="AC150" s="12">
        <v>5</v>
      </c>
      <c r="AD150" s="12">
        <v>3</v>
      </c>
      <c r="AE150" s="12">
        <v>1</v>
      </c>
      <c r="AF150" s="12">
        <v>4</v>
      </c>
      <c r="AG150" s="12" t="s">
        <v>1683</v>
      </c>
      <c r="AH150" s="12" t="s">
        <v>1552</v>
      </c>
    </row>
    <row r="151" spans="2:34" ht="28.8" x14ac:dyDescent="0.3">
      <c r="B151" s="12" t="s">
        <v>1105</v>
      </c>
      <c r="C151" s="12" t="s">
        <v>304</v>
      </c>
      <c r="D151" s="12" t="s">
        <v>327</v>
      </c>
      <c r="E151" s="12" t="s">
        <v>256</v>
      </c>
      <c r="F151" s="12" t="s">
        <v>2846</v>
      </c>
      <c r="G151" s="12" t="s">
        <v>2898</v>
      </c>
      <c r="H151" s="12" t="s">
        <v>1131</v>
      </c>
      <c r="I151" s="12" t="s">
        <v>1110</v>
      </c>
      <c r="J151" s="12" t="s">
        <v>1132</v>
      </c>
      <c r="K151" s="12" t="s">
        <v>1133</v>
      </c>
      <c r="L151" s="84" t="s">
        <v>722</v>
      </c>
      <c r="M151" s="85"/>
      <c r="N151" s="88" t="s">
        <v>722</v>
      </c>
      <c r="O151" s="118">
        <v>-0.96666666999999995</v>
      </c>
      <c r="P151" s="116">
        <v>0.153</v>
      </c>
      <c r="Q151" s="116">
        <v>5.1000000000000004E-3</v>
      </c>
      <c r="R151" s="12">
        <v>0</v>
      </c>
      <c r="S151" s="116">
        <v>31.354800000000001</v>
      </c>
      <c r="T151" s="12">
        <v>1</v>
      </c>
      <c r="U151" s="12">
        <v>212</v>
      </c>
      <c r="V151" s="116">
        <v>32.436</v>
      </c>
      <c r="W151" s="116">
        <v>1.0811999999999999</v>
      </c>
      <c r="X151" s="12" t="s">
        <v>254</v>
      </c>
      <c r="Y151" s="12">
        <v>0</v>
      </c>
      <c r="Z151" s="12">
        <v>0</v>
      </c>
      <c r="AA151" s="12">
        <v>0</v>
      </c>
      <c r="AB151" s="12">
        <v>0</v>
      </c>
      <c r="AC151" s="12">
        <v>6</v>
      </c>
      <c r="AD151" s="12">
        <v>3</v>
      </c>
      <c r="AE151" s="12">
        <v>1</v>
      </c>
      <c r="AF151" s="12">
        <v>4</v>
      </c>
      <c r="AG151" s="12" t="s">
        <v>1679</v>
      </c>
      <c r="AH151" s="12" t="s">
        <v>1552</v>
      </c>
    </row>
    <row r="152" spans="2:34" ht="28.8" x14ac:dyDescent="0.3">
      <c r="B152" s="12" t="s">
        <v>1105</v>
      </c>
      <c r="C152" s="12" t="s">
        <v>304</v>
      </c>
      <c r="D152" s="12" t="s">
        <v>327</v>
      </c>
      <c r="E152" s="12" t="s">
        <v>259</v>
      </c>
      <c r="F152" s="12" t="s">
        <v>2846</v>
      </c>
      <c r="G152" s="12" t="s">
        <v>1532</v>
      </c>
      <c r="H152" s="12" t="s">
        <v>1131</v>
      </c>
      <c r="I152" s="12" t="s">
        <v>1110</v>
      </c>
      <c r="J152" s="12" t="s">
        <v>1132</v>
      </c>
      <c r="K152" s="12" t="s">
        <v>1133</v>
      </c>
      <c r="L152" s="84" t="s">
        <v>722</v>
      </c>
      <c r="M152" s="85"/>
      <c r="N152" s="88" t="s">
        <v>722</v>
      </c>
      <c r="O152" s="118">
        <v>-0.67189542000000002</v>
      </c>
      <c r="P152" s="116">
        <v>0.153</v>
      </c>
      <c r="Q152" s="116">
        <v>5.0200000000000002E-2</v>
      </c>
      <c r="R152" s="12">
        <v>0</v>
      </c>
      <c r="S152" s="116">
        <v>21.793600000000001</v>
      </c>
      <c r="T152" s="12">
        <v>2</v>
      </c>
      <c r="U152" s="12">
        <v>212</v>
      </c>
      <c r="V152" s="116">
        <v>32.436</v>
      </c>
      <c r="W152" s="116">
        <v>10.6424</v>
      </c>
      <c r="X152" s="12" t="s">
        <v>254</v>
      </c>
      <c r="Y152" s="12">
        <v>0</v>
      </c>
      <c r="Z152" s="12">
        <v>0</v>
      </c>
      <c r="AA152" s="12">
        <v>0</v>
      </c>
      <c r="AB152" s="12">
        <v>0</v>
      </c>
      <c r="AC152" s="12">
        <v>7</v>
      </c>
      <c r="AD152" s="12">
        <v>3</v>
      </c>
      <c r="AE152" s="12">
        <v>1</v>
      </c>
      <c r="AF152" s="12">
        <v>4</v>
      </c>
      <c r="AG152" s="12" t="s">
        <v>1680</v>
      </c>
      <c r="AH152" s="12" t="s">
        <v>1552</v>
      </c>
    </row>
    <row r="153" spans="2:34" ht="28.8" x14ac:dyDescent="0.3">
      <c r="B153" s="12" t="s">
        <v>1105</v>
      </c>
      <c r="C153" s="12" t="s">
        <v>304</v>
      </c>
      <c r="D153" s="12" t="s">
        <v>327</v>
      </c>
      <c r="E153" s="12" t="s">
        <v>251</v>
      </c>
      <c r="F153" s="12" t="s">
        <v>1531</v>
      </c>
      <c r="G153" s="12" t="s">
        <v>2898</v>
      </c>
      <c r="H153" s="12" t="s">
        <v>1131</v>
      </c>
      <c r="I153" s="12" t="s">
        <v>1110</v>
      </c>
      <c r="J153" s="12" t="s">
        <v>1132</v>
      </c>
      <c r="K153" s="12" t="s">
        <v>1133</v>
      </c>
      <c r="L153" s="84" t="s">
        <v>722</v>
      </c>
      <c r="M153" s="85"/>
      <c r="N153" s="88" t="s">
        <v>722</v>
      </c>
      <c r="O153" s="118">
        <v>2.875817E-2</v>
      </c>
      <c r="P153" s="116">
        <v>0.153</v>
      </c>
      <c r="Q153" s="116">
        <v>0.15740000000000001</v>
      </c>
      <c r="R153" s="12">
        <v>0</v>
      </c>
      <c r="S153" s="116">
        <v>-0.93279999999999996</v>
      </c>
      <c r="T153" s="12">
        <v>3</v>
      </c>
      <c r="U153" s="12">
        <v>212</v>
      </c>
      <c r="V153" s="116">
        <v>32.436</v>
      </c>
      <c r="W153" s="116">
        <v>33.3688</v>
      </c>
      <c r="X153" s="12" t="s">
        <v>254</v>
      </c>
      <c r="Y153" s="12">
        <v>1</v>
      </c>
      <c r="Z153" s="12">
        <v>0</v>
      </c>
      <c r="AA153" s="12">
        <v>0</v>
      </c>
      <c r="AB153" s="12">
        <v>0</v>
      </c>
      <c r="AC153" s="12">
        <v>4</v>
      </c>
      <c r="AD153" s="12">
        <v>3</v>
      </c>
      <c r="AE153" s="12">
        <v>1</v>
      </c>
      <c r="AF153" s="12">
        <v>4</v>
      </c>
      <c r="AG153" s="12" t="s">
        <v>1684</v>
      </c>
      <c r="AH153" s="12" t="s">
        <v>1552</v>
      </c>
    </row>
    <row r="154" spans="2:34" ht="28.8" x14ac:dyDescent="0.3">
      <c r="B154" s="12" t="s">
        <v>1105</v>
      </c>
      <c r="C154" s="12" t="s">
        <v>304</v>
      </c>
      <c r="D154" s="12" t="s">
        <v>327</v>
      </c>
      <c r="E154" s="12" t="s">
        <v>262</v>
      </c>
      <c r="F154" s="12" t="s">
        <v>1531</v>
      </c>
      <c r="G154" s="12" t="s">
        <v>1532</v>
      </c>
      <c r="H154" s="12" t="s">
        <v>1131</v>
      </c>
      <c r="I154" s="12" t="s">
        <v>1110</v>
      </c>
      <c r="J154" s="12" t="s">
        <v>1132</v>
      </c>
      <c r="K154" s="12" t="s">
        <v>1133</v>
      </c>
      <c r="L154" s="84" t="s">
        <v>722</v>
      </c>
      <c r="M154" s="85"/>
      <c r="N154" s="88" t="s">
        <v>722</v>
      </c>
      <c r="O154" s="118">
        <v>0.12745097999999999</v>
      </c>
      <c r="P154" s="116">
        <v>0.153</v>
      </c>
      <c r="Q154" s="116">
        <v>0.17249999999999999</v>
      </c>
      <c r="R154" s="12">
        <v>0</v>
      </c>
      <c r="S154" s="116">
        <v>-4.1340000000000003</v>
      </c>
      <c r="T154" s="12">
        <v>4</v>
      </c>
      <c r="U154" s="12">
        <v>212</v>
      </c>
      <c r="V154" s="116">
        <v>32.436</v>
      </c>
      <c r="W154" s="116">
        <v>36.57</v>
      </c>
      <c r="X154" s="12" t="s">
        <v>254</v>
      </c>
      <c r="Y154" s="12">
        <v>1</v>
      </c>
      <c r="Z154" s="12">
        <v>0</v>
      </c>
      <c r="AA154" s="12">
        <v>0</v>
      </c>
      <c r="AB154" s="12">
        <v>0</v>
      </c>
      <c r="AC154" s="12">
        <v>9</v>
      </c>
      <c r="AD154" s="12">
        <v>3</v>
      </c>
      <c r="AE154" s="12">
        <v>1</v>
      </c>
      <c r="AF154" s="12">
        <v>4</v>
      </c>
      <c r="AG154" s="12" t="s">
        <v>1685</v>
      </c>
      <c r="AH154" s="12" t="s">
        <v>1552</v>
      </c>
    </row>
    <row r="155" spans="2:34" ht="28.8" x14ac:dyDescent="0.3">
      <c r="B155" s="12" t="s">
        <v>1105</v>
      </c>
      <c r="C155" s="12" t="s">
        <v>304</v>
      </c>
      <c r="D155" s="12" t="s">
        <v>327</v>
      </c>
      <c r="E155" s="12" t="s">
        <v>260</v>
      </c>
      <c r="F155" s="12" t="s">
        <v>2846</v>
      </c>
      <c r="G155" s="12" t="s">
        <v>2898</v>
      </c>
      <c r="H155" s="12" t="s">
        <v>1131</v>
      </c>
      <c r="I155" s="12" t="s">
        <v>1110</v>
      </c>
      <c r="J155" s="12" t="s">
        <v>1132</v>
      </c>
      <c r="K155" s="12" t="s">
        <v>1133</v>
      </c>
      <c r="L155" s="84" t="s">
        <v>722</v>
      </c>
      <c r="M155" s="85"/>
      <c r="N155" s="88" t="s">
        <v>722</v>
      </c>
      <c r="O155" s="118">
        <v>0.49934641000000002</v>
      </c>
      <c r="P155" s="116">
        <v>0.153</v>
      </c>
      <c r="Q155" s="116">
        <v>0.22939999999999999</v>
      </c>
      <c r="R155" s="12">
        <v>0</v>
      </c>
      <c r="S155" s="116">
        <v>-16.1968</v>
      </c>
      <c r="T155" s="12">
        <v>5</v>
      </c>
      <c r="U155" s="12">
        <v>212</v>
      </c>
      <c r="V155" s="116">
        <v>32.436</v>
      </c>
      <c r="W155" s="116">
        <v>48.632800000000003</v>
      </c>
      <c r="X155" s="12" t="s">
        <v>254</v>
      </c>
      <c r="Y155" s="12">
        <v>1</v>
      </c>
      <c r="Z155" s="12">
        <v>0</v>
      </c>
      <c r="AA155" s="12">
        <v>0</v>
      </c>
      <c r="AB155" s="12">
        <v>0</v>
      </c>
      <c r="AC155" s="12">
        <v>8</v>
      </c>
      <c r="AD155" s="12">
        <v>3</v>
      </c>
      <c r="AE155" s="12">
        <v>1</v>
      </c>
      <c r="AF155" s="12">
        <v>4</v>
      </c>
      <c r="AG155" s="12" t="s">
        <v>1686</v>
      </c>
      <c r="AH155" s="12" t="s">
        <v>1552</v>
      </c>
    </row>
    <row r="156" spans="2:34" ht="28.8" x14ac:dyDescent="0.3">
      <c r="B156" s="12" t="s">
        <v>1105</v>
      </c>
      <c r="C156" s="12" t="s">
        <v>304</v>
      </c>
      <c r="D156" s="12" t="s">
        <v>327</v>
      </c>
      <c r="E156" s="12" t="s">
        <v>246</v>
      </c>
      <c r="F156" s="12" t="s">
        <v>1531</v>
      </c>
      <c r="G156" s="12" t="s">
        <v>2898</v>
      </c>
      <c r="H156" s="12" t="s">
        <v>1131</v>
      </c>
      <c r="I156" s="12" t="s">
        <v>1110</v>
      </c>
      <c r="J156" s="12" t="s">
        <v>1132</v>
      </c>
      <c r="K156" s="12" t="s">
        <v>1133</v>
      </c>
      <c r="L156" s="84" t="s">
        <v>722</v>
      </c>
      <c r="M156" s="85"/>
      <c r="N156" s="88" t="s">
        <v>722</v>
      </c>
      <c r="O156" s="118">
        <v>0.87320260999999999</v>
      </c>
      <c r="P156" s="116">
        <v>0.153</v>
      </c>
      <c r="Q156" s="116">
        <v>0.28660000000000002</v>
      </c>
      <c r="R156" s="12">
        <v>0</v>
      </c>
      <c r="S156" s="116">
        <v>-28.3232</v>
      </c>
      <c r="T156" s="12">
        <v>6</v>
      </c>
      <c r="U156" s="12">
        <v>212</v>
      </c>
      <c r="V156" s="116">
        <v>32.436</v>
      </c>
      <c r="W156" s="116">
        <v>60.7592</v>
      </c>
      <c r="X156" s="12" t="s">
        <v>254</v>
      </c>
      <c r="Y156" s="12">
        <v>1</v>
      </c>
      <c r="Z156" s="12">
        <v>0</v>
      </c>
      <c r="AA156" s="12">
        <v>0</v>
      </c>
      <c r="AB156" s="12">
        <v>0</v>
      </c>
      <c r="AC156" s="12">
        <v>2</v>
      </c>
      <c r="AD156" s="12">
        <v>3</v>
      </c>
      <c r="AE156" s="12">
        <v>1</v>
      </c>
      <c r="AF156" s="12">
        <v>4</v>
      </c>
      <c r="AG156" s="12" t="s">
        <v>1681</v>
      </c>
      <c r="AH156" s="12" t="s">
        <v>1552</v>
      </c>
    </row>
    <row r="157" spans="2:34" ht="28.8" x14ac:dyDescent="0.3">
      <c r="B157" s="12" t="s">
        <v>1105</v>
      </c>
      <c r="C157" s="12" t="s">
        <v>304</v>
      </c>
      <c r="D157" s="12" t="s">
        <v>330</v>
      </c>
      <c r="E157" s="12" t="s">
        <v>259</v>
      </c>
      <c r="F157" s="12" t="s">
        <v>2846</v>
      </c>
      <c r="G157" s="12" t="s">
        <v>1532</v>
      </c>
      <c r="H157" s="12" t="s">
        <v>1131</v>
      </c>
      <c r="I157" s="12" t="s">
        <v>1110</v>
      </c>
      <c r="J157" s="12" t="s">
        <v>1132</v>
      </c>
      <c r="K157" s="12" t="s">
        <v>1133</v>
      </c>
      <c r="L157" s="84" t="s">
        <v>722</v>
      </c>
      <c r="M157" s="85"/>
      <c r="N157" s="88" t="s">
        <v>722</v>
      </c>
      <c r="O157" s="118">
        <v>-0.68486782000000002</v>
      </c>
      <c r="P157" s="116">
        <v>3.2909999999999999</v>
      </c>
      <c r="Q157" s="116">
        <v>1.0370999999999999</v>
      </c>
      <c r="R157" s="12">
        <v>0</v>
      </c>
      <c r="S157" s="116">
        <v>477.82679999999903</v>
      </c>
      <c r="T157" s="12">
        <v>1</v>
      </c>
      <c r="U157" s="12">
        <v>212</v>
      </c>
      <c r="V157" s="116">
        <v>697.69200000000001</v>
      </c>
      <c r="W157" s="116">
        <v>219.86519999999999</v>
      </c>
      <c r="X157" s="12" t="s">
        <v>254</v>
      </c>
      <c r="Y157" s="12">
        <v>0</v>
      </c>
      <c r="Z157" s="12">
        <v>0</v>
      </c>
      <c r="AA157" s="12">
        <v>0</v>
      </c>
      <c r="AB157" s="12">
        <v>0</v>
      </c>
      <c r="AC157" s="12">
        <v>7</v>
      </c>
      <c r="AD157" s="12">
        <v>4</v>
      </c>
      <c r="AE157" s="12">
        <v>1</v>
      </c>
      <c r="AF157" s="12">
        <v>4</v>
      </c>
      <c r="AG157" s="12" t="s">
        <v>1687</v>
      </c>
      <c r="AH157" s="12" t="s">
        <v>1552</v>
      </c>
    </row>
    <row r="158" spans="2:34" ht="28.8" x14ac:dyDescent="0.3">
      <c r="B158" s="12" t="s">
        <v>1105</v>
      </c>
      <c r="C158" s="12" t="s">
        <v>304</v>
      </c>
      <c r="D158" s="12" t="s">
        <v>330</v>
      </c>
      <c r="E158" s="12" t="s">
        <v>251</v>
      </c>
      <c r="F158" s="12" t="s">
        <v>1531</v>
      </c>
      <c r="G158" s="12" t="s">
        <v>2898</v>
      </c>
      <c r="H158" s="12" t="s">
        <v>1131</v>
      </c>
      <c r="I158" s="12" t="s">
        <v>1110</v>
      </c>
      <c r="J158" s="12" t="s">
        <v>1132</v>
      </c>
      <c r="K158" s="12" t="s">
        <v>1133</v>
      </c>
      <c r="L158" s="84" t="s">
        <v>722</v>
      </c>
      <c r="M158" s="85"/>
      <c r="N158" s="88" t="s">
        <v>722</v>
      </c>
      <c r="O158" s="118">
        <v>-0.65217259000000005</v>
      </c>
      <c r="P158" s="116">
        <v>3.2909999999999999</v>
      </c>
      <c r="Q158" s="116">
        <v>1.1447000000000001</v>
      </c>
      <c r="R158" s="12">
        <v>0</v>
      </c>
      <c r="S158" s="116">
        <v>455.01560000000001</v>
      </c>
      <c r="T158" s="12">
        <v>2</v>
      </c>
      <c r="U158" s="12">
        <v>212</v>
      </c>
      <c r="V158" s="116">
        <v>697.69200000000001</v>
      </c>
      <c r="W158" s="116">
        <v>242.6764</v>
      </c>
      <c r="X158" s="12" t="s">
        <v>254</v>
      </c>
      <c r="Y158" s="12">
        <v>0</v>
      </c>
      <c r="Z158" s="12">
        <v>0</v>
      </c>
      <c r="AA158" s="12">
        <v>0</v>
      </c>
      <c r="AB158" s="12">
        <v>0</v>
      </c>
      <c r="AC158" s="12">
        <v>4</v>
      </c>
      <c r="AD158" s="12">
        <v>4</v>
      </c>
      <c r="AE158" s="12">
        <v>1</v>
      </c>
      <c r="AF158" s="12">
        <v>4</v>
      </c>
      <c r="AG158" s="12" t="s">
        <v>1688</v>
      </c>
      <c r="AH158" s="12" t="s">
        <v>1552</v>
      </c>
    </row>
    <row r="159" spans="2:34" ht="28.8" x14ac:dyDescent="0.3">
      <c r="B159" s="12" t="s">
        <v>1105</v>
      </c>
      <c r="C159" s="12" t="s">
        <v>304</v>
      </c>
      <c r="D159" s="12" t="s">
        <v>330</v>
      </c>
      <c r="E159" s="12" t="s">
        <v>246</v>
      </c>
      <c r="F159" s="12" t="s">
        <v>1531</v>
      </c>
      <c r="G159" s="12" t="s">
        <v>2898</v>
      </c>
      <c r="H159" s="12" t="s">
        <v>1131</v>
      </c>
      <c r="I159" s="12" t="s">
        <v>1110</v>
      </c>
      <c r="J159" s="12" t="s">
        <v>1132</v>
      </c>
      <c r="K159" s="12" t="s">
        <v>1133</v>
      </c>
      <c r="L159" s="84" t="s">
        <v>722</v>
      </c>
      <c r="M159" s="85"/>
      <c r="N159" s="88" t="s">
        <v>722</v>
      </c>
      <c r="O159" s="118">
        <v>-0.42549376999999999</v>
      </c>
      <c r="P159" s="116">
        <v>3.2909999999999999</v>
      </c>
      <c r="Q159" s="116">
        <v>1.8907</v>
      </c>
      <c r="R159" s="12">
        <v>0</v>
      </c>
      <c r="S159" s="116">
        <v>296.86360000000002</v>
      </c>
      <c r="T159" s="12">
        <v>3</v>
      </c>
      <c r="U159" s="12">
        <v>212</v>
      </c>
      <c r="V159" s="116">
        <v>697.69200000000001</v>
      </c>
      <c r="W159" s="116">
        <v>400.82839999999999</v>
      </c>
      <c r="X159" s="12" t="s">
        <v>254</v>
      </c>
      <c r="Y159" s="12">
        <v>0</v>
      </c>
      <c r="Z159" s="12">
        <v>0</v>
      </c>
      <c r="AA159" s="12">
        <v>0</v>
      </c>
      <c r="AB159" s="12">
        <v>0</v>
      </c>
      <c r="AC159" s="12">
        <v>2</v>
      </c>
      <c r="AD159" s="12">
        <v>4</v>
      </c>
      <c r="AE159" s="12">
        <v>1</v>
      </c>
      <c r="AF159" s="12">
        <v>4</v>
      </c>
      <c r="AG159" s="12" t="s">
        <v>1689</v>
      </c>
      <c r="AH159" s="12" t="s">
        <v>1552</v>
      </c>
    </row>
    <row r="160" spans="2:34" ht="28.8" x14ac:dyDescent="0.3">
      <c r="B160" s="12" t="s">
        <v>1105</v>
      </c>
      <c r="C160" s="12" t="s">
        <v>304</v>
      </c>
      <c r="D160" s="12" t="s">
        <v>330</v>
      </c>
      <c r="E160" s="12" t="s">
        <v>260</v>
      </c>
      <c r="F160" s="12" t="s">
        <v>2846</v>
      </c>
      <c r="G160" s="12" t="s">
        <v>2898</v>
      </c>
      <c r="H160" s="12" t="s">
        <v>1131</v>
      </c>
      <c r="I160" s="12" t="s">
        <v>1110</v>
      </c>
      <c r="J160" s="12" t="s">
        <v>1132</v>
      </c>
      <c r="K160" s="12" t="s">
        <v>1133</v>
      </c>
      <c r="L160" s="84" t="s">
        <v>722</v>
      </c>
      <c r="M160" s="85"/>
      <c r="N160" s="88" t="s">
        <v>722</v>
      </c>
      <c r="O160" s="118">
        <v>-0.30118505000000001</v>
      </c>
      <c r="P160" s="116">
        <v>3.2909999999999999</v>
      </c>
      <c r="Q160" s="116">
        <v>2.2997999999999998</v>
      </c>
      <c r="R160" s="12">
        <v>0</v>
      </c>
      <c r="S160" s="116">
        <v>210.1344</v>
      </c>
      <c r="T160" s="12">
        <v>4</v>
      </c>
      <c r="U160" s="12">
        <v>212</v>
      </c>
      <c r="V160" s="116">
        <v>697.69200000000001</v>
      </c>
      <c r="W160" s="116">
        <v>487.55759999999998</v>
      </c>
      <c r="X160" s="12" t="s">
        <v>254</v>
      </c>
      <c r="Y160" s="12">
        <v>0</v>
      </c>
      <c r="Z160" s="12">
        <v>0</v>
      </c>
      <c r="AA160" s="12">
        <v>0</v>
      </c>
      <c r="AB160" s="12">
        <v>0</v>
      </c>
      <c r="AC160" s="12">
        <v>8</v>
      </c>
      <c r="AD160" s="12">
        <v>4</v>
      </c>
      <c r="AE160" s="12">
        <v>1</v>
      </c>
      <c r="AF160" s="12">
        <v>4</v>
      </c>
      <c r="AG160" s="12" t="s">
        <v>1690</v>
      </c>
      <c r="AH160" s="12" t="s">
        <v>1552</v>
      </c>
    </row>
    <row r="161" spans="2:34" ht="28.8" x14ac:dyDescent="0.3">
      <c r="B161" s="12" t="s">
        <v>1105</v>
      </c>
      <c r="C161" s="12" t="s">
        <v>304</v>
      </c>
      <c r="D161" s="12" t="s">
        <v>330</v>
      </c>
      <c r="E161" s="12" t="s">
        <v>262</v>
      </c>
      <c r="F161" s="12" t="s">
        <v>1531</v>
      </c>
      <c r="G161" s="12" t="s">
        <v>1532</v>
      </c>
      <c r="H161" s="12" t="s">
        <v>1131</v>
      </c>
      <c r="I161" s="12" t="s">
        <v>1110</v>
      </c>
      <c r="J161" s="12" t="s">
        <v>1132</v>
      </c>
      <c r="K161" s="12" t="s">
        <v>1133</v>
      </c>
      <c r="L161" s="84" t="s">
        <v>722</v>
      </c>
      <c r="M161" s="85"/>
      <c r="N161" s="88" t="s">
        <v>722</v>
      </c>
      <c r="O161" s="118">
        <v>-0.29671831999999998</v>
      </c>
      <c r="P161" s="116">
        <v>3.2909999999999999</v>
      </c>
      <c r="Q161" s="116">
        <v>2.3144999999999998</v>
      </c>
      <c r="R161" s="12">
        <v>0</v>
      </c>
      <c r="S161" s="116">
        <v>207.018</v>
      </c>
      <c r="T161" s="12">
        <v>5</v>
      </c>
      <c r="U161" s="12">
        <v>212</v>
      </c>
      <c r="V161" s="116">
        <v>697.69200000000001</v>
      </c>
      <c r="W161" s="116">
        <v>490.67399999999998</v>
      </c>
      <c r="X161" s="12" t="s">
        <v>254</v>
      </c>
      <c r="Y161" s="12">
        <v>0</v>
      </c>
      <c r="Z161" s="12">
        <v>0</v>
      </c>
      <c r="AA161" s="12">
        <v>0</v>
      </c>
      <c r="AB161" s="12">
        <v>0</v>
      </c>
      <c r="AC161" s="12">
        <v>9</v>
      </c>
      <c r="AD161" s="12">
        <v>4</v>
      </c>
      <c r="AE161" s="12">
        <v>1</v>
      </c>
      <c r="AF161" s="12">
        <v>4</v>
      </c>
      <c r="AG161" s="12" t="s">
        <v>1691</v>
      </c>
      <c r="AH161" s="12" t="s">
        <v>1552</v>
      </c>
    </row>
    <row r="162" spans="2:34" ht="28.8" x14ac:dyDescent="0.3">
      <c r="B162" s="12" t="s">
        <v>1105</v>
      </c>
      <c r="C162" s="12" t="s">
        <v>304</v>
      </c>
      <c r="D162" s="12" t="s">
        <v>330</v>
      </c>
      <c r="E162" s="12" t="s">
        <v>256</v>
      </c>
      <c r="F162" s="12" t="s">
        <v>2846</v>
      </c>
      <c r="G162" s="12" t="s">
        <v>2898</v>
      </c>
      <c r="H162" s="12" t="s">
        <v>1131</v>
      </c>
      <c r="I162" s="12" t="s">
        <v>1110</v>
      </c>
      <c r="J162" s="12" t="s">
        <v>1132</v>
      </c>
      <c r="K162" s="12" t="s">
        <v>1133</v>
      </c>
      <c r="L162" s="84" t="s">
        <v>722</v>
      </c>
      <c r="M162" s="85"/>
      <c r="N162" s="88" t="s">
        <v>722</v>
      </c>
      <c r="O162" s="118">
        <v>-0.11643877</v>
      </c>
      <c r="P162" s="116">
        <v>3.2909999999999999</v>
      </c>
      <c r="Q162" s="116">
        <v>2.9077999999999999</v>
      </c>
      <c r="R162" s="12">
        <v>0</v>
      </c>
      <c r="S162" s="116">
        <v>81.238399999999999</v>
      </c>
      <c r="T162" s="12">
        <v>6</v>
      </c>
      <c r="U162" s="12">
        <v>212</v>
      </c>
      <c r="V162" s="116">
        <v>697.69200000000001</v>
      </c>
      <c r="W162" s="116">
        <v>616.45360000000005</v>
      </c>
      <c r="X162" s="12" t="s">
        <v>254</v>
      </c>
      <c r="Y162" s="12">
        <v>0</v>
      </c>
      <c r="Z162" s="12">
        <v>0</v>
      </c>
      <c r="AA162" s="12">
        <v>0</v>
      </c>
      <c r="AB162" s="12">
        <v>0</v>
      </c>
      <c r="AC162" s="12">
        <v>6</v>
      </c>
      <c r="AD162" s="12">
        <v>4</v>
      </c>
      <c r="AE162" s="12">
        <v>1</v>
      </c>
      <c r="AF162" s="12">
        <v>4</v>
      </c>
      <c r="AG162" s="12" t="s">
        <v>1692</v>
      </c>
      <c r="AH162" s="12" t="s">
        <v>1552</v>
      </c>
    </row>
    <row r="163" spans="2:34" ht="28.8" x14ac:dyDescent="0.3">
      <c r="B163" s="12" t="s">
        <v>1105</v>
      </c>
      <c r="C163" s="12" t="s">
        <v>304</v>
      </c>
      <c r="D163" s="12" t="s">
        <v>330</v>
      </c>
      <c r="E163" s="12" t="s">
        <v>254</v>
      </c>
      <c r="F163" s="12" t="s">
        <v>2846</v>
      </c>
      <c r="G163" s="12" t="s">
        <v>1532</v>
      </c>
      <c r="H163" s="12" t="s">
        <v>1131</v>
      </c>
      <c r="I163" s="12" t="s">
        <v>1110</v>
      </c>
      <c r="J163" s="12" t="s">
        <v>1132</v>
      </c>
      <c r="K163" s="12" t="s">
        <v>1133</v>
      </c>
      <c r="L163" s="84" t="s">
        <v>722</v>
      </c>
      <c r="M163" s="85"/>
      <c r="N163" s="88" t="s">
        <v>722</v>
      </c>
      <c r="O163" s="118">
        <v>2.34883E-2</v>
      </c>
      <c r="P163" s="116">
        <v>3.2909999999999999</v>
      </c>
      <c r="Q163" s="116">
        <v>3.3683000000000001</v>
      </c>
      <c r="R163" s="12">
        <v>0</v>
      </c>
      <c r="S163" s="116">
        <v>-16.387599999999999</v>
      </c>
      <c r="T163" s="12">
        <v>7</v>
      </c>
      <c r="U163" s="12">
        <v>212</v>
      </c>
      <c r="V163" s="116">
        <v>697.69200000000001</v>
      </c>
      <c r="W163" s="116">
        <v>714.07960000000003</v>
      </c>
      <c r="X163" s="12" t="s">
        <v>254</v>
      </c>
      <c r="Y163" s="12">
        <v>1</v>
      </c>
      <c r="Z163" s="12">
        <v>0</v>
      </c>
      <c r="AA163" s="12">
        <v>0</v>
      </c>
      <c r="AB163" s="12">
        <v>1</v>
      </c>
      <c r="AC163" s="12">
        <v>5</v>
      </c>
      <c r="AD163" s="12">
        <v>4</v>
      </c>
      <c r="AE163" s="12">
        <v>1</v>
      </c>
      <c r="AF163" s="12">
        <v>4</v>
      </c>
      <c r="AG163" s="12" t="s">
        <v>1693</v>
      </c>
      <c r="AH163" s="12" t="s">
        <v>1552</v>
      </c>
    </row>
    <row r="164" spans="2:34" ht="28.8" x14ac:dyDescent="0.3">
      <c r="B164" s="12" t="s">
        <v>1105</v>
      </c>
      <c r="C164" s="12" t="s">
        <v>304</v>
      </c>
      <c r="D164" s="12" t="s">
        <v>330</v>
      </c>
      <c r="E164" s="12" t="s">
        <v>249</v>
      </c>
      <c r="F164" s="12" t="s">
        <v>1531</v>
      </c>
      <c r="G164" s="12" t="s">
        <v>1532</v>
      </c>
      <c r="H164" s="12" t="s">
        <v>1131</v>
      </c>
      <c r="I164" s="12" t="s">
        <v>1110</v>
      </c>
      <c r="J164" s="12" t="s">
        <v>1132</v>
      </c>
      <c r="K164" s="12" t="s">
        <v>1133</v>
      </c>
      <c r="L164" s="84" t="s">
        <v>722</v>
      </c>
      <c r="M164" s="85"/>
      <c r="N164" s="88" t="s">
        <v>722</v>
      </c>
      <c r="O164" s="118">
        <v>0.10291705</v>
      </c>
      <c r="P164" s="116">
        <v>3.2909999999999999</v>
      </c>
      <c r="Q164" s="116">
        <v>3.6297000000000001</v>
      </c>
      <c r="R164" s="12">
        <v>0</v>
      </c>
      <c r="S164" s="116">
        <v>-71.804400000000001</v>
      </c>
      <c r="T164" s="12">
        <v>8</v>
      </c>
      <c r="U164" s="12">
        <v>212</v>
      </c>
      <c r="V164" s="116">
        <v>697.69200000000001</v>
      </c>
      <c r="W164" s="116">
        <v>769.49639999999999</v>
      </c>
      <c r="X164" s="12" t="s">
        <v>254</v>
      </c>
      <c r="Y164" s="12">
        <v>1</v>
      </c>
      <c r="Z164" s="12">
        <v>0</v>
      </c>
      <c r="AA164" s="12">
        <v>0</v>
      </c>
      <c r="AB164" s="12">
        <v>0</v>
      </c>
      <c r="AC164" s="12">
        <v>3</v>
      </c>
      <c r="AD164" s="12">
        <v>4</v>
      </c>
      <c r="AE164" s="12">
        <v>1</v>
      </c>
      <c r="AF164" s="12">
        <v>4</v>
      </c>
      <c r="AG164" s="12" t="s">
        <v>1694</v>
      </c>
      <c r="AH164" s="12" t="s">
        <v>1552</v>
      </c>
    </row>
    <row r="165" spans="2:34" ht="28.8" x14ac:dyDescent="0.3">
      <c r="B165" s="12" t="s">
        <v>1105</v>
      </c>
      <c r="C165" s="12" t="s">
        <v>304</v>
      </c>
      <c r="D165" s="12" t="s">
        <v>333</v>
      </c>
      <c r="E165" s="12" t="s">
        <v>259</v>
      </c>
      <c r="F165" s="12" t="s">
        <v>2846</v>
      </c>
      <c r="G165" s="12" t="s">
        <v>1532</v>
      </c>
      <c r="H165" s="12" t="s">
        <v>1131</v>
      </c>
      <c r="I165" s="12" t="s">
        <v>1110</v>
      </c>
      <c r="J165" s="12" t="s">
        <v>1132</v>
      </c>
      <c r="K165" s="12" t="s">
        <v>1133</v>
      </c>
      <c r="L165" s="84" t="s">
        <v>722</v>
      </c>
      <c r="M165" s="85"/>
      <c r="N165" s="88" t="s">
        <v>722</v>
      </c>
      <c r="O165" s="118">
        <v>-0.68486424000000001</v>
      </c>
      <c r="P165" s="116">
        <v>697.69200000000001</v>
      </c>
      <c r="Q165" s="116">
        <v>219.86770000000001</v>
      </c>
      <c r="R165" s="12">
        <v>0</v>
      </c>
      <c r="S165" s="116">
        <v>477.82429999999999</v>
      </c>
      <c r="T165" s="12">
        <v>1</v>
      </c>
      <c r="U165" s="12">
        <v>1</v>
      </c>
      <c r="V165" s="116">
        <v>697.69200000000001</v>
      </c>
      <c r="W165" s="116">
        <v>219.86770000000001</v>
      </c>
      <c r="X165" s="12" t="s">
        <v>254</v>
      </c>
      <c r="Y165" s="12">
        <v>0</v>
      </c>
      <c r="Z165" s="12">
        <v>0</v>
      </c>
      <c r="AA165" s="12">
        <v>0</v>
      </c>
      <c r="AB165" s="12">
        <v>0</v>
      </c>
      <c r="AC165" s="12">
        <v>7</v>
      </c>
      <c r="AD165" s="12">
        <v>5</v>
      </c>
      <c r="AE165" s="12">
        <v>1</v>
      </c>
      <c r="AF165" s="12">
        <v>4</v>
      </c>
      <c r="AG165" s="12" t="s">
        <v>1695</v>
      </c>
      <c r="AH165" s="12" t="s">
        <v>1552</v>
      </c>
    </row>
    <row r="166" spans="2:34" ht="28.8" x14ac:dyDescent="0.3">
      <c r="B166" s="12" t="s">
        <v>1105</v>
      </c>
      <c r="C166" s="12" t="s">
        <v>304</v>
      </c>
      <c r="D166" s="12" t="s">
        <v>333</v>
      </c>
      <c r="E166" s="12" t="s">
        <v>251</v>
      </c>
      <c r="F166" s="12" t="s">
        <v>1531</v>
      </c>
      <c r="G166" s="12" t="s">
        <v>2898</v>
      </c>
      <c r="H166" s="12" t="s">
        <v>1131</v>
      </c>
      <c r="I166" s="12" t="s">
        <v>1110</v>
      </c>
      <c r="J166" s="12" t="s">
        <v>1132</v>
      </c>
      <c r="K166" s="12" t="s">
        <v>1133</v>
      </c>
      <c r="L166" s="84" t="s">
        <v>722</v>
      </c>
      <c r="M166" s="85"/>
      <c r="N166" s="88" t="s">
        <v>722</v>
      </c>
      <c r="O166" s="118">
        <v>-0.65218319999999996</v>
      </c>
      <c r="P166" s="116">
        <v>697.69200000000001</v>
      </c>
      <c r="Q166" s="116">
        <v>242.66900000000001</v>
      </c>
      <c r="R166" s="12">
        <v>0</v>
      </c>
      <c r="S166" s="116">
        <v>455.02300000000002</v>
      </c>
      <c r="T166" s="12">
        <v>2</v>
      </c>
      <c r="U166" s="12">
        <v>1</v>
      </c>
      <c r="V166" s="116">
        <v>697.69200000000001</v>
      </c>
      <c r="W166" s="116">
        <v>242.66900000000001</v>
      </c>
      <c r="X166" s="12" t="s">
        <v>254</v>
      </c>
      <c r="Y166" s="12">
        <v>0</v>
      </c>
      <c r="Z166" s="12">
        <v>0</v>
      </c>
      <c r="AA166" s="12">
        <v>0</v>
      </c>
      <c r="AB166" s="12">
        <v>0</v>
      </c>
      <c r="AC166" s="12">
        <v>4</v>
      </c>
      <c r="AD166" s="12">
        <v>5</v>
      </c>
      <c r="AE166" s="12">
        <v>1</v>
      </c>
      <c r="AF166" s="12">
        <v>4</v>
      </c>
      <c r="AG166" s="12" t="s">
        <v>1696</v>
      </c>
      <c r="AH166" s="12" t="s">
        <v>1552</v>
      </c>
    </row>
    <row r="167" spans="2:34" ht="28.8" x14ac:dyDescent="0.3">
      <c r="B167" s="12" t="s">
        <v>1105</v>
      </c>
      <c r="C167" s="12" t="s">
        <v>304</v>
      </c>
      <c r="D167" s="12" t="s">
        <v>333</v>
      </c>
      <c r="E167" s="12" t="s">
        <v>246</v>
      </c>
      <c r="F167" s="12" t="s">
        <v>1531</v>
      </c>
      <c r="G167" s="12" t="s">
        <v>2898</v>
      </c>
      <c r="H167" s="12" t="s">
        <v>1131</v>
      </c>
      <c r="I167" s="12" t="s">
        <v>1110</v>
      </c>
      <c r="J167" s="12" t="s">
        <v>1132</v>
      </c>
      <c r="K167" s="12" t="s">
        <v>1133</v>
      </c>
      <c r="L167" s="84" t="s">
        <v>722</v>
      </c>
      <c r="M167" s="85"/>
      <c r="N167" s="88" t="s">
        <v>722</v>
      </c>
      <c r="O167" s="118">
        <v>-0.42548775</v>
      </c>
      <c r="P167" s="116">
        <v>697.69200000000001</v>
      </c>
      <c r="Q167" s="116">
        <v>400.83260000000001</v>
      </c>
      <c r="R167" s="12">
        <v>0</v>
      </c>
      <c r="S167" s="116">
        <v>296.85939999999999</v>
      </c>
      <c r="T167" s="12">
        <v>3</v>
      </c>
      <c r="U167" s="12">
        <v>1</v>
      </c>
      <c r="V167" s="116">
        <v>697.69200000000001</v>
      </c>
      <c r="W167" s="116">
        <v>400.83260000000001</v>
      </c>
      <c r="X167" s="12" t="s">
        <v>254</v>
      </c>
      <c r="Y167" s="12">
        <v>0</v>
      </c>
      <c r="Z167" s="12">
        <v>0</v>
      </c>
      <c r="AA167" s="12">
        <v>0</v>
      </c>
      <c r="AB167" s="12">
        <v>0</v>
      </c>
      <c r="AC167" s="12">
        <v>2</v>
      </c>
      <c r="AD167" s="12">
        <v>5</v>
      </c>
      <c r="AE167" s="12">
        <v>1</v>
      </c>
      <c r="AF167" s="12">
        <v>4</v>
      </c>
      <c r="AG167" s="12" t="s">
        <v>1697</v>
      </c>
      <c r="AH167" s="12" t="s">
        <v>1552</v>
      </c>
    </row>
    <row r="168" spans="2:34" ht="28.8" x14ac:dyDescent="0.3">
      <c r="B168" s="12" t="s">
        <v>1105</v>
      </c>
      <c r="C168" s="12" t="s">
        <v>304</v>
      </c>
      <c r="D168" s="12" t="s">
        <v>333</v>
      </c>
      <c r="E168" s="12" t="s">
        <v>260</v>
      </c>
      <c r="F168" s="12" t="s">
        <v>2846</v>
      </c>
      <c r="G168" s="12" t="s">
        <v>2898</v>
      </c>
      <c r="H168" s="12" t="s">
        <v>1131</v>
      </c>
      <c r="I168" s="12" t="s">
        <v>1110</v>
      </c>
      <c r="J168" s="12" t="s">
        <v>1132</v>
      </c>
      <c r="K168" s="12" t="s">
        <v>1133</v>
      </c>
      <c r="L168" s="84" t="s">
        <v>722</v>
      </c>
      <c r="M168" s="85"/>
      <c r="N168" s="88" t="s">
        <v>722</v>
      </c>
      <c r="O168" s="118">
        <v>-0.30119966999999997</v>
      </c>
      <c r="P168" s="116">
        <v>697.69200000000001</v>
      </c>
      <c r="Q168" s="116">
        <v>487.54739999999998</v>
      </c>
      <c r="R168" s="12">
        <v>0</v>
      </c>
      <c r="S168" s="116">
        <v>210.1446</v>
      </c>
      <c r="T168" s="12">
        <v>4</v>
      </c>
      <c r="U168" s="12">
        <v>1</v>
      </c>
      <c r="V168" s="116">
        <v>697.69200000000001</v>
      </c>
      <c r="W168" s="116">
        <v>487.54739999999998</v>
      </c>
      <c r="X168" s="12" t="s">
        <v>254</v>
      </c>
      <c r="Y168" s="12">
        <v>0</v>
      </c>
      <c r="Z168" s="12">
        <v>0</v>
      </c>
      <c r="AA168" s="12">
        <v>0</v>
      </c>
      <c r="AB168" s="12">
        <v>0</v>
      </c>
      <c r="AC168" s="12">
        <v>8</v>
      </c>
      <c r="AD168" s="12">
        <v>5</v>
      </c>
      <c r="AE168" s="12">
        <v>1</v>
      </c>
      <c r="AF168" s="12">
        <v>4</v>
      </c>
      <c r="AG168" s="12" t="s">
        <v>1698</v>
      </c>
      <c r="AH168" s="12" t="s">
        <v>1552</v>
      </c>
    </row>
    <row r="169" spans="2:34" ht="28.8" x14ac:dyDescent="0.3">
      <c r="B169" s="12" t="s">
        <v>1105</v>
      </c>
      <c r="C169" s="12" t="s">
        <v>304</v>
      </c>
      <c r="D169" s="12" t="s">
        <v>333</v>
      </c>
      <c r="E169" s="12" t="s">
        <v>262</v>
      </c>
      <c r="F169" s="12" t="s">
        <v>1531</v>
      </c>
      <c r="G169" s="12" t="s">
        <v>1532</v>
      </c>
      <c r="H169" s="12" t="s">
        <v>1131</v>
      </c>
      <c r="I169" s="12" t="s">
        <v>1110</v>
      </c>
      <c r="J169" s="12" t="s">
        <v>1132</v>
      </c>
      <c r="K169" s="12" t="s">
        <v>1133</v>
      </c>
      <c r="L169" s="84" t="s">
        <v>722</v>
      </c>
      <c r="M169" s="85"/>
      <c r="N169" s="88" t="s">
        <v>722</v>
      </c>
      <c r="O169" s="118">
        <v>-0.29670742999999999</v>
      </c>
      <c r="P169" s="116">
        <v>697.69200000000001</v>
      </c>
      <c r="Q169" s="116">
        <v>490.6816</v>
      </c>
      <c r="R169" s="12">
        <v>0</v>
      </c>
      <c r="S169" s="116">
        <v>207.0104</v>
      </c>
      <c r="T169" s="12">
        <v>5</v>
      </c>
      <c r="U169" s="12">
        <v>1</v>
      </c>
      <c r="V169" s="116">
        <v>697.69200000000001</v>
      </c>
      <c r="W169" s="116">
        <v>490.6816</v>
      </c>
      <c r="X169" s="12" t="s">
        <v>254</v>
      </c>
      <c r="Y169" s="12">
        <v>0</v>
      </c>
      <c r="Z169" s="12">
        <v>0</v>
      </c>
      <c r="AA169" s="12">
        <v>0</v>
      </c>
      <c r="AB169" s="12">
        <v>0</v>
      </c>
      <c r="AC169" s="12">
        <v>9</v>
      </c>
      <c r="AD169" s="12">
        <v>5</v>
      </c>
      <c r="AE169" s="12">
        <v>1</v>
      </c>
      <c r="AF169" s="12">
        <v>4</v>
      </c>
      <c r="AG169" s="12" t="s">
        <v>1699</v>
      </c>
      <c r="AH169" s="12" t="s">
        <v>1552</v>
      </c>
    </row>
    <row r="170" spans="2:34" ht="28.8" x14ac:dyDescent="0.3">
      <c r="B170" s="12" t="s">
        <v>1105</v>
      </c>
      <c r="C170" s="12" t="s">
        <v>304</v>
      </c>
      <c r="D170" s="12" t="s">
        <v>333</v>
      </c>
      <c r="E170" s="12" t="s">
        <v>256</v>
      </c>
      <c r="F170" s="12" t="s">
        <v>2846</v>
      </c>
      <c r="G170" s="12" t="s">
        <v>2898</v>
      </c>
      <c r="H170" s="12" t="s">
        <v>1131</v>
      </c>
      <c r="I170" s="12" t="s">
        <v>1110</v>
      </c>
      <c r="J170" s="12" t="s">
        <v>1132</v>
      </c>
      <c r="K170" s="12" t="s">
        <v>1133</v>
      </c>
      <c r="L170" s="84" t="s">
        <v>722</v>
      </c>
      <c r="M170" s="85"/>
      <c r="N170" s="88" t="s">
        <v>722</v>
      </c>
      <c r="O170" s="118">
        <v>-0.11644121</v>
      </c>
      <c r="P170" s="116">
        <v>697.69200000000001</v>
      </c>
      <c r="Q170" s="116">
        <v>616.45190000000002</v>
      </c>
      <c r="R170" s="12">
        <v>0</v>
      </c>
      <c r="S170" s="116">
        <v>81.240099999999998</v>
      </c>
      <c r="T170" s="12">
        <v>6</v>
      </c>
      <c r="U170" s="12">
        <v>1</v>
      </c>
      <c r="V170" s="116">
        <v>697.69200000000001</v>
      </c>
      <c r="W170" s="116">
        <v>616.45190000000002</v>
      </c>
      <c r="X170" s="12" t="s">
        <v>254</v>
      </c>
      <c r="Y170" s="12">
        <v>0</v>
      </c>
      <c r="Z170" s="12">
        <v>0</v>
      </c>
      <c r="AA170" s="12">
        <v>0</v>
      </c>
      <c r="AB170" s="12">
        <v>0</v>
      </c>
      <c r="AC170" s="12">
        <v>6</v>
      </c>
      <c r="AD170" s="12">
        <v>5</v>
      </c>
      <c r="AE170" s="12">
        <v>1</v>
      </c>
      <c r="AF170" s="12">
        <v>4</v>
      </c>
      <c r="AG170" s="12" t="s">
        <v>1700</v>
      </c>
      <c r="AH170" s="12" t="s">
        <v>1552</v>
      </c>
    </row>
    <row r="171" spans="2:34" ht="28.8" x14ac:dyDescent="0.3">
      <c r="B171" s="12" t="s">
        <v>1105</v>
      </c>
      <c r="C171" s="12" t="s">
        <v>304</v>
      </c>
      <c r="D171" s="12" t="s">
        <v>333</v>
      </c>
      <c r="E171" s="12" t="s">
        <v>254</v>
      </c>
      <c r="F171" s="12" t="s">
        <v>2846</v>
      </c>
      <c r="G171" s="12" t="s">
        <v>1532</v>
      </c>
      <c r="H171" s="12" t="s">
        <v>1131</v>
      </c>
      <c r="I171" s="12" t="s">
        <v>1110</v>
      </c>
      <c r="J171" s="12" t="s">
        <v>1132</v>
      </c>
      <c r="K171" s="12" t="s">
        <v>1133</v>
      </c>
      <c r="L171" s="84" t="s">
        <v>722</v>
      </c>
      <c r="M171" s="85"/>
      <c r="N171" s="88" t="s">
        <v>722</v>
      </c>
      <c r="O171" s="118">
        <v>2.3484999999999999E-2</v>
      </c>
      <c r="P171" s="116">
        <v>697.69200000000001</v>
      </c>
      <c r="Q171" s="116">
        <v>714.07730000000004</v>
      </c>
      <c r="R171" s="12">
        <v>0</v>
      </c>
      <c r="S171" s="116">
        <v>-16.385300000000001</v>
      </c>
      <c r="T171" s="12">
        <v>7</v>
      </c>
      <c r="U171" s="12">
        <v>1</v>
      </c>
      <c r="V171" s="116">
        <v>697.69200000000001</v>
      </c>
      <c r="W171" s="116">
        <v>714.07730000000004</v>
      </c>
      <c r="X171" s="12" t="s">
        <v>254</v>
      </c>
      <c r="Y171" s="12">
        <v>1</v>
      </c>
      <c r="Z171" s="12">
        <v>0</v>
      </c>
      <c r="AA171" s="12">
        <v>0</v>
      </c>
      <c r="AB171" s="12">
        <v>1</v>
      </c>
      <c r="AC171" s="12">
        <v>5</v>
      </c>
      <c r="AD171" s="12">
        <v>5</v>
      </c>
      <c r="AE171" s="12">
        <v>1</v>
      </c>
      <c r="AF171" s="12">
        <v>4</v>
      </c>
      <c r="AG171" s="12" t="s">
        <v>1701</v>
      </c>
      <c r="AH171" s="12" t="s">
        <v>1552</v>
      </c>
    </row>
    <row r="172" spans="2:34" ht="28.8" x14ac:dyDescent="0.3">
      <c r="B172" s="12" t="s">
        <v>1105</v>
      </c>
      <c r="C172" s="12" t="s">
        <v>304</v>
      </c>
      <c r="D172" s="12" t="s">
        <v>333</v>
      </c>
      <c r="E172" s="12" t="s">
        <v>249</v>
      </c>
      <c r="F172" s="12" t="s">
        <v>1531</v>
      </c>
      <c r="G172" s="12" t="s">
        <v>1532</v>
      </c>
      <c r="H172" s="12" t="s">
        <v>1131</v>
      </c>
      <c r="I172" s="12" t="s">
        <v>1110</v>
      </c>
      <c r="J172" s="12" t="s">
        <v>1132</v>
      </c>
      <c r="K172" s="12" t="s">
        <v>1133</v>
      </c>
      <c r="L172" s="84" t="s">
        <v>722</v>
      </c>
      <c r="M172" s="85"/>
      <c r="N172" s="88" t="s">
        <v>722</v>
      </c>
      <c r="O172" s="118">
        <v>0.10293065999999999</v>
      </c>
      <c r="P172" s="116">
        <v>697.69200000000001</v>
      </c>
      <c r="Q172" s="116">
        <v>769.5059</v>
      </c>
      <c r="R172" s="12">
        <v>0</v>
      </c>
      <c r="S172" s="116">
        <v>-71.813900000000004</v>
      </c>
      <c r="T172" s="12">
        <v>8</v>
      </c>
      <c r="U172" s="12">
        <v>1</v>
      </c>
      <c r="V172" s="116">
        <v>697.69200000000001</v>
      </c>
      <c r="W172" s="116">
        <v>769.5059</v>
      </c>
      <c r="X172" s="12" t="s">
        <v>254</v>
      </c>
      <c r="Y172" s="12">
        <v>1</v>
      </c>
      <c r="Z172" s="12">
        <v>0</v>
      </c>
      <c r="AA172" s="12">
        <v>0</v>
      </c>
      <c r="AB172" s="12">
        <v>0</v>
      </c>
      <c r="AC172" s="12">
        <v>3</v>
      </c>
      <c r="AD172" s="12">
        <v>5</v>
      </c>
      <c r="AE172" s="12">
        <v>1</v>
      </c>
      <c r="AF172" s="12">
        <v>4</v>
      </c>
      <c r="AG172" s="12" t="s">
        <v>1702</v>
      </c>
      <c r="AH172" s="12" t="s">
        <v>1552</v>
      </c>
    </row>
    <row r="173" spans="2:34" ht="43.2" x14ac:dyDescent="0.3">
      <c r="B173" s="12" t="s">
        <v>1105</v>
      </c>
      <c r="C173" s="12" t="s">
        <v>304</v>
      </c>
      <c r="D173" s="12" t="s">
        <v>312</v>
      </c>
      <c r="E173" s="12" t="s">
        <v>260</v>
      </c>
      <c r="F173" s="12" t="s">
        <v>2846</v>
      </c>
      <c r="G173" s="12" t="s">
        <v>2898</v>
      </c>
      <c r="H173" s="12" t="s">
        <v>1138</v>
      </c>
      <c r="I173" s="12" t="s">
        <v>1110</v>
      </c>
      <c r="J173" s="12" t="s">
        <v>1132</v>
      </c>
      <c r="K173" s="12" t="s">
        <v>1139</v>
      </c>
      <c r="L173" s="84" t="s">
        <v>722</v>
      </c>
      <c r="M173" s="85"/>
      <c r="N173" s="88" t="s">
        <v>722</v>
      </c>
      <c r="O173" s="118">
        <v>-0.66600000000000004</v>
      </c>
      <c r="P173" s="116">
        <v>4</v>
      </c>
      <c r="Q173" s="116">
        <v>1.3360000000000001</v>
      </c>
      <c r="R173" s="12">
        <v>0</v>
      </c>
      <c r="S173" s="116">
        <v>1217.4480000000001</v>
      </c>
      <c r="T173" s="12">
        <v>1</v>
      </c>
      <c r="U173" s="12">
        <v>457</v>
      </c>
      <c r="V173" s="116">
        <v>1828</v>
      </c>
      <c r="W173" s="116">
        <v>610.55200000000002</v>
      </c>
      <c r="X173" s="12" t="s">
        <v>254</v>
      </c>
      <c r="Y173" s="12">
        <v>0</v>
      </c>
      <c r="Z173" s="12">
        <v>0</v>
      </c>
      <c r="AA173" s="12">
        <v>0</v>
      </c>
      <c r="AB173" s="12">
        <v>0</v>
      </c>
      <c r="AC173" s="12">
        <v>8</v>
      </c>
      <c r="AD173" s="12">
        <v>1</v>
      </c>
      <c r="AE173" s="12">
        <v>1</v>
      </c>
      <c r="AF173" s="12">
        <v>5</v>
      </c>
      <c r="AG173" s="12" t="s">
        <v>1703</v>
      </c>
      <c r="AH173" s="12" t="s">
        <v>1552</v>
      </c>
    </row>
    <row r="174" spans="2:34" ht="43.2" x14ac:dyDescent="0.3">
      <c r="B174" s="12" t="s">
        <v>1105</v>
      </c>
      <c r="C174" s="12" t="s">
        <v>304</v>
      </c>
      <c r="D174" s="12" t="s">
        <v>312</v>
      </c>
      <c r="E174" s="12" t="s">
        <v>259</v>
      </c>
      <c r="F174" s="12" t="s">
        <v>2846</v>
      </c>
      <c r="G174" s="12" t="s">
        <v>1532</v>
      </c>
      <c r="H174" s="12" t="s">
        <v>1138</v>
      </c>
      <c r="I174" s="12" t="s">
        <v>1110</v>
      </c>
      <c r="J174" s="12" t="s">
        <v>1132</v>
      </c>
      <c r="K174" s="12" t="s">
        <v>1139</v>
      </c>
      <c r="L174" s="84" t="s">
        <v>722</v>
      </c>
      <c r="M174" s="85"/>
      <c r="N174" s="88" t="s">
        <v>722</v>
      </c>
      <c r="O174" s="118">
        <v>-0.48799999999999999</v>
      </c>
      <c r="P174" s="116">
        <v>4</v>
      </c>
      <c r="Q174" s="116">
        <v>2.048</v>
      </c>
      <c r="R174" s="12">
        <v>0</v>
      </c>
      <c r="S174" s="116">
        <v>892.06399999999996</v>
      </c>
      <c r="T174" s="12">
        <v>2</v>
      </c>
      <c r="U174" s="12">
        <v>457</v>
      </c>
      <c r="V174" s="116">
        <v>1828</v>
      </c>
      <c r="W174" s="116">
        <v>935.93600000000004</v>
      </c>
      <c r="X174" s="12" t="s">
        <v>254</v>
      </c>
      <c r="Y174" s="12">
        <v>0</v>
      </c>
      <c r="Z174" s="12">
        <v>0</v>
      </c>
      <c r="AA174" s="12">
        <v>0</v>
      </c>
      <c r="AB174" s="12">
        <v>0</v>
      </c>
      <c r="AC174" s="12">
        <v>7</v>
      </c>
      <c r="AD174" s="12">
        <v>1</v>
      </c>
      <c r="AE174" s="12">
        <v>1</v>
      </c>
      <c r="AF174" s="12">
        <v>5</v>
      </c>
      <c r="AG174" s="12" t="s">
        <v>1705</v>
      </c>
      <c r="AH174" s="12" t="s">
        <v>1552</v>
      </c>
    </row>
    <row r="175" spans="2:34" ht="43.2" x14ac:dyDescent="0.3">
      <c r="B175" s="12" t="s">
        <v>1105</v>
      </c>
      <c r="C175" s="12" t="s">
        <v>304</v>
      </c>
      <c r="D175" s="12" t="s">
        <v>312</v>
      </c>
      <c r="E175" s="12" t="s">
        <v>256</v>
      </c>
      <c r="F175" s="12" t="s">
        <v>2846</v>
      </c>
      <c r="G175" s="12" t="s">
        <v>2898</v>
      </c>
      <c r="H175" s="12" t="s">
        <v>1138</v>
      </c>
      <c r="I175" s="12" t="s">
        <v>1110</v>
      </c>
      <c r="J175" s="12" t="s">
        <v>1132</v>
      </c>
      <c r="K175" s="12" t="s">
        <v>1139</v>
      </c>
      <c r="L175" s="84" t="s">
        <v>722</v>
      </c>
      <c r="M175" s="85"/>
      <c r="N175" s="88" t="s">
        <v>722</v>
      </c>
      <c r="O175" s="118">
        <v>-0.39100000000000001</v>
      </c>
      <c r="P175" s="116">
        <v>4</v>
      </c>
      <c r="Q175" s="116">
        <v>2.4359999999999999</v>
      </c>
      <c r="R175" s="12">
        <v>0</v>
      </c>
      <c r="S175" s="116">
        <v>714.74800000000005</v>
      </c>
      <c r="T175" s="12">
        <v>3</v>
      </c>
      <c r="U175" s="12">
        <v>457</v>
      </c>
      <c r="V175" s="116">
        <v>1828</v>
      </c>
      <c r="W175" s="116">
        <v>1113.252</v>
      </c>
      <c r="X175" s="12" t="s">
        <v>254</v>
      </c>
      <c r="Y175" s="12">
        <v>0</v>
      </c>
      <c r="Z175" s="12">
        <v>0</v>
      </c>
      <c r="AA175" s="12">
        <v>0</v>
      </c>
      <c r="AB175" s="12">
        <v>0</v>
      </c>
      <c r="AC175" s="12">
        <v>6</v>
      </c>
      <c r="AD175" s="12">
        <v>1</v>
      </c>
      <c r="AE175" s="12">
        <v>1</v>
      </c>
      <c r="AF175" s="12">
        <v>5</v>
      </c>
      <c r="AG175" s="12" t="s">
        <v>1706</v>
      </c>
      <c r="AH175" s="12" t="s">
        <v>1552</v>
      </c>
    </row>
    <row r="176" spans="2:34" ht="43.2" x14ac:dyDescent="0.3">
      <c r="B176" s="12" t="s">
        <v>1105</v>
      </c>
      <c r="C176" s="12" t="s">
        <v>304</v>
      </c>
      <c r="D176" s="12" t="s">
        <v>312</v>
      </c>
      <c r="E176" s="12" t="s">
        <v>246</v>
      </c>
      <c r="F176" s="12" t="s">
        <v>1531</v>
      </c>
      <c r="G176" s="12" t="s">
        <v>2898</v>
      </c>
      <c r="H176" s="12" t="s">
        <v>1138</v>
      </c>
      <c r="I176" s="12" t="s">
        <v>1110</v>
      </c>
      <c r="J176" s="12" t="s">
        <v>1132</v>
      </c>
      <c r="K176" s="12" t="s">
        <v>1139</v>
      </c>
      <c r="L176" s="84" t="s">
        <v>722</v>
      </c>
      <c r="M176" s="85"/>
      <c r="N176" s="88" t="s">
        <v>722</v>
      </c>
      <c r="O176" s="118">
        <v>0.114</v>
      </c>
      <c r="P176" s="116">
        <v>4</v>
      </c>
      <c r="Q176" s="116">
        <v>4.4560000000000004</v>
      </c>
      <c r="R176" s="12">
        <v>0</v>
      </c>
      <c r="S176" s="116">
        <v>-208.392</v>
      </c>
      <c r="T176" s="12">
        <v>4</v>
      </c>
      <c r="U176" s="12">
        <v>457</v>
      </c>
      <c r="V176" s="116">
        <v>1828</v>
      </c>
      <c r="W176" s="116">
        <v>2036.3920000000001</v>
      </c>
      <c r="X176" s="12" t="s">
        <v>254</v>
      </c>
      <c r="Y176" s="12">
        <v>1</v>
      </c>
      <c r="Z176" s="12">
        <v>0</v>
      </c>
      <c r="AA176" s="12">
        <v>0</v>
      </c>
      <c r="AB176" s="12">
        <v>0</v>
      </c>
      <c r="AC176" s="12">
        <v>2</v>
      </c>
      <c r="AD176" s="12">
        <v>1</v>
      </c>
      <c r="AE176" s="12">
        <v>1</v>
      </c>
      <c r="AF176" s="12">
        <v>5</v>
      </c>
      <c r="AG176" s="12" t="s">
        <v>1707</v>
      </c>
      <c r="AH176" s="12" t="s">
        <v>1552</v>
      </c>
    </row>
    <row r="177" spans="2:34" ht="43.2" x14ac:dyDescent="0.3">
      <c r="B177" s="12" t="s">
        <v>1105</v>
      </c>
      <c r="C177" s="12" t="s">
        <v>304</v>
      </c>
      <c r="D177" s="12" t="s">
        <v>312</v>
      </c>
      <c r="E177" s="12" t="s">
        <v>249</v>
      </c>
      <c r="F177" s="12" t="s">
        <v>1531</v>
      </c>
      <c r="G177" s="12" t="s">
        <v>1532</v>
      </c>
      <c r="H177" s="12" t="s">
        <v>1138</v>
      </c>
      <c r="I177" s="12" t="s">
        <v>1110</v>
      </c>
      <c r="J177" s="12" t="s">
        <v>1132</v>
      </c>
      <c r="K177" s="12" t="s">
        <v>1139</v>
      </c>
      <c r="L177" s="84" t="s">
        <v>722</v>
      </c>
      <c r="M177" s="85"/>
      <c r="N177" s="88" t="s">
        <v>722</v>
      </c>
      <c r="O177" s="118">
        <v>0.34499999999999997</v>
      </c>
      <c r="P177" s="116">
        <v>4</v>
      </c>
      <c r="Q177" s="116">
        <v>5.38</v>
      </c>
      <c r="R177" s="12">
        <v>0</v>
      </c>
      <c r="S177" s="116">
        <v>-630.66</v>
      </c>
      <c r="T177" s="12">
        <v>5</v>
      </c>
      <c r="U177" s="12">
        <v>457</v>
      </c>
      <c r="V177" s="116">
        <v>1828</v>
      </c>
      <c r="W177" s="116">
        <v>2458.66</v>
      </c>
      <c r="X177" s="12" t="s">
        <v>254</v>
      </c>
      <c r="Y177" s="12">
        <v>1</v>
      </c>
      <c r="Z177" s="12">
        <v>0</v>
      </c>
      <c r="AA177" s="12">
        <v>0</v>
      </c>
      <c r="AB177" s="12">
        <v>0</v>
      </c>
      <c r="AC177" s="12">
        <v>3</v>
      </c>
      <c r="AD177" s="12">
        <v>1</v>
      </c>
      <c r="AE177" s="12">
        <v>1</v>
      </c>
      <c r="AF177" s="12">
        <v>5</v>
      </c>
      <c r="AG177" s="12" t="s">
        <v>1708</v>
      </c>
      <c r="AH177" s="12" t="s">
        <v>1552</v>
      </c>
    </row>
    <row r="178" spans="2:34" ht="43.2" x14ac:dyDescent="0.3">
      <c r="B178" s="12" t="s">
        <v>1105</v>
      </c>
      <c r="C178" s="12" t="s">
        <v>304</v>
      </c>
      <c r="D178" s="12" t="s">
        <v>312</v>
      </c>
      <c r="E178" s="12" t="s">
        <v>251</v>
      </c>
      <c r="F178" s="12" t="s">
        <v>1531</v>
      </c>
      <c r="G178" s="12" t="s">
        <v>2898</v>
      </c>
      <c r="H178" s="12" t="s">
        <v>1138</v>
      </c>
      <c r="I178" s="12" t="s">
        <v>1110</v>
      </c>
      <c r="J178" s="12" t="s">
        <v>1132</v>
      </c>
      <c r="K178" s="12" t="s">
        <v>1139</v>
      </c>
      <c r="L178" s="84" t="s">
        <v>722</v>
      </c>
      <c r="M178" s="85"/>
      <c r="N178" s="88" t="s">
        <v>722</v>
      </c>
      <c r="O178" s="118">
        <v>0.44600000000000001</v>
      </c>
      <c r="P178" s="116">
        <v>4</v>
      </c>
      <c r="Q178" s="116">
        <v>5.7839999999999998</v>
      </c>
      <c r="R178" s="12">
        <v>0</v>
      </c>
      <c r="S178" s="116">
        <v>-815.28800000000001</v>
      </c>
      <c r="T178" s="12">
        <v>6</v>
      </c>
      <c r="U178" s="12">
        <v>457</v>
      </c>
      <c r="V178" s="116">
        <v>1828</v>
      </c>
      <c r="W178" s="116">
        <v>2643.288</v>
      </c>
      <c r="X178" s="12" t="s">
        <v>254</v>
      </c>
      <c r="Y178" s="12">
        <v>1</v>
      </c>
      <c r="Z178" s="12">
        <v>0</v>
      </c>
      <c r="AA178" s="12">
        <v>0</v>
      </c>
      <c r="AB178" s="12">
        <v>0</v>
      </c>
      <c r="AC178" s="12">
        <v>4</v>
      </c>
      <c r="AD178" s="12">
        <v>1</v>
      </c>
      <c r="AE178" s="12">
        <v>1</v>
      </c>
      <c r="AF178" s="12">
        <v>5</v>
      </c>
      <c r="AG178" s="12" t="s">
        <v>1709</v>
      </c>
      <c r="AH178" s="12" t="s">
        <v>1552</v>
      </c>
    </row>
    <row r="179" spans="2:34" ht="43.2" x14ac:dyDescent="0.3">
      <c r="B179" s="12" t="s">
        <v>1105</v>
      </c>
      <c r="C179" s="12" t="s">
        <v>304</v>
      </c>
      <c r="D179" s="12" t="s">
        <v>312</v>
      </c>
      <c r="E179" s="12" t="s">
        <v>254</v>
      </c>
      <c r="F179" s="12" t="s">
        <v>2846</v>
      </c>
      <c r="G179" s="12" t="s">
        <v>1532</v>
      </c>
      <c r="H179" s="12" t="s">
        <v>1138</v>
      </c>
      <c r="I179" s="12" t="s">
        <v>1110</v>
      </c>
      <c r="J179" s="12" t="s">
        <v>1132</v>
      </c>
      <c r="K179" s="12" t="s">
        <v>1139</v>
      </c>
      <c r="L179" s="84" t="s">
        <v>722</v>
      </c>
      <c r="M179" s="85"/>
      <c r="N179" s="88" t="s">
        <v>722</v>
      </c>
      <c r="O179" s="118">
        <v>0.47099999999999997</v>
      </c>
      <c r="P179" s="116">
        <v>4</v>
      </c>
      <c r="Q179" s="116">
        <v>5.8840000000000003</v>
      </c>
      <c r="R179" s="12">
        <v>0</v>
      </c>
      <c r="S179" s="116">
        <v>-860.98799999999903</v>
      </c>
      <c r="T179" s="12">
        <v>7</v>
      </c>
      <c r="U179" s="12">
        <v>457</v>
      </c>
      <c r="V179" s="116">
        <v>1828</v>
      </c>
      <c r="W179" s="116">
        <v>2688.9879999999998</v>
      </c>
      <c r="X179" s="12" t="s">
        <v>254</v>
      </c>
      <c r="Y179" s="12">
        <v>1</v>
      </c>
      <c r="Z179" s="12">
        <v>0</v>
      </c>
      <c r="AA179" s="12">
        <v>0</v>
      </c>
      <c r="AB179" s="12">
        <v>1</v>
      </c>
      <c r="AC179" s="12">
        <v>5</v>
      </c>
      <c r="AD179" s="12">
        <v>1</v>
      </c>
      <c r="AE179" s="12">
        <v>1</v>
      </c>
      <c r="AF179" s="12">
        <v>5</v>
      </c>
      <c r="AG179" s="12" t="s">
        <v>1710</v>
      </c>
      <c r="AH179" s="12" t="s">
        <v>1552</v>
      </c>
    </row>
    <row r="180" spans="2:34" ht="43.2" x14ac:dyDescent="0.3">
      <c r="B180" s="12" t="s">
        <v>1105</v>
      </c>
      <c r="C180" s="12" t="s">
        <v>304</v>
      </c>
      <c r="D180" s="12" t="s">
        <v>312</v>
      </c>
      <c r="E180" s="12" t="s">
        <v>262</v>
      </c>
      <c r="F180" s="12" t="s">
        <v>1531</v>
      </c>
      <c r="G180" s="12" t="s">
        <v>1532</v>
      </c>
      <c r="H180" s="12" t="s">
        <v>1138</v>
      </c>
      <c r="I180" s="12" t="s">
        <v>1110</v>
      </c>
      <c r="J180" s="12" t="s">
        <v>1132</v>
      </c>
      <c r="K180" s="12" t="s">
        <v>1139</v>
      </c>
      <c r="L180" s="84" t="s">
        <v>722</v>
      </c>
      <c r="M180" s="85"/>
      <c r="N180" s="88" t="s">
        <v>722</v>
      </c>
      <c r="O180" s="118">
        <v>0.69899999999999995</v>
      </c>
      <c r="P180" s="116">
        <v>4</v>
      </c>
      <c r="Q180" s="116">
        <v>6.7960000000000003</v>
      </c>
      <c r="R180" s="12">
        <v>0</v>
      </c>
      <c r="S180" s="116">
        <v>-1277.7719999999999</v>
      </c>
      <c r="T180" s="12">
        <v>8</v>
      </c>
      <c r="U180" s="12">
        <v>457</v>
      </c>
      <c r="V180" s="116">
        <v>1828</v>
      </c>
      <c r="W180" s="116">
        <v>3105.7719999999999</v>
      </c>
      <c r="X180" s="12" t="s">
        <v>254</v>
      </c>
      <c r="Y180" s="12">
        <v>1</v>
      </c>
      <c r="Z180" s="12">
        <v>0</v>
      </c>
      <c r="AA180" s="12">
        <v>0</v>
      </c>
      <c r="AB180" s="12">
        <v>0</v>
      </c>
      <c r="AC180" s="12">
        <v>9</v>
      </c>
      <c r="AD180" s="12">
        <v>1</v>
      </c>
      <c r="AE180" s="12">
        <v>1</v>
      </c>
      <c r="AF180" s="12">
        <v>5</v>
      </c>
      <c r="AG180" s="12" t="s">
        <v>1704</v>
      </c>
      <c r="AH180" s="12" t="s">
        <v>1552</v>
      </c>
    </row>
    <row r="181" spans="2:34" ht="28.8" x14ac:dyDescent="0.3">
      <c r="B181" s="12" t="s">
        <v>1105</v>
      </c>
      <c r="C181" s="12" t="s">
        <v>304</v>
      </c>
      <c r="D181" s="12" t="s">
        <v>322</v>
      </c>
      <c r="E181" s="12" t="s">
        <v>246</v>
      </c>
      <c r="F181" s="12" t="s">
        <v>1531</v>
      </c>
      <c r="G181" s="12" t="s">
        <v>2898</v>
      </c>
      <c r="H181" s="12" t="s">
        <v>1138</v>
      </c>
      <c r="I181" s="12" t="s">
        <v>1110</v>
      </c>
      <c r="J181" s="12" t="s">
        <v>1132</v>
      </c>
      <c r="K181" s="12" t="s">
        <v>1139</v>
      </c>
      <c r="L181" s="84" t="s">
        <v>722</v>
      </c>
      <c r="M181" s="85"/>
      <c r="N181" s="88" t="s">
        <v>722</v>
      </c>
      <c r="O181" s="118">
        <v>-0.86417683000000001</v>
      </c>
      <c r="P181" s="116">
        <v>0.65600000000000003</v>
      </c>
      <c r="Q181" s="116">
        <v>8.9099999999999999E-2</v>
      </c>
      <c r="R181" s="12">
        <v>0</v>
      </c>
      <c r="S181" s="116">
        <v>259.07329999999899</v>
      </c>
      <c r="T181" s="12">
        <v>1</v>
      </c>
      <c r="U181" s="12">
        <v>457</v>
      </c>
      <c r="V181" s="116">
        <v>299.79199999999997</v>
      </c>
      <c r="W181" s="116">
        <v>40.718699999999998</v>
      </c>
      <c r="X181" s="12" t="s">
        <v>254</v>
      </c>
      <c r="Y181" s="12">
        <v>0</v>
      </c>
      <c r="Z181" s="12">
        <v>0</v>
      </c>
      <c r="AA181" s="12">
        <v>0</v>
      </c>
      <c r="AB181" s="12">
        <v>0</v>
      </c>
      <c r="AC181" s="12">
        <v>2</v>
      </c>
      <c r="AD181" s="12">
        <v>2</v>
      </c>
      <c r="AE181" s="12">
        <v>1</v>
      </c>
      <c r="AF181" s="12">
        <v>5</v>
      </c>
      <c r="AG181" s="12" t="s">
        <v>1711</v>
      </c>
      <c r="AH181" s="12" t="s">
        <v>1552</v>
      </c>
    </row>
    <row r="182" spans="2:34" ht="28.8" x14ac:dyDescent="0.3">
      <c r="B182" s="12" t="s">
        <v>1105</v>
      </c>
      <c r="C182" s="12" t="s">
        <v>304</v>
      </c>
      <c r="D182" s="12" t="s">
        <v>322</v>
      </c>
      <c r="E182" s="12" t="s">
        <v>259</v>
      </c>
      <c r="F182" s="12" t="s">
        <v>2846</v>
      </c>
      <c r="G182" s="12" t="s">
        <v>1532</v>
      </c>
      <c r="H182" s="12" t="s">
        <v>1138</v>
      </c>
      <c r="I182" s="12" t="s">
        <v>1110</v>
      </c>
      <c r="J182" s="12" t="s">
        <v>1132</v>
      </c>
      <c r="K182" s="12" t="s">
        <v>1139</v>
      </c>
      <c r="L182" s="84" t="s">
        <v>722</v>
      </c>
      <c r="M182" s="85"/>
      <c r="N182" s="88" t="s">
        <v>722</v>
      </c>
      <c r="O182" s="118">
        <v>-0.73155488000000002</v>
      </c>
      <c r="P182" s="116">
        <v>0.65600000000000003</v>
      </c>
      <c r="Q182" s="116">
        <v>0.17610000000000001</v>
      </c>
      <c r="R182" s="12">
        <v>0</v>
      </c>
      <c r="S182" s="116">
        <v>219.3143</v>
      </c>
      <c r="T182" s="12">
        <v>2</v>
      </c>
      <c r="U182" s="12">
        <v>457</v>
      </c>
      <c r="V182" s="116">
        <v>299.79199999999997</v>
      </c>
      <c r="W182" s="116">
        <v>80.477699999999999</v>
      </c>
      <c r="X182" s="12" t="s">
        <v>254</v>
      </c>
      <c r="Y182" s="12">
        <v>0</v>
      </c>
      <c r="Z182" s="12">
        <v>0</v>
      </c>
      <c r="AA182" s="12">
        <v>0</v>
      </c>
      <c r="AB182" s="12">
        <v>0</v>
      </c>
      <c r="AC182" s="12">
        <v>7</v>
      </c>
      <c r="AD182" s="12">
        <v>2</v>
      </c>
      <c r="AE182" s="12">
        <v>1</v>
      </c>
      <c r="AF182" s="12">
        <v>5</v>
      </c>
      <c r="AG182" s="12" t="s">
        <v>1712</v>
      </c>
      <c r="AH182" s="12" t="s">
        <v>1552</v>
      </c>
    </row>
    <row r="183" spans="2:34" ht="28.8" x14ac:dyDescent="0.3">
      <c r="B183" s="12" t="s">
        <v>1105</v>
      </c>
      <c r="C183" s="12" t="s">
        <v>304</v>
      </c>
      <c r="D183" s="12" t="s">
        <v>322</v>
      </c>
      <c r="E183" s="12" t="s">
        <v>256</v>
      </c>
      <c r="F183" s="12" t="s">
        <v>2846</v>
      </c>
      <c r="G183" s="12" t="s">
        <v>2898</v>
      </c>
      <c r="H183" s="12" t="s">
        <v>1138</v>
      </c>
      <c r="I183" s="12" t="s">
        <v>1110</v>
      </c>
      <c r="J183" s="12" t="s">
        <v>1132</v>
      </c>
      <c r="K183" s="12" t="s">
        <v>1139</v>
      </c>
      <c r="L183" s="84" t="s">
        <v>722</v>
      </c>
      <c r="M183" s="85"/>
      <c r="N183" s="88" t="s">
        <v>722</v>
      </c>
      <c r="O183" s="118">
        <v>-0.69176828999999995</v>
      </c>
      <c r="P183" s="116">
        <v>0.65600000000000003</v>
      </c>
      <c r="Q183" s="116">
        <v>0.20219999999999999</v>
      </c>
      <c r="R183" s="12">
        <v>0</v>
      </c>
      <c r="S183" s="116">
        <v>207.38659999999999</v>
      </c>
      <c r="T183" s="12">
        <v>3</v>
      </c>
      <c r="U183" s="12">
        <v>457</v>
      </c>
      <c r="V183" s="116">
        <v>299.79199999999997</v>
      </c>
      <c r="W183" s="116">
        <v>92.4054</v>
      </c>
      <c r="X183" s="12" t="s">
        <v>254</v>
      </c>
      <c r="Y183" s="12">
        <v>0</v>
      </c>
      <c r="Z183" s="12">
        <v>0</v>
      </c>
      <c r="AA183" s="12">
        <v>0</v>
      </c>
      <c r="AB183" s="12">
        <v>0</v>
      </c>
      <c r="AC183" s="12">
        <v>6</v>
      </c>
      <c r="AD183" s="12">
        <v>2</v>
      </c>
      <c r="AE183" s="12">
        <v>1</v>
      </c>
      <c r="AF183" s="12">
        <v>5</v>
      </c>
      <c r="AG183" s="12" t="s">
        <v>1713</v>
      </c>
      <c r="AH183" s="12" t="s">
        <v>1552</v>
      </c>
    </row>
    <row r="184" spans="2:34" ht="28.8" x14ac:dyDescent="0.3">
      <c r="B184" s="12" t="s">
        <v>1105</v>
      </c>
      <c r="C184" s="12" t="s">
        <v>304</v>
      </c>
      <c r="D184" s="12" t="s">
        <v>322</v>
      </c>
      <c r="E184" s="12" t="s">
        <v>260</v>
      </c>
      <c r="F184" s="12" t="s">
        <v>2846</v>
      </c>
      <c r="G184" s="12" t="s">
        <v>2898</v>
      </c>
      <c r="H184" s="12" t="s">
        <v>1138</v>
      </c>
      <c r="I184" s="12" t="s">
        <v>1110</v>
      </c>
      <c r="J184" s="12" t="s">
        <v>1132</v>
      </c>
      <c r="K184" s="12" t="s">
        <v>1139</v>
      </c>
      <c r="L184" s="84" t="s">
        <v>722</v>
      </c>
      <c r="M184" s="85"/>
      <c r="N184" s="88" t="s">
        <v>722</v>
      </c>
      <c r="O184" s="118">
        <v>-0.61310975999999995</v>
      </c>
      <c r="P184" s="116">
        <v>0.65600000000000003</v>
      </c>
      <c r="Q184" s="116">
        <v>0.25380000000000003</v>
      </c>
      <c r="R184" s="12">
        <v>0</v>
      </c>
      <c r="S184" s="116">
        <v>183.80539999999999</v>
      </c>
      <c r="T184" s="12">
        <v>4</v>
      </c>
      <c r="U184" s="12">
        <v>457</v>
      </c>
      <c r="V184" s="116">
        <v>299.79199999999997</v>
      </c>
      <c r="W184" s="116">
        <v>115.9866</v>
      </c>
      <c r="X184" s="12" t="s">
        <v>254</v>
      </c>
      <c r="Y184" s="12">
        <v>0</v>
      </c>
      <c r="Z184" s="12">
        <v>0</v>
      </c>
      <c r="AA184" s="12">
        <v>0</v>
      </c>
      <c r="AB184" s="12">
        <v>0</v>
      </c>
      <c r="AC184" s="12">
        <v>8</v>
      </c>
      <c r="AD184" s="12">
        <v>2</v>
      </c>
      <c r="AE184" s="12">
        <v>1</v>
      </c>
      <c r="AF184" s="12">
        <v>5</v>
      </c>
      <c r="AG184" s="12" t="s">
        <v>1714</v>
      </c>
      <c r="AH184" s="12" t="s">
        <v>1552</v>
      </c>
    </row>
    <row r="185" spans="2:34" ht="28.8" x14ac:dyDescent="0.3">
      <c r="B185" s="12" t="s">
        <v>1105</v>
      </c>
      <c r="C185" s="12" t="s">
        <v>304</v>
      </c>
      <c r="D185" s="12" t="s">
        <v>322</v>
      </c>
      <c r="E185" s="12" t="s">
        <v>251</v>
      </c>
      <c r="F185" s="12" t="s">
        <v>1531</v>
      </c>
      <c r="G185" s="12" t="s">
        <v>2898</v>
      </c>
      <c r="H185" s="12" t="s">
        <v>1138</v>
      </c>
      <c r="I185" s="12" t="s">
        <v>1110</v>
      </c>
      <c r="J185" s="12" t="s">
        <v>1132</v>
      </c>
      <c r="K185" s="12" t="s">
        <v>1139</v>
      </c>
      <c r="L185" s="84" t="s">
        <v>722</v>
      </c>
      <c r="M185" s="85"/>
      <c r="N185" s="88" t="s">
        <v>722</v>
      </c>
      <c r="O185" s="118">
        <v>-0.23292683</v>
      </c>
      <c r="P185" s="116">
        <v>0.65600000000000003</v>
      </c>
      <c r="Q185" s="116">
        <v>0.50319999999999998</v>
      </c>
      <c r="R185" s="12">
        <v>0</v>
      </c>
      <c r="S185" s="116">
        <v>69.829599999999999</v>
      </c>
      <c r="T185" s="12">
        <v>5</v>
      </c>
      <c r="U185" s="12">
        <v>457</v>
      </c>
      <c r="V185" s="116">
        <v>299.79199999999997</v>
      </c>
      <c r="W185" s="116">
        <v>229.9624</v>
      </c>
      <c r="X185" s="12" t="s">
        <v>254</v>
      </c>
      <c r="Y185" s="12">
        <v>0</v>
      </c>
      <c r="Z185" s="12">
        <v>0</v>
      </c>
      <c r="AA185" s="12">
        <v>0</v>
      </c>
      <c r="AB185" s="12">
        <v>0</v>
      </c>
      <c r="AC185" s="12">
        <v>4</v>
      </c>
      <c r="AD185" s="12">
        <v>2</v>
      </c>
      <c r="AE185" s="12">
        <v>1</v>
      </c>
      <c r="AF185" s="12">
        <v>5</v>
      </c>
      <c r="AG185" s="12" t="s">
        <v>1716</v>
      </c>
      <c r="AH185" s="12" t="s">
        <v>1552</v>
      </c>
    </row>
    <row r="186" spans="2:34" ht="28.8" x14ac:dyDescent="0.3">
      <c r="B186" s="12" t="s">
        <v>1105</v>
      </c>
      <c r="C186" s="12" t="s">
        <v>304</v>
      </c>
      <c r="D186" s="12" t="s">
        <v>322</v>
      </c>
      <c r="E186" s="12" t="s">
        <v>249</v>
      </c>
      <c r="F186" s="12" t="s">
        <v>1531</v>
      </c>
      <c r="G186" s="12" t="s">
        <v>1532</v>
      </c>
      <c r="H186" s="12" t="s">
        <v>1138</v>
      </c>
      <c r="I186" s="12" t="s">
        <v>1110</v>
      </c>
      <c r="J186" s="12" t="s">
        <v>1132</v>
      </c>
      <c r="K186" s="12" t="s">
        <v>1139</v>
      </c>
      <c r="L186" s="84" t="s">
        <v>722</v>
      </c>
      <c r="M186" s="85"/>
      <c r="N186" s="88" t="s">
        <v>722</v>
      </c>
      <c r="O186" s="118">
        <v>-0.13064023999999999</v>
      </c>
      <c r="P186" s="116">
        <v>0.65600000000000003</v>
      </c>
      <c r="Q186" s="116">
        <v>0.57030000000000003</v>
      </c>
      <c r="R186" s="12">
        <v>0</v>
      </c>
      <c r="S186" s="116">
        <v>39.164899999999903</v>
      </c>
      <c r="T186" s="12">
        <v>6</v>
      </c>
      <c r="U186" s="12">
        <v>457</v>
      </c>
      <c r="V186" s="116">
        <v>299.79199999999997</v>
      </c>
      <c r="W186" s="116">
        <v>260.62709999999998</v>
      </c>
      <c r="X186" s="12" t="s">
        <v>254</v>
      </c>
      <c r="Y186" s="12">
        <v>0</v>
      </c>
      <c r="Z186" s="12">
        <v>0</v>
      </c>
      <c r="AA186" s="12">
        <v>0</v>
      </c>
      <c r="AB186" s="12">
        <v>0</v>
      </c>
      <c r="AC186" s="12">
        <v>3</v>
      </c>
      <c r="AD186" s="12">
        <v>2</v>
      </c>
      <c r="AE186" s="12">
        <v>1</v>
      </c>
      <c r="AF186" s="12">
        <v>5</v>
      </c>
      <c r="AG186" s="12" t="s">
        <v>1717</v>
      </c>
      <c r="AH186" s="12" t="s">
        <v>1552</v>
      </c>
    </row>
    <row r="187" spans="2:34" ht="28.8" x14ac:dyDescent="0.3">
      <c r="B187" s="12" t="s">
        <v>1105</v>
      </c>
      <c r="C187" s="12" t="s">
        <v>304</v>
      </c>
      <c r="D187" s="12" t="s">
        <v>322</v>
      </c>
      <c r="E187" s="12" t="s">
        <v>254</v>
      </c>
      <c r="F187" s="12" t="s">
        <v>2846</v>
      </c>
      <c r="G187" s="12" t="s">
        <v>1532</v>
      </c>
      <c r="H187" s="12" t="s">
        <v>1138</v>
      </c>
      <c r="I187" s="12" t="s">
        <v>1110</v>
      </c>
      <c r="J187" s="12" t="s">
        <v>1132</v>
      </c>
      <c r="K187" s="12" t="s">
        <v>1139</v>
      </c>
      <c r="L187" s="84" t="s">
        <v>722</v>
      </c>
      <c r="M187" s="85"/>
      <c r="N187" s="88" t="s">
        <v>722</v>
      </c>
      <c r="O187" s="118">
        <v>0.48887195</v>
      </c>
      <c r="P187" s="116">
        <v>0.65600000000000003</v>
      </c>
      <c r="Q187" s="116">
        <v>0.97670000000000001</v>
      </c>
      <c r="R187" s="12">
        <v>0</v>
      </c>
      <c r="S187" s="116">
        <v>-146.5599</v>
      </c>
      <c r="T187" s="12">
        <v>7</v>
      </c>
      <c r="U187" s="12">
        <v>457</v>
      </c>
      <c r="V187" s="116">
        <v>299.79199999999997</v>
      </c>
      <c r="W187" s="116">
        <v>446.3519</v>
      </c>
      <c r="X187" s="12" t="s">
        <v>254</v>
      </c>
      <c r="Y187" s="12">
        <v>1</v>
      </c>
      <c r="Z187" s="12">
        <v>0</v>
      </c>
      <c r="AA187" s="12">
        <v>0</v>
      </c>
      <c r="AB187" s="12">
        <v>1</v>
      </c>
      <c r="AC187" s="12">
        <v>5</v>
      </c>
      <c r="AD187" s="12">
        <v>2</v>
      </c>
      <c r="AE187" s="12">
        <v>1</v>
      </c>
      <c r="AF187" s="12">
        <v>5</v>
      </c>
      <c r="AG187" s="12" t="s">
        <v>1718</v>
      </c>
      <c r="AH187" s="12" t="s">
        <v>1552</v>
      </c>
    </row>
    <row r="188" spans="2:34" ht="28.8" x14ac:dyDescent="0.3">
      <c r="B188" s="12" t="s">
        <v>1105</v>
      </c>
      <c r="C188" s="12" t="s">
        <v>304</v>
      </c>
      <c r="D188" s="12" t="s">
        <v>322</v>
      </c>
      <c r="E188" s="12" t="s">
        <v>262</v>
      </c>
      <c r="F188" s="12" t="s">
        <v>1531</v>
      </c>
      <c r="G188" s="12" t="s">
        <v>1532</v>
      </c>
      <c r="H188" s="12" t="s">
        <v>1138</v>
      </c>
      <c r="I188" s="12" t="s">
        <v>1110</v>
      </c>
      <c r="J188" s="12" t="s">
        <v>1132</v>
      </c>
      <c r="K188" s="12" t="s">
        <v>1139</v>
      </c>
      <c r="L188" s="84" t="s">
        <v>722</v>
      </c>
      <c r="M188" s="85"/>
      <c r="N188" s="88" t="s">
        <v>722</v>
      </c>
      <c r="O188" s="118">
        <v>0.76112804999999994</v>
      </c>
      <c r="P188" s="116">
        <v>0.65600000000000003</v>
      </c>
      <c r="Q188" s="116">
        <v>1.1553</v>
      </c>
      <c r="R188" s="12">
        <v>0</v>
      </c>
      <c r="S188" s="116">
        <v>-228.18010000000001</v>
      </c>
      <c r="T188" s="12">
        <v>8</v>
      </c>
      <c r="U188" s="12">
        <v>457</v>
      </c>
      <c r="V188" s="116">
        <v>299.79199999999997</v>
      </c>
      <c r="W188" s="116">
        <v>527.97209999999995</v>
      </c>
      <c r="X188" s="12" t="s">
        <v>254</v>
      </c>
      <c r="Y188" s="12">
        <v>1</v>
      </c>
      <c r="Z188" s="12">
        <v>0</v>
      </c>
      <c r="AA188" s="12">
        <v>0</v>
      </c>
      <c r="AB188" s="12">
        <v>0</v>
      </c>
      <c r="AC188" s="12">
        <v>9</v>
      </c>
      <c r="AD188" s="12">
        <v>2</v>
      </c>
      <c r="AE188" s="12">
        <v>1</v>
      </c>
      <c r="AF188" s="12">
        <v>5</v>
      </c>
      <c r="AG188" s="12" t="s">
        <v>1715</v>
      </c>
      <c r="AH188" s="12" t="s">
        <v>1552</v>
      </c>
    </row>
    <row r="189" spans="2:34" ht="28.8" x14ac:dyDescent="0.3">
      <c r="B189" s="12" t="s">
        <v>1105</v>
      </c>
      <c r="C189" s="12" t="s">
        <v>304</v>
      </c>
      <c r="D189" s="12" t="s">
        <v>327</v>
      </c>
      <c r="E189" s="12" t="s">
        <v>262</v>
      </c>
      <c r="F189" s="12" t="s">
        <v>1531</v>
      </c>
      <c r="G189" s="12" t="s">
        <v>1532</v>
      </c>
      <c r="H189" s="12" t="s">
        <v>1138</v>
      </c>
      <c r="I189" s="12" t="s">
        <v>1110</v>
      </c>
      <c r="J189" s="12" t="s">
        <v>1132</v>
      </c>
      <c r="K189" s="12" t="s">
        <v>1139</v>
      </c>
      <c r="L189" s="84" t="s">
        <v>723</v>
      </c>
      <c r="M189" s="85"/>
      <c r="N189" s="88" t="s">
        <v>723</v>
      </c>
      <c r="O189" s="118">
        <v>1.21544118</v>
      </c>
      <c r="P189" s="116">
        <v>0.40799999999999997</v>
      </c>
      <c r="Q189" s="116">
        <v>0.90390000000000004</v>
      </c>
      <c r="R189" s="12">
        <v>0</v>
      </c>
      <c r="S189" s="116">
        <v>-226.62629999999999</v>
      </c>
      <c r="T189" s="12">
        <v>0</v>
      </c>
      <c r="U189" s="12">
        <v>457</v>
      </c>
      <c r="V189" s="116">
        <v>186.45599999999999</v>
      </c>
      <c r="W189" s="116">
        <v>413.08229999999998</v>
      </c>
      <c r="X189" s="12" t="s">
        <v>254</v>
      </c>
      <c r="Y189" s="12">
        <v>1</v>
      </c>
      <c r="Z189" s="12">
        <v>1</v>
      </c>
      <c r="AA189" s="12">
        <v>0</v>
      </c>
      <c r="AB189" s="12">
        <v>0</v>
      </c>
      <c r="AC189" s="12">
        <v>9</v>
      </c>
      <c r="AD189" s="12">
        <v>3</v>
      </c>
      <c r="AE189" s="12">
        <v>1</v>
      </c>
      <c r="AF189" s="12">
        <v>5</v>
      </c>
      <c r="AG189" s="12" t="s">
        <v>1722</v>
      </c>
      <c r="AH189" s="12" t="s">
        <v>1552</v>
      </c>
    </row>
    <row r="190" spans="2:34" ht="28.8" x14ac:dyDescent="0.3">
      <c r="B190" s="12" t="s">
        <v>1105</v>
      </c>
      <c r="C190" s="12" t="s">
        <v>304</v>
      </c>
      <c r="D190" s="12" t="s">
        <v>327</v>
      </c>
      <c r="E190" s="12" t="s">
        <v>251</v>
      </c>
      <c r="F190" s="12" t="s">
        <v>1531</v>
      </c>
      <c r="G190" s="12" t="s">
        <v>2898</v>
      </c>
      <c r="H190" s="12" t="s">
        <v>1138</v>
      </c>
      <c r="I190" s="12" t="s">
        <v>1110</v>
      </c>
      <c r="J190" s="12" t="s">
        <v>1132</v>
      </c>
      <c r="K190" s="12" t="s">
        <v>1139</v>
      </c>
      <c r="L190" s="84" t="s">
        <v>723</v>
      </c>
      <c r="M190" s="85"/>
      <c r="N190" s="88" t="s">
        <v>723</v>
      </c>
      <c r="O190" s="118">
        <v>1.3107843100000001</v>
      </c>
      <c r="P190" s="116">
        <v>0.40799999999999997</v>
      </c>
      <c r="Q190" s="116">
        <v>0.94279999999999997</v>
      </c>
      <c r="R190" s="12">
        <v>0</v>
      </c>
      <c r="S190" s="116">
        <v>-244.40360000000001</v>
      </c>
      <c r="T190" s="12">
        <v>0</v>
      </c>
      <c r="U190" s="12">
        <v>457</v>
      </c>
      <c r="V190" s="116">
        <v>186.45599999999999</v>
      </c>
      <c r="W190" s="116">
        <v>430.8596</v>
      </c>
      <c r="X190" s="12" t="s">
        <v>254</v>
      </c>
      <c r="Y190" s="12">
        <v>1</v>
      </c>
      <c r="Z190" s="12">
        <v>1</v>
      </c>
      <c r="AA190" s="12">
        <v>0</v>
      </c>
      <c r="AB190" s="12">
        <v>0</v>
      </c>
      <c r="AC190" s="12">
        <v>4</v>
      </c>
      <c r="AD190" s="12">
        <v>3</v>
      </c>
      <c r="AE190" s="12">
        <v>1</v>
      </c>
      <c r="AF190" s="12">
        <v>5</v>
      </c>
      <c r="AG190" s="12" t="s">
        <v>1723</v>
      </c>
      <c r="AH190" s="12" t="s">
        <v>1552</v>
      </c>
    </row>
    <row r="191" spans="2:34" ht="28.8" x14ac:dyDescent="0.3">
      <c r="B191" s="12" t="s">
        <v>1105</v>
      </c>
      <c r="C191" s="12" t="s">
        <v>304</v>
      </c>
      <c r="D191" s="12" t="s">
        <v>327</v>
      </c>
      <c r="E191" s="12" t="s">
        <v>260</v>
      </c>
      <c r="F191" s="12" t="s">
        <v>2846</v>
      </c>
      <c r="G191" s="12" t="s">
        <v>2898</v>
      </c>
      <c r="H191" s="12" t="s">
        <v>1138</v>
      </c>
      <c r="I191" s="12" t="s">
        <v>1110</v>
      </c>
      <c r="J191" s="12" t="s">
        <v>1132</v>
      </c>
      <c r="K191" s="12" t="s">
        <v>1139</v>
      </c>
      <c r="L191" s="84" t="s">
        <v>722</v>
      </c>
      <c r="M191" s="85"/>
      <c r="N191" s="88" t="s">
        <v>722</v>
      </c>
      <c r="O191" s="118">
        <v>-0.60367647000000002</v>
      </c>
      <c r="P191" s="116">
        <v>0.40799999999999997</v>
      </c>
      <c r="Q191" s="116">
        <v>0.16170000000000001</v>
      </c>
      <c r="R191" s="12">
        <v>0</v>
      </c>
      <c r="S191" s="116">
        <v>112.5591</v>
      </c>
      <c r="T191" s="12">
        <v>1</v>
      </c>
      <c r="U191" s="12">
        <v>457</v>
      </c>
      <c r="V191" s="116">
        <v>186.45599999999999</v>
      </c>
      <c r="W191" s="116">
        <v>73.896900000000002</v>
      </c>
      <c r="X191" s="12" t="s">
        <v>254</v>
      </c>
      <c r="Y191" s="12">
        <v>0</v>
      </c>
      <c r="Z191" s="12">
        <v>0</v>
      </c>
      <c r="AA191" s="12">
        <v>0</v>
      </c>
      <c r="AB191" s="12">
        <v>0</v>
      </c>
      <c r="AC191" s="12">
        <v>8</v>
      </c>
      <c r="AD191" s="12">
        <v>3</v>
      </c>
      <c r="AE191" s="12">
        <v>1</v>
      </c>
      <c r="AF191" s="12">
        <v>5</v>
      </c>
      <c r="AG191" s="12" t="s">
        <v>1719</v>
      </c>
      <c r="AH191" s="12" t="s">
        <v>1552</v>
      </c>
    </row>
    <row r="192" spans="2:34" ht="28.8" x14ac:dyDescent="0.3">
      <c r="B192" s="12" t="s">
        <v>1105</v>
      </c>
      <c r="C192" s="12" t="s">
        <v>304</v>
      </c>
      <c r="D192" s="12" t="s">
        <v>327</v>
      </c>
      <c r="E192" s="12" t="s">
        <v>259</v>
      </c>
      <c r="F192" s="12" t="s">
        <v>2846</v>
      </c>
      <c r="G192" s="12" t="s">
        <v>1532</v>
      </c>
      <c r="H192" s="12" t="s">
        <v>1138</v>
      </c>
      <c r="I192" s="12" t="s">
        <v>1110</v>
      </c>
      <c r="J192" s="12" t="s">
        <v>1132</v>
      </c>
      <c r="K192" s="12" t="s">
        <v>1139</v>
      </c>
      <c r="L192" s="84" t="s">
        <v>722</v>
      </c>
      <c r="M192" s="85"/>
      <c r="N192" s="88" t="s">
        <v>722</v>
      </c>
      <c r="O192" s="118">
        <v>-0.48308824</v>
      </c>
      <c r="P192" s="116">
        <v>0.40799999999999997</v>
      </c>
      <c r="Q192" s="116">
        <v>0.2109</v>
      </c>
      <c r="R192" s="12">
        <v>0</v>
      </c>
      <c r="S192" s="116">
        <v>90.074699999999893</v>
      </c>
      <c r="T192" s="12">
        <v>2</v>
      </c>
      <c r="U192" s="12">
        <v>457</v>
      </c>
      <c r="V192" s="116">
        <v>186.45599999999999</v>
      </c>
      <c r="W192" s="116">
        <v>96.381299999999996</v>
      </c>
      <c r="X192" s="12" t="s">
        <v>254</v>
      </c>
      <c r="Y192" s="12">
        <v>0</v>
      </c>
      <c r="Z192" s="12">
        <v>0</v>
      </c>
      <c r="AA192" s="12">
        <v>0</v>
      </c>
      <c r="AB192" s="12">
        <v>0</v>
      </c>
      <c r="AC192" s="12">
        <v>7</v>
      </c>
      <c r="AD192" s="12">
        <v>3</v>
      </c>
      <c r="AE192" s="12">
        <v>1</v>
      </c>
      <c r="AF192" s="12">
        <v>5</v>
      </c>
      <c r="AG192" s="12" t="s">
        <v>1724</v>
      </c>
      <c r="AH192" s="12" t="s">
        <v>1552</v>
      </c>
    </row>
    <row r="193" spans="2:34" ht="28.8" x14ac:dyDescent="0.3">
      <c r="B193" s="12" t="s">
        <v>1105</v>
      </c>
      <c r="C193" s="12" t="s">
        <v>304</v>
      </c>
      <c r="D193" s="12" t="s">
        <v>327</v>
      </c>
      <c r="E193" s="12" t="s">
        <v>256</v>
      </c>
      <c r="F193" s="12" t="s">
        <v>2846</v>
      </c>
      <c r="G193" s="12" t="s">
        <v>2898</v>
      </c>
      <c r="H193" s="12" t="s">
        <v>1138</v>
      </c>
      <c r="I193" s="12" t="s">
        <v>1110</v>
      </c>
      <c r="J193" s="12" t="s">
        <v>1132</v>
      </c>
      <c r="K193" s="12" t="s">
        <v>1139</v>
      </c>
      <c r="L193" s="84" t="s">
        <v>722</v>
      </c>
      <c r="M193" s="85"/>
      <c r="N193" s="88" t="s">
        <v>722</v>
      </c>
      <c r="O193" s="118">
        <v>3.284314E-2</v>
      </c>
      <c r="P193" s="116">
        <v>0.40799999999999997</v>
      </c>
      <c r="Q193" s="116">
        <v>0.4214</v>
      </c>
      <c r="R193" s="12">
        <v>0</v>
      </c>
      <c r="S193" s="116">
        <v>-6.1238000000000001</v>
      </c>
      <c r="T193" s="12">
        <v>3</v>
      </c>
      <c r="U193" s="12">
        <v>457</v>
      </c>
      <c r="V193" s="116">
        <v>186.45599999999999</v>
      </c>
      <c r="W193" s="116">
        <v>192.57980000000001</v>
      </c>
      <c r="X193" s="12" t="s">
        <v>254</v>
      </c>
      <c r="Y193" s="12">
        <v>1</v>
      </c>
      <c r="Z193" s="12">
        <v>0</v>
      </c>
      <c r="AA193" s="12">
        <v>0</v>
      </c>
      <c r="AB193" s="12">
        <v>0</v>
      </c>
      <c r="AC193" s="12">
        <v>6</v>
      </c>
      <c r="AD193" s="12">
        <v>3</v>
      </c>
      <c r="AE193" s="12">
        <v>1</v>
      </c>
      <c r="AF193" s="12">
        <v>5</v>
      </c>
      <c r="AG193" s="12" t="s">
        <v>1725</v>
      </c>
      <c r="AH193" s="12" t="s">
        <v>1552</v>
      </c>
    </row>
    <row r="194" spans="2:34" ht="28.8" x14ac:dyDescent="0.3">
      <c r="B194" s="12" t="s">
        <v>1105</v>
      </c>
      <c r="C194" s="12" t="s">
        <v>304</v>
      </c>
      <c r="D194" s="12" t="s">
        <v>327</v>
      </c>
      <c r="E194" s="12" t="s">
        <v>254</v>
      </c>
      <c r="F194" s="12" t="s">
        <v>2846</v>
      </c>
      <c r="G194" s="12" t="s">
        <v>1532</v>
      </c>
      <c r="H194" s="12" t="s">
        <v>1138</v>
      </c>
      <c r="I194" s="12" t="s">
        <v>1110</v>
      </c>
      <c r="J194" s="12" t="s">
        <v>1132</v>
      </c>
      <c r="K194" s="12" t="s">
        <v>1139</v>
      </c>
      <c r="L194" s="84" t="s">
        <v>722</v>
      </c>
      <c r="M194" s="85"/>
      <c r="N194" s="88" t="s">
        <v>722</v>
      </c>
      <c r="O194" s="118">
        <v>0.22573529000000001</v>
      </c>
      <c r="P194" s="116">
        <v>0.40799999999999997</v>
      </c>
      <c r="Q194" s="116">
        <v>0.50009999999999999</v>
      </c>
      <c r="R194" s="12">
        <v>0</v>
      </c>
      <c r="S194" s="116">
        <v>-42.089700000000001</v>
      </c>
      <c r="T194" s="12">
        <v>4</v>
      </c>
      <c r="U194" s="12">
        <v>457</v>
      </c>
      <c r="V194" s="116">
        <v>186.45599999999999</v>
      </c>
      <c r="W194" s="116">
        <v>228.54570000000001</v>
      </c>
      <c r="X194" s="12" t="s">
        <v>254</v>
      </c>
      <c r="Y194" s="12">
        <v>1</v>
      </c>
      <c r="Z194" s="12">
        <v>0</v>
      </c>
      <c r="AA194" s="12">
        <v>0</v>
      </c>
      <c r="AB194" s="12">
        <v>1</v>
      </c>
      <c r="AC194" s="12">
        <v>5</v>
      </c>
      <c r="AD194" s="12">
        <v>3</v>
      </c>
      <c r="AE194" s="12">
        <v>1</v>
      </c>
      <c r="AF194" s="12">
        <v>5</v>
      </c>
      <c r="AG194" s="12" t="s">
        <v>1726</v>
      </c>
      <c r="AH194" s="12" t="s">
        <v>1552</v>
      </c>
    </row>
    <row r="195" spans="2:34" ht="28.8" x14ac:dyDescent="0.3">
      <c r="B195" s="12" t="s">
        <v>1105</v>
      </c>
      <c r="C195" s="12" t="s">
        <v>304</v>
      </c>
      <c r="D195" s="12" t="s">
        <v>327</v>
      </c>
      <c r="E195" s="12" t="s">
        <v>249</v>
      </c>
      <c r="F195" s="12" t="s">
        <v>1531</v>
      </c>
      <c r="G195" s="12" t="s">
        <v>1532</v>
      </c>
      <c r="H195" s="12" t="s">
        <v>1138</v>
      </c>
      <c r="I195" s="12" t="s">
        <v>1110</v>
      </c>
      <c r="J195" s="12" t="s">
        <v>1132</v>
      </c>
      <c r="K195" s="12" t="s">
        <v>1139</v>
      </c>
      <c r="L195" s="84" t="s">
        <v>722</v>
      </c>
      <c r="M195" s="85"/>
      <c r="N195" s="88" t="s">
        <v>722</v>
      </c>
      <c r="O195" s="118">
        <v>0.63504901999999996</v>
      </c>
      <c r="P195" s="116">
        <v>0.40799999999999997</v>
      </c>
      <c r="Q195" s="116">
        <v>0.66710000000000003</v>
      </c>
      <c r="R195" s="12">
        <v>0</v>
      </c>
      <c r="S195" s="116">
        <v>-118.4087</v>
      </c>
      <c r="T195" s="12">
        <v>5</v>
      </c>
      <c r="U195" s="12">
        <v>457</v>
      </c>
      <c r="V195" s="116">
        <v>186.45599999999999</v>
      </c>
      <c r="W195" s="116">
        <v>304.86470000000003</v>
      </c>
      <c r="X195" s="12" t="s">
        <v>254</v>
      </c>
      <c r="Y195" s="12">
        <v>1</v>
      </c>
      <c r="Z195" s="12">
        <v>0</v>
      </c>
      <c r="AA195" s="12">
        <v>0</v>
      </c>
      <c r="AB195" s="12">
        <v>0</v>
      </c>
      <c r="AC195" s="12">
        <v>3</v>
      </c>
      <c r="AD195" s="12">
        <v>3</v>
      </c>
      <c r="AE195" s="12">
        <v>1</v>
      </c>
      <c r="AF195" s="12">
        <v>5</v>
      </c>
      <c r="AG195" s="12" t="s">
        <v>1720</v>
      </c>
      <c r="AH195" s="12" t="s">
        <v>1552</v>
      </c>
    </row>
    <row r="196" spans="2:34" ht="28.8" x14ac:dyDescent="0.3">
      <c r="B196" s="12" t="s">
        <v>1105</v>
      </c>
      <c r="C196" s="12" t="s">
        <v>304</v>
      </c>
      <c r="D196" s="12" t="s">
        <v>327</v>
      </c>
      <c r="E196" s="12" t="s">
        <v>246</v>
      </c>
      <c r="F196" s="12" t="s">
        <v>1531</v>
      </c>
      <c r="G196" s="12" t="s">
        <v>2898</v>
      </c>
      <c r="H196" s="12" t="s">
        <v>1138</v>
      </c>
      <c r="I196" s="12" t="s">
        <v>1110</v>
      </c>
      <c r="J196" s="12" t="s">
        <v>1132</v>
      </c>
      <c r="K196" s="12" t="s">
        <v>1139</v>
      </c>
      <c r="L196" s="84" t="s">
        <v>722</v>
      </c>
      <c r="M196" s="85"/>
      <c r="N196" s="88" t="s">
        <v>722</v>
      </c>
      <c r="O196" s="118">
        <v>0.75833333000000003</v>
      </c>
      <c r="P196" s="116">
        <v>0.40799999999999997</v>
      </c>
      <c r="Q196" s="116">
        <v>0.71740000000000004</v>
      </c>
      <c r="R196" s="12">
        <v>0</v>
      </c>
      <c r="S196" s="116">
        <v>-141.39580000000001</v>
      </c>
      <c r="T196" s="12">
        <v>6</v>
      </c>
      <c r="U196" s="12">
        <v>457</v>
      </c>
      <c r="V196" s="116">
        <v>186.45599999999999</v>
      </c>
      <c r="W196" s="116">
        <v>327.85180000000003</v>
      </c>
      <c r="X196" s="12" t="s">
        <v>254</v>
      </c>
      <c r="Y196" s="12">
        <v>1</v>
      </c>
      <c r="Z196" s="12">
        <v>0</v>
      </c>
      <c r="AA196" s="12">
        <v>0</v>
      </c>
      <c r="AB196" s="12">
        <v>0</v>
      </c>
      <c r="AC196" s="12">
        <v>2</v>
      </c>
      <c r="AD196" s="12">
        <v>3</v>
      </c>
      <c r="AE196" s="12">
        <v>1</v>
      </c>
      <c r="AF196" s="12">
        <v>5</v>
      </c>
      <c r="AG196" s="12" t="s">
        <v>1721</v>
      </c>
      <c r="AH196" s="12" t="s">
        <v>1552</v>
      </c>
    </row>
    <row r="197" spans="2:34" ht="28.8" x14ac:dyDescent="0.3">
      <c r="B197" s="12" t="s">
        <v>1105</v>
      </c>
      <c r="C197" s="12" t="s">
        <v>304</v>
      </c>
      <c r="D197" s="12" t="s">
        <v>330</v>
      </c>
      <c r="E197" s="12" t="s">
        <v>260</v>
      </c>
      <c r="F197" s="12" t="s">
        <v>2846</v>
      </c>
      <c r="G197" s="12" t="s">
        <v>2898</v>
      </c>
      <c r="H197" s="12" t="s">
        <v>1138</v>
      </c>
      <c r="I197" s="12" t="s">
        <v>1110</v>
      </c>
      <c r="J197" s="12" t="s">
        <v>1132</v>
      </c>
      <c r="K197" s="12" t="s">
        <v>1139</v>
      </c>
      <c r="L197" s="84" t="s">
        <v>722</v>
      </c>
      <c r="M197" s="85"/>
      <c r="N197" s="88" t="s">
        <v>722</v>
      </c>
      <c r="O197" s="118">
        <v>-0.65412716999999998</v>
      </c>
      <c r="P197" s="116">
        <v>5.0640000000000001</v>
      </c>
      <c r="Q197" s="116">
        <v>1.7515000000000001</v>
      </c>
      <c r="R197" s="12">
        <v>0</v>
      </c>
      <c r="S197" s="116">
        <v>1513.8125</v>
      </c>
      <c r="T197" s="12">
        <v>1</v>
      </c>
      <c r="U197" s="12">
        <v>457</v>
      </c>
      <c r="V197" s="116">
        <v>2314.248</v>
      </c>
      <c r="W197" s="116">
        <v>800.43550000000005</v>
      </c>
      <c r="X197" s="12" t="s">
        <v>254</v>
      </c>
      <c r="Y197" s="12">
        <v>0</v>
      </c>
      <c r="Z197" s="12">
        <v>0</v>
      </c>
      <c r="AA197" s="12">
        <v>0</v>
      </c>
      <c r="AB197" s="12">
        <v>0</v>
      </c>
      <c r="AC197" s="12">
        <v>8</v>
      </c>
      <c r="AD197" s="12">
        <v>4</v>
      </c>
      <c r="AE197" s="12">
        <v>1</v>
      </c>
      <c r="AF197" s="12">
        <v>5</v>
      </c>
      <c r="AG197" s="12" t="s">
        <v>1727</v>
      </c>
      <c r="AH197" s="12" t="s">
        <v>1552</v>
      </c>
    </row>
    <row r="198" spans="2:34" ht="28.8" x14ac:dyDescent="0.3">
      <c r="B198" s="12" t="s">
        <v>1105</v>
      </c>
      <c r="C198" s="12" t="s">
        <v>304</v>
      </c>
      <c r="D198" s="12" t="s">
        <v>330</v>
      </c>
      <c r="E198" s="12" t="s">
        <v>259</v>
      </c>
      <c r="F198" s="12" t="s">
        <v>2846</v>
      </c>
      <c r="G198" s="12" t="s">
        <v>1532</v>
      </c>
      <c r="H198" s="12" t="s">
        <v>1138</v>
      </c>
      <c r="I198" s="12" t="s">
        <v>1110</v>
      </c>
      <c r="J198" s="12" t="s">
        <v>1132</v>
      </c>
      <c r="K198" s="12" t="s">
        <v>1139</v>
      </c>
      <c r="L198" s="84" t="s">
        <v>722</v>
      </c>
      <c r="M198" s="85"/>
      <c r="N198" s="88" t="s">
        <v>722</v>
      </c>
      <c r="O198" s="118">
        <v>-0.51913507000000003</v>
      </c>
      <c r="P198" s="116">
        <v>5.0640000000000001</v>
      </c>
      <c r="Q198" s="116">
        <v>2.4350999999999998</v>
      </c>
      <c r="R198" s="12">
        <v>0</v>
      </c>
      <c r="S198" s="116">
        <v>1201.4072999999901</v>
      </c>
      <c r="T198" s="12">
        <v>2</v>
      </c>
      <c r="U198" s="12">
        <v>457</v>
      </c>
      <c r="V198" s="116">
        <v>2314.248</v>
      </c>
      <c r="W198" s="116">
        <v>1112.8407</v>
      </c>
      <c r="X198" s="12" t="s">
        <v>254</v>
      </c>
      <c r="Y198" s="12">
        <v>0</v>
      </c>
      <c r="Z198" s="12">
        <v>0</v>
      </c>
      <c r="AA198" s="12">
        <v>0</v>
      </c>
      <c r="AB198" s="12">
        <v>0</v>
      </c>
      <c r="AC198" s="12">
        <v>7</v>
      </c>
      <c r="AD198" s="12">
        <v>4</v>
      </c>
      <c r="AE198" s="12">
        <v>1</v>
      </c>
      <c r="AF198" s="12">
        <v>5</v>
      </c>
      <c r="AG198" s="12" t="s">
        <v>1728</v>
      </c>
      <c r="AH198" s="12" t="s">
        <v>1552</v>
      </c>
    </row>
    <row r="199" spans="2:34" ht="28.8" x14ac:dyDescent="0.3">
      <c r="B199" s="12" t="s">
        <v>1105</v>
      </c>
      <c r="C199" s="12" t="s">
        <v>304</v>
      </c>
      <c r="D199" s="12" t="s">
        <v>330</v>
      </c>
      <c r="E199" s="12" t="s">
        <v>256</v>
      </c>
      <c r="F199" s="12" t="s">
        <v>2846</v>
      </c>
      <c r="G199" s="12" t="s">
        <v>2898</v>
      </c>
      <c r="H199" s="12" t="s">
        <v>1138</v>
      </c>
      <c r="I199" s="12" t="s">
        <v>1110</v>
      </c>
      <c r="J199" s="12" t="s">
        <v>1132</v>
      </c>
      <c r="K199" s="12" t="s">
        <v>1139</v>
      </c>
      <c r="L199" s="84" t="s">
        <v>722</v>
      </c>
      <c r="M199" s="85"/>
      <c r="N199" s="88" t="s">
        <v>722</v>
      </c>
      <c r="O199" s="118">
        <v>-0.39581358999999999</v>
      </c>
      <c r="P199" s="116">
        <v>5.0640000000000001</v>
      </c>
      <c r="Q199" s="116">
        <v>3.0596000000000001</v>
      </c>
      <c r="R199" s="12">
        <v>0</v>
      </c>
      <c r="S199" s="116">
        <v>916.01080000000002</v>
      </c>
      <c r="T199" s="12">
        <v>3</v>
      </c>
      <c r="U199" s="12">
        <v>457</v>
      </c>
      <c r="V199" s="116">
        <v>2314.248</v>
      </c>
      <c r="W199" s="116">
        <v>1398.2372</v>
      </c>
      <c r="X199" s="12" t="s">
        <v>254</v>
      </c>
      <c r="Y199" s="12">
        <v>0</v>
      </c>
      <c r="Z199" s="12">
        <v>0</v>
      </c>
      <c r="AA199" s="12">
        <v>0</v>
      </c>
      <c r="AB199" s="12">
        <v>0</v>
      </c>
      <c r="AC199" s="12">
        <v>6</v>
      </c>
      <c r="AD199" s="12">
        <v>4</v>
      </c>
      <c r="AE199" s="12">
        <v>1</v>
      </c>
      <c r="AF199" s="12">
        <v>5</v>
      </c>
      <c r="AG199" s="12" t="s">
        <v>1730</v>
      </c>
      <c r="AH199" s="12" t="s">
        <v>1552</v>
      </c>
    </row>
    <row r="200" spans="2:34" ht="28.8" x14ac:dyDescent="0.3">
      <c r="B200" s="12" t="s">
        <v>1105</v>
      </c>
      <c r="C200" s="12" t="s">
        <v>304</v>
      </c>
      <c r="D200" s="12" t="s">
        <v>330</v>
      </c>
      <c r="E200" s="12" t="s">
        <v>246</v>
      </c>
      <c r="F200" s="12" t="s">
        <v>1531</v>
      </c>
      <c r="G200" s="12" t="s">
        <v>2898</v>
      </c>
      <c r="H200" s="12" t="s">
        <v>1138</v>
      </c>
      <c r="I200" s="12" t="s">
        <v>1110</v>
      </c>
      <c r="J200" s="12" t="s">
        <v>1132</v>
      </c>
      <c r="K200" s="12" t="s">
        <v>1139</v>
      </c>
      <c r="L200" s="84" t="s">
        <v>722</v>
      </c>
      <c r="M200" s="85"/>
      <c r="N200" s="88" t="s">
        <v>722</v>
      </c>
      <c r="O200" s="118">
        <v>3.9198259999999999E-2</v>
      </c>
      <c r="P200" s="116">
        <v>5.0640000000000001</v>
      </c>
      <c r="Q200" s="116">
        <v>5.2625000000000002</v>
      </c>
      <c r="R200" s="12">
        <v>0</v>
      </c>
      <c r="S200" s="116">
        <v>-90.714500000000001</v>
      </c>
      <c r="T200" s="12">
        <v>4</v>
      </c>
      <c r="U200" s="12">
        <v>457</v>
      </c>
      <c r="V200" s="116">
        <v>2314.248</v>
      </c>
      <c r="W200" s="116">
        <v>2404.9625000000001</v>
      </c>
      <c r="X200" s="12" t="s">
        <v>254</v>
      </c>
      <c r="Y200" s="12">
        <v>1</v>
      </c>
      <c r="Z200" s="12">
        <v>0</v>
      </c>
      <c r="AA200" s="12">
        <v>0</v>
      </c>
      <c r="AB200" s="12">
        <v>0</v>
      </c>
      <c r="AC200" s="12">
        <v>2</v>
      </c>
      <c r="AD200" s="12">
        <v>4</v>
      </c>
      <c r="AE200" s="12">
        <v>1</v>
      </c>
      <c r="AF200" s="12">
        <v>5</v>
      </c>
      <c r="AG200" s="12" t="s">
        <v>1731</v>
      </c>
      <c r="AH200" s="12" t="s">
        <v>1552</v>
      </c>
    </row>
    <row r="201" spans="2:34" ht="28.8" x14ac:dyDescent="0.3">
      <c r="B201" s="12" t="s">
        <v>1105</v>
      </c>
      <c r="C201" s="12" t="s">
        <v>304</v>
      </c>
      <c r="D201" s="12" t="s">
        <v>330</v>
      </c>
      <c r="E201" s="12" t="s">
        <v>249</v>
      </c>
      <c r="F201" s="12" t="s">
        <v>1531</v>
      </c>
      <c r="G201" s="12" t="s">
        <v>1532</v>
      </c>
      <c r="H201" s="12" t="s">
        <v>1138</v>
      </c>
      <c r="I201" s="12" t="s">
        <v>1110</v>
      </c>
      <c r="J201" s="12" t="s">
        <v>1132</v>
      </c>
      <c r="K201" s="12" t="s">
        <v>1139</v>
      </c>
      <c r="L201" s="84" t="s">
        <v>722</v>
      </c>
      <c r="M201" s="85"/>
      <c r="N201" s="88" t="s">
        <v>722</v>
      </c>
      <c r="O201" s="118">
        <v>0.30675354999999999</v>
      </c>
      <c r="P201" s="116">
        <v>5.0640000000000001</v>
      </c>
      <c r="Q201" s="116">
        <v>6.6173999999999999</v>
      </c>
      <c r="R201" s="12">
        <v>0</v>
      </c>
      <c r="S201" s="116">
        <v>-709.90379999999902</v>
      </c>
      <c r="T201" s="12">
        <v>5</v>
      </c>
      <c r="U201" s="12">
        <v>457</v>
      </c>
      <c r="V201" s="116">
        <v>2314.248</v>
      </c>
      <c r="W201" s="116">
        <v>3024.1518000000001</v>
      </c>
      <c r="X201" s="12" t="s">
        <v>254</v>
      </c>
      <c r="Y201" s="12">
        <v>1</v>
      </c>
      <c r="Z201" s="12">
        <v>0</v>
      </c>
      <c r="AA201" s="12">
        <v>0</v>
      </c>
      <c r="AB201" s="12">
        <v>0</v>
      </c>
      <c r="AC201" s="12">
        <v>3</v>
      </c>
      <c r="AD201" s="12">
        <v>4</v>
      </c>
      <c r="AE201" s="12">
        <v>1</v>
      </c>
      <c r="AF201" s="12">
        <v>5</v>
      </c>
      <c r="AG201" s="12" t="s">
        <v>1732</v>
      </c>
      <c r="AH201" s="12" t="s">
        <v>1552</v>
      </c>
    </row>
    <row r="202" spans="2:34" ht="28.8" x14ac:dyDescent="0.3">
      <c r="B202" s="12" t="s">
        <v>1105</v>
      </c>
      <c r="C202" s="12" t="s">
        <v>304</v>
      </c>
      <c r="D202" s="12" t="s">
        <v>330</v>
      </c>
      <c r="E202" s="12" t="s">
        <v>251</v>
      </c>
      <c r="F202" s="12" t="s">
        <v>1531</v>
      </c>
      <c r="G202" s="12" t="s">
        <v>2898</v>
      </c>
      <c r="H202" s="12" t="s">
        <v>1138</v>
      </c>
      <c r="I202" s="12" t="s">
        <v>1110</v>
      </c>
      <c r="J202" s="12" t="s">
        <v>1132</v>
      </c>
      <c r="K202" s="12" t="s">
        <v>1139</v>
      </c>
      <c r="L202" s="84" t="s">
        <v>722</v>
      </c>
      <c r="M202" s="85"/>
      <c r="N202" s="88" t="s">
        <v>722</v>
      </c>
      <c r="O202" s="118">
        <v>0.42772512000000001</v>
      </c>
      <c r="P202" s="116">
        <v>5.0640000000000001</v>
      </c>
      <c r="Q202" s="116">
        <v>7.23</v>
      </c>
      <c r="R202" s="12">
        <v>0</v>
      </c>
      <c r="S202" s="116">
        <v>-989.86199999999997</v>
      </c>
      <c r="T202" s="12">
        <v>6</v>
      </c>
      <c r="U202" s="12">
        <v>457</v>
      </c>
      <c r="V202" s="116">
        <v>2314.248</v>
      </c>
      <c r="W202" s="116">
        <v>3304.11</v>
      </c>
      <c r="X202" s="12" t="s">
        <v>254</v>
      </c>
      <c r="Y202" s="12">
        <v>1</v>
      </c>
      <c r="Z202" s="12">
        <v>0</v>
      </c>
      <c r="AA202" s="12">
        <v>0</v>
      </c>
      <c r="AB202" s="12">
        <v>0</v>
      </c>
      <c r="AC202" s="12">
        <v>4</v>
      </c>
      <c r="AD202" s="12">
        <v>4</v>
      </c>
      <c r="AE202" s="12">
        <v>1</v>
      </c>
      <c r="AF202" s="12">
        <v>5</v>
      </c>
      <c r="AG202" s="12" t="s">
        <v>1733</v>
      </c>
      <c r="AH202" s="12" t="s">
        <v>1552</v>
      </c>
    </row>
    <row r="203" spans="2:34" ht="28.8" x14ac:dyDescent="0.3">
      <c r="B203" s="12" t="s">
        <v>1105</v>
      </c>
      <c r="C203" s="12" t="s">
        <v>304</v>
      </c>
      <c r="D203" s="12" t="s">
        <v>330</v>
      </c>
      <c r="E203" s="12" t="s">
        <v>254</v>
      </c>
      <c r="F203" s="12" t="s">
        <v>2846</v>
      </c>
      <c r="G203" s="12" t="s">
        <v>1532</v>
      </c>
      <c r="H203" s="12" t="s">
        <v>1138</v>
      </c>
      <c r="I203" s="12" t="s">
        <v>1110</v>
      </c>
      <c r="J203" s="12" t="s">
        <v>1132</v>
      </c>
      <c r="K203" s="12" t="s">
        <v>1139</v>
      </c>
      <c r="L203" s="84" t="s">
        <v>722</v>
      </c>
      <c r="M203" s="85"/>
      <c r="N203" s="88" t="s">
        <v>722</v>
      </c>
      <c r="O203" s="118">
        <v>0.45357425000000001</v>
      </c>
      <c r="P203" s="116">
        <v>5.0640000000000001</v>
      </c>
      <c r="Q203" s="116">
        <v>7.3609</v>
      </c>
      <c r="R203" s="12">
        <v>0</v>
      </c>
      <c r="S203" s="116">
        <v>-1049.6832999999999</v>
      </c>
      <c r="T203" s="12">
        <v>7</v>
      </c>
      <c r="U203" s="12">
        <v>457</v>
      </c>
      <c r="V203" s="116">
        <v>2314.248</v>
      </c>
      <c r="W203" s="116">
        <v>3363.9313000000002</v>
      </c>
      <c r="X203" s="12" t="s">
        <v>254</v>
      </c>
      <c r="Y203" s="12">
        <v>1</v>
      </c>
      <c r="Z203" s="12">
        <v>0</v>
      </c>
      <c r="AA203" s="12">
        <v>0</v>
      </c>
      <c r="AB203" s="12">
        <v>1</v>
      </c>
      <c r="AC203" s="12">
        <v>5</v>
      </c>
      <c r="AD203" s="12">
        <v>4</v>
      </c>
      <c r="AE203" s="12">
        <v>1</v>
      </c>
      <c r="AF203" s="12">
        <v>5</v>
      </c>
      <c r="AG203" s="12" t="s">
        <v>1734</v>
      </c>
      <c r="AH203" s="12" t="s">
        <v>1552</v>
      </c>
    </row>
    <row r="204" spans="2:34" ht="28.8" x14ac:dyDescent="0.3">
      <c r="B204" s="12" t="s">
        <v>1105</v>
      </c>
      <c r="C204" s="12" t="s">
        <v>304</v>
      </c>
      <c r="D204" s="12" t="s">
        <v>330</v>
      </c>
      <c r="E204" s="12" t="s">
        <v>262</v>
      </c>
      <c r="F204" s="12" t="s">
        <v>1531</v>
      </c>
      <c r="G204" s="12" t="s">
        <v>1532</v>
      </c>
      <c r="H204" s="12" t="s">
        <v>1138</v>
      </c>
      <c r="I204" s="12" t="s">
        <v>1110</v>
      </c>
      <c r="J204" s="12" t="s">
        <v>1132</v>
      </c>
      <c r="K204" s="12" t="s">
        <v>1139</v>
      </c>
      <c r="L204" s="84" t="s">
        <v>722</v>
      </c>
      <c r="M204" s="85"/>
      <c r="N204" s="88" t="s">
        <v>722</v>
      </c>
      <c r="O204" s="118">
        <v>0.74865718999999997</v>
      </c>
      <c r="P204" s="116">
        <v>5.0640000000000001</v>
      </c>
      <c r="Q204" s="116">
        <v>8.8552</v>
      </c>
      <c r="R204" s="12">
        <v>0</v>
      </c>
      <c r="S204" s="116">
        <v>-1732.5783999999901</v>
      </c>
      <c r="T204" s="12">
        <v>8</v>
      </c>
      <c r="U204" s="12">
        <v>457</v>
      </c>
      <c r="V204" s="116">
        <v>2314.248</v>
      </c>
      <c r="W204" s="116">
        <v>4046.8263999999999</v>
      </c>
      <c r="X204" s="12" t="s">
        <v>254</v>
      </c>
      <c r="Y204" s="12">
        <v>1</v>
      </c>
      <c r="Z204" s="12">
        <v>0</v>
      </c>
      <c r="AA204" s="12">
        <v>0</v>
      </c>
      <c r="AB204" s="12">
        <v>0</v>
      </c>
      <c r="AC204" s="12">
        <v>9</v>
      </c>
      <c r="AD204" s="12">
        <v>4</v>
      </c>
      <c r="AE204" s="12">
        <v>1</v>
      </c>
      <c r="AF204" s="12">
        <v>5</v>
      </c>
      <c r="AG204" s="12" t="s">
        <v>1729</v>
      </c>
      <c r="AH204" s="12" t="s">
        <v>1552</v>
      </c>
    </row>
    <row r="205" spans="2:34" ht="28.8" x14ac:dyDescent="0.3">
      <c r="B205" s="12" t="s">
        <v>1105</v>
      </c>
      <c r="C205" s="12" t="s">
        <v>304</v>
      </c>
      <c r="D205" s="12" t="s">
        <v>333</v>
      </c>
      <c r="E205" s="12" t="s">
        <v>260</v>
      </c>
      <c r="F205" s="12" t="s">
        <v>2846</v>
      </c>
      <c r="G205" s="12" t="s">
        <v>2898</v>
      </c>
      <c r="H205" s="12" t="s">
        <v>1138</v>
      </c>
      <c r="I205" s="12" t="s">
        <v>1110</v>
      </c>
      <c r="J205" s="12" t="s">
        <v>1132</v>
      </c>
      <c r="K205" s="12" t="s">
        <v>1139</v>
      </c>
      <c r="L205" s="84" t="s">
        <v>722</v>
      </c>
      <c r="M205" s="85"/>
      <c r="N205" s="88" t="s">
        <v>722</v>
      </c>
      <c r="O205" s="118">
        <v>-0.65412795000000001</v>
      </c>
      <c r="P205" s="116">
        <v>2314.248</v>
      </c>
      <c r="Q205" s="116">
        <v>800.43370000000004</v>
      </c>
      <c r="R205" s="12">
        <v>0</v>
      </c>
      <c r="S205" s="116">
        <v>1513.8143</v>
      </c>
      <c r="T205" s="12">
        <v>1</v>
      </c>
      <c r="U205" s="12">
        <v>1</v>
      </c>
      <c r="V205" s="116">
        <v>2314.248</v>
      </c>
      <c r="W205" s="116">
        <v>800.43370000000004</v>
      </c>
      <c r="X205" s="12" t="s">
        <v>254</v>
      </c>
      <c r="Y205" s="12">
        <v>0</v>
      </c>
      <c r="Z205" s="12">
        <v>0</v>
      </c>
      <c r="AA205" s="12">
        <v>0</v>
      </c>
      <c r="AB205" s="12">
        <v>0</v>
      </c>
      <c r="AC205" s="12">
        <v>8</v>
      </c>
      <c r="AD205" s="12">
        <v>5</v>
      </c>
      <c r="AE205" s="12">
        <v>1</v>
      </c>
      <c r="AF205" s="12">
        <v>5</v>
      </c>
      <c r="AG205" s="12" t="s">
        <v>1735</v>
      </c>
      <c r="AH205" s="12" t="s">
        <v>1552</v>
      </c>
    </row>
    <row r="206" spans="2:34" ht="28.8" x14ac:dyDescent="0.3">
      <c r="B206" s="12" t="s">
        <v>1105</v>
      </c>
      <c r="C206" s="12" t="s">
        <v>304</v>
      </c>
      <c r="D206" s="12" t="s">
        <v>333</v>
      </c>
      <c r="E206" s="12" t="s">
        <v>259</v>
      </c>
      <c r="F206" s="12" t="s">
        <v>2846</v>
      </c>
      <c r="G206" s="12" t="s">
        <v>1532</v>
      </c>
      <c r="H206" s="12" t="s">
        <v>1138</v>
      </c>
      <c r="I206" s="12" t="s">
        <v>1110</v>
      </c>
      <c r="J206" s="12" t="s">
        <v>1132</v>
      </c>
      <c r="K206" s="12" t="s">
        <v>1139</v>
      </c>
      <c r="L206" s="84" t="s">
        <v>722</v>
      </c>
      <c r="M206" s="85"/>
      <c r="N206" s="88" t="s">
        <v>722</v>
      </c>
      <c r="O206" s="118">
        <v>-0.51914059999999995</v>
      </c>
      <c r="P206" s="116">
        <v>2314.248</v>
      </c>
      <c r="Q206" s="116">
        <v>1112.8279</v>
      </c>
      <c r="R206" s="12">
        <v>0</v>
      </c>
      <c r="S206" s="116">
        <v>1201.4201</v>
      </c>
      <c r="T206" s="12">
        <v>2</v>
      </c>
      <c r="U206" s="12">
        <v>1</v>
      </c>
      <c r="V206" s="116">
        <v>2314.248</v>
      </c>
      <c r="W206" s="116">
        <v>1112.8279</v>
      </c>
      <c r="X206" s="12" t="s">
        <v>254</v>
      </c>
      <c r="Y206" s="12">
        <v>0</v>
      </c>
      <c r="Z206" s="12">
        <v>0</v>
      </c>
      <c r="AA206" s="12">
        <v>0</v>
      </c>
      <c r="AB206" s="12">
        <v>0</v>
      </c>
      <c r="AC206" s="12">
        <v>7</v>
      </c>
      <c r="AD206" s="12">
        <v>5</v>
      </c>
      <c r="AE206" s="12">
        <v>1</v>
      </c>
      <c r="AF206" s="12">
        <v>5</v>
      </c>
      <c r="AG206" s="12" t="s">
        <v>1736</v>
      </c>
      <c r="AH206" s="12" t="s">
        <v>1552</v>
      </c>
    </row>
    <row r="207" spans="2:34" ht="28.8" x14ac:dyDescent="0.3">
      <c r="B207" s="12" t="s">
        <v>1105</v>
      </c>
      <c r="C207" s="12" t="s">
        <v>304</v>
      </c>
      <c r="D207" s="12" t="s">
        <v>333</v>
      </c>
      <c r="E207" s="12" t="s">
        <v>256</v>
      </c>
      <c r="F207" s="12" t="s">
        <v>2846</v>
      </c>
      <c r="G207" s="12" t="s">
        <v>2898</v>
      </c>
      <c r="H207" s="12" t="s">
        <v>1138</v>
      </c>
      <c r="I207" s="12" t="s">
        <v>1110</v>
      </c>
      <c r="J207" s="12" t="s">
        <v>1132</v>
      </c>
      <c r="K207" s="12" t="s">
        <v>1139</v>
      </c>
      <c r="L207" s="84" t="s">
        <v>722</v>
      </c>
      <c r="M207" s="85"/>
      <c r="N207" s="88" t="s">
        <v>722</v>
      </c>
      <c r="O207" s="118">
        <v>-0.39581042999999999</v>
      </c>
      <c r="P207" s="116">
        <v>2314.248</v>
      </c>
      <c r="Q207" s="116">
        <v>1398.2445</v>
      </c>
      <c r="R207" s="12">
        <v>0</v>
      </c>
      <c r="S207" s="116">
        <v>916.00350000000003</v>
      </c>
      <c r="T207" s="12">
        <v>3</v>
      </c>
      <c r="U207" s="12">
        <v>1</v>
      </c>
      <c r="V207" s="116">
        <v>2314.248</v>
      </c>
      <c r="W207" s="116">
        <v>1398.2445</v>
      </c>
      <c r="X207" s="12" t="s">
        <v>254</v>
      </c>
      <c r="Y207" s="12">
        <v>0</v>
      </c>
      <c r="Z207" s="12">
        <v>0</v>
      </c>
      <c r="AA207" s="12">
        <v>0</v>
      </c>
      <c r="AB207" s="12">
        <v>0</v>
      </c>
      <c r="AC207" s="12">
        <v>6</v>
      </c>
      <c r="AD207" s="12">
        <v>5</v>
      </c>
      <c r="AE207" s="12">
        <v>1</v>
      </c>
      <c r="AF207" s="12">
        <v>5</v>
      </c>
      <c r="AG207" s="12" t="s">
        <v>1738</v>
      </c>
      <c r="AH207" s="12" t="s">
        <v>1552</v>
      </c>
    </row>
    <row r="208" spans="2:34" ht="28.8" x14ac:dyDescent="0.3">
      <c r="B208" s="12" t="s">
        <v>1105</v>
      </c>
      <c r="C208" s="12" t="s">
        <v>304</v>
      </c>
      <c r="D208" s="12" t="s">
        <v>333</v>
      </c>
      <c r="E208" s="12" t="s">
        <v>246</v>
      </c>
      <c r="F208" s="12" t="s">
        <v>1531</v>
      </c>
      <c r="G208" s="12" t="s">
        <v>2898</v>
      </c>
      <c r="H208" s="12" t="s">
        <v>1138</v>
      </c>
      <c r="I208" s="12" t="s">
        <v>1110</v>
      </c>
      <c r="J208" s="12" t="s">
        <v>1132</v>
      </c>
      <c r="K208" s="12" t="s">
        <v>1139</v>
      </c>
      <c r="L208" s="84" t="s">
        <v>722</v>
      </c>
      <c r="M208" s="85"/>
      <c r="N208" s="88" t="s">
        <v>722</v>
      </c>
      <c r="O208" s="118">
        <v>3.920539E-2</v>
      </c>
      <c r="P208" s="116">
        <v>2314.248</v>
      </c>
      <c r="Q208" s="116">
        <v>2404.9789999999998</v>
      </c>
      <c r="R208" s="12">
        <v>0</v>
      </c>
      <c r="S208" s="116">
        <v>-90.730999999999995</v>
      </c>
      <c r="T208" s="12">
        <v>4</v>
      </c>
      <c r="U208" s="12">
        <v>1</v>
      </c>
      <c r="V208" s="116">
        <v>2314.248</v>
      </c>
      <c r="W208" s="116">
        <v>2404.9789999999998</v>
      </c>
      <c r="X208" s="12" t="s">
        <v>254</v>
      </c>
      <c r="Y208" s="12">
        <v>1</v>
      </c>
      <c r="Z208" s="12">
        <v>0</v>
      </c>
      <c r="AA208" s="12">
        <v>0</v>
      </c>
      <c r="AB208" s="12">
        <v>0</v>
      </c>
      <c r="AC208" s="12">
        <v>2</v>
      </c>
      <c r="AD208" s="12">
        <v>5</v>
      </c>
      <c r="AE208" s="12">
        <v>1</v>
      </c>
      <c r="AF208" s="12">
        <v>5</v>
      </c>
      <c r="AG208" s="12" t="s">
        <v>1739</v>
      </c>
      <c r="AH208" s="12" t="s">
        <v>1552</v>
      </c>
    </row>
    <row r="209" spans="2:34" ht="28.8" x14ac:dyDescent="0.3">
      <c r="B209" s="12" t="s">
        <v>1105</v>
      </c>
      <c r="C209" s="12" t="s">
        <v>304</v>
      </c>
      <c r="D209" s="12" t="s">
        <v>333</v>
      </c>
      <c r="E209" s="12" t="s">
        <v>249</v>
      </c>
      <c r="F209" s="12" t="s">
        <v>1531</v>
      </c>
      <c r="G209" s="12" t="s">
        <v>1532</v>
      </c>
      <c r="H209" s="12" t="s">
        <v>1138</v>
      </c>
      <c r="I209" s="12" t="s">
        <v>1110</v>
      </c>
      <c r="J209" s="12" t="s">
        <v>1132</v>
      </c>
      <c r="K209" s="12" t="s">
        <v>1139</v>
      </c>
      <c r="L209" s="84" t="s">
        <v>722</v>
      </c>
      <c r="M209" s="85"/>
      <c r="N209" s="88" t="s">
        <v>722</v>
      </c>
      <c r="O209" s="118">
        <v>0.30675354999999999</v>
      </c>
      <c r="P209" s="116">
        <v>2314.248</v>
      </c>
      <c r="Q209" s="116">
        <v>3024.1518000000001</v>
      </c>
      <c r="R209" s="12">
        <v>0</v>
      </c>
      <c r="S209" s="116">
        <v>-709.90380000000005</v>
      </c>
      <c r="T209" s="12">
        <v>5</v>
      </c>
      <c r="U209" s="12">
        <v>1</v>
      </c>
      <c r="V209" s="116">
        <v>2314.248</v>
      </c>
      <c r="W209" s="116">
        <v>3024.1518000000001</v>
      </c>
      <c r="X209" s="12" t="s">
        <v>254</v>
      </c>
      <c r="Y209" s="12">
        <v>1</v>
      </c>
      <c r="Z209" s="12">
        <v>0</v>
      </c>
      <c r="AA209" s="12">
        <v>0</v>
      </c>
      <c r="AB209" s="12">
        <v>0</v>
      </c>
      <c r="AC209" s="12">
        <v>3</v>
      </c>
      <c r="AD209" s="12">
        <v>5</v>
      </c>
      <c r="AE209" s="12">
        <v>1</v>
      </c>
      <c r="AF209" s="12">
        <v>5</v>
      </c>
      <c r="AG209" s="12" t="s">
        <v>1740</v>
      </c>
      <c r="AH209" s="12" t="s">
        <v>1552</v>
      </c>
    </row>
    <row r="210" spans="2:34" ht="28.8" x14ac:dyDescent="0.3">
      <c r="B210" s="12" t="s">
        <v>1105</v>
      </c>
      <c r="C210" s="12" t="s">
        <v>304</v>
      </c>
      <c r="D210" s="12" t="s">
        <v>333</v>
      </c>
      <c r="E210" s="12" t="s">
        <v>251</v>
      </c>
      <c r="F210" s="12" t="s">
        <v>1531</v>
      </c>
      <c r="G210" s="12" t="s">
        <v>2898</v>
      </c>
      <c r="H210" s="12" t="s">
        <v>1138</v>
      </c>
      <c r="I210" s="12" t="s">
        <v>1110</v>
      </c>
      <c r="J210" s="12" t="s">
        <v>1132</v>
      </c>
      <c r="K210" s="12" t="s">
        <v>1139</v>
      </c>
      <c r="L210" s="84" t="s">
        <v>722</v>
      </c>
      <c r="M210" s="85"/>
      <c r="N210" s="88" t="s">
        <v>722</v>
      </c>
      <c r="O210" s="118">
        <v>0.42772512000000001</v>
      </c>
      <c r="P210" s="116">
        <v>2314.248</v>
      </c>
      <c r="Q210" s="116">
        <v>3304.11</v>
      </c>
      <c r="R210" s="12">
        <v>0</v>
      </c>
      <c r="S210" s="116">
        <v>-989.86199999999997</v>
      </c>
      <c r="T210" s="12">
        <v>6</v>
      </c>
      <c r="U210" s="12">
        <v>1</v>
      </c>
      <c r="V210" s="116">
        <v>2314.248</v>
      </c>
      <c r="W210" s="116">
        <v>3304.11</v>
      </c>
      <c r="X210" s="12" t="s">
        <v>254</v>
      </c>
      <c r="Y210" s="12">
        <v>1</v>
      </c>
      <c r="Z210" s="12">
        <v>0</v>
      </c>
      <c r="AA210" s="12">
        <v>0</v>
      </c>
      <c r="AB210" s="12">
        <v>0</v>
      </c>
      <c r="AC210" s="12">
        <v>4</v>
      </c>
      <c r="AD210" s="12">
        <v>5</v>
      </c>
      <c r="AE210" s="12">
        <v>1</v>
      </c>
      <c r="AF210" s="12">
        <v>5</v>
      </c>
      <c r="AG210" s="12" t="s">
        <v>1741</v>
      </c>
      <c r="AH210" s="12" t="s">
        <v>1552</v>
      </c>
    </row>
    <row r="211" spans="2:34" ht="28.8" x14ac:dyDescent="0.3">
      <c r="B211" s="12" t="s">
        <v>1105</v>
      </c>
      <c r="C211" s="12" t="s">
        <v>304</v>
      </c>
      <c r="D211" s="12" t="s">
        <v>333</v>
      </c>
      <c r="E211" s="12" t="s">
        <v>254</v>
      </c>
      <c r="F211" s="12" t="s">
        <v>2846</v>
      </c>
      <c r="G211" s="12" t="s">
        <v>1532</v>
      </c>
      <c r="H211" s="12" t="s">
        <v>1138</v>
      </c>
      <c r="I211" s="12" t="s">
        <v>1110</v>
      </c>
      <c r="J211" s="12" t="s">
        <v>1132</v>
      </c>
      <c r="K211" s="12" t="s">
        <v>1139</v>
      </c>
      <c r="L211" s="84" t="s">
        <v>722</v>
      </c>
      <c r="M211" s="85"/>
      <c r="N211" s="88" t="s">
        <v>722</v>
      </c>
      <c r="O211" s="118">
        <v>0.4535711</v>
      </c>
      <c r="P211" s="116">
        <v>2314.248</v>
      </c>
      <c r="Q211" s="116">
        <v>3363.924</v>
      </c>
      <c r="R211" s="12">
        <v>0</v>
      </c>
      <c r="S211" s="116">
        <v>-1049.6759999999999</v>
      </c>
      <c r="T211" s="12">
        <v>7</v>
      </c>
      <c r="U211" s="12">
        <v>1</v>
      </c>
      <c r="V211" s="116">
        <v>2314.248</v>
      </c>
      <c r="W211" s="116">
        <v>3363.924</v>
      </c>
      <c r="X211" s="12" t="s">
        <v>254</v>
      </c>
      <c r="Y211" s="12">
        <v>1</v>
      </c>
      <c r="Z211" s="12">
        <v>0</v>
      </c>
      <c r="AA211" s="12">
        <v>0</v>
      </c>
      <c r="AB211" s="12">
        <v>1</v>
      </c>
      <c r="AC211" s="12">
        <v>5</v>
      </c>
      <c r="AD211" s="12">
        <v>5</v>
      </c>
      <c r="AE211" s="12">
        <v>1</v>
      </c>
      <c r="AF211" s="12">
        <v>5</v>
      </c>
      <c r="AG211" s="12" t="s">
        <v>1742</v>
      </c>
      <c r="AH211" s="12" t="s">
        <v>1552</v>
      </c>
    </row>
    <row r="212" spans="2:34" ht="28.8" x14ac:dyDescent="0.3">
      <c r="B212" s="12" t="s">
        <v>1105</v>
      </c>
      <c r="C212" s="12" t="s">
        <v>304</v>
      </c>
      <c r="D212" s="12" t="s">
        <v>333</v>
      </c>
      <c r="E212" s="12" t="s">
        <v>262</v>
      </c>
      <c r="F212" s="12" t="s">
        <v>1531</v>
      </c>
      <c r="G212" s="12" t="s">
        <v>1532</v>
      </c>
      <c r="H212" s="12" t="s">
        <v>1138</v>
      </c>
      <c r="I212" s="12" t="s">
        <v>1110</v>
      </c>
      <c r="J212" s="12" t="s">
        <v>1132</v>
      </c>
      <c r="K212" s="12" t="s">
        <v>1139</v>
      </c>
      <c r="L212" s="84" t="s">
        <v>722</v>
      </c>
      <c r="M212" s="85"/>
      <c r="N212" s="88" t="s">
        <v>722</v>
      </c>
      <c r="O212" s="118">
        <v>0.74865481</v>
      </c>
      <c r="P212" s="116">
        <v>2314.248</v>
      </c>
      <c r="Q212" s="116">
        <v>4046.8209000000002</v>
      </c>
      <c r="R212" s="12">
        <v>0</v>
      </c>
      <c r="S212" s="116">
        <v>-1732.5728999999999</v>
      </c>
      <c r="T212" s="12">
        <v>8</v>
      </c>
      <c r="U212" s="12">
        <v>1</v>
      </c>
      <c r="V212" s="116">
        <v>2314.248</v>
      </c>
      <c r="W212" s="116">
        <v>4046.8209000000002</v>
      </c>
      <c r="X212" s="12" t="s">
        <v>254</v>
      </c>
      <c r="Y212" s="12">
        <v>1</v>
      </c>
      <c r="Z212" s="12">
        <v>0</v>
      </c>
      <c r="AA212" s="12">
        <v>0</v>
      </c>
      <c r="AB212" s="12">
        <v>0</v>
      </c>
      <c r="AC212" s="12">
        <v>9</v>
      </c>
      <c r="AD212" s="12">
        <v>5</v>
      </c>
      <c r="AE212" s="12">
        <v>1</v>
      </c>
      <c r="AF212" s="12">
        <v>5</v>
      </c>
      <c r="AG212" s="12" t="s">
        <v>1737</v>
      </c>
      <c r="AH212" s="12" t="s">
        <v>1552</v>
      </c>
    </row>
    <row r="213" spans="2:34" ht="43.2" x14ac:dyDescent="0.3">
      <c r="B213" s="12" t="s">
        <v>1105</v>
      </c>
      <c r="C213" s="12" t="s">
        <v>304</v>
      </c>
      <c r="D213" s="12" t="s">
        <v>312</v>
      </c>
      <c r="E213" s="12" t="s">
        <v>254</v>
      </c>
      <c r="F213" s="12" t="s">
        <v>2846</v>
      </c>
      <c r="G213" s="12" t="s">
        <v>1532</v>
      </c>
      <c r="H213" s="12" t="s">
        <v>1144</v>
      </c>
      <c r="I213" s="12" t="s">
        <v>1110</v>
      </c>
      <c r="J213" s="12" t="s">
        <v>1132</v>
      </c>
      <c r="K213" s="12" t="s">
        <v>1145</v>
      </c>
      <c r="L213" s="84" t="s">
        <v>722</v>
      </c>
      <c r="M213" s="85"/>
      <c r="N213" s="88" t="s">
        <v>722</v>
      </c>
      <c r="O213" s="118">
        <v>-0.55200000000000005</v>
      </c>
      <c r="P213" s="116">
        <v>5</v>
      </c>
      <c r="Q213" s="116">
        <v>2.2400000000000002</v>
      </c>
      <c r="R213" s="12">
        <v>0</v>
      </c>
      <c r="S213" s="116">
        <v>1068.1199999999999</v>
      </c>
      <c r="T213" s="12">
        <v>1</v>
      </c>
      <c r="U213" s="12">
        <v>387</v>
      </c>
      <c r="V213" s="116">
        <v>1935</v>
      </c>
      <c r="W213" s="116">
        <v>866.88</v>
      </c>
      <c r="X213" s="12" t="s">
        <v>254</v>
      </c>
      <c r="Y213" s="12">
        <v>0</v>
      </c>
      <c r="Z213" s="12">
        <v>0</v>
      </c>
      <c r="AA213" s="12">
        <v>0</v>
      </c>
      <c r="AB213" s="12">
        <v>1</v>
      </c>
      <c r="AC213" s="12">
        <v>5</v>
      </c>
      <c r="AD213" s="12">
        <v>1</v>
      </c>
      <c r="AE213" s="12">
        <v>1</v>
      </c>
      <c r="AF213" s="12">
        <v>6</v>
      </c>
      <c r="AG213" s="12" t="s">
        <v>1743</v>
      </c>
      <c r="AH213" s="12" t="s">
        <v>1552</v>
      </c>
    </row>
    <row r="214" spans="2:34" ht="43.2" x14ac:dyDescent="0.3">
      <c r="B214" s="12" t="s">
        <v>1105</v>
      </c>
      <c r="C214" s="12" t="s">
        <v>304</v>
      </c>
      <c r="D214" s="12" t="s">
        <v>312</v>
      </c>
      <c r="E214" s="12" t="s">
        <v>262</v>
      </c>
      <c r="F214" s="12" t="s">
        <v>1531</v>
      </c>
      <c r="G214" s="12" t="s">
        <v>1532</v>
      </c>
      <c r="H214" s="12" t="s">
        <v>1144</v>
      </c>
      <c r="I214" s="12" t="s">
        <v>1110</v>
      </c>
      <c r="J214" s="12" t="s">
        <v>1132</v>
      </c>
      <c r="K214" s="12" t="s">
        <v>1145</v>
      </c>
      <c r="L214" s="84" t="s">
        <v>722</v>
      </c>
      <c r="M214" s="85"/>
      <c r="N214" s="88" t="s">
        <v>722</v>
      </c>
      <c r="O214" s="118">
        <v>0.16</v>
      </c>
      <c r="P214" s="116">
        <v>5</v>
      </c>
      <c r="Q214" s="116">
        <v>5.8</v>
      </c>
      <c r="R214" s="12">
        <v>0</v>
      </c>
      <c r="S214" s="116">
        <v>-309.60000000000002</v>
      </c>
      <c r="T214" s="12">
        <v>2</v>
      </c>
      <c r="U214" s="12">
        <v>387</v>
      </c>
      <c r="V214" s="116">
        <v>1935</v>
      </c>
      <c r="W214" s="116">
        <v>2244.6</v>
      </c>
      <c r="X214" s="12" t="s">
        <v>254</v>
      </c>
      <c r="Y214" s="12">
        <v>1</v>
      </c>
      <c r="Z214" s="12">
        <v>0</v>
      </c>
      <c r="AA214" s="12">
        <v>0</v>
      </c>
      <c r="AB214" s="12">
        <v>0</v>
      </c>
      <c r="AC214" s="12">
        <v>9</v>
      </c>
      <c r="AD214" s="12">
        <v>1</v>
      </c>
      <c r="AE214" s="12">
        <v>1</v>
      </c>
      <c r="AF214" s="12">
        <v>6</v>
      </c>
      <c r="AG214" s="12" t="s">
        <v>1747</v>
      </c>
      <c r="AH214" s="12" t="s">
        <v>1552</v>
      </c>
    </row>
    <row r="215" spans="2:34" ht="43.2" x14ac:dyDescent="0.3">
      <c r="B215" s="12" t="s">
        <v>1105</v>
      </c>
      <c r="C215" s="12" t="s">
        <v>304</v>
      </c>
      <c r="D215" s="12" t="s">
        <v>312</v>
      </c>
      <c r="E215" s="12" t="s">
        <v>260</v>
      </c>
      <c r="F215" s="12" t="s">
        <v>2846</v>
      </c>
      <c r="G215" s="12" t="s">
        <v>2898</v>
      </c>
      <c r="H215" s="12" t="s">
        <v>1144</v>
      </c>
      <c r="I215" s="12" t="s">
        <v>1110</v>
      </c>
      <c r="J215" s="12" t="s">
        <v>1132</v>
      </c>
      <c r="K215" s="12" t="s">
        <v>1145</v>
      </c>
      <c r="L215" s="84" t="s">
        <v>722</v>
      </c>
      <c r="M215" s="85"/>
      <c r="N215" s="88" t="s">
        <v>722</v>
      </c>
      <c r="O215" s="118">
        <v>0.188</v>
      </c>
      <c r="P215" s="116">
        <v>5</v>
      </c>
      <c r="Q215" s="116">
        <v>5.94</v>
      </c>
      <c r="R215" s="12">
        <v>0</v>
      </c>
      <c r="S215" s="116">
        <v>-363.78</v>
      </c>
      <c r="T215" s="12">
        <v>3</v>
      </c>
      <c r="U215" s="12">
        <v>387</v>
      </c>
      <c r="V215" s="116">
        <v>1935</v>
      </c>
      <c r="W215" s="116">
        <v>2298.7800000000002</v>
      </c>
      <c r="X215" s="12" t="s">
        <v>254</v>
      </c>
      <c r="Y215" s="12">
        <v>1</v>
      </c>
      <c r="Z215" s="12">
        <v>0</v>
      </c>
      <c r="AA215" s="12">
        <v>0</v>
      </c>
      <c r="AB215" s="12">
        <v>0</v>
      </c>
      <c r="AC215" s="12">
        <v>8</v>
      </c>
      <c r="AD215" s="12">
        <v>1</v>
      </c>
      <c r="AE215" s="12">
        <v>1</v>
      </c>
      <c r="AF215" s="12">
        <v>6</v>
      </c>
      <c r="AG215" s="12" t="s">
        <v>1748</v>
      </c>
      <c r="AH215" s="12" t="s">
        <v>1552</v>
      </c>
    </row>
    <row r="216" spans="2:34" ht="43.2" x14ac:dyDescent="0.3">
      <c r="B216" s="12" t="s">
        <v>1105</v>
      </c>
      <c r="C216" s="12" t="s">
        <v>304</v>
      </c>
      <c r="D216" s="12" t="s">
        <v>312</v>
      </c>
      <c r="E216" s="12" t="s">
        <v>249</v>
      </c>
      <c r="F216" s="12" t="s">
        <v>1531</v>
      </c>
      <c r="G216" s="12" t="s">
        <v>1532</v>
      </c>
      <c r="H216" s="12" t="s">
        <v>1144</v>
      </c>
      <c r="I216" s="12" t="s">
        <v>1110</v>
      </c>
      <c r="J216" s="12" t="s">
        <v>1132</v>
      </c>
      <c r="K216" s="12" t="s">
        <v>1145</v>
      </c>
      <c r="L216" s="84" t="s">
        <v>722</v>
      </c>
      <c r="M216" s="85"/>
      <c r="N216" s="88" t="s">
        <v>722</v>
      </c>
      <c r="O216" s="118">
        <v>0.35799999999999998</v>
      </c>
      <c r="P216" s="116">
        <v>5</v>
      </c>
      <c r="Q216" s="116">
        <v>6.79</v>
      </c>
      <c r="R216" s="12">
        <v>0</v>
      </c>
      <c r="S216" s="116">
        <v>-692.73</v>
      </c>
      <c r="T216" s="12">
        <v>4</v>
      </c>
      <c r="U216" s="12">
        <v>387</v>
      </c>
      <c r="V216" s="116">
        <v>1935</v>
      </c>
      <c r="W216" s="116">
        <v>2627.73</v>
      </c>
      <c r="X216" s="12" t="s">
        <v>254</v>
      </c>
      <c r="Y216" s="12">
        <v>1</v>
      </c>
      <c r="Z216" s="12">
        <v>0</v>
      </c>
      <c r="AA216" s="12">
        <v>0</v>
      </c>
      <c r="AB216" s="12">
        <v>0</v>
      </c>
      <c r="AC216" s="12">
        <v>3</v>
      </c>
      <c r="AD216" s="12">
        <v>1</v>
      </c>
      <c r="AE216" s="12">
        <v>1</v>
      </c>
      <c r="AF216" s="12">
        <v>6</v>
      </c>
      <c r="AG216" s="12" t="s">
        <v>1749</v>
      </c>
      <c r="AH216" s="12" t="s">
        <v>1552</v>
      </c>
    </row>
    <row r="217" spans="2:34" ht="43.2" x14ac:dyDescent="0.3">
      <c r="B217" s="12" t="s">
        <v>1105</v>
      </c>
      <c r="C217" s="12" t="s">
        <v>304</v>
      </c>
      <c r="D217" s="12" t="s">
        <v>312</v>
      </c>
      <c r="E217" s="12" t="s">
        <v>259</v>
      </c>
      <c r="F217" s="12" t="s">
        <v>2846</v>
      </c>
      <c r="G217" s="12" t="s">
        <v>1532</v>
      </c>
      <c r="H217" s="12" t="s">
        <v>1144</v>
      </c>
      <c r="I217" s="12" t="s">
        <v>1110</v>
      </c>
      <c r="J217" s="12" t="s">
        <v>1132</v>
      </c>
      <c r="K217" s="12" t="s">
        <v>1145</v>
      </c>
      <c r="L217" s="84" t="s">
        <v>722</v>
      </c>
      <c r="M217" s="85"/>
      <c r="N217" s="88" t="s">
        <v>722</v>
      </c>
      <c r="O217" s="118">
        <v>0.53900000000000003</v>
      </c>
      <c r="P217" s="116">
        <v>5</v>
      </c>
      <c r="Q217" s="116">
        <v>7.6950000000000003</v>
      </c>
      <c r="R217" s="12">
        <v>0</v>
      </c>
      <c r="S217" s="116">
        <v>-1042.9649999999999</v>
      </c>
      <c r="T217" s="12">
        <v>5</v>
      </c>
      <c r="U217" s="12">
        <v>387</v>
      </c>
      <c r="V217" s="116">
        <v>1935</v>
      </c>
      <c r="W217" s="116">
        <v>2977.9650000000001</v>
      </c>
      <c r="X217" s="12" t="s">
        <v>254</v>
      </c>
      <c r="Y217" s="12">
        <v>1</v>
      </c>
      <c r="Z217" s="12">
        <v>0</v>
      </c>
      <c r="AA217" s="12">
        <v>0</v>
      </c>
      <c r="AB217" s="12">
        <v>0</v>
      </c>
      <c r="AC217" s="12">
        <v>7</v>
      </c>
      <c r="AD217" s="12">
        <v>1</v>
      </c>
      <c r="AE217" s="12">
        <v>1</v>
      </c>
      <c r="AF217" s="12">
        <v>6</v>
      </c>
      <c r="AG217" s="12" t="s">
        <v>1744</v>
      </c>
      <c r="AH217" s="12" t="s">
        <v>1552</v>
      </c>
    </row>
    <row r="218" spans="2:34" ht="43.2" x14ac:dyDescent="0.3">
      <c r="B218" s="12" t="s">
        <v>1105</v>
      </c>
      <c r="C218" s="12" t="s">
        <v>304</v>
      </c>
      <c r="D218" s="12" t="s">
        <v>312</v>
      </c>
      <c r="E218" s="12" t="s">
        <v>256</v>
      </c>
      <c r="F218" s="12" t="s">
        <v>2846</v>
      </c>
      <c r="G218" s="12" t="s">
        <v>2898</v>
      </c>
      <c r="H218" s="12" t="s">
        <v>1144</v>
      </c>
      <c r="I218" s="12" t="s">
        <v>1110</v>
      </c>
      <c r="J218" s="12" t="s">
        <v>1132</v>
      </c>
      <c r="K218" s="12" t="s">
        <v>1145</v>
      </c>
      <c r="L218" s="84" t="s">
        <v>722</v>
      </c>
      <c r="M218" s="85"/>
      <c r="N218" s="88" t="s">
        <v>722</v>
      </c>
      <c r="O218" s="118">
        <v>0.67600000000000005</v>
      </c>
      <c r="P218" s="116">
        <v>5</v>
      </c>
      <c r="Q218" s="116">
        <v>8.3800000000000008</v>
      </c>
      <c r="R218" s="12">
        <v>0</v>
      </c>
      <c r="S218" s="116">
        <v>-1308.06</v>
      </c>
      <c r="T218" s="12">
        <v>6</v>
      </c>
      <c r="U218" s="12">
        <v>387</v>
      </c>
      <c r="V218" s="116">
        <v>1935</v>
      </c>
      <c r="W218" s="116">
        <v>3243.06</v>
      </c>
      <c r="X218" s="12" t="s">
        <v>254</v>
      </c>
      <c r="Y218" s="12">
        <v>1</v>
      </c>
      <c r="Z218" s="12">
        <v>0</v>
      </c>
      <c r="AA218" s="12">
        <v>0</v>
      </c>
      <c r="AB218" s="12">
        <v>0</v>
      </c>
      <c r="AC218" s="12">
        <v>6</v>
      </c>
      <c r="AD218" s="12">
        <v>1</v>
      </c>
      <c r="AE218" s="12">
        <v>1</v>
      </c>
      <c r="AF218" s="12">
        <v>6</v>
      </c>
      <c r="AG218" s="12" t="s">
        <v>1745</v>
      </c>
      <c r="AH218" s="12" t="s">
        <v>1552</v>
      </c>
    </row>
    <row r="219" spans="2:34" ht="43.2" x14ac:dyDescent="0.3">
      <c r="B219" s="12" t="s">
        <v>1105</v>
      </c>
      <c r="C219" s="12" t="s">
        <v>304</v>
      </c>
      <c r="D219" s="12" t="s">
        <v>312</v>
      </c>
      <c r="E219" s="12" t="s">
        <v>251</v>
      </c>
      <c r="F219" s="12" t="s">
        <v>1531</v>
      </c>
      <c r="G219" s="12" t="s">
        <v>2898</v>
      </c>
      <c r="H219" s="12" t="s">
        <v>1144</v>
      </c>
      <c r="I219" s="12" t="s">
        <v>1110</v>
      </c>
      <c r="J219" s="12" t="s">
        <v>1132</v>
      </c>
      <c r="K219" s="12" t="s">
        <v>1145</v>
      </c>
      <c r="L219" s="84" t="s">
        <v>722</v>
      </c>
      <c r="M219" s="85"/>
      <c r="N219" s="88" t="s">
        <v>722</v>
      </c>
      <c r="O219" s="118">
        <v>0.69299999999999995</v>
      </c>
      <c r="P219" s="116">
        <v>5</v>
      </c>
      <c r="Q219" s="116">
        <v>8.4649999999999999</v>
      </c>
      <c r="R219" s="12">
        <v>0</v>
      </c>
      <c r="S219" s="116">
        <v>-1340.9549999999999</v>
      </c>
      <c r="T219" s="12">
        <v>7</v>
      </c>
      <c r="U219" s="12">
        <v>387</v>
      </c>
      <c r="V219" s="116">
        <v>1935</v>
      </c>
      <c r="W219" s="116">
        <v>3275.9549999999999</v>
      </c>
      <c r="X219" s="12" t="s">
        <v>254</v>
      </c>
      <c r="Y219" s="12">
        <v>1</v>
      </c>
      <c r="Z219" s="12">
        <v>0</v>
      </c>
      <c r="AA219" s="12">
        <v>0</v>
      </c>
      <c r="AB219" s="12">
        <v>0</v>
      </c>
      <c r="AC219" s="12">
        <v>4</v>
      </c>
      <c r="AD219" s="12">
        <v>1</v>
      </c>
      <c r="AE219" s="12">
        <v>1</v>
      </c>
      <c r="AF219" s="12">
        <v>6</v>
      </c>
      <c r="AG219" s="12" t="s">
        <v>1746</v>
      </c>
      <c r="AH219" s="12" t="s">
        <v>1552</v>
      </c>
    </row>
    <row r="220" spans="2:34" ht="28.8" x14ac:dyDescent="0.3">
      <c r="B220" s="12" t="s">
        <v>1105</v>
      </c>
      <c r="C220" s="12" t="s">
        <v>304</v>
      </c>
      <c r="D220" s="12" t="s">
        <v>322</v>
      </c>
      <c r="E220" s="12" t="s">
        <v>259</v>
      </c>
      <c r="F220" s="12" t="s">
        <v>2846</v>
      </c>
      <c r="G220" s="12" t="s">
        <v>1532</v>
      </c>
      <c r="H220" s="12" t="s">
        <v>1144</v>
      </c>
      <c r="I220" s="12" t="s">
        <v>1110</v>
      </c>
      <c r="J220" s="12" t="s">
        <v>1132</v>
      </c>
      <c r="K220" s="12" t="s">
        <v>1145</v>
      </c>
      <c r="L220" s="84" t="s">
        <v>723</v>
      </c>
      <c r="M220" s="85"/>
      <c r="N220" s="88" t="s">
        <v>723</v>
      </c>
      <c r="O220" s="118">
        <v>6.6946666700000002</v>
      </c>
      <c r="P220" s="116">
        <v>7.4999999999999997E-2</v>
      </c>
      <c r="Q220" s="116">
        <v>0.57709999999999995</v>
      </c>
      <c r="R220" s="12">
        <v>0</v>
      </c>
      <c r="S220" s="116">
        <v>-194.31270000000001</v>
      </c>
      <c r="T220" s="12">
        <v>0</v>
      </c>
      <c r="U220" s="12">
        <v>387</v>
      </c>
      <c r="V220" s="116">
        <v>29.024999999999999</v>
      </c>
      <c r="W220" s="116">
        <v>223.33770000000001</v>
      </c>
      <c r="X220" s="12" t="s">
        <v>254</v>
      </c>
      <c r="Y220" s="12">
        <v>1</v>
      </c>
      <c r="Z220" s="12">
        <v>1</v>
      </c>
      <c r="AA220" s="12">
        <v>0</v>
      </c>
      <c r="AB220" s="12">
        <v>0</v>
      </c>
      <c r="AC220" s="12">
        <v>7</v>
      </c>
      <c r="AD220" s="12">
        <v>2</v>
      </c>
      <c r="AE220" s="12">
        <v>1</v>
      </c>
      <c r="AF220" s="12">
        <v>6</v>
      </c>
      <c r="AG220" s="12" t="s">
        <v>1751</v>
      </c>
      <c r="AH220" s="12" t="s">
        <v>1552</v>
      </c>
    </row>
    <row r="221" spans="2:34" ht="28.8" x14ac:dyDescent="0.3">
      <c r="B221" s="12" t="s">
        <v>1105</v>
      </c>
      <c r="C221" s="12" t="s">
        <v>304</v>
      </c>
      <c r="D221" s="12" t="s">
        <v>322</v>
      </c>
      <c r="E221" s="12" t="s">
        <v>260</v>
      </c>
      <c r="F221" s="12" t="s">
        <v>2846</v>
      </c>
      <c r="G221" s="12" t="s">
        <v>2898</v>
      </c>
      <c r="H221" s="12" t="s">
        <v>1144</v>
      </c>
      <c r="I221" s="12" t="s">
        <v>1110</v>
      </c>
      <c r="J221" s="12" t="s">
        <v>1132</v>
      </c>
      <c r="K221" s="12" t="s">
        <v>1145</v>
      </c>
      <c r="L221" s="84" t="s">
        <v>723</v>
      </c>
      <c r="M221" s="85"/>
      <c r="N221" s="88" t="s">
        <v>723</v>
      </c>
      <c r="O221" s="118">
        <v>9.1373333300000006</v>
      </c>
      <c r="P221" s="116">
        <v>7.4999999999999997E-2</v>
      </c>
      <c r="Q221" s="116">
        <v>0.76029999999999998</v>
      </c>
      <c r="R221" s="12">
        <v>0</v>
      </c>
      <c r="S221" s="116">
        <v>-265.21109999999999</v>
      </c>
      <c r="T221" s="12">
        <v>0</v>
      </c>
      <c r="U221" s="12">
        <v>387</v>
      </c>
      <c r="V221" s="116">
        <v>29.024999999999999</v>
      </c>
      <c r="W221" s="116">
        <v>294.23610000000002</v>
      </c>
      <c r="X221" s="12" t="s">
        <v>254</v>
      </c>
      <c r="Y221" s="12">
        <v>1</v>
      </c>
      <c r="Z221" s="12">
        <v>1</v>
      </c>
      <c r="AA221" s="12">
        <v>0</v>
      </c>
      <c r="AB221" s="12">
        <v>0</v>
      </c>
      <c r="AC221" s="12">
        <v>8</v>
      </c>
      <c r="AD221" s="12">
        <v>2</v>
      </c>
      <c r="AE221" s="12">
        <v>1</v>
      </c>
      <c r="AF221" s="12">
        <v>6</v>
      </c>
      <c r="AG221" s="12" t="s">
        <v>1752</v>
      </c>
      <c r="AH221" s="12" t="s">
        <v>1552</v>
      </c>
    </row>
    <row r="222" spans="2:34" ht="28.8" x14ac:dyDescent="0.3">
      <c r="B222" s="12" t="s">
        <v>1105</v>
      </c>
      <c r="C222" s="12" t="s">
        <v>304</v>
      </c>
      <c r="D222" s="12" t="s">
        <v>322</v>
      </c>
      <c r="E222" s="12" t="s">
        <v>262</v>
      </c>
      <c r="F222" s="12" t="s">
        <v>1531</v>
      </c>
      <c r="G222" s="12" t="s">
        <v>1532</v>
      </c>
      <c r="H222" s="12" t="s">
        <v>1144</v>
      </c>
      <c r="I222" s="12" t="s">
        <v>1110</v>
      </c>
      <c r="J222" s="12" t="s">
        <v>1132</v>
      </c>
      <c r="K222" s="12" t="s">
        <v>1145</v>
      </c>
      <c r="L222" s="84" t="s">
        <v>723</v>
      </c>
      <c r="M222" s="85"/>
      <c r="N222" s="88" t="s">
        <v>723</v>
      </c>
      <c r="O222" s="118">
        <v>10.135999999999999</v>
      </c>
      <c r="P222" s="116">
        <v>7.4999999999999997E-2</v>
      </c>
      <c r="Q222" s="116">
        <v>0.83520000000000005</v>
      </c>
      <c r="R222" s="12">
        <v>0</v>
      </c>
      <c r="S222" s="116">
        <v>-294.19740000000002</v>
      </c>
      <c r="T222" s="12">
        <v>0</v>
      </c>
      <c r="U222" s="12">
        <v>387</v>
      </c>
      <c r="V222" s="116">
        <v>29.024999999999999</v>
      </c>
      <c r="W222" s="116">
        <v>323.22239999999999</v>
      </c>
      <c r="X222" s="12" t="s">
        <v>254</v>
      </c>
      <c r="Y222" s="12">
        <v>1</v>
      </c>
      <c r="Z222" s="12">
        <v>1</v>
      </c>
      <c r="AA222" s="12">
        <v>0</v>
      </c>
      <c r="AB222" s="12">
        <v>0</v>
      </c>
      <c r="AC222" s="12">
        <v>9</v>
      </c>
      <c r="AD222" s="12">
        <v>2</v>
      </c>
      <c r="AE222" s="12">
        <v>1</v>
      </c>
      <c r="AF222" s="12">
        <v>6</v>
      </c>
      <c r="AG222" s="12" t="s">
        <v>1753</v>
      </c>
      <c r="AH222" s="12" t="s">
        <v>1552</v>
      </c>
    </row>
    <row r="223" spans="2:34" ht="28.8" x14ac:dyDescent="0.3">
      <c r="B223" s="12" t="s">
        <v>1105</v>
      </c>
      <c r="C223" s="12" t="s">
        <v>304</v>
      </c>
      <c r="D223" s="12" t="s">
        <v>322</v>
      </c>
      <c r="E223" s="12" t="s">
        <v>251</v>
      </c>
      <c r="F223" s="12" t="s">
        <v>1531</v>
      </c>
      <c r="G223" s="12" t="s">
        <v>2898</v>
      </c>
      <c r="H223" s="12" t="s">
        <v>1144</v>
      </c>
      <c r="I223" s="12" t="s">
        <v>1110</v>
      </c>
      <c r="J223" s="12" t="s">
        <v>1132</v>
      </c>
      <c r="K223" s="12" t="s">
        <v>1145</v>
      </c>
      <c r="L223" s="84" t="s">
        <v>723</v>
      </c>
      <c r="M223" s="85"/>
      <c r="N223" s="88" t="s">
        <v>723</v>
      </c>
      <c r="O223" s="118">
        <v>16.042666669999999</v>
      </c>
      <c r="P223" s="116">
        <v>7.4999999999999997E-2</v>
      </c>
      <c r="Q223" s="116">
        <v>1.2782</v>
      </c>
      <c r="R223" s="12">
        <v>0</v>
      </c>
      <c r="S223" s="116">
        <v>-465.63839999999999</v>
      </c>
      <c r="T223" s="12">
        <v>0</v>
      </c>
      <c r="U223" s="12">
        <v>387</v>
      </c>
      <c r="V223" s="116">
        <v>29.024999999999999</v>
      </c>
      <c r="W223" s="116">
        <v>494.66340000000002</v>
      </c>
      <c r="X223" s="12" t="s">
        <v>254</v>
      </c>
      <c r="Y223" s="12">
        <v>1</v>
      </c>
      <c r="Z223" s="12">
        <v>1</v>
      </c>
      <c r="AA223" s="12">
        <v>0</v>
      </c>
      <c r="AB223" s="12">
        <v>0</v>
      </c>
      <c r="AC223" s="12">
        <v>4</v>
      </c>
      <c r="AD223" s="12">
        <v>2</v>
      </c>
      <c r="AE223" s="12">
        <v>1</v>
      </c>
      <c r="AF223" s="12">
        <v>6</v>
      </c>
      <c r="AG223" s="12" t="s">
        <v>1754</v>
      </c>
      <c r="AH223" s="12" t="s">
        <v>1552</v>
      </c>
    </row>
    <row r="224" spans="2:34" ht="28.8" x14ac:dyDescent="0.3">
      <c r="B224" s="12" t="s">
        <v>1105</v>
      </c>
      <c r="C224" s="12" t="s">
        <v>304</v>
      </c>
      <c r="D224" s="12" t="s">
        <v>322</v>
      </c>
      <c r="E224" s="12" t="s">
        <v>256</v>
      </c>
      <c r="F224" s="12" t="s">
        <v>2846</v>
      </c>
      <c r="G224" s="12" t="s">
        <v>2898</v>
      </c>
      <c r="H224" s="12" t="s">
        <v>1144</v>
      </c>
      <c r="I224" s="12" t="s">
        <v>1110</v>
      </c>
      <c r="J224" s="12" t="s">
        <v>1132</v>
      </c>
      <c r="K224" s="12" t="s">
        <v>1145</v>
      </c>
      <c r="L224" s="84" t="s">
        <v>723</v>
      </c>
      <c r="M224" s="85"/>
      <c r="N224" s="88" t="s">
        <v>723</v>
      </c>
      <c r="O224" s="118">
        <v>20.229333329999999</v>
      </c>
      <c r="P224" s="116">
        <v>7.4999999999999997E-2</v>
      </c>
      <c r="Q224" s="116">
        <v>1.5922000000000001</v>
      </c>
      <c r="R224" s="12">
        <v>0</v>
      </c>
      <c r="S224" s="116">
        <v>-587.15639999999996</v>
      </c>
      <c r="T224" s="12">
        <v>0</v>
      </c>
      <c r="U224" s="12">
        <v>387</v>
      </c>
      <c r="V224" s="116">
        <v>29.024999999999999</v>
      </c>
      <c r="W224" s="116">
        <v>616.18140000000005</v>
      </c>
      <c r="X224" s="12" t="s">
        <v>254</v>
      </c>
      <c r="Y224" s="12">
        <v>1</v>
      </c>
      <c r="Z224" s="12">
        <v>1</v>
      </c>
      <c r="AA224" s="12">
        <v>0</v>
      </c>
      <c r="AB224" s="12">
        <v>0</v>
      </c>
      <c r="AC224" s="12">
        <v>6</v>
      </c>
      <c r="AD224" s="12">
        <v>2</v>
      </c>
      <c r="AE224" s="12">
        <v>1</v>
      </c>
      <c r="AF224" s="12">
        <v>6</v>
      </c>
      <c r="AG224" s="12" t="s">
        <v>1755</v>
      </c>
      <c r="AH224" s="12" t="s">
        <v>1552</v>
      </c>
    </row>
    <row r="225" spans="2:34" ht="28.8" x14ac:dyDescent="0.3">
      <c r="B225" s="12" t="s">
        <v>1105</v>
      </c>
      <c r="C225" s="12" t="s">
        <v>304</v>
      </c>
      <c r="D225" s="12" t="s">
        <v>322</v>
      </c>
      <c r="E225" s="12" t="s">
        <v>254</v>
      </c>
      <c r="F225" s="12" t="s">
        <v>2846</v>
      </c>
      <c r="G225" s="12" t="s">
        <v>1532</v>
      </c>
      <c r="H225" s="12" t="s">
        <v>1144</v>
      </c>
      <c r="I225" s="12" t="s">
        <v>1110</v>
      </c>
      <c r="J225" s="12" t="s">
        <v>1132</v>
      </c>
      <c r="K225" s="12" t="s">
        <v>1145</v>
      </c>
      <c r="L225" s="84" t="s">
        <v>722</v>
      </c>
      <c r="M225" s="85"/>
      <c r="N225" s="88" t="s">
        <v>722</v>
      </c>
      <c r="O225" s="118">
        <v>-0.73066666999999996</v>
      </c>
      <c r="P225" s="116">
        <v>7.4999999999999997E-2</v>
      </c>
      <c r="Q225" s="116">
        <v>2.0199999999999999E-2</v>
      </c>
      <c r="R225" s="12">
        <v>0</v>
      </c>
      <c r="S225" s="116">
        <v>21.207599999999999</v>
      </c>
      <c r="T225" s="12">
        <v>1</v>
      </c>
      <c r="U225" s="12">
        <v>387</v>
      </c>
      <c r="V225" s="116">
        <v>29.024999999999999</v>
      </c>
      <c r="W225" s="116">
        <v>7.8174000000000001</v>
      </c>
      <c r="X225" s="12" t="s">
        <v>254</v>
      </c>
      <c r="Y225" s="12">
        <v>0</v>
      </c>
      <c r="Z225" s="12">
        <v>0</v>
      </c>
      <c r="AA225" s="12">
        <v>0</v>
      </c>
      <c r="AB225" s="12">
        <v>1</v>
      </c>
      <c r="AC225" s="12">
        <v>5</v>
      </c>
      <c r="AD225" s="12">
        <v>2</v>
      </c>
      <c r="AE225" s="12">
        <v>1</v>
      </c>
      <c r="AF225" s="12">
        <v>6</v>
      </c>
      <c r="AG225" s="12" t="s">
        <v>1750</v>
      </c>
      <c r="AH225" s="12" t="s">
        <v>1552</v>
      </c>
    </row>
    <row r="226" spans="2:34" ht="28.8" x14ac:dyDescent="0.3">
      <c r="B226" s="12" t="s">
        <v>1105</v>
      </c>
      <c r="C226" s="12" t="s">
        <v>304</v>
      </c>
      <c r="D226" s="12" t="s">
        <v>322</v>
      </c>
      <c r="E226" s="12" t="s">
        <v>249</v>
      </c>
      <c r="F226" s="12" t="s">
        <v>1531</v>
      </c>
      <c r="G226" s="12" t="s">
        <v>1532</v>
      </c>
      <c r="H226" s="12" t="s">
        <v>1144</v>
      </c>
      <c r="I226" s="12" t="s">
        <v>1110</v>
      </c>
      <c r="J226" s="12" t="s">
        <v>1132</v>
      </c>
      <c r="K226" s="12" t="s">
        <v>1145</v>
      </c>
      <c r="L226" s="84" t="s">
        <v>722</v>
      </c>
      <c r="M226" s="85"/>
      <c r="N226" s="88" t="s">
        <v>722</v>
      </c>
      <c r="O226" s="118">
        <v>0.44800000000000001</v>
      </c>
      <c r="P226" s="116">
        <v>7.4999999999999997E-2</v>
      </c>
      <c r="Q226" s="116">
        <v>0.1086</v>
      </c>
      <c r="R226" s="12">
        <v>0</v>
      </c>
      <c r="S226" s="116">
        <v>-13.0032</v>
      </c>
      <c r="T226" s="12">
        <v>2</v>
      </c>
      <c r="U226" s="12">
        <v>387</v>
      </c>
      <c r="V226" s="116">
        <v>29.024999999999999</v>
      </c>
      <c r="W226" s="116">
        <v>42.028199999999998</v>
      </c>
      <c r="X226" s="12" t="s">
        <v>254</v>
      </c>
      <c r="Y226" s="12">
        <v>1</v>
      </c>
      <c r="Z226" s="12">
        <v>0</v>
      </c>
      <c r="AA226" s="12">
        <v>0</v>
      </c>
      <c r="AB226" s="12">
        <v>0</v>
      </c>
      <c r="AC226" s="12">
        <v>3</v>
      </c>
      <c r="AD226" s="12">
        <v>2</v>
      </c>
      <c r="AE226" s="12">
        <v>1</v>
      </c>
      <c r="AF226" s="12">
        <v>6</v>
      </c>
      <c r="AG226" s="12" t="s">
        <v>1756</v>
      </c>
      <c r="AH226" s="12" t="s">
        <v>1552</v>
      </c>
    </row>
    <row r="227" spans="2:34" ht="28.8" x14ac:dyDescent="0.3">
      <c r="B227" s="12" t="s">
        <v>1105</v>
      </c>
      <c r="C227" s="12" t="s">
        <v>304</v>
      </c>
      <c r="D227" s="12" t="s">
        <v>327</v>
      </c>
      <c r="E227" s="12" t="s">
        <v>251</v>
      </c>
      <c r="F227" s="12" t="s">
        <v>1531</v>
      </c>
      <c r="G227" s="12" t="s">
        <v>2898</v>
      </c>
      <c r="H227" s="12" t="s">
        <v>1144</v>
      </c>
      <c r="I227" s="12" t="s">
        <v>1110</v>
      </c>
      <c r="J227" s="12" t="s">
        <v>1132</v>
      </c>
      <c r="K227" s="12" t="s">
        <v>1145</v>
      </c>
      <c r="L227" s="84" t="s">
        <v>722</v>
      </c>
      <c r="M227" s="85"/>
      <c r="N227" s="88" t="s">
        <v>722</v>
      </c>
      <c r="O227" s="118">
        <v>-0.80296296</v>
      </c>
      <c r="P227" s="116">
        <v>0.94499999999999995</v>
      </c>
      <c r="Q227" s="116">
        <v>0.1862</v>
      </c>
      <c r="R227" s="12">
        <v>0</v>
      </c>
      <c r="S227" s="116">
        <v>293.65559999999999</v>
      </c>
      <c r="T227" s="12">
        <v>1</v>
      </c>
      <c r="U227" s="12">
        <v>387</v>
      </c>
      <c r="V227" s="116">
        <v>365.71499999999997</v>
      </c>
      <c r="W227" s="116">
        <v>72.059399999999997</v>
      </c>
      <c r="X227" s="12" t="s">
        <v>254</v>
      </c>
      <c r="Y227" s="12">
        <v>0</v>
      </c>
      <c r="Z227" s="12">
        <v>0</v>
      </c>
      <c r="AA227" s="12">
        <v>0</v>
      </c>
      <c r="AB227" s="12">
        <v>0</v>
      </c>
      <c r="AC227" s="12">
        <v>4</v>
      </c>
      <c r="AD227" s="12">
        <v>3</v>
      </c>
      <c r="AE227" s="12">
        <v>1</v>
      </c>
      <c r="AF227" s="12">
        <v>6</v>
      </c>
      <c r="AG227" s="12" t="s">
        <v>1757</v>
      </c>
      <c r="AH227" s="12" t="s">
        <v>1552</v>
      </c>
    </row>
    <row r="228" spans="2:34" ht="28.8" x14ac:dyDescent="0.3">
      <c r="B228" s="12" t="s">
        <v>1105</v>
      </c>
      <c r="C228" s="12" t="s">
        <v>304</v>
      </c>
      <c r="D228" s="12" t="s">
        <v>327</v>
      </c>
      <c r="E228" s="12" t="s">
        <v>254</v>
      </c>
      <c r="F228" s="12" t="s">
        <v>2846</v>
      </c>
      <c r="G228" s="12" t="s">
        <v>1532</v>
      </c>
      <c r="H228" s="12" t="s">
        <v>1144</v>
      </c>
      <c r="I228" s="12" t="s">
        <v>1110</v>
      </c>
      <c r="J228" s="12" t="s">
        <v>1132</v>
      </c>
      <c r="K228" s="12" t="s">
        <v>1145</v>
      </c>
      <c r="L228" s="84" t="s">
        <v>722</v>
      </c>
      <c r="M228" s="85"/>
      <c r="N228" s="88" t="s">
        <v>722</v>
      </c>
      <c r="O228" s="118">
        <v>-0.58994709000000001</v>
      </c>
      <c r="P228" s="116">
        <v>0.94499999999999995</v>
      </c>
      <c r="Q228" s="116">
        <v>0.38750000000000001</v>
      </c>
      <c r="R228" s="12">
        <v>0</v>
      </c>
      <c r="S228" s="116">
        <v>215.7525</v>
      </c>
      <c r="T228" s="12">
        <v>2</v>
      </c>
      <c r="U228" s="12">
        <v>387</v>
      </c>
      <c r="V228" s="116">
        <v>365.71499999999997</v>
      </c>
      <c r="W228" s="116">
        <v>149.96250000000001</v>
      </c>
      <c r="X228" s="12" t="s">
        <v>254</v>
      </c>
      <c r="Y228" s="12">
        <v>0</v>
      </c>
      <c r="Z228" s="12">
        <v>0</v>
      </c>
      <c r="AA228" s="12">
        <v>0</v>
      </c>
      <c r="AB228" s="12">
        <v>1</v>
      </c>
      <c r="AC228" s="12">
        <v>5</v>
      </c>
      <c r="AD228" s="12">
        <v>3</v>
      </c>
      <c r="AE228" s="12">
        <v>1</v>
      </c>
      <c r="AF228" s="12">
        <v>6</v>
      </c>
      <c r="AG228" s="12" t="s">
        <v>1758</v>
      </c>
      <c r="AH228" s="12" t="s">
        <v>1552</v>
      </c>
    </row>
    <row r="229" spans="2:34" ht="28.8" x14ac:dyDescent="0.3">
      <c r="B229" s="12" t="s">
        <v>1105</v>
      </c>
      <c r="C229" s="12" t="s">
        <v>304</v>
      </c>
      <c r="D229" s="12" t="s">
        <v>327</v>
      </c>
      <c r="E229" s="12" t="s">
        <v>262</v>
      </c>
      <c r="F229" s="12" t="s">
        <v>1531</v>
      </c>
      <c r="G229" s="12" t="s">
        <v>1532</v>
      </c>
      <c r="H229" s="12" t="s">
        <v>1144</v>
      </c>
      <c r="I229" s="12" t="s">
        <v>1110</v>
      </c>
      <c r="J229" s="12" t="s">
        <v>1132</v>
      </c>
      <c r="K229" s="12" t="s">
        <v>1145</v>
      </c>
      <c r="L229" s="84" t="s">
        <v>722</v>
      </c>
      <c r="M229" s="85"/>
      <c r="N229" s="88" t="s">
        <v>722</v>
      </c>
      <c r="O229" s="118">
        <v>-9.164021E-2</v>
      </c>
      <c r="P229" s="116">
        <v>0.94499999999999995</v>
      </c>
      <c r="Q229" s="116">
        <v>0.85840000000000005</v>
      </c>
      <c r="R229" s="12">
        <v>0</v>
      </c>
      <c r="S229" s="116">
        <v>33.514199999999903</v>
      </c>
      <c r="T229" s="12">
        <v>3</v>
      </c>
      <c r="U229" s="12">
        <v>387</v>
      </c>
      <c r="V229" s="116">
        <v>365.71499999999997</v>
      </c>
      <c r="W229" s="116">
        <v>332.20080000000002</v>
      </c>
      <c r="X229" s="12" t="s">
        <v>254</v>
      </c>
      <c r="Y229" s="12">
        <v>0</v>
      </c>
      <c r="Z229" s="12">
        <v>0</v>
      </c>
      <c r="AA229" s="12">
        <v>0</v>
      </c>
      <c r="AB229" s="12">
        <v>0</v>
      </c>
      <c r="AC229" s="12">
        <v>9</v>
      </c>
      <c r="AD229" s="12">
        <v>3</v>
      </c>
      <c r="AE229" s="12">
        <v>1</v>
      </c>
      <c r="AF229" s="12">
        <v>6</v>
      </c>
      <c r="AG229" s="12" t="s">
        <v>1760</v>
      </c>
      <c r="AH229" s="12" t="s">
        <v>1552</v>
      </c>
    </row>
    <row r="230" spans="2:34" ht="28.8" x14ac:dyDescent="0.3">
      <c r="B230" s="12" t="s">
        <v>1105</v>
      </c>
      <c r="C230" s="12" t="s">
        <v>304</v>
      </c>
      <c r="D230" s="12" t="s">
        <v>327</v>
      </c>
      <c r="E230" s="12" t="s">
        <v>259</v>
      </c>
      <c r="F230" s="12" t="s">
        <v>2846</v>
      </c>
      <c r="G230" s="12" t="s">
        <v>1532</v>
      </c>
      <c r="H230" s="12" t="s">
        <v>1144</v>
      </c>
      <c r="I230" s="12" t="s">
        <v>1110</v>
      </c>
      <c r="J230" s="12" t="s">
        <v>1132</v>
      </c>
      <c r="K230" s="12" t="s">
        <v>1145</v>
      </c>
      <c r="L230" s="84" t="s">
        <v>722</v>
      </c>
      <c r="M230" s="85"/>
      <c r="N230" s="88" t="s">
        <v>722</v>
      </c>
      <c r="O230" s="118">
        <v>3.4179889999999997E-2</v>
      </c>
      <c r="P230" s="116">
        <v>0.94499999999999995</v>
      </c>
      <c r="Q230" s="116">
        <v>0.97729999999999995</v>
      </c>
      <c r="R230" s="12">
        <v>0</v>
      </c>
      <c r="S230" s="116">
        <v>-12.5001</v>
      </c>
      <c r="T230" s="12">
        <v>4</v>
      </c>
      <c r="U230" s="12">
        <v>387</v>
      </c>
      <c r="V230" s="116">
        <v>365.71499999999997</v>
      </c>
      <c r="W230" s="116">
        <v>378.21510000000001</v>
      </c>
      <c r="X230" s="12" t="s">
        <v>254</v>
      </c>
      <c r="Y230" s="12">
        <v>1</v>
      </c>
      <c r="Z230" s="12">
        <v>0</v>
      </c>
      <c r="AA230" s="12">
        <v>0</v>
      </c>
      <c r="AB230" s="12">
        <v>0</v>
      </c>
      <c r="AC230" s="12">
        <v>7</v>
      </c>
      <c r="AD230" s="12">
        <v>3</v>
      </c>
      <c r="AE230" s="12">
        <v>1</v>
      </c>
      <c r="AF230" s="12">
        <v>6</v>
      </c>
      <c r="AG230" s="12" t="s">
        <v>1761</v>
      </c>
      <c r="AH230" s="12" t="s">
        <v>1552</v>
      </c>
    </row>
    <row r="231" spans="2:34" ht="28.8" x14ac:dyDescent="0.3">
      <c r="B231" s="12" t="s">
        <v>1105</v>
      </c>
      <c r="C231" s="12" t="s">
        <v>304</v>
      </c>
      <c r="D231" s="12" t="s">
        <v>327</v>
      </c>
      <c r="E231" s="12" t="s">
        <v>260</v>
      </c>
      <c r="F231" s="12" t="s">
        <v>2846</v>
      </c>
      <c r="G231" s="12" t="s">
        <v>2898</v>
      </c>
      <c r="H231" s="12" t="s">
        <v>1144</v>
      </c>
      <c r="I231" s="12" t="s">
        <v>1110</v>
      </c>
      <c r="J231" s="12" t="s">
        <v>1132</v>
      </c>
      <c r="K231" s="12" t="s">
        <v>1145</v>
      </c>
      <c r="L231" s="84" t="s">
        <v>722</v>
      </c>
      <c r="M231" s="85"/>
      <c r="N231" s="88" t="s">
        <v>722</v>
      </c>
      <c r="O231" s="118">
        <v>0.16910053</v>
      </c>
      <c r="P231" s="116">
        <v>0.94499999999999995</v>
      </c>
      <c r="Q231" s="116">
        <v>1.1048</v>
      </c>
      <c r="R231" s="12">
        <v>0</v>
      </c>
      <c r="S231" s="116">
        <v>-61.842599999999997</v>
      </c>
      <c r="T231" s="12">
        <v>5</v>
      </c>
      <c r="U231" s="12">
        <v>387</v>
      </c>
      <c r="V231" s="116">
        <v>365.71499999999997</v>
      </c>
      <c r="W231" s="116">
        <v>427.55759999999998</v>
      </c>
      <c r="X231" s="12" t="s">
        <v>254</v>
      </c>
      <c r="Y231" s="12">
        <v>1</v>
      </c>
      <c r="Z231" s="12">
        <v>0</v>
      </c>
      <c r="AA231" s="12">
        <v>0</v>
      </c>
      <c r="AB231" s="12">
        <v>0</v>
      </c>
      <c r="AC231" s="12">
        <v>8</v>
      </c>
      <c r="AD231" s="12">
        <v>3</v>
      </c>
      <c r="AE231" s="12">
        <v>1</v>
      </c>
      <c r="AF231" s="12">
        <v>6</v>
      </c>
      <c r="AG231" s="12" t="s">
        <v>1762</v>
      </c>
      <c r="AH231" s="12" t="s">
        <v>1552</v>
      </c>
    </row>
    <row r="232" spans="2:34" ht="28.8" x14ac:dyDescent="0.3">
      <c r="B232" s="12" t="s">
        <v>1105</v>
      </c>
      <c r="C232" s="12" t="s">
        <v>304</v>
      </c>
      <c r="D232" s="12" t="s">
        <v>327</v>
      </c>
      <c r="E232" s="12" t="s">
        <v>249</v>
      </c>
      <c r="F232" s="12" t="s">
        <v>1531</v>
      </c>
      <c r="G232" s="12" t="s">
        <v>1532</v>
      </c>
      <c r="H232" s="12" t="s">
        <v>1144</v>
      </c>
      <c r="I232" s="12" t="s">
        <v>1110</v>
      </c>
      <c r="J232" s="12" t="s">
        <v>1132</v>
      </c>
      <c r="K232" s="12" t="s">
        <v>1145</v>
      </c>
      <c r="L232" s="84" t="s">
        <v>722</v>
      </c>
      <c r="M232" s="85"/>
      <c r="N232" s="88" t="s">
        <v>722</v>
      </c>
      <c r="O232" s="118">
        <v>0.41544974000000001</v>
      </c>
      <c r="P232" s="116">
        <v>0.94499999999999995</v>
      </c>
      <c r="Q232" s="116">
        <v>1.3375999999999999</v>
      </c>
      <c r="R232" s="12">
        <v>0</v>
      </c>
      <c r="S232" s="116">
        <v>-151.93620000000001</v>
      </c>
      <c r="T232" s="12">
        <v>6</v>
      </c>
      <c r="U232" s="12">
        <v>387</v>
      </c>
      <c r="V232" s="116">
        <v>365.71499999999997</v>
      </c>
      <c r="W232" s="116">
        <v>517.65120000000002</v>
      </c>
      <c r="X232" s="12" t="s">
        <v>254</v>
      </c>
      <c r="Y232" s="12">
        <v>1</v>
      </c>
      <c r="Z232" s="12">
        <v>0</v>
      </c>
      <c r="AA232" s="12">
        <v>0</v>
      </c>
      <c r="AB232" s="12">
        <v>0</v>
      </c>
      <c r="AC232" s="12">
        <v>3</v>
      </c>
      <c r="AD232" s="12">
        <v>3</v>
      </c>
      <c r="AE232" s="12">
        <v>1</v>
      </c>
      <c r="AF232" s="12">
        <v>6</v>
      </c>
      <c r="AG232" s="12" t="s">
        <v>1763</v>
      </c>
      <c r="AH232" s="12" t="s">
        <v>1552</v>
      </c>
    </row>
    <row r="233" spans="2:34" ht="28.8" x14ac:dyDescent="0.3">
      <c r="B233" s="12" t="s">
        <v>1105</v>
      </c>
      <c r="C233" s="12" t="s">
        <v>304</v>
      </c>
      <c r="D233" s="12" t="s">
        <v>327</v>
      </c>
      <c r="E233" s="12" t="s">
        <v>256</v>
      </c>
      <c r="F233" s="12" t="s">
        <v>2846</v>
      </c>
      <c r="G233" s="12" t="s">
        <v>2898</v>
      </c>
      <c r="H233" s="12" t="s">
        <v>1144</v>
      </c>
      <c r="I233" s="12" t="s">
        <v>1110</v>
      </c>
      <c r="J233" s="12" t="s">
        <v>1132</v>
      </c>
      <c r="K233" s="12" t="s">
        <v>1145</v>
      </c>
      <c r="L233" s="84" t="s">
        <v>722</v>
      </c>
      <c r="M233" s="85"/>
      <c r="N233" s="88" t="s">
        <v>722</v>
      </c>
      <c r="O233" s="118">
        <v>0.50751323000000004</v>
      </c>
      <c r="P233" s="116">
        <v>0.94499999999999995</v>
      </c>
      <c r="Q233" s="116">
        <v>1.4246000000000001</v>
      </c>
      <c r="R233" s="12">
        <v>0</v>
      </c>
      <c r="S233" s="116">
        <v>-185.6052</v>
      </c>
      <c r="T233" s="12">
        <v>7</v>
      </c>
      <c r="U233" s="12">
        <v>387</v>
      </c>
      <c r="V233" s="116">
        <v>365.71499999999997</v>
      </c>
      <c r="W233" s="116">
        <v>551.3202</v>
      </c>
      <c r="X233" s="12" t="s">
        <v>254</v>
      </c>
      <c r="Y233" s="12">
        <v>1</v>
      </c>
      <c r="Z233" s="12">
        <v>0</v>
      </c>
      <c r="AA233" s="12">
        <v>0</v>
      </c>
      <c r="AB233" s="12">
        <v>0</v>
      </c>
      <c r="AC233" s="12">
        <v>6</v>
      </c>
      <c r="AD233" s="12">
        <v>3</v>
      </c>
      <c r="AE233" s="12">
        <v>1</v>
      </c>
      <c r="AF233" s="12">
        <v>6</v>
      </c>
      <c r="AG233" s="12" t="s">
        <v>1759</v>
      </c>
      <c r="AH233" s="12" t="s">
        <v>1552</v>
      </c>
    </row>
    <row r="234" spans="2:34" ht="28.8" x14ac:dyDescent="0.3">
      <c r="B234" s="12" t="s">
        <v>1105</v>
      </c>
      <c r="C234" s="12" t="s">
        <v>304</v>
      </c>
      <c r="D234" s="12" t="s">
        <v>330</v>
      </c>
      <c r="E234" s="12" t="s">
        <v>254</v>
      </c>
      <c r="F234" s="12" t="s">
        <v>2846</v>
      </c>
      <c r="G234" s="12" t="s">
        <v>1532</v>
      </c>
      <c r="H234" s="12" t="s">
        <v>1144</v>
      </c>
      <c r="I234" s="12" t="s">
        <v>1110</v>
      </c>
      <c r="J234" s="12" t="s">
        <v>1132</v>
      </c>
      <c r="K234" s="12" t="s">
        <v>1145</v>
      </c>
      <c r="L234" s="84" t="s">
        <v>722</v>
      </c>
      <c r="M234" s="85"/>
      <c r="N234" s="88" t="s">
        <v>722</v>
      </c>
      <c r="O234" s="118">
        <v>-0.56018272000000002</v>
      </c>
      <c r="P234" s="116">
        <v>6.02</v>
      </c>
      <c r="Q234" s="116">
        <v>2.6476999999999999</v>
      </c>
      <c r="R234" s="12">
        <v>0</v>
      </c>
      <c r="S234" s="116">
        <v>1305.0800999999999</v>
      </c>
      <c r="T234" s="12">
        <v>1</v>
      </c>
      <c r="U234" s="12">
        <v>387</v>
      </c>
      <c r="V234" s="116">
        <v>2329.7399999999998</v>
      </c>
      <c r="W234" s="116">
        <v>1024.6599000000001</v>
      </c>
      <c r="X234" s="12" t="s">
        <v>254</v>
      </c>
      <c r="Y234" s="12">
        <v>0</v>
      </c>
      <c r="Z234" s="12">
        <v>0</v>
      </c>
      <c r="AA234" s="12">
        <v>0</v>
      </c>
      <c r="AB234" s="12">
        <v>1</v>
      </c>
      <c r="AC234" s="12">
        <v>5</v>
      </c>
      <c r="AD234" s="12">
        <v>4</v>
      </c>
      <c r="AE234" s="12">
        <v>1</v>
      </c>
      <c r="AF234" s="12">
        <v>6</v>
      </c>
      <c r="AG234" s="12" t="s">
        <v>1764</v>
      </c>
      <c r="AH234" s="12" t="s">
        <v>1552</v>
      </c>
    </row>
    <row r="235" spans="2:34" ht="28.8" x14ac:dyDescent="0.3">
      <c r="B235" s="12" t="s">
        <v>1105</v>
      </c>
      <c r="C235" s="12" t="s">
        <v>304</v>
      </c>
      <c r="D235" s="12" t="s">
        <v>330</v>
      </c>
      <c r="E235" s="12" t="s">
        <v>262</v>
      </c>
      <c r="F235" s="12" t="s">
        <v>1531</v>
      </c>
      <c r="G235" s="12" t="s">
        <v>1532</v>
      </c>
      <c r="H235" s="12" t="s">
        <v>1144</v>
      </c>
      <c r="I235" s="12" t="s">
        <v>1110</v>
      </c>
      <c r="J235" s="12" t="s">
        <v>1132</v>
      </c>
      <c r="K235" s="12" t="s">
        <v>1145</v>
      </c>
      <c r="L235" s="84" t="s">
        <v>722</v>
      </c>
      <c r="M235" s="85"/>
      <c r="N235" s="88" t="s">
        <v>722</v>
      </c>
      <c r="O235" s="118">
        <v>0.24478405</v>
      </c>
      <c r="P235" s="116">
        <v>6.02</v>
      </c>
      <c r="Q235" s="116">
        <v>7.4935999999999998</v>
      </c>
      <c r="R235" s="12">
        <v>0</v>
      </c>
      <c r="S235" s="116">
        <v>-570.28319999999997</v>
      </c>
      <c r="T235" s="12">
        <v>2</v>
      </c>
      <c r="U235" s="12">
        <v>387</v>
      </c>
      <c r="V235" s="116">
        <v>2329.7399999999998</v>
      </c>
      <c r="W235" s="116">
        <v>2900.0232000000001</v>
      </c>
      <c r="X235" s="12" t="s">
        <v>254</v>
      </c>
      <c r="Y235" s="12">
        <v>1</v>
      </c>
      <c r="Z235" s="12">
        <v>0</v>
      </c>
      <c r="AA235" s="12">
        <v>0</v>
      </c>
      <c r="AB235" s="12">
        <v>0</v>
      </c>
      <c r="AC235" s="12">
        <v>9</v>
      </c>
      <c r="AD235" s="12">
        <v>4</v>
      </c>
      <c r="AE235" s="12">
        <v>1</v>
      </c>
      <c r="AF235" s="12">
        <v>6</v>
      </c>
      <c r="AG235" s="12" t="s">
        <v>1768</v>
      </c>
      <c r="AH235" s="12" t="s">
        <v>1552</v>
      </c>
    </row>
    <row r="236" spans="2:34" ht="28.8" x14ac:dyDescent="0.3">
      <c r="B236" s="12" t="s">
        <v>1105</v>
      </c>
      <c r="C236" s="12" t="s">
        <v>304</v>
      </c>
      <c r="D236" s="12" t="s">
        <v>330</v>
      </c>
      <c r="E236" s="12" t="s">
        <v>260</v>
      </c>
      <c r="F236" s="12" t="s">
        <v>2846</v>
      </c>
      <c r="G236" s="12" t="s">
        <v>2898</v>
      </c>
      <c r="H236" s="12" t="s">
        <v>1144</v>
      </c>
      <c r="I236" s="12" t="s">
        <v>1110</v>
      </c>
      <c r="J236" s="12" t="s">
        <v>1132</v>
      </c>
      <c r="K236" s="12" t="s">
        <v>1145</v>
      </c>
      <c r="L236" s="84" t="s">
        <v>722</v>
      </c>
      <c r="M236" s="85"/>
      <c r="N236" s="88" t="s">
        <v>722</v>
      </c>
      <c r="O236" s="118">
        <v>0.29654485000000003</v>
      </c>
      <c r="P236" s="116">
        <v>6.02</v>
      </c>
      <c r="Q236" s="116">
        <v>7.8052000000000001</v>
      </c>
      <c r="R236" s="12">
        <v>0</v>
      </c>
      <c r="S236" s="116">
        <v>-690.87239999999997</v>
      </c>
      <c r="T236" s="12">
        <v>3</v>
      </c>
      <c r="U236" s="12">
        <v>387</v>
      </c>
      <c r="V236" s="116">
        <v>2329.7399999999998</v>
      </c>
      <c r="W236" s="116">
        <v>3020.6124</v>
      </c>
      <c r="X236" s="12" t="s">
        <v>254</v>
      </c>
      <c r="Y236" s="12">
        <v>1</v>
      </c>
      <c r="Z236" s="12">
        <v>0</v>
      </c>
      <c r="AA236" s="12">
        <v>0</v>
      </c>
      <c r="AB236" s="12">
        <v>0</v>
      </c>
      <c r="AC236" s="12">
        <v>8</v>
      </c>
      <c r="AD236" s="12">
        <v>4</v>
      </c>
      <c r="AE236" s="12">
        <v>1</v>
      </c>
      <c r="AF236" s="12">
        <v>6</v>
      </c>
      <c r="AG236" s="12" t="s">
        <v>1769</v>
      </c>
      <c r="AH236" s="12" t="s">
        <v>1552</v>
      </c>
    </row>
    <row r="237" spans="2:34" ht="28.8" x14ac:dyDescent="0.3">
      <c r="B237" s="12" t="s">
        <v>1105</v>
      </c>
      <c r="C237" s="12" t="s">
        <v>304</v>
      </c>
      <c r="D237" s="12" t="s">
        <v>330</v>
      </c>
      <c r="E237" s="12" t="s">
        <v>249</v>
      </c>
      <c r="F237" s="12" t="s">
        <v>1531</v>
      </c>
      <c r="G237" s="12" t="s">
        <v>1532</v>
      </c>
      <c r="H237" s="12" t="s">
        <v>1144</v>
      </c>
      <c r="I237" s="12" t="s">
        <v>1110</v>
      </c>
      <c r="J237" s="12" t="s">
        <v>1132</v>
      </c>
      <c r="K237" s="12" t="s">
        <v>1145</v>
      </c>
      <c r="L237" s="84" t="s">
        <v>722</v>
      </c>
      <c r="M237" s="85"/>
      <c r="N237" s="88" t="s">
        <v>722</v>
      </c>
      <c r="O237" s="118">
        <v>0.36815615000000002</v>
      </c>
      <c r="P237" s="116">
        <v>6.02</v>
      </c>
      <c r="Q237" s="116">
        <v>8.2363</v>
      </c>
      <c r="R237" s="12">
        <v>0</v>
      </c>
      <c r="S237" s="116">
        <v>-857.70809999999994</v>
      </c>
      <c r="T237" s="12">
        <v>4</v>
      </c>
      <c r="U237" s="12">
        <v>387</v>
      </c>
      <c r="V237" s="116">
        <v>2329.7399999999998</v>
      </c>
      <c r="W237" s="116">
        <v>3187.4481000000001</v>
      </c>
      <c r="X237" s="12" t="s">
        <v>254</v>
      </c>
      <c r="Y237" s="12">
        <v>1</v>
      </c>
      <c r="Z237" s="12">
        <v>0</v>
      </c>
      <c r="AA237" s="12">
        <v>0</v>
      </c>
      <c r="AB237" s="12">
        <v>0</v>
      </c>
      <c r="AC237" s="12">
        <v>3</v>
      </c>
      <c r="AD237" s="12">
        <v>4</v>
      </c>
      <c r="AE237" s="12">
        <v>1</v>
      </c>
      <c r="AF237" s="12">
        <v>6</v>
      </c>
      <c r="AG237" s="12" t="s">
        <v>1770</v>
      </c>
      <c r="AH237" s="12" t="s">
        <v>1552</v>
      </c>
    </row>
    <row r="238" spans="2:34" ht="28.8" x14ac:dyDescent="0.3">
      <c r="B238" s="12" t="s">
        <v>1105</v>
      </c>
      <c r="C238" s="12" t="s">
        <v>304</v>
      </c>
      <c r="D238" s="12" t="s">
        <v>330</v>
      </c>
      <c r="E238" s="12" t="s">
        <v>259</v>
      </c>
      <c r="F238" s="12" t="s">
        <v>2846</v>
      </c>
      <c r="G238" s="12" t="s">
        <v>1532</v>
      </c>
      <c r="H238" s="12" t="s">
        <v>1144</v>
      </c>
      <c r="I238" s="12" t="s">
        <v>1110</v>
      </c>
      <c r="J238" s="12" t="s">
        <v>1132</v>
      </c>
      <c r="K238" s="12" t="s">
        <v>1145</v>
      </c>
      <c r="L238" s="84" t="s">
        <v>722</v>
      </c>
      <c r="M238" s="85"/>
      <c r="N238" s="88" t="s">
        <v>722</v>
      </c>
      <c r="O238" s="118">
        <v>0.53644517999999997</v>
      </c>
      <c r="P238" s="116">
        <v>6.02</v>
      </c>
      <c r="Q238" s="116">
        <v>9.2493999999999996</v>
      </c>
      <c r="R238" s="12">
        <v>0</v>
      </c>
      <c r="S238" s="116">
        <v>-1249.7778000000001</v>
      </c>
      <c r="T238" s="12">
        <v>5</v>
      </c>
      <c r="U238" s="12">
        <v>387</v>
      </c>
      <c r="V238" s="116">
        <v>2329.7399999999998</v>
      </c>
      <c r="W238" s="116">
        <v>3579.5178000000001</v>
      </c>
      <c r="X238" s="12" t="s">
        <v>254</v>
      </c>
      <c r="Y238" s="12">
        <v>1</v>
      </c>
      <c r="Z238" s="12">
        <v>0</v>
      </c>
      <c r="AA238" s="12">
        <v>0</v>
      </c>
      <c r="AB238" s="12">
        <v>0</v>
      </c>
      <c r="AC238" s="12">
        <v>7</v>
      </c>
      <c r="AD238" s="12">
        <v>4</v>
      </c>
      <c r="AE238" s="12">
        <v>1</v>
      </c>
      <c r="AF238" s="12">
        <v>6</v>
      </c>
      <c r="AG238" s="12" t="s">
        <v>1765</v>
      </c>
      <c r="AH238" s="12" t="s">
        <v>1552</v>
      </c>
    </row>
    <row r="239" spans="2:34" ht="28.8" x14ac:dyDescent="0.3">
      <c r="B239" s="12" t="s">
        <v>1105</v>
      </c>
      <c r="C239" s="12" t="s">
        <v>304</v>
      </c>
      <c r="D239" s="12" t="s">
        <v>330</v>
      </c>
      <c r="E239" s="12" t="s">
        <v>251</v>
      </c>
      <c r="F239" s="12" t="s">
        <v>1531</v>
      </c>
      <c r="G239" s="12" t="s">
        <v>2898</v>
      </c>
      <c r="H239" s="12" t="s">
        <v>1144</v>
      </c>
      <c r="I239" s="12" t="s">
        <v>1110</v>
      </c>
      <c r="J239" s="12" t="s">
        <v>1132</v>
      </c>
      <c r="K239" s="12" t="s">
        <v>1145</v>
      </c>
      <c r="L239" s="84" t="s">
        <v>722</v>
      </c>
      <c r="M239" s="85"/>
      <c r="N239" s="88" t="s">
        <v>722</v>
      </c>
      <c r="O239" s="118">
        <v>0.64940198999999998</v>
      </c>
      <c r="P239" s="116">
        <v>6.02</v>
      </c>
      <c r="Q239" s="116">
        <v>9.9293999999999993</v>
      </c>
      <c r="R239" s="12">
        <v>0</v>
      </c>
      <c r="S239" s="116">
        <v>-1512.9377999999999</v>
      </c>
      <c r="T239" s="12">
        <v>6</v>
      </c>
      <c r="U239" s="12">
        <v>387</v>
      </c>
      <c r="V239" s="116">
        <v>2329.7399999999998</v>
      </c>
      <c r="W239" s="116">
        <v>3842.6777999999999</v>
      </c>
      <c r="X239" s="12" t="s">
        <v>254</v>
      </c>
      <c r="Y239" s="12">
        <v>1</v>
      </c>
      <c r="Z239" s="12">
        <v>0</v>
      </c>
      <c r="AA239" s="12">
        <v>0</v>
      </c>
      <c r="AB239" s="12">
        <v>0</v>
      </c>
      <c r="AC239" s="12">
        <v>4</v>
      </c>
      <c r="AD239" s="12">
        <v>4</v>
      </c>
      <c r="AE239" s="12">
        <v>1</v>
      </c>
      <c r="AF239" s="12">
        <v>6</v>
      </c>
      <c r="AG239" s="12" t="s">
        <v>1766</v>
      </c>
      <c r="AH239" s="12" t="s">
        <v>1552</v>
      </c>
    </row>
    <row r="240" spans="2:34" ht="28.8" x14ac:dyDescent="0.3">
      <c r="B240" s="12" t="s">
        <v>1105</v>
      </c>
      <c r="C240" s="12" t="s">
        <v>304</v>
      </c>
      <c r="D240" s="12" t="s">
        <v>330</v>
      </c>
      <c r="E240" s="12" t="s">
        <v>256</v>
      </c>
      <c r="F240" s="12" t="s">
        <v>2846</v>
      </c>
      <c r="G240" s="12" t="s">
        <v>2898</v>
      </c>
      <c r="H240" s="12" t="s">
        <v>1144</v>
      </c>
      <c r="I240" s="12" t="s">
        <v>1110</v>
      </c>
      <c r="J240" s="12" t="s">
        <v>1132</v>
      </c>
      <c r="K240" s="12" t="s">
        <v>1145</v>
      </c>
      <c r="L240" s="84" t="s">
        <v>722</v>
      </c>
      <c r="M240" s="85"/>
      <c r="N240" s="88" t="s">
        <v>722</v>
      </c>
      <c r="O240" s="118">
        <v>0.89315615000000004</v>
      </c>
      <c r="P240" s="116">
        <v>6.02</v>
      </c>
      <c r="Q240" s="116">
        <v>11.396800000000001</v>
      </c>
      <c r="R240" s="12">
        <v>0</v>
      </c>
      <c r="S240" s="116">
        <v>-2080.8216000000002</v>
      </c>
      <c r="T240" s="12">
        <v>7</v>
      </c>
      <c r="U240" s="12">
        <v>387</v>
      </c>
      <c r="V240" s="116">
        <v>2329.7399999999998</v>
      </c>
      <c r="W240" s="116">
        <v>4410.5616</v>
      </c>
      <c r="X240" s="12" t="s">
        <v>254</v>
      </c>
      <c r="Y240" s="12">
        <v>1</v>
      </c>
      <c r="Z240" s="12">
        <v>0</v>
      </c>
      <c r="AA240" s="12">
        <v>0</v>
      </c>
      <c r="AB240" s="12">
        <v>0</v>
      </c>
      <c r="AC240" s="12">
        <v>6</v>
      </c>
      <c r="AD240" s="12">
        <v>4</v>
      </c>
      <c r="AE240" s="12">
        <v>1</v>
      </c>
      <c r="AF240" s="12">
        <v>6</v>
      </c>
      <c r="AG240" s="12" t="s">
        <v>1767</v>
      </c>
      <c r="AH240" s="12" t="s">
        <v>1552</v>
      </c>
    </row>
    <row r="241" spans="2:34" ht="28.8" x14ac:dyDescent="0.3">
      <c r="B241" s="12" t="s">
        <v>1105</v>
      </c>
      <c r="C241" s="12" t="s">
        <v>304</v>
      </c>
      <c r="D241" s="12" t="s">
        <v>333</v>
      </c>
      <c r="E241" s="12" t="s">
        <v>254</v>
      </c>
      <c r="F241" s="12" t="s">
        <v>2846</v>
      </c>
      <c r="G241" s="12" t="s">
        <v>1532</v>
      </c>
      <c r="H241" s="12" t="s">
        <v>1144</v>
      </c>
      <c r="I241" s="12" t="s">
        <v>1110</v>
      </c>
      <c r="J241" s="12" t="s">
        <v>1132</v>
      </c>
      <c r="K241" s="12" t="s">
        <v>1145</v>
      </c>
      <c r="L241" s="84" t="s">
        <v>722</v>
      </c>
      <c r="M241" s="85"/>
      <c r="N241" s="88" t="s">
        <v>722</v>
      </c>
      <c r="O241" s="118">
        <v>-0.56018603</v>
      </c>
      <c r="P241" s="116">
        <v>2329.7399999999998</v>
      </c>
      <c r="Q241" s="116">
        <v>1024.6522</v>
      </c>
      <c r="R241" s="12">
        <v>0</v>
      </c>
      <c r="S241" s="116">
        <v>1305.0878</v>
      </c>
      <c r="T241" s="12">
        <v>1</v>
      </c>
      <c r="U241" s="12">
        <v>1</v>
      </c>
      <c r="V241" s="116">
        <v>2329.7399999999998</v>
      </c>
      <c r="W241" s="116">
        <v>1024.6522</v>
      </c>
      <c r="X241" s="12" t="s">
        <v>254</v>
      </c>
      <c r="Y241" s="12">
        <v>0</v>
      </c>
      <c r="Z241" s="12">
        <v>0</v>
      </c>
      <c r="AA241" s="12">
        <v>0</v>
      </c>
      <c r="AB241" s="12">
        <v>1</v>
      </c>
      <c r="AC241" s="12">
        <v>5</v>
      </c>
      <c r="AD241" s="12">
        <v>5</v>
      </c>
      <c r="AE241" s="12">
        <v>1</v>
      </c>
      <c r="AF241" s="12">
        <v>6</v>
      </c>
      <c r="AG241" s="12" t="s">
        <v>1771</v>
      </c>
      <c r="AH241" s="12" t="s">
        <v>1552</v>
      </c>
    </row>
    <row r="242" spans="2:34" ht="28.8" x14ac:dyDescent="0.3">
      <c r="B242" s="12" t="s">
        <v>1105</v>
      </c>
      <c r="C242" s="12" t="s">
        <v>304</v>
      </c>
      <c r="D242" s="12" t="s">
        <v>333</v>
      </c>
      <c r="E242" s="12" t="s">
        <v>262</v>
      </c>
      <c r="F242" s="12" t="s">
        <v>1531</v>
      </c>
      <c r="G242" s="12" t="s">
        <v>1532</v>
      </c>
      <c r="H242" s="12" t="s">
        <v>1144</v>
      </c>
      <c r="I242" s="12" t="s">
        <v>1110</v>
      </c>
      <c r="J242" s="12" t="s">
        <v>1132</v>
      </c>
      <c r="K242" s="12" t="s">
        <v>1145</v>
      </c>
      <c r="L242" s="84" t="s">
        <v>722</v>
      </c>
      <c r="M242" s="85"/>
      <c r="N242" s="88" t="s">
        <v>722</v>
      </c>
      <c r="O242" s="118">
        <v>0.24478405</v>
      </c>
      <c r="P242" s="116">
        <v>2329.7399999999998</v>
      </c>
      <c r="Q242" s="116">
        <v>2900.0232000000001</v>
      </c>
      <c r="R242" s="12">
        <v>0</v>
      </c>
      <c r="S242" s="116">
        <v>-570.28319999999997</v>
      </c>
      <c r="T242" s="12">
        <v>2</v>
      </c>
      <c r="U242" s="12">
        <v>1</v>
      </c>
      <c r="V242" s="116">
        <v>2329.7399999999998</v>
      </c>
      <c r="W242" s="116">
        <v>2900.0232000000001</v>
      </c>
      <c r="X242" s="12" t="s">
        <v>254</v>
      </c>
      <c r="Y242" s="12">
        <v>1</v>
      </c>
      <c r="Z242" s="12">
        <v>0</v>
      </c>
      <c r="AA242" s="12">
        <v>0</v>
      </c>
      <c r="AB242" s="12">
        <v>0</v>
      </c>
      <c r="AC242" s="12">
        <v>9</v>
      </c>
      <c r="AD242" s="12">
        <v>5</v>
      </c>
      <c r="AE242" s="12">
        <v>1</v>
      </c>
      <c r="AF242" s="12">
        <v>6</v>
      </c>
      <c r="AG242" s="12" t="s">
        <v>1775</v>
      </c>
      <c r="AH242" s="12" t="s">
        <v>1552</v>
      </c>
    </row>
    <row r="243" spans="2:34" ht="28.8" x14ac:dyDescent="0.3">
      <c r="B243" s="12" t="s">
        <v>1105</v>
      </c>
      <c r="C243" s="12" t="s">
        <v>304</v>
      </c>
      <c r="D243" s="12" t="s">
        <v>333</v>
      </c>
      <c r="E243" s="12" t="s">
        <v>260</v>
      </c>
      <c r="F243" s="12" t="s">
        <v>2846</v>
      </c>
      <c r="G243" s="12" t="s">
        <v>2898</v>
      </c>
      <c r="H243" s="12" t="s">
        <v>1144</v>
      </c>
      <c r="I243" s="12" t="s">
        <v>1110</v>
      </c>
      <c r="J243" s="12" t="s">
        <v>1132</v>
      </c>
      <c r="K243" s="12" t="s">
        <v>1145</v>
      </c>
      <c r="L243" s="84" t="s">
        <v>722</v>
      </c>
      <c r="M243" s="85"/>
      <c r="N243" s="88" t="s">
        <v>722</v>
      </c>
      <c r="O243" s="118">
        <v>0.29653819999999997</v>
      </c>
      <c r="P243" s="116">
        <v>2329.7399999999998</v>
      </c>
      <c r="Q243" s="116">
        <v>3020.5969</v>
      </c>
      <c r="R243" s="12">
        <v>0</v>
      </c>
      <c r="S243" s="116">
        <v>-690.8569</v>
      </c>
      <c r="T243" s="12">
        <v>3</v>
      </c>
      <c r="U243" s="12">
        <v>1</v>
      </c>
      <c r="V243" s="116">
        <v>2329.7399999999998</v>
      </c>
      <c r="W243" s="116">
        <v>3020.5969</v>
      </c>
      <c r="X243" s="12" t="s">
        <v>254</v>
      </c>
      <c r="Y243" s="12">
        <v>1</v>
      </c>
      <c r="Z243" s="12">
        <v>0</v>
      </c>
      <c r="AA243" s="12">
        <v>0</v>
      </c>
      <c r="AB243" s="12">
        <v>0</v>
      </c>
      <c r="AC243" s="12">
        <v>8</v>
      </c>
      <c r="AD243" s="12">
        <v>5</v>
      </c>
      <c r="AE243" s="12">
        <v>1</v>
      </c>
      <c r="AF243" s="12">
        <v>6</v>
      </c>
      <c r="AG243" s="12" t="s">
        <v>1776</v>
      </c>
      <c r="AH243" s="12" t="s">
        <v>1552</v>
      </c>
    </row>
    <row r="244" spans="2:34" ht="28.8" x14ac:dyDescent="0.3">
      <c r="B244" s="12" t="s">
        <v>1105</v>
      </c>
      <c r="C244" s="12" t="s">
        <v>304</v>
      </c>
      <c r="D244" s="12" t="s">
        <v>333</v>
      </c>
      <c r="E244" s="12" t="s">
        <v>249</v>
      </c>
      <c r="F244" s="12" t="s">
        <v>1531</v>
      </c>
      <c r="G244" s="12" t="s">
        <v>1532</v>
      </c>
      <c r="H244" s="12" t="s">
        <v>1144</v>
      </c>
      <c r="I244" s="12" t="s">
        <v>1110</v>
      </c>
      <c r="J244" s="12" t="s">
        <v>1132</v>
      </c>
      <c r="K244" s="12" t="s">
        <v>1145</v>
      </c>
      <c r="L244" s="84" t="s">
        <v>722</v>
      </c>
      <c r="M244" s="85"/>
      <c r="N244" s="88" t="s">
        <v>722</v>
      </c>
      <c r="O244" s="118">
        <v>0.36815117000000003</v>
      </c>
      <c r="P244" s="116">
        <v>2329.7399999999998</v>
      </c>
      <c r="Q244" s="116">
        <v>3187.4364999999998</v>
      </c>
      <c r="R244" s="12">
        <v>0</v>
      </c>
      <c r="S244" s="116">
        <v>-857.69650000000001</v>
      </c>
      <c r="T244" s="12">
        <v>4</v>
      </c>
      <c r="U244" s="12">
        <v>1</v>
      </c>
      <c r="V244" s="116">
        <v>2329.7399999999998</v>
      </c>
      <c r="W244" s="116">
        <v>3187.4364999999998</v>
      </c>
      <c r="X244" s="12" t="s">
        <v>254</v>
      </c>
      <c r="Y244" s="12">
        <v>1</v>
      </c>
      <c r="Z244" s="12">
        <v>0</v>
      </c>
      <c r="AA244" s="12">
        <v>0</v>
      </c>
      <c r="AB244" s="12">
        <v>0</v>
      </c>
      <c r="AC244" s="12">
        <v>3</v>
      </c>
      <c r="AD244" s="12">
        <v>5</v>
      </c>
      <c r="AE244" s="12">
        <v>1</v>
      </c>
      <c r="AF244" s="12">
        <v>6</v>
      </c>
      <c r="AG244" s="12" t="s">
        <v>1777</v>
      </c>
      <c r="AH244" s="12" t="s">
        <v>1552</v>
      </c>
    </row>
    <row r="245" spans="2:34" ht="28.8" x14ac:dyDescent="0.3">
      <c r="B245" s="12" t="s">
        <v>1105</v>
      </c>
      <c r="C245" s="12" t="s">
        <v>304</v>
      </c>
      <c r="D245" s="12" t="s">
        <v>333</v>
      </c>
      <c r="E245" s="12" t="s">
        <v>259</v>
      </c>
      <c r="F245" s="12" t="s">
        <v>2846</v>
      </c>
      <c r="G245" s="12" t="s">
        <v>1532</v>
      </c>
      <c r="H245" s="12" t="s">
        <v>1144</v>
      </c>
      <c r="I245" s="12" t="s">
        <v>1110</v>
      </c>
      <c r="J245" s="12" t="s">
        <v>1132</v>
      </c>
      <c r="K245" s="12" t="s">
        <v>1145</v>
      </c>
      <c r="L245" s="84" t="s">
        <v>722</v>
      </c>
      <c r="M245" s="85"/>
      <c r="N245" s="88" t="s">
        <v>722</v>
      </c>
      <c r="O245" s="118">
        <v>0.53644351000000001</v>
      </c>
      <c r="P245" s="116">
        <v>2329.7399999999998</v>
      </c>
      <c r="Q245" s="116">
        <v>3579.5138999999999</v>
      </c>
      <c r="R245" s="12">
        <v>0</v>
      </c>
      <c r="S245" s="116">
        <v>-1249.7738999999999</v>
      </c>
      <c r="T245" s="12">
        <v>5</v>
      </c>
      <c r="U245" s="12">
        <v>1</v>
      </c>
      <c r="V245" s="116">
        <v>2329.7399999999998</v>
      </c>
      <c r="W245" s="116">
        <v>3579.5138999999999</v>
      </c>
      <c r="X245" s="12" t="s">
        <v>254</v>
      </c>
      <c r="Y245" s="12">
        <v>1</v>
      </c>
      <c r="Z245" s="12">
        <v>0</v>
      </c>
      <c r="AA245" s="12">
        <v>0</v>
      </c>
      <c r="AB245" s="12">
        <v>0</v>
      </c>
      <c r="AC245" s="12">
        <v>7</v>
      </c>
      <c r="AD245" s="12">
        <v>5</v>
      </c>
      <c r="AE245" s="12">
        <v>1</v>
      </c>
      <c r="AF245" s="12">
        <v>6</v>
      </c>
      <c r="AG245" s="12" t="s">
        <v>1772</v>
      </c>
      <c r="AH245" s="12" t="s">
        <v>1552</v>
      </c>
    </row>
    <row r="246" spans="2:34" ht="28.8" x14ac:dyDescent="0.3">
      <c r="B246" s="12" t="s">
        <v>1105</v>
      </c>
      <c r="C246" s="12" t="s">
        <v>304</v>
      </c>
      <c r="D246" s="12" t="s">
        <v>333</v>
      </c>
      <c r="E246" s="12" t="s">
        <v>251</v>
      </c>
      <c r="F246" s="12" t="s">
        <v>1531</v>
      </c>
      <c r="G246" s="12" t="s">
        <v>2898</v>
      </c>
      <c r="H246" s="12" t="s">
        <v>1144</v>
      </c>
      <c r="I246" s="12" t="s">
        <v>1110</v>
      </c>
      <c r="J246" s="12" t="s">
        <v>1132</v>
      </c>
      <c r="K246" s="12" t="s">
        <v>1145</v>
      </c>
      <c r="L246" s="84" t="s">
        <v>722</v>
      </c>
      <c r="M246" s="85"/>
      <c r="N246" s="88" t="s">
        <v>722</v>
      </c>
      <c r="O246" s="118">
        <v>0.64940945999999999</v>
      </c>
      <c r="P246" s="116">
        <v>2329.7399999999998</v>
      </c>
      <c r="Q246" s="116">
        <v>3842.6952000000001</v>
      </c>
      <c r="R246" s="12">
        <v>0</v>
      </c>
      <c r="S246" s="116">
        <v>-1512.9552000000001</v>
      </c>
      <c r="T246" s="12">
        <v>6</v>
      </c>
      <c r="U246" s="12">
        <v>1</v>
      </c>
      <c r="V246" s="116">
        <v>2329.7399999999998</v>
      </c>
      <c r="W246" s="116">
        <v>3842.6952000000001</v>
      </c>
      <c r="X246" s="12" t="s">
        <v>254</v>
      </c>
      <c r="Y246" s="12">
        <v>1</v>
      </c>
      <c r="Z246" s="12">
        <v>0</v>
      </c>
      <c r="AA246" s="12">
        <v>0</v>
      </c>
      <c r="AB246" s="12">
        <v>0</v>
      </c>
      <c r="AC246" s="12">
        <v>4</v>
      </c>
      <c r="AD246" s="12">
        <v>5</v>
      </c>
      <c r="AE246" s="12">
        <v>1</v>
      </c>
      <c r="AF246" s="12">
        <v>6</v>
      </c>
      <c r="AG246" s="12" t="s">
        <v>1773</v>
      </c>
      <c r="AH246" s="12" t="s">
        <v>1552</v>
      </c>
    </row>
    <row r="247" spans="2:34" ht="28.8" x14ac:dyDescent="0.3">
      <c r="B247" s="12" t="s">
        <v>1105</v>
      </c>
      <c r="C247" s="12" t="s">
        <v>304</v>
      </c>
      <c r="D247" s="12" t="s">
        <v>333</v>
      </c>
      <c r="E247" s="12" t="s">
        <v>256</v>
      </c>
      <c r="F247" s="12" t="s">
        <v>2846</v>
      </c>
      <c r="G247" s="12" t="s">
        <v>2898</v>
      </c>
      <c r="H247" s="12" t="s">
        <v>1144</v>
      </c>
      <c r="I247" s="12" t="s">
        <v>1110</v>
      </c>
      <c r="J247" s="12" t="s">
        <v>1132</v>
      </c>
      <c r="K247" s="12" t="s">
        <v>1145</v>
      </c>
      <c r="L247" s="84" t="s">
        <v>722</v>
      </c>
      <c r="M247" s="85"/>
      <c r="N247" s="88" t="s">
        <v>722</v>
      </c>
      <c r="O247" s="118">
        <v>0.89315615000000004</v>
      </c>
      <c r="P247" s="116">
        <v>2329.7399999999998</v>
      </c>
      <c r="Q247" s="116">
        <v>4410.5616</v>
      </c>
      <c r="R247" s="12">
        <v>0</v>
      </c>
      <c r="S247" s="116">
        <v>-2080.8216000000002</v>
      </c>
      <c r="T247" s="12">
        <v>7</v>
      </c>
      <c r="U247" s="12">
        <v>1</v>
      </c>
      <c r="V247" s="116">
        <v>2329.7399999999998</v>
      </c>
      <c r="W247" s="116">
        <v>4410.5616</v>
      </c>
      <c r="X247" s="12" t="s">
        <v>254</v>
      </c>
      <c r="Y247" s="12">
        <v>1</v>
      </c>
      <c r="Z247" s="12">
        <v>0</v>
      </c>
      <c r="AA247" s="12">
        <v>0</v>
      </c>
      <c r="AB247" s="12">
        <v>0</v>
      </c>
      <c r="AC247" s="12">
        <v>6</v>
      </c>
      <c r="AD247" s="12">
        <v>5</v>
      </c>
      <c r="AE247" s="12">
        <v>1</v>
      </c>
      <c r="AF247" s="12">
        <v>6</v>
      </c>
      <c r="AG247" s="12" t="s">
        <v>1774</v>
      </c>
      <c r="AH247" s="12" t="s">
        <v>1552</v>
      </c>
    </row>
    <row r="248" spans="2:34" ht="43.2" x14ac:dyDescent="0.3">
      <c r="B248" s="12" t="s">
        <v>1105</v>
      </c>
      <c r="C248" s="12" t="s">
        <v>304</v>
      </c>
      <c r="D248" s="12" t="s">
        <v>312</v>
      </c>
      <c r="E248" s="12" t="s">
        <v>256</v>
      </c>
      <c r="F248" s="12" t="s">
        <v>2846</v>
      </c>
      <c r="G248" s="12" t="s">
        <v>2898</v>
      </c>
      <c r="H248" s="12" t="s">
        <v>1150</v>
      </c>
      <c r="I248" s="12" t="s">
        <v>1110</v>
      </c>
      <c r="J248" s="12" t="s">
        <v>1132</v>
      </c>
      <c r="K248" s="12" t="s">
        <v>1151</v>
      </c>
      <c r="L248" s="84" t="s">
        <v>722</v>
      </c>
      <c r="M248" s="85"/>
      <c r="N248" s="88" t="s">
        <v>722</v>
      </c>
      <c r="O248" s="118">
        <v>-0.66600000000000004</v>
      </c>
      <c r="P248" s="116">
        <v>7</v>
      </c>
      <c r="Q248" s="116">
        <v>2.3380000000000001</v>
      </c>
      <c r="R248" s="12">
        <v>0</v>
      </c>
      <c r="S248" s="116">
        <v>228.43799999999999</v>
      </c>
      <c r="T248" s="12">
        <v>1</v>
      </c>
      <c r="U248" s="12">
        <v>49</v>
      </c>
      <c r="V248" s="116">
        <v>343</v>
      </c>
      <c r="W248" s="116">
        <v>114.562</v>
      </c>
      <c r="X248" s="12" t="s">
        <v>254</v>
      </c>
      <c r="Y248" s="12">
        <v>0</v>
      </c>
      <c r="Z248" s="12">
        <v>0</v>
      </c>
      <c r="AA248" s="12">
        <v>0</v>
      </c>
      <c r="AB248" s="12">
        <v>0</v>
      </c>
      <c r="AC248" s="12">
        <v>6</v>
      </c>
      <c r="AD248" s="12">
        <v>1</v>
      </c>
      <c r="AE248" s="12">
        <v>1</v>
      </c>
      <c r="AF248" s="12">
        <v>7</v>
      </c>
      <c r="AG248" s="12" t="s">
        <v>1778</v>
      </c>
      <c r="AH248" s="12" t="s">
        <v>1552</v>
      </c>
    </row>
    <row r="249" spans="2:34" ht="43.2" x14ac:dyDescent="0.3">
      <c r="B249" s="12" t="s">
        <v>1105</v>
      </c>
      <c r="C249" s="12" t="s">
        <v>304</v>
      </c>
      <c r="D249" s="12" t="s">
        <v>312</v>
      </c>
      <c r="E249" s="12" t="s">
        <v>254</v>
      </c>
      <c r="F249" s="12" t="s">
        <v>2846</v>
      </c>
      <c r="G249" s="12" t="s">
        <v>1532</v>
      </c>
      <c r="H249" s="12" t="s">
        <v>1150</v>
      </c>
      <c r="I249" s="12" t="s">
        <v>1110</v>
      </c>
      <c r="J249" s="12" t="s">
        <v>1132</v>
      </c>
      <c r="K249" s="12" t="s">
        <v>1151</v>
      </c>
      <c r="L249" s="84" t="s">
        <v>722</v>
      </c>
      <c r="M249" s="85"/>
      <c r="N249" s="88" t="s">
        <v>722</v>
      </c>
      <c r="O249" s="118">
        <v>-0.27900000000000003</v>
      </c>
      <c r="P249" s="116">
        <v>7</v>
      </c>
      <c r="Q249" s="116">
        <v>5.0469999999999997</v>
      </c>
      <c r="R249" s="12">
        <v>0</v>
      </c>
      <c r="S249" s="116">
        <v>95.697000000000003</v>
      </c>
      <c r="T249" s="12">
        <v>2</v>
      </c>
      <c r="U249" s="12">
        <v>49</v>
      </c>
      <c r="V249" s="116">
        <v>343</v>
      </c>
      <c r="W249" s="116">
        <v>247.303</v>
      </c>
      <c r="X249" s="12" t="s">
        <v>254</v>
      </c>
      <c r="Y249" s="12">
        <v>0</v>
      </c>
      <c r="Z249" s="12">
        <v>0</v>
      </c>
      <c r="AA249" s="12">
        <v>0</v>
      </c>
      <c r="AB249" s="12">
        <v>1</v>
      </c>
      <c r="AC249" s="12">
        <v>5</v>
      </c>
      <c r="AD249" s="12">
        <v>1</v>
      </c>
      <c r="AE249" s="12">
        <v>1</v>
      </c>
      <c r="AF249" s="12">
        <v>7</v>
      </c>
      <c r="AG249" s="12" t="s">
        <v>1779</v>
      </c>
      <c r="AH249" s="12" t="s">
        <v>1552</v>
      </c>
    </row>
    <row r="250" spans="2:34" ht="43.2" x14ac:dyDescent="0.3">
      <c r="B250" s="12" t="s">
        <v>1105</v>
      </c>
      <c r="C250" s="12" t="s">
        <v>304</v>
      </c>
      <c r="D250" s="12" t="s">
        <v>312</v>
      </c>
      <c r="E250" s="12" t="s">
        <v>251</v>
      </c>
      <c r="F250" s="12" t="s">
        <v>1531</v>
      </c>
      <c r="G250" s="12" t="s">
        <v>2898</v>
      </c>
      <c r="H250" s="12" t="s">
        <v>1150</v>
      </c>
      <c r="I250" s="12" t="s">
        <v>1110</v>
      </c>
      <c r="J250" s="12" t="s">
        <v>1132</v>
      </c>
      <c r="K250" s="12" t="s">
        <v>1151</v>
      </c>
      <c r="L250" s="84" t="s">
        <v>722</v>
      </c>
      <c r="M250" s="85"/>
      <c r="N250" s="88" t="s">
        <v>722</v>
      </c>
      <c r="O250" s="118">
        <v>-0.27600000000000002</v>
      </c>
      <c r="P250" s="116">
        <v>7</v>
      </c>
      <c r="Q250" s="116">
        <v>5.0679999999999996</v>
      </c>
      <c r="R250" s="12">
        <v>0</v>
      </c>
      <c r="S250" s="116">
        <v>94.667999999999907</v>
      </c>
      <c r="T250" s="12">
        <v>3</v>
      </c>
      <c r="U250" s="12">
        <v>49</v>
      </c>
      <c r="V250" s="116">
        <v>343</v>
      </c>
      <c r="W250" s="116">
        <v>248.33199999999999</v>
      </c>
      <c r="X250" s="12" t="s">
        <v>254</v>
      </c>
      <c r="Y250" s="12">
        <v>0</v>
      </c>
      <c r="Z250" s="12">
        <v>0</v>
      </c>
      <c r="AA250" s="12">
        <v>0</v>
      </c>
      <c r="AB250" s="12">
        <v>0</v>
      </c>
      <c r="AC250" s="12">
        <v>4</v>
      </c>
      <c r="AD250" s="12">
        <v>1</v>
      </c>
      <c r="AE250" s="12">
        <v>1</v>
      </c>
      <c r="AF250" s="12">
        <v>7</v>
      </c>
      <c r="AG250" s="12" t="s">
        <v>1780</v>
      </c>
      <c r="AH250" s="12" t="s">
        <v>1552</v>
      </c>
    </row>
    <row r="251" spans="2:34" ht="43.2" x14ac:dyDescent="0.3">
      <c r="B251" s="12" t="s">
        <v>1105</v>
      </c>
      <c r="C251" s="12" t="s">
        <v>304</v>
      </c>
      <c r="D251" s="12" t="s">
        <v>312</v>
      </c>
      <c r="E251" s="12" t="s">
        <v>262</v>
      </c>
      <c r="F251" s="12" t="s">
        <v>1531</v>
      </c>
      <c r="G251" s="12" t="s">
        <v>1532</v>
      </c>
      <c r="H251" s="12" t="s">
        <v>1150</v>
      </c>
      <c r="I251" s="12" t="s">
        <v>1110</v>
      </c>
      <c r="J251" s="12" t="s">
        <v>1132</v>
      </c>
      <c r="K251" s="12" t="s">
        <v>1151</v>
      </c>
      <c r="L251" s="84" t="s">
        <v>722</v>
      </c>
      <c r="M251" s="85"/>
      <c r="N251" s="88" t="s">
        <v>722</v>
      </c>
      <c r="O251" s="118">
        <v>9.4E-2</v>
      </c>
      <c r="P251" s="116">
        <v>7</v>
      </c>
      <c r="Q251" s="116">
        <v>7.6580000000000004</v>
      </c>
      <c r="R251" s="12">
        <v>0</v>
      </c>
      <c r="S251" s="116">
        <v>-32.241999999999997</v>
      </c>
      <c r="T251" s="12">
        <v>4</v>
      </c>
      <c r="U251" s="12">
        <v>49</v>
      </c>
      <c r="V251" s="116">
        <v>343</v>
      </c>
      <c r="W251" s="116">
        <v>375.24200000000002</v>
      </c>
      <c r="X251" s="12" t="s">
        <v>254</v>
      </c>
      <c r="Y251" s="12">
        <v>1</v>
      </c>
      <c r="Z251" s="12">
        <v>0</v>
      </c>
      <c r="AA251" s="12">
        <v>0</v>
      </c>
      <c r="AB251" s="12">
        <v>0</v>
      </c>
      <c r="AC251" s="12">
        <v>9</v>
      </c>
      <c r="AD251" s="12">
        <v>1</v>
      </c>
      <c r="AE251" s="12">
        <v>1</v>
      </c>
      <c r="AF251" s="12">
        <v>7</v>
      </c>
      <c r="AG251" s="12" t="s">
        <v>1781</v>
      </c>
      <c r="AH251" s="12" t="s">
        <v>1552</v>
      </c>
    </row>
    <row r="252" spans="2:34" ht="43.2" x14ac:dyDescent="0.3">
      <c r="B252" s="12" t="s">
        <v>1105</v>
      </c>
      <c r="C252" s="12" t="s">
        <v>304</v>
      </c>
      <c r="D252" s="12" t="s">
        <v>312</v>
      </c>
      <c r="E252" s="12" t="s">
        <v>246</v>
      </c>
      <c r="F252" s="12" t="s">
        <v>1531</v>
      </c>
      <c r="G252" s="12" t="s">
        <v>2898</v>
      </c>
      <c r="H252" s="12" t="s">
        <v>1150</v>
      </c>
      <c r="I252" s="12" t="s">
        <v>1110</v>
      </c>
      <c r="J252" s="12" t="s">
        <v>1132</v>
      </c>
      <c r="K252" s="12" t="s">
        <v>1151</v>
      </c>
      <c r="L252" s="84" t="s">
        <v>722</v>
      </c>
      <c r="M252" s="85"/>
      <c r="N252" s="88" t="s">
        <v>722</v>
      </c>
      <c r="O252" s="118">
        <v>0.16500000000000001</v>
      </c>
      <c r="P252" s="116">
        <v>7</v>
      </c>
      <c r="Q252" s="116">
        <v>8.1549999999999994</v>
      </c>
      <c r="R252" s="12">
        <v>0</v>
      </c>
      <c r="S252" s="116">
        <v>-56.594999999999999</v>
      </c>
      <c r="T252" s="12">
        <v>5</v>
      </c>
      <c r="U252" s="12">
        <v>49</v>
      </c>
      <c r="V252" s="116">
        <v>343</v>
      </c>
      <c r="W252" s="116">
        <v>399.59500000000003</v>
      </c>
      <c r="X252" s="12" t="s">
        <v>254</v>
      </c>
      <c r="Y252" s="12">
        <v>1</v>
      </c>
      <c r="Z252" s="12">
        <v>0</v>
      </c>
      <c r="AA252" s="12">
        <v>0</v>
      </c>
      <c r="AB252" s="12">
        <v>0</v>
      </c>
      <c r="AC252" s="12">
        <v>2</v>
      </c>
      <c r="AD252" s="12">
        <v>1</v>
      </c>
      <c r="AE252" s="12">
        <v>1</v>
      </c>
      <c r="AF252" s="12">
        <v>7</v>
      </c>
      <c r="AG252" s="12" t="s">
        <v>1782</v>
      </c>
      <c r="AH252" s="12" t="s">
        <v>1552</v>
      </c>
    </row>
    <row r="253" spans="2:34" ht="43.2" x14ac:dyDescent="0.3">
      <c r="B253" s="12" t="s">
        <v>1105</v>
      </c>
      <c r="C253" s="12" t="s">
        <v>304</v>
      </c>
      <c r="D253" s="12" t="s">
        <v>312</v>
      </c>
      <c r="E253" s="12" t="s">
        <v>260</v>
      </c>
      <c r="F253" s="12" t="s">
        <v>2846</v>
      </c>
      <c r="G253" s="12" t="s">
        <v>2898</v>
      </c>
      <c r="H253" s="12" t="s">
        <v>1150</v>
      </c>
      <c r="I253" s="12" t="s">
        <v>1110</v>
      </c>
      <c r="J253" s="12" t="s">
        <v>1132</v>
      </c>
      <c r="K253" s="12" t="s">
        <v>1151</v>
      </c>
      <c r="L253" s="84" t="s">
        <v>722</v>
      </c>
      <c r="M253" s="85"/>
      <c r="N253" s="88" t="s">
        <v>722</v>
      </c>
      <c r="O253" s="118">
        <v>0.26200000000000001</v>
      </c>
      <c r="P253" s="116">
        <v>7</v>
      </c>
      <c r="Q253" s="116">
        <v>8.8339999999999996</v>
      </c>
      <c r="R253" s="12">
        <v>0</v>
      </c>
      <c r="S253" s="116">
        <v>-89.866</v>
      </c>
      <c r="T253" s="12">
        <v>6</v>
      </c>
      <c r="U253" s="12">
        <v>49</v>
      </c>
      <c r="V253" s="116">
        <v>343</v>
      </c>
      <c r="W253" s="116">
        <v>432.86599999999999</v>
      </c>
      <c r="X253" s="12" t="s">
        <v>254</v>
      </c>
      <c r="Y253" s="12">
        <v>1</v>
      </c>
      <c r="Z253" s="12">
        <v>0</v>
      </c>
      <c r="AA253" s="12">
        <v>0</v>
      </c>
      <c r="AB253" s="12">
        <v>0</v>
      </c>
      <c r="AC253" s="12">
        <v>8</v>
      </c>
      <c r="AD253" s="12">
        <v>1</v>
      </c>
      <c r="AE253" s="12">
        <v>1</v>
      </c>
      <c r="AF253" s="12">
        <v>7</v>
      </c>
      <c r="AG253" s="12" t="s">
        <v>1783</v>
      </c>
      <c r="AH253" s="12" t="s">
        <v>1552</v>
      </c>
    </row>
    <row r="254" spans="2:34" ht="43.2" x14ac:dyDescent="0.3">
      <c r="B254" s="12" t="s">
        <v>1105</v>
      </c>
      <c r="C254" s="12" t="s">
        <v>304</v>
      </c>
      <c r="D254" s="12" t="s">
        <v>312</v>
      </c>
      <c r="E254" s="12" t="s">
        <v>249</v>
      </c>
      <c r="F254" s="12" t="s">
        <v>1531</v>
      </c>
      <c r="G254" s="12" t="s">
        <v>1532</v>
      </c>
      <c r="H254" s="12" t="s">
        <v>1150</v>
      </c>
      <c r="I254" s="12" t="s">
        <v>1110</v>
      </c>
      <c r="J254" s="12" t="s">
        <v>1132</v>
      </c>
      <c r="K254" s="12" t="s">
        <v>1151</v>
      </c>
      <c r="L254" s="84" t="s">
        <v>722</v>
      </c>
      <c r="M254" s="85"/>
      <c r="N254" s="88" t="s">
        <v>722</v>
      </c>
      <c r="O254" s="118">
        <v>0.35</v>
      </c>
      <c r="P254" s="116">
        <v>7</v>
      </c>
      <c r="Q254" s="116">
        <v>9.4499999999999993</v>
      </c>
      <c r="R254" s="12">
        <v>0</v>
      </c>
      <c r="S254" s="116">
        <v>-120.05</v>
      </c>
      <c r="T254" s="12">
        <v>7</v>
      </c>
      <c r="U254" s="12">
        <v>49</v>
      </c>
      <c r="V254" s="116">
        <v>343</v>
      </c>
      <c r="W254" s="116">
        <v>463.05</v>
      </c>
      <c r="X254" s="12" t="s">
        <v>254</v>
      </c>
      <c r="Y254" s="12">
        <v>1</v>
      </c>
      <c r="Z254" s="12">
        <v>0</v>
      </c>
      <c r="AA254" s="12">
        <v>0</v>
      </c>
      <c r="AB254" s="12">
        <v>0</v>
      </c>
      <c r="AC254" s="12">
        <v>3</v>
      </c>
      <c r="AD254" s="12">
        <v>1</v>
      </c>
      <c r="AE254" s="12">
        <v>1</v>
      </c>
      <c r="AF254" s="12">
        <v>7</v>
      </c>
      <c r="AG254" s="12" t="s">
        <v>1784</v>
      </c>
      <c r="AH254" s="12" t="s">
        <v>1552</v>
      </c>
    </row>
    <row r="255" spans="2:34" ht="43.2" x14ac:dyDescent="0.3">
      <c r="B255" s="12" t="s">
        <v>1105</v>
      </c>
      <c r="C255" s="12" t="s">
        <v>304</v>
      </c>
      <c r="D255" s="12" t="s">
        <v>312</v>
      </c>
      <c r="E255" s="12" t="s">
        <v>259</v>
      </c>
      <c r="F255" s="12" t="s">
        <v>2846</v>
      </c>
      <c r="G255" s="12" t="s">
        <v>1532</v>
      </c>
      <c r="H255" s="12" t="s">
        <v>1150</v>
      </c>
      <c r="I255" s="12" t="s">
        <v>1110</v>
      </c>
      <c r="J255" s="12" t="s">
        <v>1132</v>
      </c>
      <c r="K255" s="12" t="s">
        <v>1151</v>
      </c>
      <c r="L255" s="84" t="s">
        <v>722</v>
      </c>
      <c r="M255" s="85"/>
      <c r="N255" s="88" t="s">
        <v>722</v>
      </c>
      <c r="O255" s="118">
        <v>0.36299999999999999</v>
      </c>
      <c r="P255" s="116">
        <v>7</v>
      </c>
      <c r="Q255" s="116">
        <v>9.5410000000000004</v>
      </c>
      <c r="R255" s="12">
        <v>0</v>
      </c>
      <c r="S255" s="116">
        <v>-124.509</v>
      </c>
      <c r="T255" s="12">
        <v>8</v>
      </c>
      <c r="U255" s="12">
        <v>49</v>
      </c>
      <c r="V255" s="116">
        <v>343</v>
      </c>
      <c r="W255" s="116">
        <v>467.50900000000001</v>
      </c>
      <c r="X255" s="12" t="s">
        <v>254</v>
      </c>
      <c r="Y255" s="12">
        <v>1</v>
      </c>
      <c r="Z255" s="12">
        <v>0</v>
      </c>
      <c r="AA255" s="12">
        <v>0</v>
      </c>
      <c r="AB255" s="12">
        <v>0</v>
      </c>
      <c r="AC255" s="12">
        <v>7</v>
      </c>
      <c r="AD255" s="12">
        <v>1</v>
      </c>
      <c r="AE255" s="12">
        <v>1</v>
      </c>
      <c r="AF255" s="12">
        <v>7</v>
      </c>
      <c r="AG255" s="12" t="s">
        <v>1785</v>
      </c>
      <c r="AH255" s="12" t="s">
        <v>1552</v>
      </c>
    </row>
    <row r="256" spans="2:34" ht="28.8" x14ac:dyDescent="0.3">
      <c r="B256" s="12" t="s">
        <v>1105</v>
      </c>
      <c r="C256" s="12" t="s">
        <v>304</v>
      </c>
      <c r="D256" s="12" t="s">
        <v>322</v>
      </c>
      <c r="E256" s="12" t="s">
        <v>249</v>
      </c>
      <c r="F256" s="12" t="s">
        <v>1531</v>
      </c>
      <c r="G256" s="12" t="s">
        <v>1532</v>
      </c>
      <c r="H256" s="12" t="s">
        <v>1150</v>
      </c>
      <c r="I256" s="12" t="s">
        <v>1110</v>
      </c>
      <c r="J256" s="12" t="s">
        <v>1132</v>
      </c>
      <c r="K256" s="12" t="s">
        <v>1151</v>
      </c>
      <c r="L256" s="84" t="s">
        <v>723</v>
      </c>
      <c r="M256" s="85"/>
      <c r="N256" s="88" t="s">
        <v>723</v>
      </c>
      <c r="O256" s="118">
        <v>1.016</v>
      </c>
      <c r="P256" s="116">
        <v>0.52500000000000002</v>
      </c>
      <c r="Q256" s="116">
        <v>1.0584</v>
      </c>
      <c r="R256" s="12">
        <v>0</v>
      </c>
      <c r="S256" s="116">
        <v>-26.136599999999898</v>
      </c>
      <c r="T256" s="12">
        <v>0</v>
      </c>
      <c r="U256" s="12">
        <v>49</v>
      </c>
      <c r="V256" s="116">
        <v>25.725000000000001</v>
      </c>
      <c r="W256" s="116">
        <v>51.861600000000003</v>
      </c>
      <c r="X256" s="12" t="s">
        <v>254</v>
      </c>
      <c r="Y256" s="12">
        <v>1</v>
      </c>
      <c r="Z256" s="12">
        <v>1</v>
      </c>
      <c r="AA256" s="12">
        <v>0</v>
      </c>
      <c r="AB256" s="12">
        <v>0</v>
      </c>
      <c r="AC256" s="12">
        <v>3</v>
      </c>
      <c r="AD256" s="12">
        <v>2</v>
      </c>
      <c r="AE256" s="12">
        <v>1</v>
      </c>
      <c r="AF256" s="12">
        <v>7</v>
      </c>
      <c r="AG256" s="12" t="s">
        <v>1788</v>
      </c>
      <c r="AH256" s="12" t="s">
        <v>1552</v>
      </c>
    </row>
    <row r="257" spans="2:34" ht="28.8" x14ac:dyDescent="0.3">
      <c r="B257" s="12" t="s">
        <v>1105</v>
      </c>
      <c r="C257" s="12" t="s">
        <v>304</v>
      </c>
      <c r="D257" s="12" t="s">
        <v>322</v>
      </c>
      <c r="E257" s="12" t="s">
        <v>256</v>
      </c>
      <c r="F257" s="12" t="s">
        <v>2846</v>
      </c>
      <c r="G257" s="12" t="s">
        <v>2898</v>
      </c>
      <c r="H257" s="12" t="s">
        <v>1150</v>
      </c>
      <c r="I257" s="12" t="s">
        <v>1110</v>
      </c>
      <c r="J257" s="12" t="s">
        <v>1132</v>
      </c>
      <c r="K257" s="12" t="s">
        <v>1151</v>
      </c>
      <c r="L257" s="84" t="s">
        <v>722</v>
      </c>
      <c r="M257" s="85"/>
      <c r="N257" s="88" t="s">
        <v>722</v>
      </c>
      <c r="O257" s="118">
        <v>-0.61695237999999997</v>
      </c>
      <c r="P257" s="116">
        <v>0.52500000000000002</v>
      </c>
      <c r="Q257" s="116">
        <v>0.2011</v>
      </c>
      <c r="R257" s="12">
        <v>0</v>
      </c>
      <c r="S257" s="116">
        <v>15.8711</v>
      </c>
      <c r="T257" s="12">
        <v>1</v>
      </c>
      <c r="U257" s="12">
        <v>49</v>
      </c>
      <c r="V257" s="116">
        <v>25.725000000000001</v>
      </c>
      <c r="W257" s="116">
        <v>9.8538999999999994</v>
      </c>
      <c r="X257" s="12" t="s">
        <v>254</v>
      </c>
      <c r="Y257" s="12">
        <v>0</v>
      </c>
      <c r="Z257" s="12">
        <v>0</v>
      </c>
      <c r="AA257" s="12">
        <v>0</v>
      </c>
      <c r="AB257" s="12">
        <v>0</v>
      </c>
      <c r="AC257" s="12">
        <v>6</v>
      </c>
      <c r="AD257" s="12">
        <v>2</v>
      </c>
      <c r="AE257" s="12">
        <v>1</v>
      </c>
      <c r="AF257" s="12">
        <v>7</v>
      </c>
      <c r="AG257" s="12" t="s">
        <v>1786</v>
      </c>
      <c r="AH257" s="12" t="s">
        <v>1552</v>
      </c>
    </row>
    <row r="258" spans="2:34" ht="28.8" x14ac:dyDescent="0.3">
      <c r="B258" s="12" t="s">
        <v>1105</v>
      </c>
      <c r="C258" s="12" t="s">
        <v>304</v>
      </c>
      <c r="D258" s="12" t="s">
        <v>322</v>
      </c>
      <c r="E258" s="12" t="s">
        <v>260</v>
      </c>
      <c r="F258" s="12" t="s">
        <v>2846</v>
      </c>
      <c r="G258" s="12" t="s">
        <v>2898</v>
      </c>
      <c r="H258" s="12" t="s">
        <v>1150</v>
      </c>
      <c r="I258" s="12" t="s">
        <v>1110</v>
      </c>
      <c r="J258" s="12" t="s">
        <v>1132</v>
      </c>
      <c r="K258" s="12" t="s">
        <v>1151</v>
      </c>
      <c r="L258" s="84" t="s">
        <v>722</v>
      </c>
      <c r="M258" s="85"/>
      <c r="N258" s="88" t="s">
        <v>722</v>
      </c>
      <c r="O258" s="118">
        <v>-0.29333333</v>
      </c>
      <c r="P258" s="116">
        <v>0.52500000000000002</v>
      </c>
      <c r="Q258" s="116">
        <v>0.371</v>
      </c>
      <c r="R258" s="12">
        <v>0</v>
      </c>
      <c r="S258" s="116">
        <v>7.5460000000000003</v>
      </c>
      <c r="T258" s="12">
        <v>2</v>
      </c>
      <c r="U258" s="12">
        <v>49</v>
      </c>
      <c r="V258" s="116">
        <v>25.725000000000001</v>
      </c>
      <c r="W258" s="116">
        <v>18.178999999999998</v>
      </c>
      <c r="X258" s="12" t="s">
        <v>254</v>
      </c>
      <c r="Y258" s="12">
        <v>0</v>
      </c>
      <c r="Z258" s="12">
        <v>0</v>
      </c>
      <c r="AA258" s="12">
        <v>0</v>
      </c>
      <c r="AB258" s="12">
        <v>0</v>
      </c>
      <c r="AC258" s="12">
        <v>8</v>
      </c>
      <c r="AD258" s="12">
        <v>2</v>
      </c>
      <c r="AE258" s="12">
        <v>1</v>
      </c>
      <c r="AF258" s="12">
        <v>7</v>
      </c>
      <c r="AG258" s="12" t="s">
        <v>1789</v>
      </c>
      <c r="AH258" s="12" t="s">
        <v>1552</v>
      </c>
    </row>
    <row r="259" spans="2:34" ht="28.8" x14ac:dyDescent="0.3">
      <c r="B259" s="12" t="s">
        <v>1105</v>
      </c>
      <c r="C259" s="12" t="s">
        <v>304</v>
      </c>
      <c r="D259" s="12" t="s">
        <v>322</v>
      </c>
      <c r="E259" s="12" t="s">
        <v>251</v>
      </c>
      <c r="F259" s="12" t="s">
        <v>1531</v>
      </c>
      <c r="G259" s="12" t="s">
        <v>2898</v>
      </c>
      <c r="H259" s="12" t="s">
        <v>1150</v>
      </c>
      <c r="I259" s="12" t="s">
        <v>1110</v>
      </c>
      <c r="J259" s="12" t="s">
        <v>1132</v>
      </c>
      <c r="K259" s="12" t="s">
        <v>1151</v>
      </c>
      <c r="L259" s="84" t="s">
        <v>722</v>
      </c>
      <c r="M259" s="85"/>
      <c r="N259" s="88" t="s">
        <v>722</v>
      </c>
      <c r="O259" s="118">
        <v>-2.495238E-2</v>
      </c>
      <c r="P259" s="116">
        <v>0.52500000000000002</v>
      </c>
      <c r="Q259" s="116">
        <v>0.51190000000000002</v>
      </c>
      <c r="R259" s="12">
        <v>0</v>
      </c>
      <c r="S259" s="116">
        <v>0.64190000000000003</v>
      </c>
      <c r="T259" s="12">
        <v>3</v>
      </c>
      <c r="U259" s="12">
        <v>49</v>
      </c>
      <c r="V259" s="116">
        <v>25.725000000000001</v>
      </c>
      <c r="W259" s="116">
        <v>25.083100000000002</v>
      </c>
      <c r="X259" s="12" t="s">
        <v>254</v>
      </c>
      <c r="Y259" s="12">
        <v>0</v>
      </c>
      <c r="Z259" s="12">
        <v>0</v>
      </c>
      <c r="AA259" s="12">
        <v>0</v>
      </c>
      <c r="AB259" s="12">
        <v>0</v>
      </c>
      <c r="AC259" s="12">
        <v>4</v>
      </c>
      <c r="AD259" s="12">
        <v>2</v>
      </c>
      <c r="AE259" s="12">
        <v>1</v>
      </c>
      <c r="AF259" s="12">
        <v>7</v>
      </c>
      <c r="AG259" s="12" t="s">
        <v>1790</v>
      </c>
      <c r="AH259" s="12" t="s">
        <v>1552</v>
      </c>
    </row>
    <row r="260" spans="2:34" ht="28.8" x14ac:dyDescent="0.3">
      <c r="B260" s="12" t="s">
        <v>1105</v>
      </c>
      <c r="C260" s="12" t="s">
        <v>304</v>
      </c>
      <c r="D260" s="12" t="s">
        <v>322</v>
      </c>
      <c r="E260" s="12" t="s">
        <v>254</v>
      </c>
      <c r="F260" s="12" t="s">
        <v>2846</v>
      </c>
      <c r="G260" s="12" t="s">
        <v>1532</v>
      </c>
      <c r="H260" s="12" t="s">
        <v>1150</v>
      </c>
      <c r="I260" s="12" t="s">
        <v>1110</v>
      </c>
      <c r="J260" s="12" t="s">
        <v>1132</v>
      </c>
      <c r="K260" s="12" t="s">
        <v>1151</v>
      </c>
      <c r="L260" s="84" t="s">
        <v>722</v>
      </c>
      <c r="M260" s="85"/>
      <c r="N260" s="88" t="s">
        <v>722</v>
      </c>
      <c r="O260" s="118">
        <v>-1.9428569999999999E-2</v>
      </c>
      <c r="P260" s="116">
        <v>0.52500000000000002</v>
      </c>
      <c r="Q260" s="116">
        <v>0.51480000000000004</v>
      </c>
      <c r="R260" s="12">
        <v>0</v>
      </c>
      <c r="S260" s="116">
        <v>0.49980000000000002</v>
      </c>
      <c r="T260" s="12">
        <v>4</v>
      </c>
      <c r="U260" s="12">
        <v>49</v>
      </c>
      <c r="V260" s="116">
        <v>25.725000000000001</v>
      </c>
      <c r="W260" s="116">
        <v>25.225200000000001</v>
      </c>
      <c r="X260" s="12" t="s">
        <v>254</v>
      </c>
      <c r="Y260" s="12">
        <v>0</v>
      </c>
      <c r="Z260" s="12">
        <v>0</v>
      </c>
      <c r="AA260" s="12">
        <v>0</v>
      </c>
      <c r="AB260" s="12">
        <v>1</v>
      </c>
      <c r="AC260" s="12">
        <v>5</v>
      </c>
      <c r="AD260" s="12">
        <v>2</v>
      </c>
      <c r="AE260" s="12">
        <v>1</v>
      </c>
      <c r="AF260" s="12">
        <v>7</v>
      </c>
      <c r="AG260" s="12" t="s">
        <v>1791</v>
      </c>
      <c r="AH260" s="12" t="s">
        <v>1552</v>
      </c>
    </row>
    <row r="261" spans="2:34" ht="28.8" x14ac:dyDescent="0.3">
      <c r="B261" s="12" t="s">
        <v>1105</v>
      </c>
      <c r="C261" s="12" t="s">
        <v>304</v>
      </c>
      <c r="D261" s="12" t="s">
        <v>322</v>
      </c>
      <c r="E261" s="12" t="s">
        <v>259</v>
      </c>
      <c r="F261" s="12" t="s">
        <v>2846</v>
      </c>
      <c r="G261" s="12" t="s">
        <v>1532</v>
      </c>
      <c r="H261" s="12" t="s">
        <v>1150</v>
      </c>
      <c r="I261" s="12" t="s">
        <v>1110</v>
      </c>
      <c r="J261" s="12" t="s">
        <v>1132</v>
      </c>
      <c r="K261" s="12" t="s">
        <v>1151</v>
      </c>
      <c r="L261" s="84" t="s">
        <v>722</v>
      </c>
      <c r="M261" s="85"/>
      <c r="N261" s="88" t="s">
        <v>722</v>
      </c>
      <c r="O261" s="118">
        <v>-1.866667E-2</v>
      </c>
      <c r="P261" s="116">
        <v>0.52500000000000002</v>
      </c>
      <c r="Q261" s="116">
        <v>0.51519999999999999</v>
      </c>
      <c r="R261" s="12">
        <v>0</v>
      </c>
      <c r="S261" s="116">
        <v>0.48019999999999902</v>
      </c>
      <c r="T261" s="12">
        <v>5</v>
      </c>
      <c r="U261" s="12">
        <v>49</v>
      </c>
      <c r="V261" s="116">
        <v>25.725000000000001</v>
      </c>
      <c r="W261" s="116">
        <v>25.244800000000001</v>
      </c>
      <c r="X261" s="12" t="s">
        <v>254</v>
      </c>
      <c r="Y261" s="12">
        <v>0</v>
      </c>
      <c r="Z261" s="12">
        <v>0</v>
      </c>
      <c r="AA261" s="12">
        <v>0</v>
      </c>
      <c r="AB261" s="12">
        <v>0</v>
      </c>
      <c r="AC261" s="12">
        <v>7</v>
      </c>
      <c r="AD261" s="12">
        <v>2</v>
      </c>
      <c r="AE261" s="12">
        <v>1</v>
      </c>
      <c r="AF261" s="12">
        <v>7</v>
      </c>
      <c r="AG261" s="12" t="s">
        <v>1792</v>
      </c>
      <c r="AH261" s="12" t="s">
        <v>1552</v>
      </c>
    </row>
    <row r="262" spans="2:34" ht="28.8" x14ac:dyDescent="0.3">
      <c r="B262" s="12" t="s">
        <v>1105</v>
      </c>
      <c r="C262" s="12" t="s">
        <v>304</v>
      </c>
      <c r="D262" s="12" t="s">
        <v>322</v>
      </c>
      <c r="E262" s="12" t="s">
        <v>246</v>
      </c>
      <c r="F262" s="12" t="s">
        <v>1531</v>
      </c>
      <c r="G262" s="12" t="s">
        <v>2898</v>
      </c>
      <c r="H262" s="12" t="s">
        <v>1150</v>
      </c>
      <c r="I262" s="12" t="s">
        <v>1110</v>
      </c>
      <c r="J262" s="12" t="s">
        <v>1132</v>
      </c>
      <c r="K262" s="12" t="s">
        <v>1151</v>
      </c>
      <c r="L262" s="84" t="s">
        <v>722</v>
      </c>
      <c r="M262" s="85"/>
      <c r="N262" s="88" t="s">
        <v>722</v>
      </c>
      <c r="O262" s="118">
        <v>-5.9047600000000002E-3</v>
      </c>
      <c r="P262" s="116">
        <v>0.52500000000000002</v>
      </c>
      <c r="Q262" s="116">
        <v>0.52190000000000003</v>
      </c>
      <c r="R262" s="12">
        <v>0</v>
      </c>
      <c r="S262" s="116">
        <v>0.15190000000000001</v>
      </c>
      <c r="T262" s="12">
        <v>6</v>
      </c>
      <c r="U262" s="12">
        <v>49</v>
      </c>
      <c r="V262" s="116">
        <v>25.725000000000001</v>
      </c>
      <c r="W262" s="116">
        <v>25.5731</v>
      </c>
      <c r="X262" s="12" t="s">
        <v>254</v>
      </c>
      <c r="Y262" s="12">
        <v>0</v>
      </c>
      <c r="Z262" s="12">
        <v>0</v>
      </c>
      <c r="AA262" s="12">
        <v>0</v>
      </c>
      <c r="AB262" s="12">
        <v>0</v>
      </c>
      <c r="AC262" s="12">
        <v>2</v>
      </c>
      <c r="AD262" s="12">
        <v>2</v>
      </c>
      <c r="AE262" s="12">
        <v>1</v>
      </c>
      <c r="AF262" s="12">
        <v>7</v>
      </c>
      <c r="AG262" s="12" t="s">
        <v>1793</v>
      </c>
      <c r="AH262" s="12" t="s">
        <v>1552</v>
      </c>
    </row>
    <row r="263" spans="2:34" ht="28.8" x14ac:dyDescent="0.3">
      <c r="B263" s="12" t="s">
        <v>1105</v>
      </c>
      <c r="C263" s="12" t="s">
        <v>304</v>
      </c>
      <c r="D263" s="12" t="s">
        <v>322</v>
      </c>
      <c r="E263" s="12" t="s">
        <v>262</v>
      </c>
      <c r="F263" s="12" t="s">
        <v>1531</v>
      </c>
      <c r="G263" s="12" t="s">
        <v>1532</v>
      </c>
      <c r="H263" s="12" t="s">
        <v>1150</v>
      </c>
      <c r="I263" s="12" t="s">
        <v>1110</v>
      </c>
      <c r="J263" s="12" t="s">
        <v>1132</v>
      </c>
      <c r="K263" s="12" t="s">
        <v>1151</v>
      </c>
      <c r="L263" s="84" t="s">
        <v>722</v>
      </c>
      <c r="M263" s="85"/>
      <c r="N263" s="88" t="s">
        <v>722</v>
      </c>
      <c r="O263" s="118">
        <v>0.63371429000000001</v>
      </c>
      <c r="P263" s="116">
        <v>0.52500000000000002</v>
      </c>
      <c r="Q263" s="116">
        <v>0.85770000000000002</v>
      </c>
      <c r="R263" s="12">
        <v>0</v>
      </c>
      <c r="S263" s="116">
        <v>-16.302299999999999</v>
      </c>
      <c r="T263" s="12">
        <v>7</v>
      </c>
      <c r="U263" s="12">
        <v>49</v>
      </c>
      <c r="V263" s="116">
        <v>25.725000000000001</v>
      </c>
      <c r="W263" s="116">
        <v>42.027299999999997</v>
      </c>
      <c r="X263" s="12" t="s">
        <v>254</v>
      </c>
      <c r="Y263" s="12">
        <v>1</v>
      </c>
      <c r="Z263" s="12">
        <v>0</v>
      </c>
      <c r="AA263" s="12">
        <v>0</v>
      </c>
      <c r="AB263" s="12">
        <v>0</v>
      </c>
      <c r="AC263" s="12">
        <v>9</v>
      </c>
      <c r="AD263" s="12">
        <v>2</v>
      </c>
      <c r="AE263" s="12">
        <v>1</v>
      </c>
      <c r="AF263" s="12">
        <v>7</v>
      </c>
      <c r="AG263" s="12" t="s">
        <v>1787</v>
      </c>
      <c r="AH263" s="12" t="s">
        <v>1552</v>
      </c>
    </row>
    <row r="264" spans="2:34" ht="28.8" x14ac:dyDescent="0.3">
      <c r="B264" s="12" t="s">
        <v>1105</v>
      </c>
      <c r="C264" s="12" t="s">
        <v>304</v>
      </c>
      <c r="D264" s="12" t="s">
        <v>327</v>
      </c>
      <c r="E264" s="12" t="s">
        <v>256</v>
      </c>
      <c r="F264" s="12" t="s">
        <v>2846</v>
      </c>
      <c r="G264" s="12" t="s">
        <v>2898</v>
      </c>
      <c r="H264" s="12" t="s">
        <v>1150</v>
      </c>
      <c r="I264" s="12" t="s">
        <v>1110</v>
      </c>
      <c r="J264" s="12" t="s">
        <v>1132</v>
      </c>
      <c r="K264" s="12" t="s">
        <v>1151</v>
      </c>
      <c r="L264" s="84" t="s">
        <v>722</v>
      </c>
      <c r="M264" s="85"/>
      <c r="N264" s="88" t="s">
        <v>722</v>
      </c>
      <c r="O264" s="118">
        <v>-0.81628571000000005</v>
      </c>
      <c r="P264" s="116">
        <v>1.4</v>
      </c>
      <c r="Q264" s="116">
        <v>0.25719999999999998</v>
      </c>
      <c r="R264" s="12">
        <v>0</v>
      </c>
      <c r="S264" s="116">
        <v>55.997199999999999</v>
      </c>
      <c r="T264" s="12">
        <v>1</v>
      </c>
      <c r="U264" s="12">
        <v>49</v>
      </c>
      <c r="V264" s="116">
        <v>68.599999999999994</v>
      </c>
      <c r="W264" s="116">
        <v>12.6028</v>
      </c>
      <c r="X264" s="12" t="s">
        <v>254</v>
      </c>
      <c r="Y264" s="12">
        <v>0</v>
      </c>
      <c r="Z264" s="12">
        <v>0</v>
      </c>
      <c r="AA264" s="12">
        <v>0</v>
      </c>
      <c r="AB264" s="12">
        <v>0</v>
      </c>
      <c r="AC264" s="12">
        <v>6</v>
      </c>
      <c r="AD264" s="12">
        <v>3</v>
      </c>
      <c r="AE264" s="12">
        <v>1</v>
      </c>
      <c r="AF264" s="12">
        <v>7</v>
      </c>
      <c r="AG264" s="12" t="s">
        <v>1794</v>
      </c>
      <c r="AH264" s="12" t="s">
        <v>1552</v>
      </c>
    </row>
    <row r="265" spans="2:34" ht="28.8" x14ac:dyDescent="0.3">
      <c r="B265" s="12" t="s">
        <v>1105</v>
      </c>
      <c r="C265" s="12" t="s">
        <v>304</v>
      </c>
      <c r="D265" s="12" t="s">
        <v>327</v>
      </c>
      <c r="E265" s="12" t="s">
        <v>254</v>
      </c>
      <c r="F265" s="12" t="s">
        <v>2846</v>
      </c>
      <c r="G265" s="12" t="s">
        <v>1532</v>
      </c>
      <c r="H265" s="12" t="s">
        <v>1150</v>
      </c>
      <c r="I265" s="12" t="s">
        <v>1110</v>
      </c>
      <c r="J265" s="12" t="s">
        <v>1132</v>
      </c>
      <c r="K265" s="12" t="s">
        <v>1151</v>
      </c>
      <c r="L265" s="84" t="s">
        <v>722</v>
      </c>
      <c r="M265" s="85"/>
      <c r="N265" s="88" t="s">
        <v>722</v>
      </c>
      <c r="O265" s="118">
        <v>-0.54578570999999998</v>
      </c>
      <c r="P265" s="116">
        <v>1.4</v>
      </c>
      <c r="Q265" s="116">
        <v>0.63590000000000002</v>
      </c>
      <c r="R265" s="12">
        <v>0</v>
      </c>
      <c r="S265" s="116">
        <v>37.440899999999999</v>
      </c>
      <c r="T265" s="12">
        <v>2</v>
      </c>
      <c r="U265" s="12">
        <v>49</v>
      </c>
      <c r="V265" s="116">
        <v>68.599999999999994</v>
      </c>
      <c r="W265" s="116">
        <v>31.159099999999999</v>
      </c>
      <c r="X265" s="12" t="s">
        <v>254</v>
      </c>
      <c r="Y265" s="12">
        <v>0</v>
      </c>
      <c r="Z265" s="12">
        <v>0</v>
      </c>
      <c r="AA265" s="12">
        <v>0</v>
      </c>
      <c r="AB265" s="12">
        <v>1</v>
      </c>
      <c r="AC265" s="12">
        <v>5</v>
      </c>
      <c r="AD265" s="12">
        <v>3</v>
      </c>
      <c r="AE265" s="12">
        <v>1</v>
      </c>
      <c r="AF265" s="12">
        <v>7</v>
      </c>
      <c r="AG265" s="12" t="s">
        <v>1795</v>
      </c>
      <c r="AH265" s="12" t="s">
        <v>1552</v>
      </c>
    </row>
    <row r="266" spans="2:34" ht="28.8" x14ac:dyDescent="0.3">
      <c r="B266" s="12" t="s">
        <v>1105</v>
      </c>
      <c r="C266" s="12" t="s">
        <v>304</v>
      </c>
      <c r="D266" s="12" t="s">
        <v>327</v>
      </c>
      <c r="E266" s="12" t="s">
        <v>251</v>
      </c>
      <c r="F266" s="12" t="s">
        <v>1531</v>
      </c>
      <c r="G266" s="12" t="s">
        <v>2898</v>
      </c>
      <c r="H266" s="12" t="s">
        <v>1150</v>
      </c>
      <c r="I266" s="12" t="s">
        <v>1110</v>
      </c>
      <c r="J266" s="12" t="s">
        <v>1132</v>
      </c>
      <c r="K266" s="12" t="s">
        <v>1151</v>
      </c>
      <c r="L266" s="84" t="s">
        <v>722</v>
      </c>
      <c r="M266" s="85"/>
      <c r="N266" s="88" t="s">
        <v>722</v>
      </c>
      <c r="O266" s="118">
        <v>-0.44978571000000001</v>
      </c>
      <c r="P266" s="116">
        <v>1.4</v>
      </c>
      <c r="Q266" s="116">
        <v>0.77029999999999998</v>
      </c>
      <c r="R266" s="12">
        <v>0</v>
      </c>
      <c r="S266" s="116">
        <v>30.8553</v>
      </c>
      <c r="T266" s="12">
        <v>3</v>
      </c>
      <c r="U266" s="12">
        <v>49</v>
      </c>
      <c r="V266" s="116">
        <v>68.599999999999994</v>
      </c>
      <c r="W266" s="116">
        <v>37.744700000000002</v>
      </c>
      <c r="X266" s="12" t="s">
        <v>254</v>
      </c>
      <c r="Y266" s="12">
        <v>0</v>
      </c>
      <c r="Z266" s="12">
        <v>0</v>
      </c>
      <c r="AA266" s="12">
        <v>0</v>
      </c>
      <c r="AB266" s="12">
        <v>0</v>
      </c>
      <c r="AC266" s="12">
        <v>4</v>
      </c>
      <c r="AD266" s="12">
        <v>3</v>
      </c>
      <c r="AE266" s="12">
        <v>1</v>
      </c>
      <c r="AF266" s="12">
        <v>7</v>
      </c>
      <c r="AG266" s="12" t="s">
        <v>1796</v>
      </c>
      <c r="AH266" s="12" t="s">
        <v>1552</v>
      </c>
    </row>
    <row r="267" spans="2:34" ht="28.8" x14ac:dyDescent="0.3">
      <c r="B267" s="12" t="s">
        <v>1105</v>
      </c>
      <c r="C267" s="12" t="s">
        <v>304</v>
      </c>
      <c r="D267" s="12" t="s">
        <v>327</v>
      </c>
      <c r="E267" s="12" t="s">
        <v>260</v>
      </c>
      <c r="F267" s="12" t="s">
        <v>2846</v>
      </c>
      <c r="G267" s="12" t="s">
        <v>2898</v>
      </c>
      <c r="H267" s="12" t="s">
        <v>1150</v>
      </c>
      <c r="I267" s="12" t="s">
        <v>1110</v>
      </c>
      <c r="J267" s="12" t="s">
        <v>1132</v>
      </c>
      <c r="K267" s="12" t="s">
        <v>1151</v>
      </c>
      <c r="L267" s="84" t="s">
        <v>722</v>
      </c>
      <c r="M267" s="85"/>
      <c r="N267" s="88" t="s">
        <v>722</v>
      </c>
      <c r="O267" s="118">
        <v>-0.19864286</v>
      </c>
      <c r="P267" s="116">
        <v>1.4</v>
      </c>
      <c r="Q267" s="116">
        <v>1.1218999999999999</v>
      </c>
      <c r="R267" s="12">
        <v>0</v>
      </c>
      <c r="S267" s="116">
        <v>13.626899999999999</v>
      </c>
      <c r="T267" s="12">
        <v>4</v>
      </c>
      <c r="U267" s="12">
        <v>49</v>
      </c>
      <c r="V267" s="116">
        <v>68.599999999999994</v>
      </c>
      <c r="W267" s="116">
        <v>54.973100000000002</v>
      </c>
      <c r="X267" s="12" t="s">
        <v>254</v>
      </c>
      <c r="Y267" s="12">
        <v>0</v>
      </c>
      <c r="Z267" s="12">
        <v>0</v>
      </c>
      <c r="AA267" s="12">
        <v>0</v>
      </c>
      <c r="AB267" s="12">
        <v>0</v>
      </c>
      <c r="AC267" s="12">
        <v>8</v>
      </c>
      <c r="AD267" s="12">
        <v>3</v>
      </c>
      <c r="AE267" s="12">
        <v>1</v>
      </c>
      <c r="AF267" s="12">
        <v>7</v>
      </c>
      <c r="AG267" s="12" t="s">
        <v>1797</v>
      </c>
      <c r="AH267" s="12" t="s">
        <v>1552</v>
      </c>
    </row>
    <row r="268" spans="2:34" ht="28.8" x14ac:dyDescent="0.3">
      <c r="B268" s="12" t="s">
        <v>1105</v>
      </c>
      <c r="C268" s="12" t="s">
        <v>304</v>
      </c>
      <c r="D268" s="12" t="s">
        <v>327</v>
      </c>
      <c r="E268" s="12" t="s">
        <v>262</v>
      </c>
      <c r="F268" s="12" t="s">
        <v>1531</v>
      </c>
      <c r="G268" s="12" t="s">
        <v>1532</v>
      </c>
      <c r="H268" s="12" t="s">
        <v>1150</v>
      </c>
      <c r="I268" s="12" t="s">
        <v>1110</v>
      </c>
      <c r="J268" s="12" t="s">
        <v>1132</v>
      </c>
      <c r="K268" s="12" t="s">
        <v>1151</v>
      </c>
      <c r="L268" s="84" t="s">
        <v>722</v>
      </c>
      <c r="M268" s="85"/>
      <c r="N268" s="88" t="s">
        <v>722</v>
      </c>
      <c r="O268" s="118">
        <v>-0.19042856999999999</v>
      </c>
      <c r="P268" s="116">
        <v>1.4</v>
      </c>
      <c r="Q268" s="116">
        <v>1.1334</v>
      </c>
      <c r="R268" s="12">
        <v>0</v>
      </c>
      <c r="S268" s="116">
        <v>13.0634</v>
      </c>
      <c r="T268" s="12">
        <v>5</v>
      </c>
      <c r="U268" s="12">
        <v>49</v>
      </c>
      <c r="V268" s="116">
        <v>68.599999999999994</v>
      </c>
      <c r="W268" s="116">
        <v>55.5366</v>
      </c>
      <c r="X268" s="12" t="s">
        <v>254</v>
      </c>
      <c r="Y268" s="12">
        <v>0</v>
      </c>
      <c r="Z268" s="12">
        <v>0</v>
      </c>
      <c r="AA268" s="12">
        <v>0</v>
      </c>
      <c r="AB268" s="12">
        <v>0</v>
      </c>
      <c r="AC268" s="12">
        <v>9</v>
      </c>
      <c r="AD268" s="12">
        <v>3</v>
      </c>
      <c r="AE268" s="12">
        <v>1</v>
      </c>
      <c r="AF268" s="12">
        <v>7</v>
      </c>
      <c r="AG268" s="12" t="s">
        <v>1798</v>
      </c>
      <c r="AH268" s="12" t="s">
        <v>1552</v>
      </c>
    </row>
    <row r="269" spans="2:34" ht="28.8" x14ac:dyDescent="0.3">
      <c r="B269" s="12" t="s">
        <v>1105</v>
      </c>
      <c r="C269" s="12" t="s">
        <v>304</v>
      </c>
      <c r="D269" s="12" t="s">
        <v>327</v>
      </c>
      <c r="E269" s="12" t="s">
        <v>249</v>
      </c>
      <c r="F269" s="12" t="s">
        <v>1531</v>
      </c>
      <c r="G269" s="12" t="s">
        <v>1532</v>
      </c>
      <c r="H269" s="12" t="s">
        <v>1150</v>
      </c>
      <c r="I269" s="12" t="s">
        <v>1110</v>
      </c>
      <c r="J269" s="12" t="s">
        <v>1132</v>
      </c>
      <c r="K269" s="12" t="s">
        <v>1151</v>
      </c>
      <c r="L269" s="84" t="s">
        <v>722</v>
      </c>
      <c r="M269" s="85"/>
      <c r="N269" s="88" t="s">
        <v>722</v>
      </c>
      <c r="O269" s="118">
        <v>1.2500000000000001E-2</v>
      </c>
      <c r="P269" s="116">
        <v>1.4</v>
      </c>
      <c r="Q269" s="116">
        <v>1.4175</v>
      </c>
      <c r="R269" s="12">
        <v>0</v>
      </c>
      <c r="S269" s="116">
        <v>-0.85750000000000004</v>
      </c>
      <c r="T269" s="12">
        <v>6</v>
      </c>
      <c r="U269" s="12">
        <v>49</v>
      </c>
      <c r="V269" s="116">
        <v>68.599999999999994</v>
      </c>
      <c r="W269" s="116">
        <v>69.457499999999996</v>
      </c>
      <c r="X269" s="12" t="s">
        <v>254</v>
      </c>
      <c r="Y269" s="12">
        <v>1</v>
      </c>
      <c r="Z269" s="12">
        <v>0</v>
      </c>
      <c r="AA269" s="12">
        <v>0</v>
      </c>
      <c r="AB269" s="12">
        <v>0</v>
      </c>
      <c r="AC269" s="12">
        <v>3</v>
      </c>
      <c r="AD269" s="12">
        <v>3</v>
      </c>
      <c r="AE269" s="12">
        <v>1</v>
      </c>
      <c r="AF269" s="12">
        <v>7</v>
      </c>
      <c r="AG269" s="12" t="s">
        <v>1799</v>
      </c>
      <c r="AH269" s="12" t="s">
        <v>1552</v>
      </c>
    </row>
    <row r="270" spans="2:34" ht="28.8" x14ac:dyDescent="0.3">
      <c r="B270" s="12" t="s">
        <v>1105</v>
      </c>
      <c r="C270" s="12" t="s">
        <v>304</v>
      </c>
      <c r="D270" s="12" t="s">
        <v>327</v>
      </c>
      <c r="E270" s="12" t="s">
        <v>259</v>
      </c>
      <c r="F270" s="12" t="s">
        <v>2846</v>
      </c>
      <c r="G270" s="12" t="s">
        <v>1532</v>
      </c>
      <c r="H270" s="12" t="s">
        <v>1150</v>
      </c>
      <c r="I270" s="12" t="s">
        <v>1110</v>
      </c>
      <c r="J270" s="12" t="s">
        <v>1132</v>
      </c>
      <c r="K270" s="12" t="s">
        <v>1151</v>
      </c>
      <c r="L270" s="84" t="s">
        <v>722</v>
      </c>
      <c r="M270" s="85"/>
      <c r="N270" s="88" t="s">
        <v>722</v>
      </c>
      <c r="O270" s="118">
        <v>0.17221428999999999</v>
      </c>
      <c r="P270" s="116">
        <v>1.4</v>
      </c>
      <c r="Q270" s="116">
        <v>1.6411</v>
      </c>
      <c r="R270" s="12">
        <v>0</v>
      </c>
      <c r="S270" s="116">
        <v>-11.8139</v>
      </c>
      <c r="T270" s="12">
        <v>7</v>
      </c>
      <c r="U270" s="12">
        <v>49</v>
      </c>
      <c r="V270" s="116">
        <v>68.599999999999994</v>
      </c>
      <c r="W270" s="116">
        <v>80.413899999999998</v>
      </c>
      <c r="X270" s="12" t="s">
        <v>254</v>
      </c>
      <c r="Y270" s="12">
        <v>1</v>
      </c>
      <c r="Z270" s="12">
        <v>0</v>
      </c>
      <c r="AA270" s="12">
        <v>0</v>
      </c>
      <c r="AB270" s="12">
        <v>0</v>
      </c>
      <c r="AC270" s="12">
        <v>7</v>
      </c>
      <c r="AD270" s="12">
        <v>3</v>
      </c>
      <c r="AE270" s="12">
        <v>1</v>
      </c>
      <c r="AF270" s="12">
        <v>7</v>
      </c>
      <c r="AG270" s="12" t="s">
        <v>1800</v>
      </c>
      <c r="AH270" s="12" t="s">
        <v>1552</v>
      </c>
    </row>
    <row r="271" spans="2:34" ht="28.8" x14ac:dyDescent="0.3">
      <c r="B271" s="12" t="s">
        <v>1105</v>
      </c>
      <c r="C271" s="12" t="s">
        <v>304</v>
      </c>
      <c r="D271" s="12" t="s">
        <v>330</v>
      </c>
      <c r="E271" s="12" t="s">
        <v>256</v>
      </c>
      <c r="F271" s="12" t="s">
        <v>2846</v>
      </c>
      <c r="G271" s="12" t="s">
        <v>2898</v>
      </c>
      <c r="H271" s="12" t="s">
        <v>1150</v>
      </c>
      <c r="I271" s="12" t="s">
        <v>1110</v>
      </c>
      <c r="J271" s="12" t="s">
        <v>1132</v>
      </c>
      <c r="K271" s="12" t="s">
        <v>1151</v>
      </c>
      <c r="L271" s="84" t="s">
        <v>722</v>
      </c>
      <c r="M271" s="85"/>
      <c r="N271" s="88" t="s">
        <v>722</v>
      </c>
      <c r="O271" s="118">
        <v>-0.68670028000000005</v>
      </c>
      <c r="P271" s="116">
        <v>8.9250000000000007</v>
      </c>
      <c r="Q271" s="116">
        <v>2.7961999999999998</v>
      </c>
      <c r="R271" s="12">
        <v>0</v>
      </c>
      <c r="S271" s="116">
        <v>300.31119999999999</v>
      </c>
      <c r="T271" s="12">
        <v>1</v>
      </c>
      <c r="U271" s="12">
        <v>49</v>
      </c>
      <c r="V271" s="116">
        <v>437.32499999999999</v>
      </c>
      <c r="W271" s="116">
        <v>137.0138</v>
      </c>
      <c r="X271" s="12" t="s">
        <v>254</v>
      </c>
      <c r="Y271" s="12">
        <v>0</v>
      </c>
      <c r="Z271" s="12">
        <v>0</v>
      </c>
      <c r="AA271" s="12">
        <v>0</v>
      </c>
      <c r="AB271" s="12">
        <v>0</v>
      </c>
      <c r="AC271" s="12">
        <v>6</v>
      </c>
      <c r="AD271" s="12">
        <v>4</v>
      </c>
      <c r="AE271" s="12">
        <v>1</v>
      </c>
      <c r="AF271" s="12">
        <v>7</v>
      </c>
      <c r="AG271" s="12" t="s">
        <v>1801</v>
      </c>
      <c r="AH271" s="12" t="s">
        <v>1552</v>
      </c>
    </row>
    <row r="272" spans="2:34" ht="28.8" x14ac:dyDescent="0.3">
      <c r="B272" s="12" t="s">
        <v>1105</v>
      </c>
      <c r="C272" s="12" t="s">
        <v>304</v>
      </c>
      <c r="D272" s="12" t="s">
        <v>330</v>
      </c>
      <c r="E272" s="12" t="s">
        <v>254</v>
      </c>
      <c r="F272" s="12" t="s">
        <v>2846</v>
      </c>
      <c r="G272" s="12" t="s">
        <v>1532</v>
      </c>
      <c r="H272" s="12" t="s">
        <v>1150</v>
      </c>
      <c r="I272" s="12" t="s">
        <v>1110</v>
      </c>
      <c r="J272" s="12" t="s">
        <v>1132</v>
      </c>
      <c r="K272" s="12" t="s">
        <v>1151</v>
      </c>
      <c r="L272" s="84" t="s">
        <v>722</v>
      </c>
      <c r="M272" s="85"/>
      <c r="N272" s="88" t="s">
        <v>722</v>
      </c>
      <c r="O272" s="118">
        <v>-0.30557983</v>
      </c>
      <c r="P272" s="116">
        <v>8.9250000000000007</v>
      </c>
      <c r="Q272" s="116">
        <v>6.1977000000000002</v>
      </c>
      <c r="R272" s="12">
        <v>0</v>
      </c>
      <c r="S272" s="116">
        <v>133.6377</v>
      </c>
      <c r="T272" s="12">
        <v>2</v>
      </c>
      <c r="U272" s="12">
        <v>49</v>
      </c>
      <c r="V272" s="116">
        <v>437.32499999999999</v>
      </c>
      <c r="W272" s="116">
        <v>303.68729999999999</v>
      </c>
      <c r="X272" s="12" t="s">
        <v>254</v>
      </c>
      <c r="Y272" s="12">
        <v>0</v>
      </c>
      <c r="Z272" s="12">
        <v>0</v>
      </c>
      <c r="AA272" s="12">
        <v>0</v>
      </c>
      <c r="AB272" s="12">
        <v>1</v>
      </c>
      <c r="AC272" s="12">
        <v>5</v>
      </c>
      <c r="AD272" s="12">
        <v>4</v>
      </c>
      <c r="AE272" s="12">
        <v>1</v>
      </c>
      <c r="AF272" s="12">
        <v>7</v>
      </c>
      <c r="AG272" s="12" t="s">
        <v>1802</v>
      </c>
      <c r="AH272" s="12" t="s">
        <v>1552</v>
      </c>
    </row>
    <row r="273" spans="2:34" ht="28.8" x14ac:dyDescent="0.3">
      <c r="B273" s="12" t="s">
        <v>1105</v>
      </c>
      <c r="C273" s="12" t="s">
        <v>304</v>
      </c>
      <c r="D273" s="12" t="s">
        <v>330</v>
      </c>
      <c r="E273" s="12" t="s">
        <v>251</v>
      </c>
      <c r="F273" s="12" t="s">
        <v>1531</v>
      </c>
      <c r="G273" s="12" t="s">
        <v>2898</v>
      </c>
      <c r="H273" s="12" t="s">
        <v>1150</v>
      </c>
      <c r="I273" s="12" t="s">
        <v>1110</v>
      </c>
      <c r="J273" s="12" t="s">
        <v>1132</v>
      </c>
      <c r="K273" s="12" t="s">
        <v>1151</v>
      </c>
      <c r="L273" s="84" t="s">
        <v>722</v>
      </c>
      <c r="M273" s="85"/>
      <c r="N273" s="88" t="s">
        <v>722</v>
      </c>
      <c r="O273" s="118">
        <v>-0.288493</v>
      </c>
      <c r="P273" s="116">
        <v>8.9250000000000007</v>
      </c>
      <c r="Q273" s="116">
        <v>6.3502000000000001</v>
      </c>
      <c r="R273" s="12">
        <v>0</v>
      </c>
      <c r="S273" s="116">
        <v>126.1652</v>
      </c>
      <c r="T273" s="12">
        <v>3</v>
      </c>
      <c r="U273" s="12">
        <v>49</v>
      </c>
      <c r="V273" s="116">
        <v>437.32499999999999</v>
      </c>
      <c r="W273" s="116">
        <v>311.15980000000002</v>
      </c>
      <c r="X273" s="12" t="s">
        <v>254</v>
      </c>
      <c r="Y273" s="12">
        <v>0</v>
      </c>
      <c r="Z273" s="12">
        <v>0</v>
      </c>
      <c r="AA273" s="12">
        <v>0</v>
      </c>
      <c r="AB273" s="12">
        <v>0</v>
      </c>
      <c r="AC273" s="12">
        <v>4</v>
      </c>
      <c r="AD273" s="12">
        <v>4</v>
      </c>
      <c r="AE273" s="12">
        <v>1</v>
      </c>
      <c r="AF273" s="12">
        <v>7</v>
      </c>
      <c r="AG273" s="12" t="s">
        <v>1803</v>
      </c>
      <c r="AH273" s="12" t="s">
        <v>1552</v>
      </c>
    </row>
    <row r="274" spans="2:34" ht="28.8" x14ac:dyDescent="0.3">
      <c r="B274" s="12" t="s">
        <v>1105</v>
      </c>
      <c r="C274" s="12" t="s">
        <v>304</v>
      </c>
      <c r="D274" s="12" t="s">
        <v>330</v>
      </c>
      <c r="E274" s="12" t="s">
        <v>246</v>
      </c>
      <c r="F274" s="12" t="s">
        <v>1531</v>
      </c>
      <c r="G274" s="12" t="s">
        <v>2898</v>
      </c>
      <c r="H274" s="12" t="s">
        <v>1150</v>
      </c>
      <c r="I274" s="12" t="s">
        <v>1110</v>
      </c>
      <c r="J274" s="12" t="s">
        <v>1132</v>
      </c>
      <c r="K274" s="12" t="s">
        <v>1151</v>
      </c>
      <c r="L274" s="84" t="s">
        <v>722</v>
      </c>
      <c r="M274" s="85"/>
      <c r="N274" s="88" t="s">
        <v>722</v>
      </c>
      <c r="O274" s="118">
        <v>-2.7798320000000001E-2</v>
      </c>
      <c r="P274" s="116">
        <v>8.9250000000000007</v>
      </c>
      <c r="Q274" s="116">
        <v>8.6768999999999998</v>
      </c>
      <c r="R274" s="12">
        <v>0</v>
      </c>
      <c r="S274" s="116">
        <v>12.1569</v>
      </c>
      <c r="T274" s="12">
        <v>4</v>
      </c>
      <c r="U274" s="12">
        <v>49</v>
      </c>
      <c r="V274" s="116">
        <v>437.32499999999999</v>
      </c>
      <c r="W274" s="116">
        <v>425.16809999999998</v>
      </c>
      <c r="X274" s="12" t="s">
        <v>254</v>
      </c>
      <c r="Y274" s="12">
        <v>0</v>
      </c>
      <c r="Z274" s="12">
        <v>0</v>
      </c>
      <c r="AA274" s="12">
        <v>0</v>
      </c>
      <c r="AB274" s="12">
        <v>0</v>
      </c>
      <c r="AC274" s="12">
        <v>2</v>
      </c>
      <c r="AD274" s="12">
        <v>4</v>
      </c>
      <c r="AE274" s="12">
        <v>1</v>
      </c>
      <c r="AF274" s="12">
        <v>7</v>
      </c>
      <c r="AG274" s="12" t="s">
        <v>1804</v>
      </c>
      <c r="AH274" s="12" t="s">
        <v>1552</v>
      </c>
    </row>
    <row r="275" spans="2:34" ht="28.8" x14ac:dyDescent="0.3">
      <c r="B275" s="12" t="s">
        <v>1105</v>
      </c>
      <c r="C275" s="12" t="s">
        <v>304</v>
      </c>
      <c r="D275" s="12" t="s">
        <v>330</v>
      </c>
      <c r="E275" s="12" t="s">
        <v>262</v>
      </c>
      <c r="F275" s="12" t="s">
        <v>1531</v>
      </c>
      <c r="G275" s="12" t="s">
        <v>1532</v>
      </c>
      <c r="H275" s="12" t="s">
        <v>1150</v>
      </c>
      <c r="I275" s="12" t="s">
        <v>1110</v>
      </c>
      <c r="J275" s="12" t="s">
        <v>1132</v>
      </c>
      <c r="K275" s="12" t="s">
        <v>1151</v>
      </c>
      <c r="L275" s="84" t="s">
        <v>722</v>
      </c>
      <c r="M275" s="85"/>
      <c r="N275" s="88" t="s">
        <v>722</v>
      </c>
      <c r="O275" s="118">
        <v>8.113165E-2</v>
      </c>
      <c r="P275" s="116">
        <v>8.9250000000000007</v>
      </c>
      <c r="Q275" s="116">
        <v>9.6491000000000007</v>
      </c>
      <c r="R275" s="12">
        <v>0</v>
      </c>
      <c r="S275" s="116">
        <v>-35.480899999999998</v>
      </c>
      <c r="T275" s="12">
        <v>5</v>
      </c>
      <c r="U275" s="12">
        <v>49</v>
      </c>
      <c r="V275" s="116">
        <v>437.32499999999999</v>
      </c>
      <c r="W275" s="116">
        <v>472.80590000000001</v>
      </c>
      <c r="X275" s="12" t="s">
        <v>254</v>
      </c>
      <c r="Y275" s="12">
        <v>1</v>
      </c>
      <c r="Z275" s="12">
        <v>0</v>
      </c>
      <c r="AA275" s="12">
        <v>0</v>
      </c>
      <c r="AB275" s="12">
        <v>0</v>
      </c>
      <c r="AC275" s="12">
        <v>9</v>
      </c>
      <c r="AD275" s="12">
        <v>4</v>
      </c>
      <c r="AE275" s="12">
        <v>1</v>
      </c>
      <c r="AF275" s="12">
        <v>7</v>
      </c>
      <c r="AG275" s="12" t="s">
        <v>1805</v>
      </c>
      <c r="AH275" s="12" t="s">
        <v>1552</v>
      </c>
    </row>
    <row r="276" spans="2:34" ht="28.8" x14ac:dyDescent="0.3">
      <c r="B276" s="12" t="s">
        <v>1105</v>
      </c>
      <c r="C276" s="12" t="s">
        <v>304</v>
      </c>
      <c r="D276" s="12" t="s">
        <v>330</v>
      </c>
      <c r="E276" s="12" t="s">
        <v>260</v>
      </c>
      <c r="F276" s="12" t="s">
        <v>2846</v>
      </c>
      <c r="G276" s="12" t="s">
        <v>2898</v>
      </c>
      <c r="H276" s="12" t="s">
        <v>1150</v>
      </c>
      <c r="I276" s="12" t="s">
        <v>1110</v>
      </c>
      <c r="J276" s="12" t="s">
        <v>1132</v>
      </c>
      <c r="K276" s="12" t="s">
        <v>1151</v>
      </c>
      <c r="L276" s="84" t="s">
        <v>722</v>
      </c>
      <c r="M276" s="85"/>
      <c r="N276" s="88" t="s">
        <v>722</v>
      </c>
      <c r="O276" s="118">
        <v>0.15707562999999999</v>
      </c>
      <c r="P276" s="116">
        <v>8.9250000000000007</v>
      </c>
      <c r="Q276" s="116">
        <v>10.3269</v>
      </c>
      <c r="R276" s="12">
        <v>0</v>
      </c>
      <c r="S276" s="116">
        <v>-68.693100000000001</v>
      </c>
      <c r="T276" s="12">
        <v>6</v>
      </c>
      <c r="U276" s="12">
        <v>49</v>
      </c>
      <c r="V276" s="116">
        <v>437.32499999999999</v>
      </c>
      <c r="W276" s="116">
        <v>506.0181</v>
      </c>
      <c r="X276" s="12" t="s">
        <v>254</v>
      </c>
      <c r="Y276" s="12">
        <v>1</v>
      </c>
      <c r="Z276" s="12">
        <v>0</v>
      </c>
      <c r="AA276" s="12">
        <v>0</v>
      </c>
      <c r="AB276" s="12">
        <v>0</v>
      </c>
      <c r="AC276" s="12">
        <v>8</v>
      </c>
      <c r="AD276" s="12">
        <v>4</v>
      </c>
      <c r="AE276" s="12">
        <v>1</v>
      </c>
      <c r="AF276" s="12">
        <v>7</v>
      </c>
      <c r="AG276" s="12" t="s">
        <v>1806</v>
      </c>
      <c r="AH276" s="12" t="s">
        <v>1552</v>
      </c>
    </row>
    <row r="277" spans="2:34" ht="28.8" x14ac:dyDescent="0.3">
      <c r="B277" s="12" t="s">
        <v>1105</v>
      </c>
      <c r="C277" s="12" t="s">
        <v>304</v>
      </c>
      <c r="D277" s="12" t="s">
        <v>330</v>
      </c>
      <c r="E277" s="12" t="s">
        <v>259</v>
      </c>
      <c r="F277" s="12" t="s">
        <v>2846</v>
      </c>
      <c r="G277" s="12" t="s">
        <v>1532</v>
      </c>
      <c r="H277" s="12" t="s">
        <v>1150</v>
      </c>
      <c r="I277" s="12" t="s">
        <v>1110</v>
      </c>
      <c r="J277" s="12" t="s">
        <v>1132</v>
      </c>
      <c r="K277" s="12" t="s">
        <v>1151</v>
      </c>
      <c r="L277" s="84" t="s">
        <v>722</v>
      </c>
      <c r="M277" s="85"/>
      <c r="N277" s="88" t="s">
        <v>722</v>
      </c>
      <c r="O277" s="118">
        <v>0.31062184999999998</v>
      </c>
      <c r="P277" s="116">
        <v>8.9250000000000007</v>
      </c>
      <c r="Q277" s="116">
        <v>11.6973</v>
      </c>
      <c r="R277" s="12">
        <v>0</v>
      </c>
      <c r="S277" s="116">
        <v>-135.84270000000001</v>
      </c>
      <c r="T277" s="12">
        <v>7</v>
      </c>
      <c r="U277" s="12">
        <v>49</v>
      </c>
      <c r="V277" s="116">
        <v>437.32499999999999</v>
      </c>
      <c r="W277" s="116">
        <v>573.16769999999997</v>
      </c>
      <c r="X277" s="12" t="s">
        <v>254</v>
      </c>
      <c r="Y277" s="12">
        <v>1</v>
      </c>
      <c r="Z277" s="12">
        <v>0</v>
      </c>
      <c r="AA277" s="12">
        <v>0</v>
      </c>
      <c r="AB277" s="12">
        <v>0</v>
      </c>
      <c r="AC277" s="12">
        <v>7</v>
      </c>
      <c r="AD277" s="12">
        <v>4</v>
      </c>
      <c r="AE277" s="12">
        <v>1</v>
      </c>
      <c r="AF277" s="12">
        <v>7</v>
      </c>
      <c r="AG277" s="12" t="s">
        <v>1807</v>
      </c>
      <c r="AH277" s="12" t="s">
        <v>1552</v>
      </c>
    </row>
    <row r="278" spans="2:34" ht="28.8" x14ac:dyDescent="0.3">
      <c r="B278" s="12" t="s">
        <v>1105</v>
      </c>
      <c r="C278" s="12" t="s">
        <v>304</v>
      </c>
      <c r="D278" s="12" t="s">
        <v>330</v>
      </c>
      <c r="E278" s="12" t="s">
        <v>249</v>
      </c>
      <c r="F278" s="12" t="s">
        <v>1531</v>
      </c>
      <c r="G278" s="12" t="s">
        <v>1532</v>
      </c>
      <c r="H278" s="12" t="s">
        <v>1150</v>
      </c>
      <c r="I278" s="12" t="s">
        <v>1110</v>
      </c>
      <c r="J278" s="12" t="s">
        <v>1132</v>
      </c>
      <c r="K278" s="12" t="s">
        <v>1151</v>
      </c>
      <c r="L278" s="84" t="s">
        <v>722</v>
      </c>
      <c r="M278" s="85"/>
      <c r="N278" s="88" t="s">
        <v>722</v>
      </c>
      <c r="O278" s="118">
        <v>0.33623529000000002</v>
      </c>
      <c r="P278" s="116">
        <v>8.9250000000000007</v>
      </c>
      <c r="Q278" s="116">
        <v>11.9259</v>
      </c>
      <c r="R278" s="12">
        <v>0</v>
      </c>
      <c r="S278" s="116">
        <v>-147.04409999999999</v>
      </c>
      <c r="T278" s="12">
        <v>8</v>
      </c>
      <c r="U278" s="12">
        <v>49</v>
      </c>
      <c r="V278" s="116">
        <v>437.32499999999999</v>
      </c>
      <c r="W278" s="116">
        <v>584.3691</v>
      </c>
      <c r="X278" s="12" t="s">
        <v>254</v>
      </c>
      <c r="Y278" s="12">
        <v>1</v>
      </c>
      <c r="Z278" s="12">
        <v>0</v>
      </c>
      <c r="AA278" s="12">
        <v>0</v>
      </c>
      <c r="AB278" s="12">
        <v>0</v>
      </c>
      <c r="AC278" s="12">
        <v>3</v>
      </c>
      <c r="AD278" s="12">
        <v>4</v>
      </c>
      <c r="AE278" s="12">
        <v>1</v>
      </c>
      <c r="AF278" s="12">
        <v>7</v>
      </c>
      <c r="AG278" s="12" t="s">
        <v>1808</v>
      </c>
      <c r="AH278" s="12" t="s">
        <v>1552</v>
      </c>
    </row>
    <row r="279" spans="2:34" ht="28.8" x14ac:dyDescent="0.3">
      <c r="B279" s="12" t="s">
        <v>1105</v>
      </c>
      <c r="C279" s="12" t="s">
        <v>304</v>
      </c>
      <c r="D279" s="12" t="s">
        <v>333</v>
      </c>
      <c r="E279" s="12" t="s">
        <v>256</v>
      </c>
      <c r="F279" s="12" t="s">
        <v>2846</v>
      </c>
      <c r="G279" s="12" t="s">
        <v>2898</v>
      </c>
      <c r="H279" s="12" t="s">
        <v>1150</v>
      </c>
      <c r="I279" s="12" t="s">
        <v>1110</v>
      </c>
      <c r="J279" s="12" t="s">
        <v>1132</v>
      </c>
      <c r="K279" s="12" t="s">
        <v>1151</v>
      </c>
      <c r="L279" s="84" t="s">
        <v>722</v>
      </c>
      <c r="M279" s="85"/>
      <c r="N279" s="88" t="s">
        <v>722</v>
      </c>
      <c r="O279" s="118">
        <v>-0.68669479</v>
      </c>
      <c r="P279" s="116">
        <v>437.32499999999999</v>
      </c>
      <c r="Q279" s="116">
        <v>137.0162</v>
      </c>
      <c r="R279" s="12">
        <v>0</v>
      </c>
      <c r="S279" s="116">
        <v>300.30880000000002</v>
      </c>
      <c r="T279" s="12">
        <v>1</v>
      </c>
      <c r="U279" s="12">
        <v>1</v>
      </c>
      <c r="V279" s="116">
        <v>437.32499999999999</v>
      </c>
      <c r="W279" s="116">
        <v>137.0162</v>
      </c>
      <c r="X279" s="12" t="s">
        <v>254</v>
      </c>
      <c r="Y279" s="12">
        <v>0</v>
      </c>
      <c r="Z279" s="12">
        <v>0</v>
      </c>
      <c r="AA279" s="12">
        <v>0</v>
      </c>
      <c r="AB279" s="12">
        <v>0</v>
      </c>
      <c r="AC279" s="12">
        <v>6</v>
      </c>
      <c r="AD279" s="12">
        <v>5</v>
      </c>
      <c r="AE279" s="12">
        <v>1</v>
      </c>
      <c r="AF279" s="12">
        <v>7</v>
      </c>
      <c r="AG279" s="12" t="s">
        <v>1809</v>
      </c>
      <c r="AH279" s="12" t="s">
        <v>1552</v>
      </c>
    </row>
    <row r="280" spans="2:34" ht="28.8" x14ac:dyDescent="0.3">
      <c r="B280" s="12" t="s">
        <v>1105</v>
      </c>
      <c r="C280" s="12" t="s">
        <v>304</v>
      </c>
      <c r="D280" s="12" t="s">
        <v>333</v>
      </c>
      <c r="E280" s="12" t="s">
        <v>254</v>
      </c>
      <c r="F280" s="12" t="s">
        <v>2846</v>
      </c>
      <c r="G280" s="12" t="s">
        <v>1532</v>
      </c>
      <c r="H280" s="12" t="s">
        <v>1150</v>
      </c>
      <c r="I280" s="12" t="s">
        <v>1110</v>
      </c>
      <c r="J280" s="12" t="s">
        <v>1132</v>
      </c>
      <c r="K280" s="12" t="s">
        <v>1151</v>
      </c>
      <c r="L280" s="84" t="s">
        <v>722</v>
      </c>
      <c r="M280" s="85"/>
      <c r="N280" s="88" t="s">
        <v>722</v>
      </c>
      <c r="O280" s="118">
        <v>-0.30557800000000002</v>
      </c>
      <c r="P280" s="116">
        <v>437.32499999999999</v>
      </c>
      <c r="Q280" s="116">
        <v>303.68810000000002</v>
      </c>
      <c r="R280" s="12">
        <v>0</v>
      </c>
      <c r="S280" s="116">
        <v>133.6369</v>
      </c>
      <c r="T280" s="12">
        <v>2</v>
      </c>
      <c r="U280" s="12">
        <v>1</v>
      </c>
      <c r="V280" s="116">
        <v>437.32499999999999</v>
      </c>
      <c r="W280" s="116">
        <v>303.68810000000002</v>
      </c>
      <c r="X280" s="12" t="s">
        <v>254</v>
      </c>
      <c r="Y280" s="12">
        <v>0</v>
      </c>
      <c r="Z280" s="12">
        <v>0</v>
      </c>
      <c r="AA280" s="12">
        <v>0</v>
      </c>
      <c r="AB280" s="12">
        <v>1</v>
      </c>
      <c r="AC280" s="12">
        <v>5</v>
      </c>
      <c r="AD280" s="12">
        <v>5</v>
      </c>
      <c r="AE280" s="12">
        <v>1</v>
      </c>
      <c r="AF280" s="12">
        <v>7</v>
      </c>
      <c r="AG280" s="12" t="s">
        <v>1810</v>
      </c>
      <c r="AH280" s="12" t="s">
        <v>1552</v>
      </c>
    </row>
    <row r="281" spans="2:34" ht="28.8" x14ac:dyDescent="0.3">
      <c r="B281" s="12" t="s">
        <v>1105</v>
      </c>
      <c r="C281" s="12" t="s">
        <v>304</v>
      </c>
      <c r="D281" s="12" t="s">
        <v>333</v>
      </c>
      <c r="E281" s="12" t="s">
        <v>251</v>
      </c>
      <c r="F281" s="12" t="s">
        <v>1531</v>
      </c>
      <c r="G281" s="12" t="s">
        <v>2898</v>
      </c>
      <c r="H281" s="12" t="s">
        <v>1150</v>
      </c>
      <c r="I281" s="12" t="s">
        <v>1110</v>
      </c>
      <c r="J281" s="12" t="s">
        <v>1132</v>
      </c>
      <c r="K281" s="12" t="s">
        <v>1151</v>
      </c>
      <c r="L281" s="84" t="s">
        <v>722</v>
      </c>
      <c r="M281" s="85"/>
      <c r="N281" s="88" t="s">
        <v>722</v>
      </c>
      <c r="O281" s="118">
        <v>-0.28849254000000002</v>
      </c>
      <c r="P281" s="116">
        <v>437.32499999999999</v>
      </c>
      <c r="Q281" s="116">
        <v>311.16000000000003</v>
      </c>
      <c r="R281" s="12">
        <v>0</v>
      </c>
      <c r="S281" s="116">
        <v>126.16500000000001</v>
      </c>
      <c r="T281" s="12">
        <v>3</v>
      </c>
      <c r="U281" s="12">
        <v>1</v>
      </c>
      <c r="V281" s="116">
        <v>437.32499999999999</v>
      </c>
      <c r="W281" s="116">
        <v>311.16000000000003</v>
      </c>
      <c r="X281" s="12" t="s">
        <v>254</v>
      </c>
      <c r="Y281" s="12">
        <v>0</v>
      </c>
      <c r="Z281" s="12">
        <v>0</v>
      </c>
      <c r="AA281" s="12">
        <v>0</v>
      </c>
      <c r="AB281" s="12">
        <v>0</v>
      </c>
      <c r="AC281" s="12">
        <v>4</v>
      </c>
      <c r="AD281" s="12">
        <v>5</v>
      </c>
      <c r="AE281" s="12">
        <v>1</v>
      </c>
      <c r="AF281" s="12">
        <v>7</v>
      </c>
      <c r="AG281" s="12" t="s">
        <v>1811</v>
      </c>
      <c r="AH281" s="12" t="s">
        <v>1552</v>
      </c>
    </row>
    <row r="282" spans="2:34" ht="28.8" x14ac:dyDescent="0.3">
      <c r="B282" s="12" t="s">
        <v>1105</v>
      </c>
      <c r="C282" s="12" t="s">
        <v>304</v>
      </c>
      <c r="D282" s="12" t="s">
        <v>333</v>
      </c>
      <c r="E282" s="12" t="s">
        <v>246</v>
      </c>
      <c r="F282" s="12" t="s">
        <v>1531</v>
      </c>
      <c r="G282" s="12" t="s">
        <v>2898</v>
      </c>
      <c r="H282" s="12" t="s">
        <v>1150</v>
      </c>
      <c r="I282" s="12" t="s">
        <v>1110</v>
      </c>
      <c r="J282" s="12" t="s">
        <v>1132</v>
      </c>
      <c r="K282" s="12" t="s">
        <v>1151</v>
      </c>
      <c r="L282" s="84" t="s">
        <v>722</v>
      </c>
      <c r="M282" s="85"/>
      <c r="N282" s="88" t="s">
        <v>722</v>
      </c>
      <c r="O282" s="118">
        <v>-2.7796029999999999E-2</v>
      </c>
      <c r="P282" s="116">
        <v>437.32499999999999</v>
      </c>
      <c r="Q282" s="116">
        <v>425.16910000000001</v>
      </c>
      <c r="R282" s="12">
        <v>0</v>
      </c>
      <c r="S282" s="116">
        <v>12.155900000000001</v>
      </c>
      <c r="T282" s="12">
        <v>4</v>
      </c>
      <c r="U282" s="12">
        <v>1</v>
      </c>
      <c r="V282" s="116">
        <v>437.32499999999999</v>
      </c>
      <c r="W282" s="116">
        <v>425.16910000000001</v>
      </c>
      <c r="X282" s="12" t="s">
        <v>254</v>
      </c>
      <c r="Y282" s="12">
        <v>0</v>
      </c>
      <c r="Z282" s="12">
        <v>0</v>
      </c>
      <c r="AA282" s="12">
        <v>0</v>
      </c>
      <c r="AB282" s="12">
        <v>0</v>
      </c>
      <c r="AC282" s="12">
        <v>2</v>
      </c>
      <c r="AD282" s="12">
        <v>5</v>
      </c>
      <c r="AE282" s="12">
        <v>1</v>
      </c>
      <c r="AF282" s="12">
        <v>7</v>
      </c>
      <c r="AG282" s="12" t="s">
        <v>1812</v>
      </c>
      <c r="AH282" s="12" t="s">
        <v>1552</v>
      </c>
    </row>
    <row r="283" spans="2:34" ht="28.8" x14ac:dyDescent="0.3">
      <c r="B283" s="12" t="s">
        <v>1105</v>
      </c>
      <c r="C283" s="12" t="s">
        <v>304</v>
      </c>
      <c r="D283" s="12" t="s">
        <v>333</v>
      </c>
      <c r="E283" s="12" t="s">
        <v>262</v>
      </c>
      <c r="F283" s="12" t="s">
        <v>1531</v>
      </c>
      <c r="G283" s="12" t="s">
        <v>1532</v>
      </c>
      <c r="H283" s="12" t="s">
        <v>1150</v>
      </c>
      <c r="I283" s="12" t="s">
        <v>1110</v>
      </c>
      <c r="J283" s="12" t="s">
        <v>1132</v>
      </c>
      <c r="K283" s="12" t="s">
        <v>1151</v>
      </c>
      <c r="L283" s="84" t="s">
        <v>722</v>
      </c>
      <c r="M283" s="85"/>
      <c r="N283" s="88" t="s">
        <v>722</v>
      </c>
      <c r="O283" s="118">
        <v>8.1129370000000006E-2</v>
      </c>
      <c r="P283" s="116">
        <v>437.32499999999999</v>
      </c>
      <c r="Q283" s="116">
        <v>472.80489999999998</v>
      </c>
      <c r="R283" s="12">
        <v>0</v>
      </c>
      <c r="S283" s="116">
        <v>-35.479900000000001</v>
      </c>
      <c r="T283" s="12">
        <v>5</v>
      </c>
      <c r="U283" s="12">
        <v>1</v>
      </c>
      <c r="V283" s="116">
        <v>437.32499999999999</v>
      </c>
      <c r="W283" s="116">
        <v>472.80489999999998</v>
      </c>
      <c r="X283" s="12" t="s">
        <v>254</v>
      </c>
      <c r="Y283" s="12">
        <v>1</v>
      </c>
      <c r="Z283" s="12">
        <v>0</v>
      </c>
      <c r="AA283" s="12">
        <v>0</v>
      </c>
      <c r="AB283" s="12">
        <v>0</v>
      </c>
      <c r="AC283" s="12">
        <v>9</v>
      </c>
      <c r="AD283" s="12">
        <v>5</v>
      </c>
      <c r="AE283" s="12">
        <v>1</v>
      </c>
      <c r="AF283" s="12">
        <v>7</v>
      </c>
      <c r="AG283" s="12" t="s">
        <v>1813</v>
      </c>
      <c r="AH283" s="12" t="s">
        <v>1552</v>
      </c>
    </row>
    <row r="284" spans="2:34" ht="28.8" x14ac:dyDescent="0.3">
      <c r="B284" s="12" t="s">
        <v>1105</v>
      </c>
      <c r="C284" s="12" t="s">
        <v>304</v>
      </c>
      <c r="D284" s="12" t="s">
        <v>333</v>
      </c>
      <c r="E284" s="12" t="s">
        <v>260</v>
      </c>
      <c r="F284" s="12" t="s">
        <v>2846</v>
      </c>
      <c r="G284" s="12" t="s">
        <v>2898</v>
      </c>
      <c r="H284" s="12" t="s">
        <v>1150</v>
      </c>
      <c r="I284" s="12" t="s">
        <v>1110</v>
      </c>
      <c r="J284" s="12" t="s">
        <v>1132</v>
      </c>
      <c r="K284" s="12" t="s">
        <v>1151</v>
      </c>
      <c r="L284" s="84" t="s">
        <v>722</v>
      </c>
      <c r="M284" s="85"/>
      <c r="N284" s="88" t="s">
        <v>722</v>
      </c>
      <c r="O284" s="118">
        <v>0.15708089</v>
      </c>
      <c r="P284" s="116">
        <v>437.32499999999999</v>
      </c>
      <c r="Q284" s="116">
        <v>506.0204</v>
      </c>
      <c r="R284" s="12">
        <v>0</v>
      </c>
      <c r="S284" s="116">
        <v>-68.695400000000006</v>
      </c>
      <c r="T284" s="12">
        <v>6</v>
      </c>
      <c r="U284" s="12">
        <v>1</v>
      </c>
      <c r="V284" s="116">
        <v>437.32499999999999</v>
      </c>
      <c r="W284" s="116">
        <v>506.0204</v>
      </c>
      <c r="X284" s="12" t="s">
        <v>254</v>
      </c>
      <c r="Y284" s="12">
        <v>1</v>
      </c>
      <c r="Z284" s="12">
        <v>0</v>
      </c>
      <c r="AA284" s="12">
        <v>0</v>
      </c>
      <c r="AB284" s="12">
        <v>0</v>
      </c>
      <c r="AC284" s="12">
        <v>8</v>
      </c>
      <c r="AD284" s="12">
        <v>5</v>
      </c>
      <c r="AE284" s="12">
        <v>1</v>
      </c>
      <c r="AF284" s="12">
        <v>7</v>
      </c>
      <c r="AG284" s="12" t="s">
        <v>1814</v>
      </c>
      <c r="AH284" s="12" t="s">
        <v>1552</v>
      </c>
    </row>
    <row r="285" spans="2:34" ht="28.8" x14ac:dyDescent="0.3">
      <c r="B285" s="12" t="s">
        <v>1105</v>
      </c>
      <c r="C285" s="12" t="s">
        <v>304</v>
      </c>
      <c r="D285" s="12" t="s">
        <v>333</v>
      </c>
      <c r="E285" s="12" t="s">
        <v>259</v>
      </c>
      <c r="F285" s="12" t="s">
        <v>2846</v>
      </c>
      <c r="G285" s="12" t="s">
        <v>1532</v>
      </c>
      <c r="H285" s="12" t="s">
        <v>1150</v>
      </c>
      <c r="I285" s="12" t="s">
        <v>1110</v>
      </c>
      <c r="J285" s="12" t="s">
        <v>1132</v>
      </c>
      <c r="K285" s="12" t="s">
        <v>1151</v>
      </c>
      <c r="L285" s="84" t="s">
        <v>722</v>
      </c>
      <c r="M285" s="85"/>
      <c r="N285" s="88" t="s">
        <v>722</v>
      </c>
      <c r="O285" s="118">
        <v>0.31061796000000003</v>
      </c>
      <c r="P285" s="116">
        <v>437.32499999999999</v>
      </c>
      <c r="Q285" s="116">
        <v>573.16600000000005</v>
      </c>
      <c r="R285" s="12">
        <v>0</v>
      </c>
      <c r="S285" s="116">
        <v>-135.84100000000001</v>
      </c>
      <c r="T285" s="12">
        <v>7</v>
      </c>
      <c r="U285" s="12">
        <v>1</v>
      </c>
      <c r="V285" s="116">
        <v>437.32499999999999</v>
      </c>
      <c r="W285" s="116">
        <v>573.16600000000005</v>
      </c>
      <c r="X285" s="12" t="s">
        <v>254</v>
      </c>
      <c r="Y285" s="12">
        <v>1</v>
      </c>
      <c r="Z285" s="12">
        <v>0</v>
      </c>
      <c r="AA285" s="12">
        <v>0</v>
      </c>
      <c r="AB285" s="12">
        <v>0</v>
      </c>
      <c r="AC285" s="12">
        <v>7</v>
      </c>
      <c r="AD285" s="12">
        <v>5</v>
      </c>
      <c r="AE285" s="12">
        <v>1</v>
      </c>
      <c r="AF285" s="12">
        <v>7</v>
      </c>
      <c r="AG285" s="12" t="s">
        <v>1815</v>
      </c>
      <c r="AH285" s="12" t="s">
        <v>1552</v>
      </c>
    </row>
    <row r="286" spans="2:34" ht="28.8" x14ac:dyDescent="0.3">
      <c r="B286" s="12" t="s">
        <v>1105</v>
      </c>
      <c r="C286" s="12" t="s">
        <v>304</v>
      </c>
      <c r="D286" s="12" t="s">
        <v>333</v>
      </c>
      <c r="E286" s="12" t="s">
        <v>249</v>
      </c>
      <c r="F286" s="12" t="s">
        <v>1531</v>
      </c>
      <c r="G286" s="12" t="s">
        <v>1532</v>
      </c>
      <c r="H286" s="12" t="s">
        <v>1150</v>
      </c>
      <c r="I286" s="12" t="s">
        <v>1110</v>
      </c>
      <c r="J286" s="12" t="s">
        <v>1132</v>
      </c>
      <c r="K286" s="12" t="s">
        <v>1151</v>
      </c>
      <c r="L286" s="84" t="s">
        <v>722</v>
      </c>
      <c r="M286" s="85"/>
      <c r="N286" s="88" t="s">
        <v>722</v>
      </c>
      <c r="O286" s="118">
        <v>0.33623529000000002</v>
      </c>
      <c r="P286" s="116">
        <v>437.32499999999999</v>
      </c>
      <c r="Q286" s="116">
        <v>584.3691</v>
      </c>
      <c r="R286" s="12">
        <v>0</v>
      </c>
      <c r="S286" s="116">
        <v>-147.04409999999999</v>
      </c>
      <c r="T286" s="12">
        <v>8</v>
      </c>
      <c r="U286" s="12">
        <v>1</v>
      </c>
      <c r="V286" s="116">
        <v>437.32499999999999</v>
      </c>
      <c r="W286" s="116">
        <v>584.3691</v>
      </c>
      <c r="X286" s="12" t="s">
        <v>254</v>
      </c>
      <c r="Y286" s="12">
        <v>1</v>
      </c>
      <c r="Z286" s="12">
        <v>0</v>
      </c>
      <c r="AA286" s="12">
        <v>0</v>
      </c>
      <c r="AB286" s="12">
        <v>0</v>
      </c>
      <c r="AC286" s="12">
        <v>3</v>
      </c>
      <c r="AD286" s="12">
        <v>5</v>
      </c>
      <c r="AE286" s="12">
        <v>1</v>
      </c>
      <c r="AF286" s="12">
        <v>7</v>
      </c>
      <c r="AG286" s="12" t="s">
        <v>1816</v>
      </c>
      <c r="AH286" s="12" t="s">
        <v>1552</v>
      </c>
    </row>
    <row r="287" spans="2:34" ht="43.2" x14ac:dyDescent="0.3">
      <c r="B287" s="12" t="s">
        <v>1105</v>
      </c>
      <c r="C287" s="12" t="s">
        <v>304</v>
      </c>
      <c r="D287" s="12" t="s">
        <v>312</v>
      </c>
      <c r="E287" s="12" t="s">
        <v>256</v>
      </c>
      <c r="F287" s="12" t="s">
        <v>2846</v>
      </c>
      <c r="G287" s="12" t="s">
        <v>2898</v>
      </c>
      <c r="H287" s="12" t="s">
        <v>1156</v>
      </c>
      <c r="I287" s="12" t="s">
        <v>1110</v>
      </c>
      <c r="J287" s="12" t="s">
        <v>1157</v>
      </c>
      <c r="K287" s="12" t="s">
        <v>1158</v>
      </c>
      <c r="L287" s="84" t="s">
        <v>722</v>
      </c>
      <c r="M287" s="85"/>
      <c r="N287" s="88" t="s">
        <v>722</v>
      </c>
      <c r="O287" s="118">
        <v>-0.69699999999999995</v>
      </c>
      <c r="P287" s="116">
        <v>8</v>
      </c>
      <c r="Q287" s="116">
        <v>2.4239999999999999</v>
      </c>
      <c r="R287" s="12">
        <v>0</v>
      </c>
      <c r="S287" s="116">
        <v>1421.8799999999901</v>
      </c>
      <c r="T287" s="12">
        <v>1</v>
      </c>
      <c r="U287" s="12">
        <v>255</v>
      </c>
      <c r="V287" s="116">
        <v>2040</v>
      </c>
      <c r="W287" s="116">
        <v>618.12</v>
      </c>
      <c r="X287" s="12" t="s">
        <v>254</v>
      </c>
      <c r="Y287" s="12">
        <v>0</v>
      </c>
      <c r="Z287" s="12">
        <v>0</v>
      </c>
      <c r="AA287" s="12">
        <v>0</v>
      </c>
      <c r="AB287" s="12">
        <v>0</v>
      </c>
      <c r="AC287" s="12">
        <v>6</v>
      </c>
      <c r="AD287" s="12">
        <v>1</v>
      </c>
      <c r="AE287" s="12">
        <v>1</v>
      </c>
      <c r="AF287" s="12">
        <v>8</v>
      </c>
      <c r="AG287" s="12" t="s">
        <v>1817</v>
      </c>
      <c r="AH287" s="12" t="s">
        <v>1552</v>
      </c>
    </row>
    <row r="288" spans="2:34" ht="43.2" x14ac:dyDescent="0.3">
      <c r="B288" s="12" t="s">
        <v>1105</v>
      </c>
      <c r="C288" s="12" t="s">
        <v>304</v>
      </c>
      <c r="D288" s="12" t="s">
        <v>312</v>
      </c>
      <c r="E288" s="12" t="s">
        <v>262</v>
      </c>
      <c r="F288" s="12" t="s">
        <v>1531</v>
      </c>
      <c r="G288" s="12" t="s">
        <v>1532</v>
      </c>
      <c r="H288" s="12" t="s">
        <v>1156</v>
      </c>
      <c r="I288" s="12" t="s">
        <v>1110</v>
      </c>
      <c r="J288" s="12" t="s">
        <v>1157</v>
      </c>
      <c r="K288" s="12" t="s">
        <v>1158</v>
      </c>
      <c r="L288" s="84" t="s">
        <v>722</v>
      </c>
      <c r="M288" s="85"/>
      <c r="N288" s="88" t="s">
        <v>722</v>
      </c>
      <c r="O288" s="118">
        <v>-0.63600000000000001</v>
      </c>
      <c r="P288" s="116">
        <v>8</v>
      </c>
      <c r="Q288" s="116">
        <v>2.9119999999999999</v>
      </c>
      <c r="R288" s="12">
        <v>0</v>
      </c>
      <c r="S288" s="116">
        <v>1297.44</v>
      </c>
      <c r="T288" s="12">
        <v>2</v>
      </c>
      <c r="U288" s="12">
        <v>255</v>
      </c>
      <c r="V288" s="116">
        <v>2040</v>
      </c>
      <c r="W288" s="116">
        <v>742.56</v>
      </c>
      <c r="X288" s="12" t="s">
        <v>254</v>
      </c>
      <c r="Y288" s="12">
        <v>0</v>
      </c>
      <c r="Z288" s="12">
        <v>0</v>
      </c>
      <c r="AA288" s="12">
        <v>0</v>
      </c>
      <c r="AB288" s="12">
        <v>0</v>
      </c>
      <c r="AC288" s="12">
        <v>9</v>
      </c>
      <c r="AD288" s="12">
        <v>1</v>
      </c>
      <c r="AE288" s="12">
        <v>1</v>
      </c>
      <c r="AF288" s="12">
        <v>8</v>
      </c>
      <c r="AG288" s="12" t="s">
        <v>1818</v>
      </c>
      <c r="AH288" s="12" t="s">
        <v>1552</v>
      </c>
    </row>
    <row r="289" spans="2:34" ht="43.2" x14ac:dyDescent="0.3">
      <c r="B289" s="12" t="s">
        <v>1105</v>
      </c>
      <c r="C289" s="12" t="s">
        <v>304</v>
      </c>
      <c r="D289" s="12" t="s">
        <v>312</v>
      </c>
      <c r="E289" s="12" t="s">
        <v>246</v>
      </c>
      <c r="F289" s="12" t="s">
        <v>1531</v>
      </c>
      <c r="G289" s="12" t="s">
        <v>2898</v>
      </c>
      <c r="H289" s="12" t="s">
        <v>1156</v>
      </c>
      <c r="I289" s="12" t="s">
        <v>1110</v>
      </c>
      <c r="J289" s="12" t="s">
        <v>1157</v>
      </c>
      <c r="K289" s="12" t="s">
        <v>1158</v>
      </c>
      <c r="L289" s="84" t="s">
        <v>722</v>
      </c>
      <c r="M289" s="85"/>
      <c r="N289" s="88" t="s">
        <v>722</v>
      </c>
      <c r="O289" s="118">
        <v>-0.46700000000000003</v>
      </c>
      <c r="P289" s="116">
        <v>8</v>
      </c>
      <c r="Q289" s="116">
        <v>4.2640000000000002</v>
      </c>
      <c r="R289" s="12">
        <v>0</v>
      </c>
      <c r="S289" s="116">
        <v>952.68</v>
      </c>
      <c r="T289" s="12">
        <v>3</v>
      </c>
      <c r="U289" s="12">
        <v>255</v>
      </c>
      <c r="V289" s="116">
        <v>2040</v>
      </c>
      <c r="W289" s="116">
        <v>1087.32</v>
      </c>
      <c r="X289" s="12" t="s">
        <v>254</v>
      </c>
      <c r="Y289" s="12">
        <v>0</v>
      </c>
      <c r="Z289" s="12">
        <v>0</v>
      </c>
      <c r="AA289" s="12">
        <v>0</v>
      </c>
      <c r="AB289" s="12">
        <v>0</v>
      </c>
      <c r="AC289" s="12">
        <v>2</v>
      </c>
      <c r="AD289" s="12">
        <v>1</v>
      </c>
      <c r="AE289" s="12">
        <v>1</v>
      </c>
      <c r="AF289" s="12">
        <v>8</v>
      </c>
      <c r="AG289" s="12" t="s">
        <v>1819</v>
      </c>
      <c r="AH289" s="12" t="s">
        <v>1552</v>
      </c>
    </row>
    <row r="290" spans="2:34" ht="43.2" x14ac:dyDescent="0.3">
      <c r="B290" s="12" t="s">
        <v>1105</v>
      </c>
      <c r="C290" s="12" t="s">
        <v>304</v>
      </c>
      <c r="D290" s="12" t="s">
        <v>312</v>
      </c>
      <c r="E290" s="12" t="s">
        <v>249</v>
      </c>
      <c r="F290" s="12" t="s">
        <v>1531</v>
      </c>
      <c r="G290" s="12" t="s">
        <v>1532</v>
      </c>
      <c r="H290" s="12" t="s">
        <v>1156</v>
      </c>
      <c r="I290" s="12" t="s">
        <v>1110</v>
      </c>
      <c r="J290" s="12" t="s">
        <v>1157</v>
      </c>
      <c r="K290" s="12" t="s">
        <v>1158</v>
      </c>
      <c r="L290" s="84" t="s">
        <v>722</v>
      </c>
      <c r="M290" s="85"/>
      <c r="N290" s="88" t="s">
        <v>722</v>
      </c>
      <c r="O290" s="118">
        <v>-0.44400000000000001</v>
      </c>
      <c r="P290" s="116">
        <v>8</v>
      </c>
      <c r="Q290" s="116">
        <v>4.4480000000000004</v>
      </c>
      <c r="R290" s="12">
        <v>0</v>
      </c>
      <c r="S290" s="116">
        <v>905.76</v>
      </c>
      <c r="T290" s="12">
        <v>4</v>
      </c>
      <c r="U290" s="12">
        <v>255</v>
      </c>
      <c r="V290" s="116">
        <v>2040</v>
      </c>
      <c r="W290" s="116">
        <v>1134.24</v>
      </c>
      <c r="X290" s="12" t="s">
        <v>254</v>
      </c>
      <c r="Y290" s="12">
        <v>0</v>
      </c>
      <c r="Z290" s="12">
        <v>0</v>
      </c>
      <c r="AA290" s="12">
        <v>0</v>
      </c>
      <c r="AB290" s="12">
        <v>0</v>
      </c>
      <c r="AC290" s="12">
        <v>3</v>
      </c>
      <c r="AD290" s="12">
        <v>1</v>
      </c>
      <c r="AE290" s="12">
        <v>1</v>
      </c>
      <c r="AF290" s="12">
        <v>8</v>
      </c>
      <c r="AG290" s="12" t="s">
        <v>1820</v>
      </c>
      <c r="AH290" s="12" t="s">
        <v>1552</v>
      </c>
    </row>
    <row r="291" spans="2:34" ht="43.2" x14ac:dyDescent="0.3">
      <c r="B291" s="12" t="s">
        <v>1105</v>
      </c>
      <c r="C291" s="12" t="s">
        <v>304</v>
      </c>
      <c r="D291" s="12" t="s">
        <v>312</v>
      </c>
      <c r="E291" s="12" t="s">
        <v>259</v>
      </c>
      <c r="F291" s="12" t="s">
        <v>2846</v>
      </c>
      <c r="G291" s="12" t="s">
        <v>1532</v>
      </c>
      <c r="H291" s="12" t="s">
        <v>1156</v>
      </c>
      <c r="I291" s="12" t="s">
        <v>1110</v>
      </c>
      <c r="J291" s="12" t="s">
        <v>1157</v>
      </c>
      <c r="K291" s="12" t="s">
        <v>1158</v>
      </c>
      <c r="L291" s="84" t="s">
        <v>722</v>
      </c>
      <c r="M291" s="85"/>
      <c r="N291" s="88" t="s">
        <v>722</v>
      </c>
      <c r="O291" s="118">
        <v>-0.26900000000000002</v>
      </c>
      <c r="P291" s="116">
        <v>8</v>
      </c>
      <c r="Q291" s="116">
        <v>5.8479999999999999</v>
      </c>
      <c r="R291" s="12">
        <v>0</v>
      </c>
      <c r="S291" s="116">
        <v>548.76</v>
      </c>
      <c r="T291" s="12">
        <v>5</v>
      </c>
      <c r="U291" s="12">
        <v>255</v>
      </c>
      <c r="V291" s="116">
        <v>2040</v>
      </c>
      <c r="W291" s="116">
        <v>1491.24</v>
      </c>
      <c r="X291" s="12" t="s">
        <v>254</v>
      </c>
      <c r="Y291" s="12">
        <v>0</v>
      </c>
      <c r="Z291" s="12">
        <v>0</v>
      </c>
      <c r="AA291" s="12">
        <v>0</v>
      </c>
      <c r="AB291" s="12">
        <v>0</v>
      </c>
      <c r="AC291" s="12">
        <v>7</v>
      </c>
      <c r="AD291" s="12">
        <v>1</v>
      </c>
      <c r="AE291" s="12">
        <v>1</v>
      </c>
      <c r="AF291" s="12">
        <v>8</v>
      </c>
      <c r="AG291" s="12" t="s">
        <v>1821</v>
      </c>
      <c r="AH291" s="12" t="s">
        <v>1552</v>
      </c>
    </row>
    <row r="292" spans="2:34" ht="43.2" x14ac:dyDescent="0.3">
      <c r="B292" s="12" t="s">
        <v>1105</v>
      </c>
      <c r="C292" s="12" t="s">
        <v>304</v>
      </c>
      <c r="D292" s="12" t="s">
        <v>312</v>
      </c>
      <c r="E292" s="12" t="s">
        <v>260</v>
      </c>
      <c r="F292" s="12" t="s">
        <v>2846</v>
      </c>
      <c r="G292" s="12" t="s">
        <v>2898</v>
      </c>
      <c r="H292" s="12" t="s">
        <v>1156</v>
      </c>
      <c r="I292" s="12" t="s">
        <v>1110</v>
      </c>
      <c r="J292" s="12" t="s">
        <v>1157</v>
      </c>
      <c r="K292" s="12" t="s">
        <v>1158</v>
      </c>
      <c r="L292" s="84" t="s">
        <v>722</v>
      </c>
      <c r="M292" s="85"/>
      <c r="N292" s="88" t="s">
        <v>722</v>
      </c>
      <c r="O292" s="118">
        <v>-0.19500000000000001</v>
      </c>
      <c r="P292" s="116">
        <v>8</v>
      </c>
      <c r="Q292" s="116">
        <v>6.44</v>
      </c>
      <c r="R292" s="12">
        <v>0</v>
      </c>
      <c r="S292" s="116">
        <v>397.8</v>
      </c>
      <c r="T292" s="12">
        <v>6</v>
      </c>
      <c r="U292" s="12">
        <v>255</v>
      </c>
      <c r="V292" s="116">
        <v>2040</v>
      </c>
      <c r="W292" s="116">
        <v>1642.2</v>
      </c>
      <c r="X292" s="12" t="s">
        <v>254</v>
      </c>
      <c r="Y292" s="12">
        <v>0</v>
      </c>
      <c r="Z292" s="12">
        <v>0</v>
      </c>
      <c r="AA292" s="12">
        <v>0</v>
      </c>
      <c r="AB292" s="12">
        <v>0</v>
      </c>
      <c r="AC292" s="12">
        <v>8</v>
      </c>
      <c r="AD292" s="12">
        <v>1</v>
      </c>
      <c r="AE292" s="12">
        <v>1</v>
      </c>
      <c r="AF292" s="12">
        <v>8</v>
      </c>
      <c r="AG292" s="12" t="s">
        <v>1822</v>
      </c>
      <c r="AH292" s="12" t="s">
        <v>1552</v>
      </c>
    </row>
    <row r="293" spans="2:34" ht="43.2" x14ac:dyDescent="0.3">
      <c r="B293" s="12" t="s">
        <v>1105</v>
      </c>
      <c r="C293" s="12" t="s">
        <v>304</v>
      </c>
      <c r="D293" s="12" t="s">
        <v>312</v>
      </c>
      <c r="E293" s="12" t="s">
        <v>254</v>
      </c>
      <c r="F293" s="12" t="s">
        <v>2846</v>
      </c>
      <c r="G293" s="12" t="s">
        <v>1532</v>
      </c>
      <c r="H293" s="12" t="s">
        <v>1156</v>
      </c>
      <c r="I293" s="12" t="s">
        <v>1110</v>
      </c>
      <c r="J293" s="12" t="s">
        <v>1157</v>
      </c>
      <c r="K293" s="12" t="s">
        <v>1158</v>
      </c>
      <c r="L293" s="84" t="s">
        <v>722</v>
      </c>
      <c r="M293" s="85"/>
      <c r="N293" s="88" t="s">
        <v>722</v>
      </c>
      <c r="O293" s="118">
        <v>0.16400000000000001</v>
      </c>
      <c r="P293" s="116">
        <v>8</v>
      </c>
      <c r="Q293" s="116">
        <v>9.3119999999999994</v>
      </c>
      <c r="R293" s="12">
        <v>0</v>
      </c>
      <c r="S293" s="116">
        <v>-334.56</v>
      </c>
      <c r="T293" s="12">
        <v>7</v>
      </c>
      <c r="U293" s="12">
        <v>255</v>
      </c>
      <c r="V293" s="116">
        <v>2040</v>
      </c>
      <c r="W293" s="116">
        <v>2374.56</v>
      </c>
      <c r="X293" s="12" t="s">
        <v>254</v>
      </c>
      <c r="Y293" s="12">
        <v>1</v>
      </c>
      <c r="Z293" s="12">
        <v>0</v>
      </c>
      <c r="AA293" s="12">
        <v>0</v>
      </c>
      <c r="AB293" s="12">
        <v>1</v>
      </c>
      <c r="AC293" s="12">
        <v>5</v>
      </c>
      <c r="AD293" s="12">
        <v>1</v>
      </c>
      <c r="AE293" s="12">
        <v>1</v>
      </c>
      <c r="AF293" s="12">
        <v>8</v>
      </c>
      <c r="AG293" s="12" t="s">
        <v>1823</v>
      </c>
      <c r="AH293" s="12" t="s">
        <v>1552</v>
      </c>
    </row>
    <row r="294" spans="2:34" ht="43.2" x14ac:dyDescent="0.3">
      <c r="B294" s="12" t="s">
        <v>1105</v>
      </c>
      <c r="C294" s="12" t="s">
        <v>304</v>
      </c>
      <c r="D294" s="12" t="s">
        <v>312</v>
      </c>
      <c r="E294" s="12" t="s">
        <v>251</v>
      </c>
      <c r="F294" s="12" t="s">
        <v>1531</v>
      </c>
      <c r="G294" s="12" t="s">
        <v>2898</v>
      </c>
      <c r="H294" s="12" t="s">
        <v>1156</v>
      </c>
      <c r="I294" s="12" t="s">
        <v>1110</v>
      </c>
      <c r="J294" s="12" t="s">
        <v>1157</v>
      </c>
      <c r="K294" s="12" t="s">
        <v>1158</v>
      </c>
      <c r="L294" s="84" t="s">
        <v>722</v>
      </c>
      <c r="M294" s="85"/>
      <c r="N294" s="88" t="s">
        <v>722</v>
      </c>
      <c r="O294" s="118">
        <v>0.43099999999999999</v>
      </c>
      <c r="P294" s="116">
        <v>8</v>
      </c>
      <c r="Q294" s="116">
        <v>11.448</v>
      </c>
      <c r="R294" s="12">
        <v>0</v>
      </c>
      <c r="S294" s="116">
        <v>-879.24</v>
      </c>
      <c r="T294" s="12">
        <v>8</v>
      </c>
      <c r="U294" s="12">
        <v>255</v>
      </c>
      <c r="V294" s="116">
        <v>2040</v>
      </c>
      <c r="W294" s="116">
        <v>2919.24</v>
      </c>
      <c r="X294" s="12" t="s">
        <v>254</v>
      </c>
      <c r="Y294" s="12">
        <v>1</v>
      </c>
      <c r="Z294" s="12">
        <v>0</v>
      </c>
      <c r="AA294" s="12">
        <v>0</v>
      </c>
      <c r="AB294" s="12">
        <v>0</v>
      </c>
      <c r="AC294" s="12">
        <v>4</v>
      </c>
      <c r="AD294" s="12">
        <v>1</v>
      </c>
      <c r="AE294" s="12">
        <v>1</v>
      </c>
      <c r="AF294" s="12">
        <v>8</v>
      </c>
      <c r="AG294" s="12" t="s">
        <v>1824</v>
      </c>
      <c r="AH294" s="12" t="s">
        <v>1552</v>
      </c>
    </row>
    <row r="295" spans="2:34" ht="28.8" x14ac:dyDescent="0.3">
      <c r="B295" s="12" t="s">
        <v>1105</v>
      </c>
      <c r="C295" s="12" t="s">
        <v>304</v>
      </c>
      <c r="D295" s="12" t="s">
        <v>322</v>
      </c>
      <c r="E295" s="12" t="s">
        <v>256</v>
      </c>
      <c r="F295" s="12" t="s">
        <v>2846</v>
      </c>
      <c r="G295" s="12" t="s">
        <v>2898</v>
      </c>
      <c r="H295" s="12" t="s">
        <v>1156</v>
      </c>
      <c r="I295" s="12" t="s">
        <v>1110</v>
      </c>
      <c r="J295" s="12" t="s">
        <v>1157</v>
      </c>
      <c r="K295" s="12" t="s">
        <v>1158</v>
      </c>
      <c r="L295" s="84" t="s">
        <v>722</v>
      </c>
      <c r="M295" s="85"/>
      <c r="N295" s="88" t="s">
        <v>722</v>
      </c>
      <c r="O295" s="118">
        <v>-0.80912499999999998</v>
      </c>
      <c r="P295" s="116">
        <v>0.8</v>
      </c>
      <c r="Q295" s="116">
        <v>0.1527</v>
      </c>
      <c r="R295" s="12">
        <v>0</v>
      </c>
      <c r="S295" s="116">
        <v>165.0615</v>
      </c>
      <c r="T295" s="12">
        <v>1</v>
      </c>
      <c r="U295" s="12">
        <v>255</v>
      </c>
      <c r="V295" s="116">
        <v>204</v>
      </c>
      <c r="W295" s="116">
        <v>38.938499999999998</v>
      </c>
      <c r="X295" s="12" t="s">
        <v>254</v>
      </c>
      <c r="Y295" s="12">
        <v>0</v>
      </c>
      <c r="Z295" s="12">
        <v>0</v>
      </c>
      <c r="AA295" s="12">
        <v>0</v>
      </c>
      <c r="AB295" s="12">
        <v>0</v>
      </c>
      <c r="AC295" s="12">
        <v>6</v>
      </c>
      <c r="AD295" s="12">
        <v>2</v>
      </c>
      <c r="AE295" s="12">
        <v>1</v>
      </c>
      <c r="AF295" s="12">
        <v>8</v>
      </c>
      <c r="AG295" s="12" t="s">
        <v>1825</v>
      </c>
      <c r="AH295" s="12" t="s">
        <v>1552</v>
      </c>
    </row>
    <row r="296" spans="2:34" ht="28.8" x14ac:dyDescent="0.3">
      <c r="B296" s="12" t="s">
        <v>1105</v>
      </c>
      <c r="C296" s="12" t="s">
        <v>304</v>
      </c>
      <c r="D296" s="12" t="s">
        <v>322</v>
      </c>
      <c r="E296" s="12" t="s">
        <v>246</v>
      </c>
      <c r="F296" s="12" t="s">
        <v>1531</v>
      </c>
      <c r="G296" s="12" t="s">
        <v>2898</v>
      </c>
      <c r="H296" s="12" t="s">
        <v>1156</v>
      </c>
      <c r="I296" s="12" t="s">
        <v>1110</v>
      </c>
      <c r="J296" s="12" t="s">
        <v>1157</v>
      </c>
      <c r="K296" s="12" t="s">
        <v>1158</v>
      </c>
      <c r="L296" s="84" t="s">
        <v>722</v>
      </c>
      <c r="M296" s="85"/>
      <c r="N296" s="88" t="s">
        <v>722</v>
      </c>
      <c r="O296" s="118">
        <v>-0.73350000000000004</v>
      </c>
      <c r="P296" s="116">
        <v>0.8</v>
      </c>
      <c r="Q296" s="116">
        <v>0.2132</v>
      </c>
      <c r="R296" s="12">
        <v>0</v>
      </c>
      <c r="S296" s="116">
        <v>149.63399999999999</v>
      </c>
      <c r="T296" s="12">
        <v>2</v>
      </c>
      <c r="U296" s="12">
        <v>255</v>
      </c>
      <c r="V296" s="116">
        <v>204</v>
      </c>
      <c r="W296" s="116">
        <v>54.366</v>
      </c>
      <c r="X296" s="12" t="s">
        <v>254</v>
      </c>
      <c r="Y296" s="12">
        <v>0</v>
      </c>
      <c r="Z296" s="12">
        <v>0</v>
      </c>
      <c r="AA296" s="12">
        <v>0</v>
      </c>
      <c r="AB296" s="12">
        <v>0</v>
      </c>
      <c r="AC296" s="12">
        <v>2</v>
      </c>
      <c r="AD296" s="12">
        <v>2</v>
      </c>
      <c r="AE296" s="12">
        <v>1</v>
      </c>
      <c r="AF296" s="12">
        <v>8</v>
      </c>
      <c r="AG296" s="12" t="s">
        <v>1826</v>
      </c>
      <c r="AH296" s="12" t="s">
        <v>1552</v>
      </c>
    </row>
    <row r="297" spans="2:34" ht="28.8" x14ac:dyDescent="0.3">
      <c r="B297" s="12" t="s">
        <v>1105</v>
      </c>
      <c r="C297" s="12" t="s">
        <v>304</v>
      </c>
      <c r="D297" s="12" t="s">
        <v>322</v>
      </c>
      <c r="E297" s="12" t="s">
        <v>262</v>
      </c>
      <c r="F297" s="12" t="s">
        <v>1531</v>
      </c>
      <c r="G297" s="12" t="s">
        <v>1532</v>
      </c>
      <c r="H297" s="12" t="s">
        <v>1156</v>
      </c>
      <c r="I297" s="12" t="s">
        <v>1110</v>
      </c>
      <c r="J297" s="12" t="s">
        <v>1157</v>
      </c>
      <c r="K297" s="12" t="s">
        <v>1158</v>
      </c>
      <c r="L297" s="84" t="s">
        <v>722</v>
      </c>
      <c r="M297" s="85"/>
      <c r="N297" s="88" t="s">
        <v>722</v>
      </c>
      <c r="O297" s="118">
        <v>-0.62150000000000005</v>
      </c>
      <c r="P297" s="116">
        <v>0.8</v>
      </c>
      <c r="Q297" s="116">
        <v>0.30280000000000001</v>
      </c>
      <c r="R297" s="12">
        <v>0</v>
      </c>
      <c r="S297" s="116">
        <v>126.78599999999901</v>
      </c>
      <c r="T297" s="12">
        <v>3</v>
      </c>
      <c r="U297" s="12">
        <v>255</v>
      </c>
      <c r="V297" s="116">
        <v>204</v>
      </c>
      <c r="W297" s="116">
        <v>77.213999999999999</v>
      </c>
      <c r="X297" s="12" t="s">
        <v>254</v>
      </c>
      <c r="Y297" s="12">
        <v>0</v>
      </c>
      <c r="Z297" s="12">
        <v>0</v>
      </c>
      <c r="AA297" s="12">
        <v>0</v>
      </c>
      <c r="AB297" s="12">
        <v>0</v>
      </c>
      <c r="AC297" s="12">
        <v>9</v>
      </c>
      <c r="AD297" s="12">
        <v>2</v>
      </c>
      <c r="AE297" s="12">
        <v>1</v>
      </c>
      <c r="AF297" s="12">
        <v>8</v>
      </c>
      <c r="AG297" s="12" t="s">
        <v>1827</v>
      </c>
      <c r="AH297" s="12" t="s">
        <v>1552</v>
      </c>
    </row>
    <row r="298" spans="2:34" ht="28.8" x14ac:dyDescent="0.3">
      <c r="B298" s="12" t="s">
        <v>1105</v>
      </c>
      <c r="C298" s="12" t="s">
        <v>304</v>
      </c>
      <c r="D298" s="12" t="s">
        <v>322</v>
      </c>
      <c r="E298" s="12" t="s">
        <v>249</v>
      </c>
      <c r="F298" s="12" t="s">
        <v>1531</v>
      </c>
      <c r="G298" s="12" t="s">
        <v>1532</v>
      </c>
      <c r="H298" s="12" t="s">
        <v>1156</v>
      </c>
      <c r="I298" s="12" t="s">
        <v>1110</v>
      </c>
      <c r="J298" s="12" t="s">
        <v>1157</v>
      </c>
      <c r="K298" s="12" t="s">
        <v>1158</v>
      </c>
      <c r="L298" s="84" t="s">
        <v>722</v>
      </c>
      <c r="M298" s="85"/>
      <c r="N298" s="88" t="s">
        <v>722</v>
      </c>
      <c r="O298" s="118">
        <v>-3.2500000000000001E-2</v>
      </c>
      <c r="P298" s="116">
        <v>0.8</v>
      </c>
      <c r="Q298" s="116">
        <v>0.77400000000000002</v>
      </c>
      <c r="R298" s="12">
        <v>0</v>
      </c>
      <c r="S298" s="116">
        <v>6.63</v>
      </c>
      <c r="T298" s="12">
        <v>4</v>
      </c>
      <c r="U298" s="12">
        <v>255</v>
      </c>
      <c r="V298" s="116">
        <v>204</v>
      </c>
      <c r="W298" s="116">
        <v>197.37</v>
      </c>
      <c r="X298" s="12" t="s">
        <v>254</v>
      </c>
      <c r="Y298" s="12">
        <v>0</v>
      </c>
      <c r="Z298" s="12">
        <v>0</v>
      </c>
      <c r="AA298" s="12">
        <v>0</v>
      </c>
      <c r="AB298" s="12">
        <v>0</v>
      </c>
      <c r="AC298" s="12">
        <v>3</v>
      </c>
      <c r="AD298" s="12">
        <v>2</v>
      </c>
      <c r="AE298" s="12">
        <v>1</v>
      </c>
      <c r="AF298" s="12">
        <v>8</v>
      </c>
      <c r="AG298" s="12" t="s">
        <v>1830</v>
      </c>
      <c r="AH298" s="12" t="s">
        <v>1552</v>
      </c>
    </row>
    <row r="299" spans="2:34" ht="28.8" x14ac:dyDescent="0.3">
      <c r="B299" s="12" t="s">
        <v>1105</v>
      </c>
      <c r="C299" s="12" t="s">
        <v>304</v>
      </c>
      <c r="D299" s="12" t="s">
        <v>322</v>
      </c>
      <c r="E299" s="12" t="s">
        <v>260</v>
      </c>
      <c r="F299" s="12" t="s">
        <v>2846</v>
      </c>
      <c r="G299" s="12" t="s">
        <v>2898</v>
      </c>
      <c r="H299" s="12" t="s">
        <v>1156</v>
      </c>
      <c r="I299" s="12" t="s">
        <v>1110</v>
      </c>
      <c r="J299" s="12" t="s">
        <v>1157</v>
      </c>
      <c r="K299" s="12" t="s">
        <v>1158</v>
      </c>
      <c r="L299" s="84" t="s">
        <v>722</v>
      </c>
      <c r="M299" s="85"/>
      <c r="N299" s="88" t="s">
        <v>722</v>
      </c>
      <c r="O299" s="118">
        <v>0.110875</v>
      </c>
      <c r="P299" s="116">
        <v>0.8</v>
      </c>
      <c r="Q299" s="116">
        <v>0.88870000000000005</v>
      </c>
      <c r="R299" s="12">
        <v>0</v>
      </c>
      <c r="S299" s="116">
        <v>-22.618500000000001</v>
      </c>
      <c r="T299" s="12">
        <v>5</v>
      </c>
      <c r="U299" s="12">
        <v>255</v>
      </c>
      <c r="V299" s="116">
        <v>204</v>
      </c>
      <c r="W299" s="116">
        <v>226.61850000000001</v>
      </c>
      <c r="X299" s="12" t="s">
        <v>254</v>
      </c>
      <c r="Y299" s="12">
        <v>1</v>
      </c>
      <c r="Z299" s="12">
        <v>0</v>
      </c>
      <c r="AA299" s="12">
        <v>0</v>
      </c>
      <c r="AB299" s="12">
        <v>0</v>
      </c>
      <c r="AC299" s="12">
        <v>8</v>
      </c>
      <c r="AD299" s="12">
        <v>2</v>
      </c>
      <c r="AE299" s="12">
        <v>1</v>
      </c>
      <c r="AF299" s="12">
        <v>8</v>
      </c>
      <c r="AG299" s="12" t="s">
        <v>1831</v>
      </c>
      <c r="AH299" s="12" t="s">
        <v>1552</v>
      </c>
    </row>
    <row r="300" spans="2:34" ht="28.8" x14ac:dyDescent="0.3">
      <c r="B300" s="12" t="s">
        <v>1105</v>
      </c>
      <c r="C300" s="12" t="s">
        <v>304</v>
      </c>
      <c r="D300" s="12" t="s">
        <v>322</v>
      </c>
      <c r="E300" s="12" t="s">
        <v>259</v>
      </c>
      <c r="F300" s="12" t="s">
        <v>2846</v>
      </c>
      <c r="G300" s="12" t="s">
        <v>1532</v>
      </c>
      <c r="H300" s="12" t="s">
        <v>1156</v>
      </c>
      <c r="I300" s="12" t="s">
        <v>1110</v>
      </c>
      <c r="J300" s="12" t="s">
        <v>1157</v>
      </c>
      <c r="K300" s="12" t="s">
        <v>1158</v>
      </c>
      <c r="L300" s="84" t="s">
        <v>722</v>
      </c>
      <c r="M300" s="85"/>
      <c r="N300" s="88" t="s">
        <v>722</v>
      </c>
      <c r="O300" s="118">
        <v>0.27925</v>
      </c>
      <c r="P300" s="116">
        <v>0.8</v>
      </c>
      <c r="Q300" s="116">
        <v>1.0234000000000001</v>
      </c>
      <c r="R300" s="12">
        <v>0</v>
      </c>
      <c r="S300" s="116">
        <v>-56.966999999999999</v>
      </c>
      <c r="T300" s="12">
        <v>6</v>
      </c>
      <c r="U300" s="12">
        <v>255</v>
      </c>
      <c r="V300" s="116">
        <v>204</v>
      </c>
      <c r="W300" s="116">
        <v>260.96699999999998</v>
      </c>
      <c r="X300" s="12" t="s">
        <v>254</v>
      </c>
      <c r="Y300" s="12">
        <v>1</v>
      </c>
      <c r="Z300" s="12">
        <v>0</v>
      </c>
      <c r="AA300" s="12">
        <v>0</v>
      </c>
      <c r="AB300" s="12">
        <v>0</v>
      </c>
      <c r="AC300" s="12">
        <v>7</v>
      </c>
      <c r="AD300" s="12">
        <v>2</v>
      </c>
      <c r="AE300" s="12">
        <v>1</v>
      </c>
      <c r="AF300" s="12">
        <v>8</v>
      </c>
      <c r="AG300" s="12" t="s">
        <v>1832</v>
      </c>
      <c r="AH300" s="12" t="s">
        <v>1552</v>
      </c>
    </row>
    <row r="301" spans="2:34" ht="28.8" x14ac:dyDescent="0.3">
      <c r="B301" s="12" t="s">
        <v>1105</v>
      </c>
      <c r="C301" s="12" t="s">
        <v>304</v>
      </c>
      <c r="D301" s="12" t="s">
        <v>322</v>
      </c>
      <c r="E301" s="12" t="s">
        <v>254</v>
      </c>
      <c r="F301" s="12" t="s">
        <v>2846</v>
      </c>
      <c r="G301" s="12" t="s">
        <v>1532</v>
      </c>
      <c r="H301" s="12" t="s">
        <v>1156</v>
      </c>
      <c r="I301" s="12" t="s">
        <v>1110</v>
      </c>
      <c r="J301" s="12" t="s">
        <v>1157</v>
      </c>
      <c r="K301" s="12" t="s">
        <v>1158</v>
      </c>
      <c r="L301" s="84" t="s">
        <v>722</v>
      </c>
      <c r="M301" s="85"/>
      <c r="N301" s="88" t="s">
        <v>722</v>
      </c>
      <c r="O301" s="118">
        <v>0.76924999999999999</v>
      </c>
      <c r="P301" s="116">
        <v>0.8</v>
      </c>
      <c r="Q301" s="116">
        <v>1.4154</v>
      </c>
      <c r="R301" s="12">
        <v>0</v>
      </c>
      <c r="S301" s="116">
        <v>-156.92699999999999</v>
      </c>
      <c r="T301" s="12">
        <v>7</v>
      </c>
      <c r="U301" s="12">
        <v>255</v>
      </c>
      <c r="V301" s="116">
        <v>204</v>
      </c>
      <c r="W301" s="116">
        <v>360.92700000000002</v>
      </c>
      <c r="X301" s="12" t="s">
        <v>254</v>
      </c>
      <c r="Y301" s="12">
        <v>1</v>
      </c>
      <c r="Z301" s="12">
        <v>0</v>
      </c>
      <c r="AA301" s="12">
        <v>0</v>
      </c>
      <c r="AB301" s="12">
        <v>1</v>
      </c>
      <c r="AC301" s="12">
        <v>5</v>
      </c>
      <c r="AD301" s="12">
        <v>2</v>
      </c>
      <c r="AE301" s="12">
        <v>1</v>
      </c>
      <c r="AF301" s="12">
        <v>8</v>
      </c>
      <c r="AG301" s="12" t="s">
        <v>1828</v>
      </c>
      <c r="AH301" s="12" t="s">
        <v>1552</v>
      </c>
    </row>
    <row r="302" spans="2:34" ht="28.8" x14ac:dyDescent="0.3">
      <c r="B302" s="12" t="s">
        <v>1105</v>
      </c>
      <c r="C302" s="12" t="s">
        <v>304</v>
      </c>
      <c r="D302" s="12" t="s">
        <v>322</v>
      </c>
      <c r="E302" s="12" t="s">
        <v>251</v>
      </c>
      <c r="F302" s="12" t="s">
        <v>1531</v>
      </c>
      <c r="G302" s="12" t="s">
        <v>2898</v>
      </c>
      <c r="H302" s="12" t="s">
        <v>1156</v>
      </c>
      <c r="I302" s="12" t="s">
        <v>1110</v>
      </c>
      <c r="J302" s="12" t="s">
        <v>1157</v>
      </c>
      <c r="K302" s="12" t="s">
        <v>1158</v>
      </c>
      <c r="L302" s="84" t="s">
        <v>722</v>
      </c>
      <c r="M302" s="85"/>
      <c r="N302" s="88" t="s">
        <v>722</v>
      </c>
      <c r="O302" s="118">
        <v>0.86024999999999996</v>
      </c>
      <c r="P302" s="116">
        <v>0.8</v>
      </c>
      <c r="Q302" s="116">
        <v>1.4882</v>
      </c>
      <c r="R302" s="12">
        <v>0</v>
      </c>
      <c r="S302" s="116">
        <v>-175.49100000000001</v>
      </c>
      <c r="T302" s="12">
        <v>8</v>
      </c>
      <c r="U302" s="12">
        <v>255</v>
      </c>
      <c r="V302" s="116">
        <v>204</v>
      </c>
      <c r="W302" s="116">
        <v>379.49099999999999</v>
      </c>
      <c r="X302" s="12" t="s">
        <v>254</v>
      </c>
      <c r="Y302" s="12">
        <v>1</v>
      </c>
      <c r="Z302" s="12">
        <v>0</v>
      </c>
      <c r="AA302" s="12">
        <v>0</v>
      </c>
      <c r="AB302" s="12">
        <v>0</v>
      </c>
      <c r="AC302" s="12">
        <v>4</v>
      </c>
      <c r="AD302" s="12">
        <v>2</v>
      </c>
      <c r="AE302" s="12">
        <v>1</v>
      </c>
      <c r="AF302" s="12">
        <v>8</v>
      </c>
      <c r="AG302" s="12" t="s">
        <v>1829</v>
      </c>
      <c r="AH302" s="12" t="s">
        <v>1552</v>
      </c>
    </row>
    <row r="303" spans="2:34" ht="28.8" x14ac:dyDescent="0.3">
      <c r="B303" s="12" t="s">
        <v>1105</v>
      </c>
      <c r="C303" s="12" t="s">
        <v>304</v>
      </c>
      <c r="D303" s="12" t="s">
        <v>327</v>
      </c>
      <c r="E303" s="12" t="s">
        <v>251</v>
      </c>
      <c r="F303" s="12" t="s">
        <v>1531</v>
      </c>
      <c r="G303" s="12" t="s">
        <v>2898</v>
      </c>
      <c r="H303" s="12" t="s">
        <v>1156</v>
      </c>
      <c r="I303" s="12" t="s">
        <v>1110</v>
      </c>
      <c r="J303" s="12" t="s">
        <v>1157</v>
      </c>
      <c r="K303" s="12" t="s">
        <v>1158</v>
      </c>
      <c r="L303" s="84" t="s">
        <v>723</v>
      </c>
      <c r="M303" s="85"/>
      <c r="N303" s="88" t="s">
        <v>723</v>
      </c>
      <c r="O303" s="118">
        <v>1.50798969</v>
      </c>
      <c r="P303" s="116">
        <v>0.77600000000000002</v>
      </c>
      <c r="Q303" s="116">
        <v>1.9461999999999999</v>
      </c>
      <c r="R303" s="12">
        <v>0</v>
      </c>
      <c r="S303" s="116">
        <v>-298.40099999999899</v>
      </c>
      <c r="T303" s="12">
        <v>0</v>
      </c>
      <c r="U303" s="12">
        <v>255</v>
      </c>
      <c r="V303" s="116">
        <v>197.88</v>
      </c>
      <c r="W303" s="116">
        <v>496.28100000000001</v>
      </c>
      <c r="X303" s="12" t="s">
        <v>254</v>
      </c>
      <c r="Y303" s="12">
        <v>1</v>
      </c>
      <c r="Z303" s="12">
        <v>1</v>
      </c>
      <c r="AA303" s="12">
        <v>0</v>
      </c>
      <c r="AB303" s="12">
        <v>0</v>
      </c>
      <c r="AC303" s="12">
        <v>4</v>
      </c>
      <c r="AD303" s="12">
        <v>3</v>
      </c>
      <c r="AE303" s="12">
        <v>1</v>
      </c>
      <c r="AF303" s="12">
        <v>8</v>
      </c>
      <c r="AG303" s="12" t="s">
        <v>1838</v>
      </c>
      <c r="AH303" s="12" t="s">
        <v>1552</v>
      </c>
    </row>
    <row r="304" spans="2:34" ht="28.8" x14ac:dyDescent="0.3">
      <c r="B304" s="12" t="s">
        <v>1105</v>
      </c>
      <c r="C304" s="12" t="s">
        <v>304</v>
      </c>
      <c r="D304" s="12" t="s">
        <v>327</v>
      </c>
      <c r="E304" s="12" t="s">
        <v>246</v>
      </c>
      <c r="F304" s="12" t="s">
        <v>1531</v>
      </c>
      <c r="G304" s="12" t="s">
        <v>2898</v>
      </c>
      <c r="H304" s="12" t="s">
        <v>1156</v>
      </c>
      <c r="I304" s="12" t="s">
        <v>1110</v>
      </c>
      <c r="J304" s="12" t="s">
        <v>1157</v>
      </c>
      <c r="K304" s="12" t="s">
        <v>1158</v>
      </c>
      <c r="L304" s="84" t="s">
        <v>722</v>
      </c>
      <c r="M304" s="85"/>
      <c r="N304" s="88" t="s">
        <v>722</v>
      </c>
      <c r="O304" s="118">
        <v>-0.93956185999999997</v>
      </c>
      <c r="P304" s="116">
        <v>0.77600000000000002</v>
      </c>
      <c r="Q304" s="116">
        <v>4.6899999999999997E-2</v>
      </c>
      <c r="R304" s="12">
        <v>0</v>
      </c>
      <c r="S304" s="116">
        <v>185.9205</v>
      </c>
      <c r="T304" s="12">
        <v>1</v>
      </c>
      <c r="U304" s="12">
        <v>255</v>
      </c>
      <c r="V304" s="116">
        <v>197.88</v>
      </c>
      <c r="W304" s="116">
        <v>11.9595</v>
      </c>
      <c r="X304" s="12" t="s">
        <v>254</v>
      </c>
      <c r="Y304" s="12">
        <v>0</v>
      </c>
      <c r="Z304" s="12">
        <v>0</v>
      </c>
      <c r="AA304" s="12">
        <v>0</v>
      </c>
      <c r="AB304" s="12">
        <v>0</v>
      </c>
      <c r="AC304" s="12">
        <v>2</v>
      </c>
      <c r="AD304" s="12">
        <v>3</v>
      </c>
      <c r="AE304" s="12">
        <v>1</v>
      </c>
      <c r="AF304" s="12">
        <v>8</v>
      </c>
      <c r="AG304" s="12" t="s">
        <v>1833</v>
      </c>
      <c r="AH304" s="12" t="s">
        <v>1552</v>
      </c>
    </row>
    <row r="305" spans="2:34" ht="28.8" x14ac:dyDescent="0.3">
      <c r="B305" s="12" t="s">
        <v>1105</v>
      </c>
      <c r="C305" s="12" t="s">
        <v>304</v>
      </c>
      <c r="D305" s="12" t="s">
        <v>327</v>
      </c>
      <c r="E305" s="12" t="s">
        <v>260</v>
      </c>
      <c r="F305" s="12" t="s">
        <v>2846</v>
      </c>
      <c r="G305" s="12" t="s">
        <v>2898</v>
      </c>
      <c r="H305" s="12" t="s">
        <v>1156</v>
      </c>
      <c r="I305" s="12" t="s">
        <v>1110</v>
      </c>
      <c r="J305" s="12" t="s">
        <v>1157</v>
      </c>
      <c r="K305" s="12" t="s">
        <v>1158</v>
      </c>
      <c r="L305" s="84" t="s">
        <v>722</v>
      </c>
      <c r="M305" s="85"/>
      <c r="N305" s="88" t="s">
        <v>722</v>
      </c>
      <c r="O305" s="118">
        <v>-0.90038660000000004</v>
      </c>
      <c r="P305" s="116">
        <v>0.77600000000000002</v>
      </c>
      <c r="Q305" s="116">
        <v>7.7299999999999994E-2</v>
      </c>
      <c r="R305" s="12">
        <v>0</v>
      </c>
      <c r="S305" s="116">
        <v>178.16849999999999</v>
      </c>
      <c r="T305" s="12">
        <v>2</v>
      </c>
      <c r="U305" s="12">
        <v>255</v>
      </c>
      <c r="V305" s="116">
        <v>197.88</v>
      </c>
      <c r="W305" s="116">
        <v>19.711500000000001</v>
      </c>
      <c r="X305" s="12" t="s">
        <v>254</v>
      </c>
      <c r="Y305" s="12">
        <v>0</v>
      </c>
      <c r="Z305" s="12">
        <v>0</v>
      </c>
      <c r="AA305" s="12">
        <v>0</v>
      </c>
      <c r="AB305" s="12">
        <v>0</v>
      </c>
      <c r="AC305" s="12">
        <v>8</v>
      </c>
      <c r="AD305" s="12">
        <v>3</v>
      </c>
      <c r="AE305" s="12">
        <v>1</v>
      </c>
      <c r="AF305" s="12">
        <v>8</v>
      </c>
      <c r="AG305" s="12" t="s">
        <v>1834</v>
      </c>
      <c r="AH305" s="12" t="s">
        <v>1552</v>
      </c>
    </row>
    <row r="306" spans="2:34" ht="28.8" x14ac:dyDescent="0.3">
      <c r="B306" s="12" t="s">
        <v>1105</v>
      </c>
      <c r="C306" s="12" t="s">
        <v>304</v>
      </c>
      <c r="D306" s="12" t="s">
        <v>327</v>
      </c>
      <c r="E306" s="12" t="s">
        <v>249</v>
      </c>
      <c r="F306" s="12" t="s">
        <v>1531</v>
      </c>
      <c r="G306" s="12" t="s">
        <v>1532</v>
      </c>
      <c r="H306" s="12" t="s">
        <v>1156</v>
      </c>
      <c r="I306" s="12" t="s">
        <v>1110</v>
      </c>
      <c r="J306" s="12" t="s">
        <v>1157</v>
      </c>
      <c r="K306" s="12" t="s">
        <v>1158</v>
      </c>
      <c r="L306" s="84" t="s">
        <v>722</v>
      </c>
      <c r="M306" s="85"/>
      <c r="N306" s="88" t="s">
        <v>722</v>
      </c>
      <c r="O306" s="118">
        <v>-0.82229381000000001</v>
      </c>
      <c r="P306" s="116">
        <v>0.77600000000000002</v>
      </c>
      <c r="Q306" s="116">
        <v>0.13789999999999999</v>
      </c>
      <c r="R306" s="12">
        <v>0</v>
      </c>
      <c r="S306" s="116">
        <v>162.71549999999999</v>
      </c>
      <c r="T306" s="12">
        <v>3</v>
      </c>
      <c r="U306" s="12">
        <v>255</v>
      </c>
      <c r="V306" s="116">
        <v>197.88</v>
      </c>
      <c r="W306" s="116">
        <v>35.164499999999997</v>
      </c>
      <c r="X306" s="12" t="s">
        <v>254</v>
      </c>
      <c r="Y306" s="12">
        <v>0</v>
      </c>
      <c r="Z306" s="12">
        <v>0</v>
      </c>
      <c r="AA306" s="12">
        <v>0</v>
      </c>
      <c r="AB306" s="12">
        <v>0</v>
      </c>
      <c r="AC306" s="12">
        <v>3</v>
      </c>
      <c r="AD306" s="12">
        <v>3</v>
      </c>
      <c r="AE306" s="12">
        <v>1</v>
      </c>
      <c r="AF306" s="12">
        <v>8</v>
      </c>
      <c r="AG306" s="12" t="s">
        <v>1835</v>
      </c>
      <c r="AH306" s="12" t="s">
        <v>1552</v>
      </c>
    </row>
    <row r="307" spans="2:34" ht="28.8" x14ac:dyDescent="0.3">
      <c r="B307" s="12" t="s">
        <v>1105</v>
      </c>
      <c r="C307" s="12" t="s">
        <v>304</v>
      </c>
      <c r="D307" s="12" t="s">
        <v>327</v>
      </c>
      <c r="E307" s="12" t="s">
        <v>256</v>
      </c>
      <c r="F307" s="12" t="s">
        <v>2846</v>
      </c>
      <c r="G307" s="12" t="s">
        <v>2898</v>
      </c>
      <c r="H307" s="12" t="s">
        <v>1156</v>
      </c>
      <c r="I307" s="12" t="s">
        <v>1110</v>
      </c>
      <c r="J307" s="12" t="s">
        <v>1157</v>
      </c>
      <c r="K307" s="12" t="s">
        <v>1158</v>
      </c>
      <c r="L307" s="84" t="s">
        <v>722</v>
      </c>
      <c r="M307" s="85"/>
      <c r="N307" s="88" t="s">
        <v>722</v>
      </c>
      <c r="O307" s="118">
        <v>-0.77512886999999997</v>
      </c>
      <c r="P307" s="116">
        <v>0.77600000000000002</v>
      </c>
      <c r="Q307" s="116">
        <v>0.17449999999999999</v>
      </c>
      <c r="R307" s="12">
        <v>0</v>
      </c>
      <c r="S307" s="116">
        <v>153.38249999999999</v>
      </c>
      <c r="T307" s="12">
        <v>4</v>
      </c>
      <c r="U307" s="12">
        <v>255</v>
      </c>
      <c r="V307" s="116">
        <v>197.88</v>
      </c>
      <c r="W307" s="116">
        <v>44.497500000000002</v>
      </c>
      <c r="X307" s="12" t="s">
        <v>254</v>
      </c>
      <c r="Y307" s="12">
        <v>0</v>
      </c>
      <c r="Z307" s="12">
        <v>0</v>
      </c>
      <c r="AA307" s="12">
        <v>0</v>
      </c>
      <c r="AB307" s="12">
        <v>0</v>
      </c>
      <c r="AC307" s="12">
        <v>6</v>
      </c>
      <c r="AD307" s="12">
        <v>3</v>
      </c>
      <c r="AE307" s="12">
        <v>1</v>
      </c>
      <c r="AF307" s="12">
        <v>8</v>
      </c>
      <c r="AG307" s="12" t="s">
        <v>1836</v>
      </c>
      <c r="AH307" s="12" t="s">
        <v>1552</v>
      </c>
    </row>
    <row r="308" spans="2:34" ht="28.8" x14ac:dyDescent="0.3">
      <c r="B308" s="12" t="s">
        <v>1105</v>
      </c>
      <c r="C308" s="12" t="s">
        <v>304</v>
      </c>
      <c r="D308" s="12" t="s">
        <v>327</v>
      </c>
      <c r="E308" s="12" t="s">
        <v>262</v>
      </c>
      <c r="F308" s="12" t="s">
        <v>1531</v>
      </c>
      <c r="G308" s="12" t="s">
        <v>1532</v>
      </c>
      <c r="H308" s="12" t="s">
        <v>1156</v>
      </c>
      <c r="I308" s="12" t="s">
        <v>1110</v>
      </c>
      <c r="J308" s="12" t="s">
        <v>1157</v>
      </c>
      <c r="K308" s="12" t="s">
        <v>1158</v>
      </c>
      <c r="L308" s="84" t="s">
        <v>722</v>
      </c>
      <c r="M308" s="85"/>
      <c r="N308" s="88" t="s">
        <v>722</v>
      </c>
      <c r="O308" s="118">
        <v>-0.47835052</v>
      </c>
      <c r="P308" s="116">
        <v>0.77600000000000002</v>
      </c>
      <c r="Q308" s="116">
        <v>0.40479999999999999</v>
      </c>
      <c r="R308" s="12">
        <v>0</v>
      </c>
      <c r="S308" s="116">
        <v>94.655999999999906</v>
      </c>
      <c r="T308" s="12">
        <v>5</v>
      </c>
      <c r="U308" s="12">
        <v>255</v>
      </c>
      <c r="V308" s="116">
        <v>197.88</v>
      </c>
      <c r="W308" s="116">
        <v>103.224</v>
      </c>
      <c r="X308" s="12" t="s">
        <v>254</v>
      </c>
      <c r="Y308" s="12">
        <v>0</v>
      </c>
      <c r="Z308" s="12">
        <v>0</v>
      </c>
      <c r="AA308" s="12">
        <v>0</v>
      </c>
      <c r="AB308" s="12">
        <v>0</v>
      </c>
      <c r="AC308" s="12">
        <v>9</v>
      </c>
      <c r="AD308" s="12">
        <v>3</v>
      </c>
      <c r="AE308" s="12">
        <v>1</v>
      </c>
      <c r="AF308" s="12">
        <v>8</v>
      </c>
      <c r="AG308" s="12" t="s">
        <v>1839</v>
      </c>
      <c r="AH308" s="12" t="s">
        <v>1552</v>
      </c>
    </row>
    <row r="309" spans="2:34" ht="28.8" x14ac:dyDescent="0.3">
      <c r="B309" s="12" t="s">
        <v>1105</v>
      </c>
      <c r="C309" s="12" t="s">
        <v>304</v>
      </c>
      <c r="D309" s="12" t="s">
        <v>327</v>
      </c>
      <c r="E309" s="12" t="s">
        <v>259</v>
      </c>
      <c r="F309" s="12" t="s">
        <v>2846</v>
      </c>
      <c r="G309" s="12" t="s">
        <v>1532</v>
      </c>
      <c r="H309" s="12" t="s">
        <v>1156</v>
      </c>
      <c r="I309" s="12" t="s">
        <v>1110</v>
      </c>
      <c r="J309" s="12" t="s">
        <v>1157</v>
      </c>
      <c r="K309" s="12" t="s">
        <v>1158</v>
      </c>
      <c r="L309" s="84" t="s">
        <v>722</v>
      </c>
      <c r="M309" s="85"/>
      <c r="N309" s="88" t="s">
        <v>722</v>
      </c>
      <c r="O309" s="118">
        <v>-0.29909794000000001</v>
      </c>
      <c r="P309" s="116">
        <v>0.77600000000000002</v>
      </c>
      <c r="Q309" s="116">
        <v>0.54390000000000005</v>
      </c>
      <c r="R309" s="12">
        <v>0</v>
      </c>
      <c r="S309" s="116">
        <v>59.185499999999998</v>
      </c>
      <c r="T309" s="12">
        <v>6</v>
      </c>
      <c r="U309" s="12">
        <v>255</v>
      </c>
      <c r="V309" s="116">
        <v>197.88</v>
      </c>
      <c r="W309" s="116">
        <v>138.69450000000001</v>
      </c>
      <c r="X309" s="12" t="s">
        <v>254</v>
      </c>
      <c r="Y309" s="12">
        <v>0</v>
      </c>
      <c r="Z309" s="12">
        <v>0</v>
      </c>
      <c r="AA309" s="12">
        <v>0</v>
      </c>
      <c r="AB309" s="12">
        <v>0</v>
      </c>
      <c r="AC309" s="12">
        <v>7</v>
      </c>
      <c r="AD309" s="12">
        <v>3</v>
      </c>
      <c r="AE309" s="12">
        <v>1</v>
      </c>
      <c r="AF309" s="12">
        <v>8</v>
      </c>
      <c r="AG309" s="12" t="s">
        <v>1840</v>
      </c>
      <c r="AH309" s="12" t="s">
        <v>1552</v>
      </c>
    </row>
    <row r="310" spans="2:34" ht="28.8" x14ac:dyDescent="0.3">
      <c r="B310" s="12" t="s">
        <v>1105</v>
      </c>
      <c r="C310" s="12" t="s">
        <v>304</v>
      </c>
      <c r="D310" s="12" t="s">
        <v>327</v>
      </c>
      <c r="E310" s="12" t="s">
        <v>254</v>
      </c>
      <c r="F310" s="12" t="s">
        <v>2846</v>
      </c>
      <c r="G310" s="12" t="s">
        <v>1532</v>
      </c>
      <c r="H310" s="12" t="s">
        <v>1156</v>
      </c>
      <c r="I310" s="12" t="s">
        <v>1110</v>
      </c>
      <c r="J310" s="12" t="s">
        <v>1157</v>
      </c>
      <c r="K310" s="12" t="s">
        <v>1158</v>
      </c>
      <c r="L310" s="84" t="s">
        <v>722</v>
      </c>
      <c r="M310" s="85"/>
      <c r="N310" s="88" t="s">
        <v>722</v>
      </c>
      <c r="O310" s="118">
        <v>0.88402062000000003</v>
      </c>
      <c r="P310" s="116">
        <v>0.77600000000000002</v>
      </c>
      <c r="Q310" s="116">
        <v>1.462</v>
      </c>
      <c r="R310" s="12">
        <v>0</v>
      </c>
      <c r="S310" s="116">
        <v>-174.93</v>
      </c>
      <c r="T310" s="12">
        <v>7</v>
      </c>
      <c r="U310" s="12">
        <v>255</v>
      </c>
      <c r="V310" s="116">
        <v>197.88</v>
      </c>
      <c r="W310" s="116">
        <v>372.81</v>
      </c>
      <c r="X310" s="12" t="s">
        <v>254</v>
      </c>
      <c r="Y310" s="12">
        <v>1</v>
      </c>
      <c r="Z310" s="12">
        <v>0</v>
      </c>
      <c r="AA310" s="12">
        <v>0</v>
      </c>
      <c r="AB310" s="12">
        <v>1</v>
      </c>
      <c r="AC310" s="12">
        <v>5</v>
      </c>
      <c r="AD310" s="12">
        <v>3</v>
      </c>
      <c r="AE310" s="12">
        <v>1</v>
      </c>
      <c r="AF310" s="12">
        <v>8</v>
      </c>
      <c r="AG310" s="12" t="s">
        <v>1837</v>
      </c>
      <c r="AH310" s="12" t="s">
        <v>1552</v>
      </c>
    </row>
    <row r="311" spans="2:34" ht="28.8" x14ac:dyDescent="0.3">
      <c r="B311" s="12" t="s">
        <v>1105</v>
      </c>
      <c r="C311" s="12" t="s">
        <v>304</v>
      </c>
      <c r="D311" s="12" t="s">
        <v>330</v>
      </c>
      <c r="E311" s="12" t="s">
        <v>256</v>
      </c>
      <c r="F311" s="12" t="s">
        <v>2846</v>
      </c>
      <c r="G311" s="12" t="s">
        <v>2898</v>
      </c>
      <c r="H311" s="12" t="s">
        <v>1156</v>
      </c>
      <c r="I311" s="12" t="s">
        <v>1110</v>
      </c>
      <c r="J311" s="12" t="s">
        <v>1157</v>
      </c>
      <c r="K311" s="12" t="s">
        <v>1158</v>
      </c>
      <c r="L311" s="84" t="s">
        <v>722</v>
      </c>
      <c r="M311" s="85"/>
      <c r="N311" s="88" t="s">
        <v>722</v>
      </c>
      <c r="O311" s="118">
        <v>-0.71269841</v>
      </c>
      <c r="P311" s="116">
        <v>9.5760000000000005</v>
      </c>
      <c r="Q311" s="116">
        <v>2.7511999999999999</v>
      </c>
      <c r="R311" s="12">
        <v>0</v>
      </c>
      <c r="S311" s="116">
        <v>1740.3239999999901</v>
      </c>
      <c r="T311" s="12">
        <v>1</v>
      </c>
      <c r="U311" s="12">
        <v>255</v>
      </c>
      <c r="V311" s="116">
        <v>2441.88</v>
      </c>
      <c r="W311" s="116">
        <v>701.55600000000004</v>
      </c>
      <c r="X311" s="12" t="s">
        <v>254</v>
      </c>
      <c r="Y311" s="12">
        <v>0</v>
      </c>
      <c r="Z311" s="12">
        <v>0</v>
      </c>
      <c r="AA311" s="12">
        <v>0</v>
      </c>
      <c r="AB311" s="12">
        <v>0</v>
      </c>
      <c r="AC311" s="12">
        <v>6</v>
      </c>
      <c r="AD311" s="12">
        <v>4</v>
      </c>
      <c r="AE311" s="12">
        <v>1</v>
      </c>
      <c r="AF311" s="12">
        <v>8</v>
      </c>
      <c r="AG311" s="12" t="s">
        <v>1841</v>
      </c>
      <c r="AH311" s="12" t="s">
        <v>1552</v>
      </c>
    </row>
    <row r="312" spans="2:34" ht="28.8" x14ac:dyDescent="0.3">
      <c r="B312" s="12" t="s">
        <v>1105</v>
      </c>
      <c r="C312" s="12" t="s">
        <v>304</v>
      </c>
      <c r="D312" s="12" t="s">
        <v>330</v>
      </c>
      <c r="E312" s="12" t="s">
        <v>262</v>
      </c>
      <c r="F312" s="12" t="s">
        <v>1531</v>
      </c>
      <c r="G312" s="12" t="s">
        <v>1532</v>
      </c>
      <c r="H312" s="12" t="s">
        <v>1156</v>
      </c>
      <c r="I312" s="12" t="s">
        <v>1110</v>
      </c>
      <c r="J312" s="12" t="s">
        <v>1157</v>
      </c>
      <c r="K312" s="12" t="s">
        <v>1158</v>
      </c>
      <c r="L312" s="84" t="s">
        <v>722</v>
      </c>
      <c r="M312" s="85"/>
      <c r="N312" s="88" t="s">
        <v>722</v>
      </c>
      <c r="O312" s="118">
        <v>-0.62201337000000001</v>
      </c>
      <c r="P312" s="116">
        <v>9.5760000000000005</v>
      </c>
      <c r="Q312" s="116">
        <v>3.6196000000000002</v>
      </c>
      <c r="R312" s="12">
        <v>0</v>
      </c>
      <c r="S312" s="116">
        <v>1518.8820000000001</v>
      </c>
      <c r="T312" s="12">
        <v>2</v>
      </c>
      <c r="U312" s="12">
        <v>255</v>
      </c>
      <c r="V312" s="116">
        <v>2441.88</v>
      </c>
      <c r="W312" s="116">
        <v>922.99800000000005</v>
      </c>
      <c r="X312" s="12" t="s">
        <v>254</v>
      </c>
      <c r="Y312" s="12">
        <v>0</v>
      </c>
      <c r="Z312" s="12">
        <v>0</v>
      </c>
      <c r="AA312" s="12">
        <v>0</v>
      </c>
      <c r="AB312" s="12">
        <v>0</v>
      </c>
      <c r="AC312" s="12">
        <v>9</v>
      </c>
      <c r="AD312" s="12">
        <v>4</v>
      </c>
      <c r="AE312" s="12">
        <v>1</v>
      </c>
      <c r="AF312" s="12">
        <v>8</v>
      </c>
      <c r="AG312" s="12" t="s">
        <v>1842</v>
      </c>
      <c r="AH312" s="12" t="s">
        <v>1552</v>
      </c>
    </row>
    <row r="313" spans="2:34" ht="28.8" x14ac:dyDescent="0.3">
      <c r="B313" s="12" t="s">
        <v>1105</v>
      </c>
      <c r="C313" s="12" t="s">
        <v>304</v>
      </c>
      <c r="D313" s="12" t="s">
        <v>330</v>
      </c>
      <c r="E313" s="12" t="s">
        <v>246</v>
      </c>
      <c r="F313" s="12" t="s">
        <v>1531</v>
      </c>
      <c r="G313" s="12" t="s">
        <v>2898</v>
      </c>
      <c r="H313" s="12" t="s">
        <v>1156</v>
      </c>
      <c r="I313" s="12" t="s">
        <v>1110</v>
      </c>
      <c r="J313" s="12" t="s">
        <v>1157</v>
      </c>
      <c r="K313" s="12" t="s">
        <v>1158</v>
      </c>
      <c r="L313" s="84" t="s">
        <v>722</v>
      </c>
      <c r="M313" s="85"/>
      <c r="N313" s="88" t="s">
        <v>722</v>
      </c>
      <c r="O313" s="118">
        <v>-0.52755848000000005</v>
      </c>
      <c r="P313" s="116">
        <v>9.5760000000000005</v>
      </c>
      <c r="Q313" s="116">
        <v>4.5240999999999998</v>
      </c>
      <c r="R313" s="12">
        <v>0</v>
      </c>
      <c r="S313" s="116">
        <v>1288.2345</v>
      </c>
      <c r="T313" s="12">
        <v>3</v>
      </c>
      <c r="U313" s="12">
        <v>255</v>
      </c>
      <c r="V313" s="116">
        <v>2441.88</v>
      </c>
      <c r="W313" s="116">
        <v>1153.6455000000001</v>
      </c>
      <c r="X313" s="12" t="s">
        <v>254</v>
      </c>
      <c r="Y313" s="12">
        <v>0</v>
      </c>
      <c r="Z313" s="12">
        <v>0</v>
      </c>
      <c r="AA313" s="12">
        <v>0</v>
      </c>
      <c r="AB313" s="12">
        <v>0</v>
      </c>
      <c r="AC313" s="12">
        <v>2</v>
      </c>
      <c r="AD313" s="12">
        <v>4</v>
      </c>
      <c r="AE313" s="12">
        <v>1</v>
      </c>
      <c r="AF313" s="12">
        <v>8</v>
      </c>
      <c r="AG313" s="12" t="s">
        <v>1843</v>
      </c>
      <c r="AH313" s="12" t="s">
        <v>1552</v>
      </c>
    </row>
    <row r="314" spans="2:34" ht="28.8" x14ac:dyDescent="0.3">
      <c r="B314" s="12" t="s">
        <v>1105</v>
      </c>
      <c r="C314" s="12" t="s">
        <v>304</v>
      </c>
      <c r="D314" s="12" t="s">
        <v>330</v>
      </c>
      <c r="E314" s="12" t="s">
        <v>249</v>
      </c>
      <c r="F314" s="12" t="s">
        <v>1531</v>
      </c>
      <c r="G314" s="12" t="s">
        <v>1532</v>
      </c>
      <c r="H314" s="12" t="s">
        <v>1156</v>
      </c>
      <c r="I314" s="12" t="s">
        <v>1110</v>
      </c>
      <c r="J314" s="12" t="s">
        <v>1157</v>
      </c>
      <c r="K314" s="12" t="s">
        <v>1158</v>
      </c>
      <c r="L314" s="84" t="s">
        <v>722</v>
      </c>
      <c r="M314" s="85"/>
      <c r="N314" s="88" t="s">
        <v>722</v>
      </c>
      <c r="O314" s="118">
        <v>-0.44028822000000001</v>
      </c>
      <c r="P314" s="116">
        <v>9.5760000000000005</v>
      </c>
      <c r="Q314" s="116">
        <v>5.3597999999999999</v>
      </c>
      <c r="R314" s="12">
        <v>0</v>
      </c>
      <c r="S314" s="116">
        <v>1075.1309999999901</v>
      </c>
      <c r="T314" s="12">
        <v>4</v>
      </c>
      <c r="U314" s="12">
        <v>255</v>
      </c>
      <c r="V314" s="116">
        <v>2441.88</v>
      </c>
      <c r="W314" s="116">
        <v>1366.749</v>
      </c>
      <c r="X314" s="12" t="s">
        <v>254</v>
      </c>
      <c r="Y314" s="12">
        <v>0</v>
      </c>
      <c r="Z314" s="12">
        <v>0</v>
      </c>
      <c r="AA314" s="12">
        <v>0</v>
      </c>
      <c r="AB314" s="12">
        <v>0</v>
      </c>
      <c r="AC314" s="12">
        <v>3</v>
      </c>
      <c r="AD314" s="12">
        <v>4</v>
      </c>
      <c r="AE314" s="12">
        <v>1</v>
      </c>
      <c r="AF314" s="12">
        <v>8</v>
      </c>
      <c r="AG314" s="12" t="s">
        <v>1845</v>
      </c>
      <c r="AH314" s="12" t="s">
        <v>1552</v>
      </c>
    </row>
    <row r="315" spans="2:34" ht="28.8" x14ac:dyDescent="0.3">
      <c r="B315" s="12" t="s">
        <v>1105</v>
      </c>
      <c r="C315" s="12" t="s">
        <v>304</v>
      </c>
      <c r="D315" s="12" t="s">
        <v>330</v>
      </c>
      <c r="E315" s="12" t="s">
        <v>260</v>
      </c>
      <c r="F315" s="12" t="s">
        <v>2846</v>
      </c>
      <c r="G315" s="12" t="s">
        <v>2898</v>
      </c>
      <c r="H315" s="12" t="s">
        <v>1156</v>
      </c>
      <c r="I315" s="12" t="s">
        <v>1110</v>
      </c>
      <c r="J315" s="12" t="s">
        <v>1157</v>
      </c>
      <c r="K315" s="12" t="s">
        <v>1158</v>
      </c>
      <c r="L315" s="84" t="s">
        <v>722</v>
      </c>
      <c r="M315" s="85"/>
      <c r="N315" s="88" t="s">
        <v>722</v>
      </c>
      <c r="O315" s="118">
        <v>-0.22660818999999999</v>
      </c>
      <c r="P315" s="116">
        <v>9.5760000000000005</v>
      </c>
      <c r="Q315" s="116">
        <v>7.4059999999999997</v>
      </c>
      <c r="R315" s="12">
        <v>0</v>
      </c>
      <c r="S315" s="116">
        <v>553.35</v>
      </c>
      <c r="T315" s="12">
        <v>5</v>
      </c>
      <c r="U315" s="12">
        <v>255</v>
      </c>
      <c r="V315" s="116">
        <v>2441.88</v>
      </c>
      <c r="W315" s="116">
        <v>1888.53</v>
      </c>
      <c r="X315" s="12" t="s">
        <v>254</v>
      </c>
      <c r="Y315" s="12">
        <v>0</v>
      </c>
      <c r="Z315" s="12">
        <v>0</v>
      </c>
      <c r="AA315" s="12">
        <v>0</v>
      </c>
      <c r="AB315" s="12">
        <v>0</v>
      </c>
      <c r="AC315" s="12">
        <v>8</v>
      </c>
      <c r="AD315" s="12">
        <v>4</v>
      </c>
      <c r="AE315" s="12">
        <v>1</v>
      </c>
      <c r="AF315" s="12">
        <v>8</v>
      </c>
      <c r="AG315" s="12" t="s">
        <v>1846</v>
      </c>
      <c r="AH315" s="12" t="s">
        <v>1552</v>
      </c>
    </row>
    <row r="316" spans="2:34" ht="28.8" x14ac:dyDescent="0.3">
      <c r="B316" s="12" t="s">
        <v>1105</v>
      </c>
      <c r="C316" s="12" t="s">
        <v>304</v>
      </c>
      <c r="D316" s="12" t="s">
        <v>330</v>
      </c>
      <c r="E316" s="12" t="s">
        <v>259</v>
      </c>
      <c r="F316" s="12" t="s">
        <v>2846</v>
      </c>
      <c r="G316" s="12" t="s">
        <v>1532</v>
      </c>
      <c r="H316" s="12" t="s">
        <v>1156</v>
      </c>
      <c r="I316" s="12" t="s">
        <v>1110</v>
      </c>
      <c r="J316" s="12" t="s">
        <v>1157</v>
      </c>
      <c r="K316" s="12" t="s">
        <v>1158</v>
      </c>
      <c r="L316" s="84" t="s">
        <v>722</v>
      </c>
      <c r="M316" s="85"/>
      <c r="N316" s="88" t="s">
        <v>722</v>
      </c>
      <c r="O316" s="118">
        <v>-0.22563701</v>
      </c>
      <c r="P316" s="116">
        <v>9.5760000000000005</v>
      </c>
      <c r="Q316" s="116">
        <v>7.4153000000000002</v>
      </c>
      <c r="R316" s="12">
        <v>0</v>
      </c>
      <c r="S316" s="116">
        <v>550.97849999999903</v>
      </c>
      <c r="T316" s="12">
        <v>6</v>
      </c>
      <c r="U316" s="12">
        <v>255</v>
      </c>
      <c r="V316" s="116">
        <v>2441.88</v>
      </c>
      <c r="W316" s="116">
        <v>1890.9014999999999</v>
      </c>
      <c r="X316" s="12" t="s">
        <v>254</v>
      </c>
      <c r="Y316" s="12">
        <v>0</v>
      </c>
      <c r="Z316" s="12">
        <v>0</v>
      </c>
      <c r="AA316" s="12">
        <v>0</v>
      </c>
      <c r="AB316" s="12">
        <v>0</v>
      </c>
      <c r="AC316" s="12">
        <v>7</v>
      </c>
      <c r="AD316" s="12">
        <v>4</v>
      </c>
      <c r="AE316" s="12">
        <v>1</v>
      </c>
      <c r="AF316" s="12">
        <v>8</v>
      </c>
      <c r="AG316" s="12" t="s">
        <v>1847</v>
      </c>
      <c r="AH316" s="12" t="s">
        <v>1552</v>
      </c>
    </row>
    <row r="317" spans="2:34" ht="28.8" x14ac:dyDescent="0.3">
      <c r="B317" s="12" t="s">
        <v>1105</v>
      </c>
      <c r="C317" s="12" t="s">
        <v>304</v>
      </c>
      <c r="D317" s="12" t="s">
        <v>330</v>
      </c>
      <c r="E317" s="12" t="s">
        <v>254</v>
      </c>
      <c r="F317" s="12" t="s">
        <v>2846</v>
      </c>
      <c r="G317" s="12" t="s">
        <v>1532</v>
      </c>
      <c r="H317" s="12" t="s">
        <v>1156</v>
      </c>
      <c r="I317" s="12" t="s">
        <v>1110</v>
      </c>
      <c r="J317" s="12" t="s">
        <v>1157</v>
      </c>
      <c r="K317" s="12" t="s">
        <v>1158</v>
      </c>
      <c r="L317" s="84" t="s">
        <v>722</v>
      </c>
      <c r="M317" s="85"/>
      <c r="N317" s="88" t="s">
        <v>722</v>
      </c>
      <c r="O317" s="118">
        <v>0.27291145</v>
      </c>
      <c r="P317" s="116">
        <v>9.5760000000000005</v>
      </c>
      <c r="Q317" s="116">
        <v>12.189399999999999</v>
      </c>
      <c r="R317" s="12">
        <v>0</v>
      </c>
      <c r="S317" s="116">
        <v>-666.41700000000003</v>
      </c>
      <c r="T317" s="12">
        <v>7</v>
      </c>
      <c r="U317" s="12">
        <v>255</v>
      </c>
      <c r="V317" s="116">
        <v>2441.88</v>
      </c>
      <c r="W317" s="116">
        <v>3108.297</v>
      </c>
      <c r="X317" s="12" t="s">
        <v>254</v>
      </c>
      <c r="Y317" s="12">
        <v>1</v>
      </c>
      <c r="Z317" s="12">
        <v>0</v>
      </c>
      <c r="AA317" s="12">
        <v>0</v>
      </c>
      <c r="AB317" s="12">
        <v>1</v>
      </c>
      <c r="AC317" s="12">
        <v>5</v>
      </c>
      <c r="AD317" s="12">
        <v>4</v>
      </c>
      <c r="AE317" s="12">
        <v>1</v>
      </c>
      <c r="AF317" s="12">
        <v>8</v>
      </c>
      <c r="AG317" s="12" t="s">
        <v>1848</v>
      </c>
      <c r="AH317" s="12" t="s">
        <v>1552</v>
      </c>
    </row>
    <row r="318" spans="2:34" ht="28.8" x14ac:dyDescent="0.3">
      <c r="B318" s="12" t="s">
        <v>1105</v>
      </c>
      <c r="C318" s="12" t="s">
        <v>304</v>
      </c>
      <c r="D318" s="12" t="s">
        <v>330</v>
      </c>
      <c r="E318" s="12" t="s">
        <v>251</v>
      </c>
      <c r="F318" s="12" t="s">
        <v>1531</v>
      </c>
      <c r="G318" s="12" t="s">
        <v>2898</v>
      </c>
      <c r="H318" s="12" t="s">
        <v>1156</v>
      </c>
      <c r="I318" s="12" t="s">
        <v>1110</v>
      </c>
      <c r="J318" s="12" t="s">
        <v>1157</v>
      </c>
      <c r="K318" s="12" t="s">
        <v>1158</v>
      </c>
      <c r="L318" s="84" t="s">
        <v>722</v>
      </c>
      <c r="M318" s="85"/>
      <c r="N318" s="88" t="s">
        <v>722</v>
      </c>
      <c r="O318" s="118">
        <v>0.55413533999999998</v>
      </c>
      <c r="P318" s="116">
        <v>9.5760000000000005</v>
      </c>
      <c r="Q318" s="116">
        <v>14.882400000000001</v>
      </c>
      <c r="R318" s="12">
        <v>0</v>
      </c>
      <c r="S318" s="116">
        <v>-1353.1320000000001</v>
      </c>
      <c r="T318" s="12">
        <v>8</v>
      </c>
      <c r="U318" s="12">
        <v>255</v>
      </c>
      <c r="V318" s="116">
        <v>2441.88</v>
      </c>
      <c r="W318" s="116">
        <v>3795.0120000000002</v>
      </c>
      <c r="X318" s="12" t="s">
        <v>254</v>
      </c>
      <c r="Y318" s="12">
        <v>1</v>
      </c>
      <c r="Z318" s="12">
        <v>0</v>
      </c>
      <c r="AA318" s="12">
        <v>0</v>
      </c>
      <c r="AB318" s="12">
        <v>0</v>
      </c>
      <c r="AC318" s="12">
        <v>4</v>
      </c>
      <c r="AD318" s="12">
        <v>4</v>
      </c>
      <c r="AE318" s="12">
        <v>1</v>
      </c>
      <c r="AF318" s="12">
        <v>8</v>
      </c>
      <c r="AG318" s="12" t="s">
        <v>1844</v>
      </c>
      <c r="AH318" s="12" t="s">
        <v>1552</v>
      </c>
    </row>
    <row r="319" spans="2:34" ht="28.8" x14ac:dyDescent="0.3">
      <c r="B319" s="12" t="s">
        <v>1105</v>
      </c>
      <c r="C319" s="12" t="s">
        <v>304</v>
      </c>
      <c r="D319" s="12" t="s">
        <v>333</v>
      </c>
      <c r="E319" s="12" t="s">
        <v>256</v>
      </c>
      <c r="F319" s="12" t="s">
        <v>2846</v>
      </c>
      <c r="G319" s="12" t="s">
        <v>2898</v>
      </c>
      <c r="H319" s="12" t="s">
        <v>1156</v>
      </c>
      <c r="I319" s="12" t="s">
        <v>1110</v>
      </c>
      <c r="J319" s="12" t="s">
        <v>1157</v>
      </c>
      <c r="K319" s="12" t="s">
        <v>1158</v>
      </c>
      <c r="L319" s="84" t="s">
        <v>722</v>
      </c>
      <c r="M319" s="85"/>
      <c r="N319" s="88" t="s">
        <v>722</v>
      </c>
      <c r="O319" s="118">
        <v>-0.71269424000000003</v>
      </c>
      <c r="P319" s="116">
        <v>2441.88</v>
      </c>
      <c r="Q319" s="116">
        <v>701.56619999999998</v>
      </c>
      <c r="R319" s="12">
        <v>0</v>
      </c>
      <c r="S319" s="116">
        <v>1740.3137999999999</v>
      </c>
      <c r="T319" s="12">
        <v>1</v>
      </c>
      <c r="U319" s="12">
        <v>1</v>
      </c>
      <c r="V319" s="116">
        <v>2441.88</v>
      </c>
      <c r="W319" s="116">
        <v>701.56619999999998</v>
      </c>
      <c r="X319" s="12" t="s">
        <v>254</v>
      </c>
      <c r="Y319" s="12">
        <v>0</v>
      </c>
      <c r="Z319" s="12">
        <v>0</v>
      </c>
      <c r="AA319" s="12">
        <v>0</v>
      </c>
      <c r="AB319" s="12">
        <v>0</v>
      </c>
      <c r="AC319" s="12">
        <v>6</v>
      </c>
      <c r="AD319" s="12">
        <v>5</v>
      </c>
      <c r="AE319" s="12">
        <v>1</v>
      </c>
      <c r="AF319" s="12">
        <v>8</v>
      </c>
      <c r="AG319" s="12" t="s">
        <v>1849</v>
      </c>
      <c r="AH319" s="12" t="s">
        <v>1552</v>
      </c>
    </row>
    <row r="320" spans="2:34" ht="28.8" x14ac:dyDescent="0.3">
      <c r="B320" s="12" t="s">
        <v>1105</v>
      </c>
      <c r="C320" s="12" t="s">
        <v>304</v>
      </c>
      <c r="D320" s="12" t="s">
        <v>333</v>
      </c>
      <c r="E320" s="12" t="s">
        <v>262</v>
      </c>
      <c r="F320" s="12" t="s">
        <v>1531</v>
      </c>
      <c r="G320" s="12" t="s">
        <v>1532</v>
      </c>
      <c r="H320" s="12" t="s">
        <v>1156</v>
      </c>
      <c r="I320" s="12" t="s">
        <v>1110</v>
      </c>
      <c r="J320" s="12" t="s">
        <v>1157</v>
      </c>
      <c r="K320" s="12" t="s">
        <v>1158</v>
      </c>
      <c r="L320" s="84" t="s">
        <v>722</v>
      </c>
      <c r="M320" s="85"/>
      <c r="N320" s="88" t="s">
        <v>722</v>
      </c>
      <c r="O320" s="118">
        <v>-0.62201169000000001</v>
      </c>
      <c r="P320" s="116">
        <v>2441.88</v>
      </c>
      <c r="Q320" s="116">
        <v>923.00210000000004</v>
      </c>
      <c r="R320" s="12">
        <v>0</v>
      </c>
      <c r="S320" s="116">
        <v>1518.8779</v>
      </c>
      <c r="T320" s="12">
        <v>2</v>
      </c>
      <c r="U320" s="12">
        <v>1</v>
      </c>
      <c r="V320" s="116">
        <v>2441.88</v>
      </c>
      <c r="W320" s="116">
        <v>923.00210000000004</v>
      </c>
      <c r="X320" s="12" t="s">
        <v>254</v>
      </c>
      <c r="Y320" s="12">
        <v>0</v>
      </c>
      <c r="Z320" s="12">
        <v>0</v>
      </c>
      <c r="AA320" s="12">
        <v>0</v>
      </c>
      <c r="AB320" s="12">
        <v>0</v>
      </c>
      <c r="AC320" s="12">
        <v>9</v>
      </c>
      <c r="AD320" s="12">
        <v>5</v>
      </c>
      <c r="AE320" s="12">
        <v>1</v>
      </c>
      <c r="AF320" s="12">
        <v>8</v>
      </c>
      <c r="AG320" s="12" t="s">
        <v>1850</v>
      </c>
      <c r="AH320" s="12" t="s">
        <v>1552</v>
      </c>
    </row>
    <row r="321" spans="2:34" ht="28.8" x14ac:dyDescent="0.3">
      <c r="B321" s="12" t="s">
        <v>1105</v>
      </c>
      <c r="C321" s="12" t="s">
        <v>304</v>
      </c>
      <c r="D321" s="12" t="s">
        <v>333</v>
      </c>
      <c r="E321" s="12" t="s">
        <v>246</v>
      </c>
      <c r="F321" s="12" t="s">
        <v>1531</v>
      </c>
      <c r="G321" s="12" t="s">
        <v>2898</v>
      </c>
      <c r="H321" s="12" t="s">
        <v>1156</v>
      </c>
      <c r="I321" s="12" t="s">
        <v>1110</v>
      </c>
      <c r="J321" s="12" t="s">
        <v>1157</v>
      </c>
      <c r="K321" s="12" t="s">
        <v>1158</v>
      </c>
      <c r="L321" s="84" t="s">
        <v>722</v>
      </c>
      <c r="M321" s="85"/>
      <c r="N321" s="88" t="s">
        <v>722</v>
      </c>
      <c r="O321" s="118">
        <v>-0.52755806999999999</v>
      </c>
      <c r="P321" s="116">
        <v>2441.88</v>
      </c>
      <c r="Q321" s="116">
        <v>1153.6465000000001</v>
      </c>
      <c r="R321" s="12">
        <v>0</v>
      </c>
      <c r="S321" s="116">
        <v>1288.2335</v>
      </c>
      <c r="T321" s="12">
        <v>3</v>
      </c>
      <c r="U321" s="12">
        <v>1</v>
      </c>
      <c r="V321" s="116">
        <v>2441.88</v>
      </c>
      <c r="W321" s="116">
        <v>1153.6465000000001</v>
      </c>
      <c r="X321" s="12" t="s">
        <v>254</v>
      </c>
      <c r="Y321" s="12">
        <v>0</v>
      </c>
      <c r="Z321" s="12">
        <v>0</v>
      </c>
      <c r="AA321" s="12">
        <v>0</v>
      </c>
      <c r="AB321" s="12">
        <v>0</v>
      </c>
      <c r="AC321" s="12">
        <v>2</v>
      </c>
      <c r="AD321" s="12">
        <v>5</v>
      </c>
      <c r="AE321" s="12">
        <v>1</v>
      </c>
      <c r="AF321" s="12">
        <v>8</v>
      </c>
      <c r="AG321" s="12" t="s">
        <v>1851</v>
      </c>
      <c r="AH321" s="12" t="s">
        <v>1552</v>
      </c>
    </row>
    <row r="322" spans="2:34" ht="28.8" x14ac:dyDescent="0.3">
      <c r="B322" s="12" t="s">
        <v>1105</v>
      </c>
      <c r="C322" s="12" t="s">
        <v>304</v>
      </c>
      <c r="D322" s="12" t="s">
        <v>333</v>
      </c>
      <c r="E322" s="12" t="s">
        <v>249</v>
      </c>
      <c r="F322" s="12" t="s">
        <v>1531</v>
      </c>
      <c r="G322" s="12" t="s">
        <v>1532</v>
      </c>
      <c r="H322" s="12" t="s">
        <v>1156</v>
      </c>
      <c r="I322" s="12" t="s">
        <v>1110</v>
      </c>
      <c r="J322" s="12" t="s">
        <v>1157</v>
      </c>
      <c r="K322" s="12" t="s">
        <v>1158</v>
      </c>
      <c r="L322" s="84" t="s">
        <v>722</v>
      </c>
      <c r="M322" s="85"/>
      <c r="N322" s="88" t="s">
        <v>722</v>
      </c>
      <c r="O322" s="118">
        <v>-0.44028403999999999</v>
      </c>
      <c r="P322" s="116">
        <v>2441.88</v>
      </c>
      <c r="Q322" s="116">
        <v>1366.7592</v>
      </c>
      <c r="R322" s="12">
        <v>0</v>
      </c>
      <c r="S322" s="116">
        <v>1075.1207999999999</v>
      </c>
      <c r="T322" s="12">
        <v>4</v>
      </c>
      <c r="U322" s="12">
        <v>1</v>
      </c>
      <c r="V322" s="116">
        <v>2441.88</v>
      </c>
      <c r="W322" s="116">
        <v>1366.7592</v>
      </c>
      <c r="X322" s="12" t="s">
        <v>254</v>
      </c>
      <c r="Y322" s="12">
        <v>0</v>
      </c>
      <c r="Z322" s="12">
        <v>0</v>
      </c>
      <c r="AA322" s="12">
        <v>0</v>
      </c>
      <c r="AB322" s="12">
        <v>0</v>
      </c>
      <c r="AC322" s="12">
        <v>3</v>
      </c>
      <c r="AD322" s="12">
        <v>5</v>
      </c>
      <c r="AE322" s="12">
        <v>1</v>
      </c>
      <c r="AF322" s="12">
        <v>8</v>
      </c>
      <c r="AG322" s="12" t="s">
        <v>1853</v>
      </c>
      <c r="AH322" s="12" t="s">
        <v>1552</v>
      </c>
    </row>
    <row r="323" spans="2:34" ht="28.8" x14ac:dyDescent="0.3">
      <c r="B323" s="12" t="s">
        <v>1105</v>
      </c>
      <c r="C323" s="12" t="s">
        <v>304</v>
      </c>
      <c r="D323" s="12" t="s">
        <v>333</v>
      </c>
      <c r="E323" s="12" t="s">
        <v>260</v>
      </c>
      <c r="F323" s="12" t="s">
        <v>2846</v>
      </c>
      <c r="G323" s="12" t="s">
        <v>2898</v>
      </c>
      <c r="H323" s="12" t="s">
        <v>1156</v>
      </c>
      <c r="I323" s="12" t="s">
        <v>1110</v>
      </c>
      <c r="J323" s="12" t="s">
        <v>1157</v>
      </c>
      <c r="K323" s="12" t="s">
        <v>1158</v>
      </c>
      <c r="L323" s="84" t="s">
        <v>722</v>
      </c>
      <c r="M323" s="85"/>
      <c r="N323" s="88" t="s">
        <v>722</v>
      </c>
      <c r="O323" s="118">
        <v>-0.22660818999999999</v>
      </c>
      <c r="P323" s="116">
        <v>2441.88</v>
      </c>
      <c r="Q323" s="116">
        <v>1888.53</v>
      </c>
      <c r="R323" s="12">
        <v>0</v>
      </c>
      <c r="S323" s="116">
        <v>553.35</v>
      </c>
      <c r="T323" s="12">
        <v>5</v>
      </c>
      <c r="U323" s="12">
        <v>1</v>
      </c>
      <c r="V323" s="116">
        <v>2441.88</v>
      </c>
      <c r="W323" s="116">
        <v>1888.53</v>
      </c>
      <c r="X323" s="12" t="s">
        <v>254</v>
      </c>
      <c r="Y323" s="12">
        <v>0</v>
      </c>
      <c r="Z323" s="12">
        <v>0</v>
      </c>
      <c r="AA323" s="12">
        <v>0</v>
      </c>
      <c r="AB323" s="12">
        <v>0</v>
      </c>
      <c r="AC323" s="12">
        <v>8</v>
      </c>
      <c r="AD323" s="12">
        <v>5</v>
      </c>
      <c r="AE323" s="12">
        <v>1</v>
      </c>
      <c r="AF323" s="12">
        <v>8</v>
      </c>
      <c r="AG323" s="12" t="s">
        <v>1854</v>
      </c>
      <c r="AH323" s="12" t="s">
        <v>1552</v>
      </c>
    </row>
    <row r="324" spans="2:34" ht="28.8" x14ac:dyDescent="0.3">
      <c r="B324" s="12" t="s">
        <v>1105</v>
      </c>
      <c r="C324" s="12" t="s">
        <v>304</v>
      </c>
      <c r="D324" s="12" t="s">
        <v>333</v>
      </c>
      <c r="E324" s="12" t="s">
        <v>259</v>
      </c>
      <c r="F324" s="12" t="s">
        <v>2846</v>
      </c>
      <c r="G324" s="12" t="s">
        <v>1532</v>
      </c>
      <c r="H324" s="12" t="s">
        <v>1156</v>
      </c>
      <c r="I324" s="12" t="s">
        <v>1110</v>
      </c>
      <c r="J324" s="12" t="s">
        <v>1157</v>
      </c>
      <c r="K324" s="12" t="s">
        <v>1158</v>
      </c>
      <c r="L324" s="84" t="s">
        <v>722</v>
      </c>
      <c r="M324" s="85"/>
      <c r="N324" s="88" t="s">
        <v>722</v>
      </c>
      <c r="O324" s="118">
        <v>-0.22564078000000001</v>
      </c>
      <c r="P324" s="116">
        <v>2441.88</v>
      </c>
      <c r="Q324" s="116">
        <v>1890.8923</v>
      </c>
      <c r="R324" s="12">
        <v>0</v>
      </c>
      <c r="S324" s="116">
        <v>550.98770000000002</v>
      </c>
      <c r="T324" s="12">
        <v>6</v>
      </c>
      <c r="U324" s="12">
        <v>1</v>
      </c>
      <c r="V324" s="116">
        <v>2441.88</v>
      </c>
      <c r="W324" s="116">
        <v>1890.8923</v>
      </c>
      <c r="X324" s="12" t="s">
        <v>254</v>
      </c>
      <c r="Y324" s="12">
        <v>0</v>
      </c>
      <c r="Z324" s="12">
        <v>0</v>
      </c>
      <c r="AA324" s="12">
        <v>0</v>
      </c>
      <c r="AB324" s="12">
        <v>0</v>
      </c>
      <c r="AC324" s="12">
        <v>7</v>
      </c>
      <c r="AD324" s="12">
        <v>5</v>
      </c>
      <c r="AE324" s="12">
        <v>1</v>
      </c>
      <c r="AF324" s="12">
        <v>8</v>
      </c>
      <c r="AG324" s="12" t="s">
        <v>1855</v>
      </c>
      <c r="AH324" s="12" t="s">
        <v>1552</v>
      </c>
    </row>
    <row r="325" spans="2:34" ht="28.8" x14ac:dyDescent="0.3">
      <c r="B325" s="12" t="s">
        <v>1105</v>
      </c>
      <c r="C325" s="12" t="s">
        <v>304</v>
      </c>
      <c r="D325" s="12" t="s">
        <v>333</v>
      </c>
      <c r="E325" s="12" t="s">
        <v>254</v>
      </c>
      <c r="F325" s="12" t="s">
        <v>2846</v>
      </c>
      <c r="G325" s="12" t="s">
        <v>1532</v>
      </c>
      <c r="H325" s="12" t="s">
        <v>1156</v>
      </c>
      <c r="I325" s="12" t="s">
        <v>1110</v>
      </c>
      <c r="J325" s="12" t="s">
        <v>1157</v>
      </c>
      <c r="K325" s="12" t="s">
        <v>1158</v>
      </c>
      <c r="L325" s="84" t="s">
        <v>722</v>
      </c>
      <c r="M325" s="85"/>
      <c r="N325" s="88" t="s">
        <v>722</v>
      </c>
      <c r="O325" s="118">
        <v>0.27291226000000002</v>
      </c>
      <c r="P325" s="116">
        <v>2441.88</v>
      </c>
      <c r="Q325" s="116">
        <v>3108.299</v>
      </c>
      <c r="R325" s="12">
        <v>0</v>
      </c>
      <c r="S325" s="116">
        <v>-666.41899999999998</v>
      </c>
      <c r="T325" s="12">
        <v>7</v>
      </c>
      <c r="U325" s="12">
        <v>1</v>
      </c>
      <c r="V325" s="116">
        <v>2441.88</v>
      </c>
      <c r="W325" s="116">
        <v>3108.299</v>
      </c>
      <c r="X325" s="12" t="s">
        <v>254</v>
      </c>
      <c r="Y325" s="12">
        <v>1</v>
      </c>
      <c r="Z325" s="12">
        <v>0</v>
      </c>
      <c r="AA325" s="12">
        <v>0</v>
      </c>
      <c r="AB325" s="12">
        <v>1</v>
      </c>
      <c r="AC325" s="12">
        <v>5</v>
      </c>
      <c r="AD325" s="12">
        <v>5</v>
      </c>
      <c r="AE325" s="12">
        <v>1</v>
      </c>
      <c r="AF325" s="12">
        <v>8</v>
      </c>
      <c r="AG325" s="12" t="s">
        <v>1856</v>
      </c>
      <c r="AH325" s="12" t="s">
        <v>1552</v>
      </c>
    </row>
    <row r="326" spans="2:34" ht="28.8" x14ac:dyDescent="0.3">
      <c r="B326" s="12" t="s">
        <v>1105</v>
      </c>
      <c r="C326" s="12" t="s">
        <v>304</v>
      </c>
      <c r="D326" s="12" t="s">
        <v>333</v>
      </c>
      <c r="E326" s="12" t="s">
        <v>251</v>
      </c>
      <c r="F326" s="12" t="s">
        <v>1531</v>
      </c>
      <c r="G326" s="12" t="s">
        <v>2898</v>
      </c>
      <c r="H326" s="12" t="s">
        <v>1156</v>
      </c>
      <c r="I326" s="12" t="s">
        <v>1110</v>
      </c>
      <c r="J326" s="12" t="s">
        <v>1157</v>
      </c>
      <c r="K326" s="12" t="s">
        <v>1158</v>
      </c>
      <c r="L326" s="84" t="s">
        <v>722</v>
      </c>
      <c r="M326" s="85"/>
      <c r="N326" s="88" t="s">
        <v>722</v>
      </c>
      <c r="O326" s="118">
        <v>0.55413533999999998</v>
      </c>
      <c r="P326" s="116">
        <v>2441.88</v>
      </c>
      <c r="Q326" s="116">
        <v>3795.0120000000002</v>
      </c>
      <c r="R326" s="12">
        <v>0</v>
      </c>
      <c r="S326" s="116">
        <v>-1353.1320000000001</v>
      </c>
      <c r="T326" s="12">
        <v>8</v>
      </c>
      <c r="U326" s="12">
        <v>1</v>
      </c>
      <c r="V326" s="116">
        <v>2441.88</v>
      </c>
      <c r="W326" s="116">
        <v>3795.0120000000002</v>
      </c>
      <c r="X326" s="12" t="s">
        <v>254</v>
      </c>
      <c r="Y326" s="12">
        <v>1</v>
      </c>
      <c r="Z326" s="12">
        <v>0</v>
      </c>
      <c r="AA326" s="12">
        <v>0</v>
      </c>
      <c r="AB326" s="12">
        <v>0</v>
      </c>
      <c r="AC326" s="12">
        <v>4</v>
      </c>
      <c r="AD326" s="12">
        <v>5</v>
      </c>
      <c r="AE326" s="12">
        <v>1</v>
      </c>
      <c r="AF326" s="12">
        <v>8</v>
      </c>
      <c r="AG326" s="12" t="s">
        <v>1852</v>
      </c>
      <c r="AH326" s="12" t="s">
        <v>1552</v>
      </c>
    </row>
    <row r="327" spans="2:34" ht="43.2" x14ac:dyDescent="0.3">
      <c r="B327" s="12" t="s">
        <v>1105</v>
      </c>
      <c r="C327" s="12" t="s">
        <v>304</v>
      </c>
      <c r="D327" s="12" t="s">
        <v>312</v>
      </c>
      <c r="E327" s="12" t="s">
        <v>260</v>
      </c>
      <c r="F327" s="12" t="s">
        <v>2846</v>
      </c>
      <c r="G327" s="12" t="s">
        <v>2898</v>
      </c>
      <c r="H327" s="12" t="s">
        <v>1163</v>
      </c>
      <c r="I327" s="12" t="s">
        <v>1110</v>
      </c>
      <c r="J327" s="12" t="s">
        <v>1157</v>
      </c>
      <c r="K327" s="12" t="s">
        <v>1164</v>
      </c>
      <c r="L327" s="84" t="s">
        <v>722</v>
      </c>
      <c r="M327" s="85"/>
      <c r="N327" s="88" t="s">
        <v>722</v>
      </c>
      <c r="O327" s="118">
        <v>-0.68300000000000005</v>
      </c>
      <c r="P327" s="116">
        <v>9</v>
      </c>
      <c r="Q327" s="116">
        <v>2.8530000000000002</v>
      </c>
      <c r="R327" s="12">
        <v>0</v>
      </c>
      <c r="S327" s="116">
        <v>1825.6590000000001</v>
      </c>
      <c r="T327" s="12">
        <v>1</v>
      </c>
      <c r="U327" s="12">
        <v>297</v>
      </c>
      <c r="V327" s="116">
        <v>2673</v>
      </c>
      <c r="W327" s="116">
        <v>847.34100000000001</v>
      </c>
      <c r="X327" s="12" t="s">
        <v>254</v>
      </c>
      <c r="Y327" s="12">
        <v>0</v>
      </c>
      <c r="Z327" s="12">
        <v>0</v>
      </c>
      <c r="AA327" s="12">
        <v>0</v>
      </c>
      <c r="AB327" s="12">
        <v>0</v>
      </c>
      <c r="AC327" s="12">
        <v>8</v>
      </c>
      <c r="AD327" s="12">
        <v>1</v>
      </c>
      <c r="AE327" s="12">
        <v>1</v>
      </c>
      <c r="AF327" s="12">
        <v>9</v>
      </c>
      <c r="AG327" s="12" t="s">
        <v>1857</v>
      </c>
      <c r="AH327" s="12" t="s">
        <v>1552</v>
      </c>
    </row>
    <row r="328" spans="2:34" ht="43.2" x14ac:dyDescent="0.3">
      <c r="B328" s="12" t="s">
        <v>1105</v>
      </c>
      <c r="C328" s="12" t="s">
        <v>304</v>
      </c>
      <c r="D328" s="12" t="s">
        <v>312</v>
      </c>
      <c r="E328" s="12" t="s">
        <v>249</v>
      </c>
      <c r="F328" s="12" t="s">
        <v>1531</v>
      </c>
      <c r="G328" s="12" t="s">
        <v>1532</v>
      </c>
      <c r="H328" s="12" t="s">
        <v>1163</v>
      </c>
      <c r="I328" s="12" t="s">
        <v>1110</v>
      </c>
      <c r="J328" s="12" t="s">
        <v>1157</v>
      </c>
      <c r="K328" s="12" t="s">
        <v>1164</v>
      </c>
      <c r="L328" s="84" t="s">
        <v>722</v>
      </c>
      <c r="M328" s="85"/>
      <c r="N328" s="88" t="s">
        <v>722</v>
      </c>
      <c r="O328" s="118">
        <v>-0.6</v>
      </c>
      <c r="P328" s="116">
        <v>9</v>
      </c>
      <c r="Q328" s="116">
        <v>3.6</v>
      </c>
      <c r="R328" s="12">
        <v>0</v>
      </c>
      <c r="S328" s="116">
        <v>1603.8</v>
      </c>
      <c r="T328" s="12">
        <v>2</v>
      </c>
      <c r="U328" s="12">
        <v>297</v>
      </c>
      <c r="V328" s="116">
        <v>2673</v>
      </c>
      <c r="W328" s="116">
        <v>1069.2</v>
      </c>
      <c r="X328" s="12" t="s">
        <v>254</v>
      </c>
      <c r="Y328" s="12">
        <v>0</v>
      </c>
      <c r="Z328" s="12">
        <v>0</v>
      </c>
      <c r="AA328" s="12">
        <v>0</v>
      </c>
      <c r="AB328" s="12">
        <v>0</v>
      </c>
      <c r="AC328" s="12">
        <v>3</v>
      </c>
      <c r="AD328" s="12">
        <v>1</v>
      </c>
      <c r="AE328" s="12">
        <v>1</v>
      </c>
      <c r="AF328" s="12">
        <v>9</v>
      </c>
      <c r="AG328" s="12" t="s">
        <v>1858</v>
      </c>
      <c r="AH328" s="12" t="s">
        <v>1552</v>
      </c>
    </row>
    <row r="329" spans="2:34" ht="43.2" x14ac:dyDescent="0.3">
      <c r="B329" s="12" t="s">
        <v>1105</v>
      </c>
      <c r="C329" s="12" t="s">
        <v>304</v>
      </c>
      <c r="D329" s="12" t="s">
        <v>312</v>
      </c>
      <c r="E329" s="12" t="s">
        <v>256</v>
      </c>
      <c r="F329" s="12" t="s">
        <v>2846</v>
      </c>
      <c r="G329" s="12" t="s">
        <v>2898</v>
      </c>
      <c r="H329" s="12" t="s">
        <v>1163</v>
      </c>
      <c r="I329" s="12" t="s">
        <v>1110</v>
      </c>
      <c r="J329" s="12" t="s">
        <v>1157</v>
      </c>
      <c r="K329" s="12" t="s">
        <v>1164</v>
      </c>
      <c r="L329" s="84" t="s">
        <v>722</v>
      </c>
      <c r="M329" s="85"/>
      <c r="N329" s="88" t="s">
        <v>722</v>
      </c>
      <c r="O329" s="118">
        <v>-0.17299999999999999</v>
      </c>
      <c r="P329" s="116">
        <v>9</v>
      </c>
      <c r="Q329" s="116">
        <v>7.4429999999999996</v>
      </c>
      <c r="R329" s="12">
        <v>0</v>
      </c>
      <c r="S329" s="116">
        <v>462.42899999999997</v>
      </c>
      <c r="T329" s="12">
        <v>3</v>
      </c>
      <c r="U329" s="12">
        <v>297</v>
      </c>
      <c r="V329" s="116">
        <v>2673</v>
      </c>
      <c r="W329" s="116">
        <v>2210.5709999999999</v>
      </c>
      <c r="X329" s="12" t="s">
        <v>254</v>
      </c>
      <c r="Y329" s="12">
        <v>0</v>
      </c>
      <c r="Z329" s="12">
        <v>0</v>
      </c>
      <c r="AA329" s="12">
        <v>0</v>
      </c>
      <c r="AB329" s="12">
        <v>0</v>
      </c>
      <c r="AC329" s="12">
        <v>6</v>
      </c>
      <c r="AD329" s="12">
        <v>1</v>
      </c>
      <c r="AE329" s="12">
        <v>1</v>
      </c>
      <c r="AF329" s="12">
        <v>9</v>
      </c>
      <c r="AG329" s="12" t="s">
        <v>1860</v>
      </c>
      <c r="AH329" s="12" t="s">
        <v>1552</v>
      </c>
    </row>
    <row r="330" spans="2:34" ht="43.2" x14ac:dyDescent="0.3">
      <c r="B330" s="12" t="s">
        <v>1105</v>
      </c>
      <c r="C330" s="12" t="s">
        <v>304</v>
      </c>
      <c r="D330" s="12" t="s">
        <v>312</v>
      </c>
      <c r="E330" s="12" t="s">
        <v>246</v>
      </c>
      <c r="F330" s="12" t="s">
        <v>1531</v>
      </c>
      <c r="G330" s="12" t="s">
        <v>2898</v>
      </c>
      <c r="H330" s="12" t="s">
        <v>1163</v>
      </c>
      <c r="I330" s="12" t="s">
        <v>1110</v>
      </c>
      <c r="J330" s="12" t="s">
        <v>1157</v>
      </c>
      <c r="K330" s="12" t="s">
        <v>1164</v>
      </c>
      <c r="L330" s="84" t="s">
        <v>722</v>
      </c>
      <c r="M330" s="85"/>
      <c r="N330" s="88" t="s">
        <v>722</v>
      </c>
      <c r="O330" s="118">
        <v>-2.7E-2</v>
      </c>
      <c r="P330" s="116">
        <v>9</v>
      </c>
      <c r="Q330" s="116">
        <v>8.7569999999999997</v>
      </c>
      <c r="R330" s="12">
        <v>0</v>
      </c>
      <c r="S330" s="116">
        <v>72.170999999999907</v>
      </c>
      <c r="T330" s="12">
        <v>4</v>
      </c>
      <c r="U330" s="12">
        <v>297</v>
      </c>
      <c r="V330" s="116">
        <v>2673</v>
      </c>
      <c r="W330" s="116">
        <v>2600.8290000000002</v>
      </c>
      <c r="X330" s="12" t="s">
        <v>254</v>
      </c>
      <c r="Y330" s="12">
        <v>0</v>
      </c>
      <c r="Z330" s="12">
        <v>0</v>
      </c>
      <c r="AA330" s="12">
        <v>0</v>
      </c>
      <c r="AB330" s="12">
        <v>0</v>
      </c>
      <c r="AC330" s="12">
        <v>2</v>
      </c>
      <c r="AD330" s="12">
        <v>1</v>
      </c>
      <c r="AE330" s="12">
        <v>1</v>
      </c>
      <c r="AF330" s="12">
        <v>9</v>
      </c>
      <c r="AG330" s="12" t="s">
        <v>1861</v>
      </c>
      <c r="AH330" s="12" t="s">
        <v>1552</v>
      </c>
    </row>
    <row r="331" spans="2:34" ht="43.2" x14ac:dyDescent="0.3">
      <c r="B331" s="12" t="s">
        <v>1105</v>
      </c>
      <c r="C331" s="12" t="s">
        <v>304</v>
      </c>
      <c r="D331" s="12" t="s">
        <v>312</v>
      </c>
      <c r="E331" s="12" t="s">
        <v>254</v>
      </c>
      <c r="F331" s="12" t="s">
        <v>2846</v>
      </c>
      <c r="G331" s="12" t="s">
        <v>1532</v>
      </c>
      <c r="H331" s="12" t="s">
        <v>1163</v>
      </c>
      <c r="I331" s="12" t="s">
        <v>1110</v>
      </c>
      <c r="J331" s="12" t="s">
        <v>1157</v>
      </c>
      <c r="K331" s="12" t="s">
        <v>1164</v>
      </c>
      <c r="L331" s="84" t="s">
        <v>722</v>
      </c>
      <c r="M331" s="85"/>
      <c r="N331" s="88" t="s">
        <v>722</v>
      </c>
      <c r="O331" s="118">
        <v>0.111</v>
      </c>
      <c r="P331" s="116">
        <v>9</v>
      </c>
      <c r="Q331" s="116">
        <v>9.9990000000000006</v>
      </c>
      <c r="R331" s="12">
        <v>0</v>
      </c>
      <c r="S331" s="116">
        <v>-296.70299999999997</v>
      </c>
      <c r="T331" s="12">
        <v>5</v>
      </c>
      <c r="U331" s="12">
        <v>297</v>
      </c>
      <c r="V331" s="116">
        <v>2673</v>
      </c>
      <c r="W331" s="116">
        <v>2969.703</v>
      </c>
      <c r="X331" s="12" t="s">
        <v>254</v>
      </c>
      <c r="Y331" s="12">
        <v>1</v>
      </c>
      <c r="Z331" s="12">
        <v>0</v>
      </c>
      <c r="AA331" s="12">
        <v>0</v>
      </c>
      <c r="AB331" s="12">
        <v>1</v>
      </c>
      <c r="AC331" s="12">
        <v>5</v>
      </c>
      <c r="AD331" s="12">
        <v>1</v>
      </c>
      <c r="AE331" s="12">
        <v>1</v>
      </c>
      <c r="AF331" s="12">
        <v>9</v>
      </c>
      <c r="AG331" s="12" t="s">
        <v>1862</v>
      </c>
      <c r="AH331" s="12" t="s">
        <v>1552</v>
      </c>
    </row>
    <row r="332" spans="2:34" ht="43.2" x14ac:dyDescent="0.3">
      <c r="B332" s="12" t="s">
        <v>1105</v>
      </c>
      <c r="C332" s="12" t="s">
        <v>304</v>
      </c>
      <c r="D332" s="12" t="s">
        <v>312</v>
      </c>
      <c r="E332" s="12" t="s">
        <v>259</v>
      </c>
      <c r="F332" s="12" t="s">
        <v>2846</v>
      </c>
      <c r="G332" s="12" t="s">
        <v>1532</v>
      </c>
      <c r="H332" s="12" t="s">
        <v>1163</v>
      </c>
      <c r="I332" s="12" t="s">
        <v>1110</v>
      </c>
      <c r="J332" s="12" t="s">
        <v>1157</v>
      </c>
      <c r="K332" s="12" t="s">
        <v>1164</v>
      </c>
      <c r="L332" s="84" t="s">
        <v>722</v>
      </c>
      <c r="M332" s="85"/>
      <c r="N332" s="88" t="s">
        <v>722</v>
      </c>
      <c r="O332" s="118">
        <v>0.151</v>
      </c>
      <c r="P332" s="116">
        <v>9</v>
      </c>
      <c r="Q332" s="116">
        <v>10.359</v>
      </c>
      <c r="R332" s="12">
        <v>0</v>
      </c>
      <c r="S332" s="116">
        <v>-403.62299999999999</v>
      </c>
      <c r="T332" s="12">
        <v>6</v>
      </c>
      <c r="U332" s="12">
        <v>297</v>
      </c>
      <c r="V332" s="116">
        <v>2673</v>
      </c>
      <c r="W332" s="116">
        <v>3076.623</v>
      </c>
      <c r="X332" s="12" t="s">
        <v>254</v>
      </c>
      <c r="Y332" s="12">
        <v>1</v>
      </c>
      <c r="Z332" s="12">
        <v>0</v>
      </c>
      <c r="AA332" s="12">
        <v>0</v>
      </c>
      <c r="AB332" s="12">
        <v>0</v>
      </c>
      <c r="AC332" s="12">
        <v>7</v>
      </c>
      <c r="AD332" s="12">
        <v>1</v>
      </c>
      <c r="AE332" s="12">
        <v>1</v>
      </c>
      <c r="AF332" s="12">
        <v>9</v>
      </c>
      <c r="AG332" s="12" t="s">
        <v>1863</v>
      </c>
      <c r="AH332" s="12" t="s">
        <v>1552</v>
      </c>
    </row>
    <row r="333" spans="2:34" ht="43.2" x14ac:dyDescent="0.3">
      <c r="B333" s="12" t="s">
        <v>1105</v>
      </c>
      <c r="C333" s="12" t="s">
        <v>304</v>
      </c>
      <c r="D333" s="12" t="s">
        <v>312</v>
      </c>
      <c r="E333" s="12" t="s">
        <v>262</v>
      </c>
      <c r="F333" s="12" t="s">
        <v>1531</v>
      </c>
      <c r="G333" s="12" t="s">
        <v>1532</v>
      </c>
      <c r="H333" s="12" t="s">
        <v>1163</v>
      </c>
      <c r="I333" s="12" t="s">
        <v>1110</v>
      </c>
      <c r="J333" s="12" t="s">
        <v>1157</v>
      </c>
      <c r="K333" s="12" t="s">
        <v>1164</v>
      </c>
      <c r="L333" s="84" t="s">
        <v>722</v>
      </c>
      <c r="M333" s="85"/>
      <c r="N333" s="88" t="s">
        <v>722</v>
      </c>
      <c r="O333" s="118">
        <v>0.152</v>
      </c>
      <c r="P333" s="116">
        <v>9</v>
      </c>
      <c r="Q333" s="116">
        <v>10.368</v>
      </c>
      <c r="R333" s="12">
        <v>0</v>
      </c>
      <c r="S333" s="116">
        <v>-406.29599999999999</v>
      </c>
      <c r="T333" s="12">
        <v>7</v>
      </c>
      <c r="U333" s="12">
        <v>297</v>
      </c>
      <c r="V333" s="116">
        <v>2673</v>
      </c>
      <c r="W333" s="116">
        <v>3079.2959999999998</v>
      </c>
      <c r="X333" s="12" t="s">
        <v>254</v>
      </c>
      <c r="Y333" s="12">
        <v>1</v>
      </c>
      <c r="Z333" s="12">
        <v>0</v>
      </c>
      <c r="AA333" s="12">
        <v>0</v>
      </c>
      <c r="AB333" s="12">
        <v>0</v>
      </c>
      <c r="AC333" s="12">
        <v>9</v>
      </c>
      <c r="AD333" s="12">
        <v>1</v>
      </c>
      <c r="AE333" s="12">
        <v>1</v>
      </c>
      <c r="AF333" s="12">
        <v>9</v>
      </c>
      <c r="AG333" s="12" t="s">
        <v>1864</v>
      </c>
      <c r="AH333" s="12" t="s">
        <v>1552</v>
      </c>
    </row>
    <row r="334" spans="2:34" ht="43.2" x14ac:dyDescent="0.3">
      <c r="B334" s="12" t="s">
        <v>1105</v>
      </c>
      <c r="C334" s="12" t="s">
        <v>304</v>
      </c>
      <c r="D334" s="12" t="s">
        <v>312</v>
      </c>
      <c r="E334" s="12" t="s">
        <v>251</v>
      </c>
      <c r="F334" s="12" t="s">
        <v>1531</v>
      </c>
      <c r="G334" s="12" t="s">
        <v>2898</v>
      </c>
      <c r="H334" s="12" t="s">
        <v>1163</v>
      </c>
      <c r="I334" s="12" t="s">
        <v>1110</v>
      </c>
      <c r="J334" s="12" t="s">
        <v>1157</v>
      </c>
      <c r="K334" s="12" t="s">
        <v>1164</v>
      </c>
      <c r="L334" s="84" t="s">
        <v>722</v>
      </c>
      <c r="M334" s="85"/>
      <c r="N334" s="88" t="s">
        <v>722</v>
      </c>
      <c r="O334" s="118">
        <v>0.65900000000000003</v>
      </c>
      <c r="P334" s="116">
        <v>9</v>
      </c>
      <c r="Q334" s="116">
        <v>14.930999999999999</v>
      </c>
      <c r="R334" s="12">
        <v>0</v>
      </c>
      <c r="S334" s="116">
        <v>-1761.5070000000001</v>
      </c>
      <c r="T334" s="12">
        <v>8</v>
      </c>
      <c r="U334" s="12">
        <v>297</v>
      </c>
      <c r="V334" s="116">
        <v>2673</v>
      </c>
      <c r="W334" s="116">
        <v>4434.5069999999996</v>
      </c>
      <c r="X334" s="12" t="s">
        <v>254</v>
      </c>
      <c r="Y334" s="12">
        <v>1</v>
      </c>
      <c r="Z334" s="12">
        <v>0</v>
      </c>
      <c r="AA334" s="12">
        <v>0</v>
      </c>
      <c r="AB334" s="12">
        <v>0</v>
      </c>
      <c r="AC334" s="12">
        <v>4</v>
      </c>
      <c r="AD334" s="12">
        <v>1</v>
      </c>
      <c r="AE334" s="12">
        <v>1</v>
      </c>
      <c r="AF334" s="12">
        <v>9</v>
      </c>
      <c r="AG334" s="12" t="s">
        <v>1859</v>
      </c>
      <c r="AH334" s="12" t="s">
        <v>1552</v>
      </c>
    </row>
    <row r="335" spans="2:34" ht="28.8" x14ac:dyDescent="0.3">
      <c r="B335" s="12" t="s">
        <v>1105</v>
      </c>
      <c r="C335" s="12" t="s">
        <v>304</v>
      </c>
      <c r="D335" s="12" t="s">
        <v>322</v>
      </c>
      <c r="E335" s="12" t="s">
        <v>259</v>
      </c>
      <c r="F335" s="12" t="s">
        <v>2846</v>
      </c>
      <c r="G335" s="12" t="s">
        <v>1532</v>
      </c>
      <c r="H335" s="12" t="s">
        <v>1163</v>
      </c>
      <c r="I335" s="12" t="s">
        <v>1110</v>
      </c>
      <c r="J335" s="12" t="s">
        <v>1157</v>
      </c>
      <c r="K335" s="12" t="s">
        <v>1164</v>
      </c>
      <c r="L335" s="84" t="s">
        <v>722</v>
      </c>
      <c r="M335" s="85"/>
      <c r="N335" s="88" t="s">
        <v>722</v>
      </c>
      <c r="O335" s="118">
        <v>-0.90235690000000002</v>
      </c>
      <c r="P335" s="116">
        <v>1.4850000000000001</v>
      </c>
      <c r="Q335" s="116">
        <v>0.14499999999999999</v>
      </c>
      <c r="R335" s="12">
        <v>0</v>
      </c>
      <c r="S335" s="116">
        <v>397.98</v>
      </c>
      <c r="T335" s="12">
        <v>1</v>
      </c>
      <c r="U335" s="12">
        <v>297</v>
      </c>
      <c r="V335" s="116">
        <v>441.04500000000002</v>
      </c>
      <c r="W335" s="116">
        <v>43.064999999999998</v>
      </c>
      <c r="X335" s="12" t="s">
        <v>254</v>
      </c>
      <c r="Y335" s="12">
        <v>0</v>
      </c>
      <c r="Z335" s="12">
        <v>0</v>
      </c>
      <c r="AA335" s="12">
        <v>0</v>
      </c>
      <c r="AB335" s="12">
        <v>0</v>
      </c>
      <c r="AC335" s="12">
        <v>7</v>
      </c>
      <c r="AD335" s="12">
        <v>2</v>
      </c>
      <c r="AE335" s="12">
        <v>1</v>
      </c>
      <c r="AF335" s="12">
        <v>9</v>
      </c>
      <c r="AG335" s="12" t="s">
        <v>1865</v>
      </c>
      <c r="AH335" s="12" t="s">
        <v>1552</v>
      </c>
    </row>
    <row r="336" spans="2:34" ht="28.8" x14ac:dyDescent="0.3">
      <c r="B336" s="12" t="s">
        <v>1105</v>
      </c>
      <c r="C336" s="12" t="s">
        <v>304</v>
      </c>
      <c r="D336" s="12" t="s">
        <v>322</v>
      </c>
      <c r="E336" s="12" t="s">
        <v>249</v>
      </c>
      <c r="F336" s="12" t="s">
        <v>1531</v>
      </c>
      <c r="G336" s="12" t="s">
        <v>1532</v>
      </c>
      <c r="H336" s="12" t="s">
        <v>1163</v>
      </c>
      <c r="I336" s="12" t="s">
        <v>1110</v>
      </c>
      <c r="J336" s="12" t="s">
        <v>1157</v>
      </c>
      <c r="K336" s="12" t="s">
        <v>1164</v>
      </c>
      <c r="L336" s="84" t="s">
        <v>722</v>
      </c>
      <c r="M336" s="85"/>
      <c r="N336" s="88" t="s">
        <v>722</v>
      </c>
      <c r="O336" s="118">
        <v>-0.88363636000000001</v>
      </c>
      <c r="P336" s="116">
        <v>1.4850000000000001</v>
      </c>
      <c r="Q336" s="116">
        <v>0.17280000000000001</v>
      </c>
      <c r="R336" s="12">
        <v>0</v>
      </c>
      <c r="S336" s="116">
        <v>389.72340000000003</v>
      </c>
      <c r="T336" s="12">
        <v>2</v>
      </c>
      <c r="U336" s="12">
        <v>297</v>
      </c>
      <c r="V336" s="116">
        <v>441.04500000000002</v>
      </c>
      <c r="W336" s="116">
        <v>51.321599999999997</v>
      </c>
      <c r="X336" s="12" t="s">
        <v>254</v>
      </c>
      <c r="Y336" s="12">
        <v>0</v>
      </c>
      <c r="Z336" s="12">
        <v>0</v>
      </c>
      <c r="AA336" s="12">
        <v>0</v>
      </c>
      <c r="AB336" s="12">
        <v>0</v>
      </c>
      <c r="AC336" s="12">
        <v>3</v>
      </c>
      <c r="AD336" s="12">
        <v>2</v>
      </c>
      <c r="AE336" s="12">
        <v>1</v>
      </c>
      <c r="AF336" s="12">
        <v>9</v>
      </c>
      <c r="AG336" s="12" t="s">
        <v>1866</v>
      </c>
      <c r="AH336" s="12" t="s">
        <v>1552</v>
      </c>
    </row>
    <row r="337" spans="2:34" ht="28.8" x14ac:dyDescent="0.3">
      <c r="B337" s="12" t="s">
        <v>1105</v>
      </c>
      <c r="C337" s="12" t="s">
        <v>304</v>
      </c>
      <c r="D337" s="12" t="s">
        <v>322</v>
      </c>
      <c r="E337" s="12" t="s">
        <v>246</v>
      </c>
      <c r="F337" s="12" t="s">
        <v>1531</v>
      </c>
      <c r="G337" s="12" t="s">
        <v>2898</v>
      </c>
      <c r="H337" s="12" t="s">
        <v>1163</v>
      </c>
      <c r="I337" s="12" t="s">
        <v>1110</v>
      </c>
      <c r="J337" s="12" t="s">
        <v>1157</v>
      </c>
      <c r="K337" s="12" t="s">
        <v>1164</v>
      </c>
      <c r="L337" s="84" t="s">
        <v>722</v>
      </c>
      <c r="M337" s="85"/>
      <c r="N337" s="88" t="s">
        <v>722</v>
      </c>
      <c r="O337" s="118">
        <v>-0.72282827999999999</v>
      </c>
      <c r="P337" s="116">
        <v>1.4850000000000001</v>
      </c>
      <c r="Q337" s="116">
        <v>0.41160000000000002</v>
      </c>
      <c r="R337" s="12">
        <v>0</v>
      </c>
      <c r="S337" s="116">
        <v>318.79979999999898</v>
      </c>
      <c r="T337" s="12">
        <v>3</v>
      </c>
      <c r="U337" s="12">
        <v>297</v>
      </c>
      <c r="V337" s="116">
        <v>441.04500000000002</v>
      </c>
      <c r="W337" s="116">
        <v>122.2452</v>
      </c>
      <c r="X337" s="12" t="s">
        <v>254</v>
      </c>
      <c r="Y337" s="12">
        <v>0</v>
      </c>
      <c r="Z337" s="12">
        <v>0</v>
      </c>
      <c r="AA337" s="12">
        <v>0</v>
      </c>
      <c r="AB337" s="12">
        <v>0</v>
      </c>
      <c r="AC337" s="12">
        <v>2</v>
      </c>
      <c r="AD337" s="12">
        <v>2</v>
      </c>
      <c r="AE337" s="12">
        <v>1</v>
      </c>
      <c r="AF337" s="12">
        <v>9</v>
      </c>
      <c r="AG337" s="12" t="s">
        <v>1867</v>
      </c>
      <c r="AH337" s="12" t="s">
        <v>1552</v>
      </c>
    </row>
    <row r="338" spans="2:34" ht="28.8" x14ac:dyDescent="0.3">
      <c r="B338" s="12" t="s">
        <v>1105</v>
      </c>
      <c r="C338" s="12" t="s">
        <v>304</v>
      </c>
      <c r="D338" s="12" t="s">
        <v>322</v>
      </c>
      <c r="E338" s="12" t="s">
        <v>260</v>
      </c>
      <c r="F338" s="12" t="s">
        <v>2846</v>
      </c>
      <c r="G338" s="12" t="s">
        <v>2898</v>
      </c>
      <c r="H338" s="12" t="s">
        <v>1163</v>
      </c>
      <c r="I338" s="12" t="s">
        <v>1110</v>
      </c>
      <c r="J338" s="12" t="s">
        <v>1157</v>
      </c>
      <c r="K338" s="12" t="s">
        <v>1164</v>
      </c>
      <c r="L338" s="84" t="s">
        <v>722</v>
      </c>
      <c r="M338" s="85"/>
      <c r="N338" s="88" t="s">
        <v>722</v>
      </c>
      <c r="O338" s="118">
        <v>-0.66760942999999995</v>
      </c>
      <c r="P338" s="116">
        <v>1.4850000000000001</v>
      </c>
      <c r="Q338" s="116">
        <v>0.49359999999999998</v>
      </c>
      <c r="R338" s="12">
        <v>0</v>
      </c>
      <c r="S338" s="116">
        <v>294.445799999999</v>
      </c>
      <c r="T338" s="12">
        <v>4</v>
      </c>
      <c r="U338" s="12">
        <v>297</v>
      </c>
      <c r="V338" s="116">
        <v>441.04500000000002</v>
      </c>
      <c r="W338" s="116">
        <v>146.5992</v>
      </c>
      <c r="X338" s="12" t="s">
        <v>254</v>
      </c>
      <c r="Y338" s="12">
        <v>0</v>
      </c>
      <c r="Z338" s="12">
        <v>0</v>
      </c>
      <c r="AA338" s="12">
        <v>0</v>
      </c>
      <c r="AB338" s="12">
        <v>0</v>
      </c>
      <c r="AC338" s="12">
        <v>8</v>
      </c>
      <c r="AD338" s="12">
        <v>2</v>
      </c>
      <c r="AE338" s="12">
        <v>1</v>
      </c>
      <c r="AF338" s="12">
        <v>9</v>
      </c>
      <c r="AG338" s="12" t="s">
        <v>1868</v>
      </c>
      <c r="AH338" s="12" t="s">
        <v>1552</v>
      </c>
    </row>
    <row r="339" spans="2:34" ht="28.8" x14ac:dyDescent="0.3">
      <c r="B339" s="12" t="s">
        <v>1105</v>
      </c>
      <c r="C339" s="12" t="s">
        <v>304</v>
      </c>
      <c r="D339" s="12" t="s">
        <v>322</v>
      </c>
      <c r="E339" s="12" t="s">
        <v>256</v>
      </c>
      <c r="F339" s="12" t="s">
        <v>2846</v>
      </c>
      <c r="G339" s="12" t="s">
        <v>2898</v>
      </c>
      <c r="H339" s="12" t="s">
        <v>1163</v>
      </c>
      <c r="I339" s="12" t="s">
        <v>1110</v>
      </c>
      <c r="J339" s="12" t="s">
        <v>1157</v>
      </c>
      <c r="K339" s="12" t="s">
        <v>1164</v>
      </c>
      <c r="L339" s="84" t="s">
        <v>722</v>
      </c>
      <c r="M339" s="85"/>
      <c r="N339" s="88" t="s">
        <v>722</v>
      </c>
      <c r="O339" s="118">
        <v>-0.44363636000000001</v>
      </c>
      <c r="P339" s="116">
        <v>1.4850000000000001</v>
      </c>
      <c r="Q339" s="116">
        <v>0.82620000000000005</v>
      </c>
      <c r="R339" s="12">
        <v>0</v>
      </c>
      <c r="S339" s="116">
        <v>195.6636</v>
      </c>
      <c r="T339" s="12">
        <v>5</v>
      </c>
      <c r="U339" s="12">
        <v>297</v>
      </c>
      <c r="V339" s="116">
        <v>441.04500000000002</v>
      </c>
      <c r="W339" s="116">
        <v>245.38140000000001</v>
      </c>
      <c r="X339" s="12" t="s">
        <v>254</v>
      </c>
      <c r="Y339" s="12">
        <v>0</v>
      </c>
      <c r="Z339" s="12">
        <v>0</v>
      </c>
      <c r="AA339" s="12">
        <v>0</v>
      </c>
      <c r="AB339" s="12">
        <v>0</v>
      </c>
      <c r="AC339" s="12">
        <v>6</v>
      </c>
      <c r="AD339" s="12">
        <v>2</v>
      </c>
      <c r="AE339" s="12">
        <v>1</v>
      </c>
      <c r="AF339" s="12">
        <v>9</v>
      </c>
      <c r="AG339" s="12" t="s">
        <v>1870</v>
      </c>
      <c r="AH339" s="12" t="s">
        <v>1552</v>
      </c>
    </row>
    <row r="340" spans="2:34" ht="28.8" x14ac:dyDescent="0.3">
      <c r="B340" s="12" t="s">
        <v>1105</v>
      </c>
      <c r="C340" s="12" t="s">
        <v>304</v>
      </c>
      <c r="D340" s="12" t="s">
        <v>322</v>
      </c>
      <c r="E340" s="12" t="s">
        <v>254</v>
      </c>
      <c r="F340" s="12" t="s">
        <v>2846</v>
      </c>
      <c r="G340" s="12" t="s">
        <v>1532</v>
      </c>
      <c r="H340" s="12" t="s">
        <v>1163</v>
      </c>
      <c r="I340" s="12" t="s">
        <v>1110</v>
      </c>
      <c r="J340" s="12" t="s">
        <v>1157</v>
      </c>
      <c r="K340" s="12" t="s">
        <v>1164</v>
      </c>
      <c r="L340" s="84" t="s">
        <v>722</v>
      </c>
      <c r="M340" s="85"/>
      <c r="N340" s="88" t="s">
        <v>722</v>
      </c>
      <c r="O340" s="118">
        <v>-0.27952862000000001</v>
      </c>
      <c r="P340" s="116">
        <v>1.4850000000000001</v>
      </c>
      <c r="Q340" s="116">
        <v>1.0699000000000001</v>
      </c>
      <c r="R340" s="12">
        <v>0</v>
      </c>
      <c r="S340" s="116">
        <v>123.2847</v>
      </c>
      <c r="T340" s="12">
        <v>6</v>
      </c>
      <c r="U340" s="12">
        <v>297</v>
      </c>
      <c r="V340" s="116">
        <v>441.04500000000002</v>
      </c>
      <c r="W340" s="116">
        <v>317.76029999999997</v>
      </c>
      <c r="X340" s="12" t="s">
        <v>254</v>
      </c>
      <c r="Y340" s="12">
        <v>0</v>
      </c>
      <c r="Z340" s="12">
        <v>0</v>
      </c>
      <c r="AA340" s="12">
        <v>0</v>
      </c>
      <c r="AB340" s="12">
        <v>1</v>
      </c>
      <c r="AC340" s="12">
        <v>5</v>
      </c>
      <c r="AD340" s="12">
        <v>2</v>
      </c>
      <c r="AE340" s="12">
        <v>1</v>
      </c>
      <c r="AF340" s="12">
        <v>9</v>
      </c>
      <c r="AG340" s="12" t="s">
        <v>1871</v>
      </c>
      <c r="AH340" s="12" t="s">
        <v>1552</v>
      </c>
    </row>
    <row r="341" spans="2:34" ht="28.8" x14ac:dyDescent="0.3">
      <c r="B341" s="12" t="s">
        <v>1105</v>
      </c>
      <c r="C341" s="12" t="s">
        <v>304</v>
      </c>
      <c r="D341" s="12" t="s">
        <v>322</v>
      </c>
      <c r="E341" s="12" t="s">
        <v>262</v>
      </c>
      <c r="F341" s="12" t="s">
        <v>1531</v>
      </c>
      <c r="G341" s="12" t="s">
        <v>1532</v>
      </c>
      <c r="H341" s="12" t="s">
        <v>1163</v>
      </c>
      <c r="I341" s="12" t="s">
        <v>1110</v>
      </c>
      <c r="J341" s="12" t="s">
        <v>1157</v>
      </c>
      <c r="K341" s="12" t="s">
        <v>1164</v>
      </c>
      <c r="L341" s="84" t="s">
        <v>722</v>
      </c>
      <c r="M341" s="85"/>
      <c r="N341" s="88" t="s">
        <v>722</v>
      </c>
      <c r="O341" s="118">
        <v>2.6329970000000001E-2</v>
      </c>
      <c r="P341" s="116">
        <v>1.4850000000000001</v>
      </c>
      <c r="Q341" s="116">
        <v>1.5241</v>
      </c>
      <c r="R341" s="12">
        <v>0</v>
      </c>
      <c r="S341" s="116">
        <v>-11.6127</v>
      </c>
      <c r="T341" s="12">
        <v>7</v>
      </c>
      <c r="U341" s="12">
        <v>297</v>
      </c>
      <c r="V341" s="116">
        <v>441.04500000000002</v>
      </c>
      <c r="W341" s="116">
        <v>452.65769999999998</v>
      </c>
      <c r="X341" s="12" t="s">
        <v>254</v>
      </c>
      <c r="Y341" s="12">
        <v>1</v>
      </c>
      <c r="Z341" s="12">
        <v>0</v>
      </c>
      <c r="AA341" s="12">
        <v>0</v>
      </c>
      <c r="AB341" s="12">
        <v>0</v>
      </c>
      <c r="AC341" s="12">
        <v>9</v>
      </c>
      <c r="AD341" s="12">
        <v>2</v>
      </c>
      <c r="AE341" s="12">
        <v>1</v>
      </c>
      <c r="AF341" s="12">
        <v>9</v>
      </c>
      <c r="AG341" s="12" t="s">
        <v>1872</v>
      </c>
      <c r="AH341" s="12" t="s">
        <v>1552</v>
      </c>
    </row>
    <row r="342" spans="2:34" ht="28.8" x14ac:dyDescent="0.3">
      <c r="B342" s="12" t="s">
        <v>1105</v>
      </c>
      <c r="C342" s="12" t="s">
        <v>304</v>
      </c>
      <c r="D342" s="12" t="s">
        <v>322</v>
      </c>
      <c r="E342" s="12" t="s">
        <v>251</v>
      </c>
      <c r="F342" s="12" t="s">
        <v>1531</v>
      </c>
      <c r="G342" s="12" t="s">
        <v>2898</v>
      </c>
      <c r="H342" s="12" t="s">
        <v>1163</v>
      </c>
      <c r="I342" s="12" t="s">
        <v>1110</v>
      </c>
      <c r="J342" s="12" t="s">
        <v>1157</v>
      </c>
      <c r="K342" s="12" t="s">
        <v>1164</v>
      </c>
      <c r="L342" s="84" t="s">
        <v>722</v>
      </c>
      <c r="M342" s="85"/>
      <c r="N342" s="88" t="s">
        <v>722</v>
      </c>
      <c r="O342" s="118">
        <v>0.58861953</v>
      </c>
      <c r="P342" s="116">
        <v>1.4850000000000001</v>
      </c>
      <c r="Q342" s="116">
        <v>2.3591000000000002</v>
      </c>
      <c r="R342" s="12">
        <v>0</v>
      </c>
      <c r="S342" s="116">
        <v>-259.60770000000002</v>
      </c>
      <c r="T342" s="12">
        <v>8</v>
      </c>
      <c r="U342" s="12">
        <v>297</v>
      </c>
      <c r="V342" s="116">
        <v>441.04500000000002</v>
      </c>
      <c r="W342" s="116">
        <v>700.65269999999998</v>
      </c>
      <c r="X342" s="12" t="s">
        <v>254</v>
      </c>
      <c r="Y342" s="12">
        <v>1</v>
      </c>
      <c r="Z342" s="12">
        <v>0</v>
      </c>
      <c r="AA342" s="12">
        <v>0</v>
      </c>
      <c r="AB342" s="12">
        <v>0</v>
      </c>
      <c r="AC342" s="12">
        <v>4</v>
      </c>
      <c r="AD342" s="12">
        <v>2</v>
      </c>
      <c r="AE342" s="12">
        <v>1</v>
      </c>
      <c r="AF342" s="12">
        <v>9</v>
      </c>
      <c r="AG342" s="12" t="s">
        <v>1869</v>
      </c>
      <c r="AH342" s="12" t="s">
        <v>1552</v>
      </c>
    </row>
    <row r="343" spans="2:34" ht="28.8" x14ac:dyDescent="0.3">
      <c r="B343" s="12" t="s">
        <v>1105</v>
      </c>
      <c r="C343" s="12" t="s">
        <v>304</v>
      </c>
      <c r="D343" s="12" t="s">
        <v>327</v>
      </c>
      <c r="E343" s="12" t="s">
        <v>256</v>
      </c>
      <c r="F343" s="12" t="s">
        <v>2846</v>
      </c>
      <c r="G343" s="12" t="s">
        <v>2898</v>
      </c>
      <c r="H343" s="12" t="s">
        <v>1163</v>
      </c>
      <c r="I343" s="12" t="s">
        <v>1110</v>
      </c>
      <c r="J343" s="12" t="s">
        <v>1157</v>
      </c>
      <c r="K343" s="12" t="s">
        <v>1164</v>
      </c>
      <c r="L343" s="84" t="s">
        <v>723</v>
      </c>
      <c r="M343" s="85"/>
      <c r="N343" s="88" t="s">
        <v>723</v>
      </c>
      <c r="O343" s="118">
        <v>1.6270152499999999</v>
      </c>
      <c r="P343" s="116">
        <v>0.45900000000000002</v>
      </c>
      <c r="Q343" s="116">
        <v>1.2058</v>
      </c>
      <c r="R343" s="12">
        <v>0</v>
      </c>
      <c r="S343" s="116">
        <v>-221.7996</v>
      </c>
      <c r="T343" s="12">
        <v>0</v>
      </c>
      <c r="U343" s="12">
        <v>297</v>
      </c>
      <c r="V343" s="116">
        <v>136.32300000000001</v>
      </c>
      <c r="W343" s="116">
        <v>358.12259999999998</v>
      </c>
      <c r="X343" s="12" t="s">
        <v>254</v>
      </c>
      <c r="Y343" s="12">
        <v>1</v>
      </c>
      <c r="Z343" s="12">
        <v>1</v>
      </c>
      <c r="AA343" s="12">
        <v>0</v>
      </c>
      <c r="AB343" s="12">
        <v>0</v>
      </c>
      <c r="AC343" s="12">
        <v>6</v>
      </c>
      <c r="AD343" s="12">
        <v>3</v>
      </c>
      <c r="AE343" s="12">
        <v>1</v>
      </c>
      <c r="AF343" s="12">
        <v>9</v>
      </c>
      <c r="AG343" s="12" t="s">
        <v>1874</v>
      </c>
      <c r="AH343" s="12" t="s">
        <v>1552</v>
      </c>
    </row>
    <row r="344" spans="2:34" ht="28.8" x14ac:dyDescent="0.3">
      <c r="B344" s="12" t="s">
        <v>1105</v>
      </c>
      <c r="C344" s="12" t="s">
        <v>304</v>
      </c>
      <c r="D344" s="12" t="s">
        <v>327</v>
      </c>
      <c r="E344" s="12" t="s">
        <v>251</v>
      </c>
      <c r="F344" s="12" t="s">
        <v>1531</v>
      </c>
      <c r="G344" s="12" t="s">
        <v>2898</v>
      </c>
      <c r="H344" s="12" t="s">
        <v>1163</v>
      </c>
      <c r="I344" s="12" t="s">
        <v>1110</v>
      </c>
      <c r="J344" s="12" t="s">
        <v>1157</v>
      </c>
      <c r="K344" s="12" t="s">
        <v>1164</v>
      </c>
      <c r="L344" s="84" t="s">
        <v>723</v>
      </c>
      <c r="M344" s="85"/>
      <c r="N344" s="88" t="s">
        <v>723</v>
      </c>
      <c r="O344" s="118">
        <v>2.4481481500000002</v>
      </c>
      <c r="P344" s="116">
        <v>0.45900000000000002</v>
      </c>
      <c r="Q344" s="116">
        <v>1.5827</v>
      </c>
      <c r="R344" s="12">
        <v>0</v>
      </c>
      <c r="S344" s="116">
        <v>-333.7389</v>
      </c>
      <c r="T344" s="12">
        <v>0</v>
      </c>
      <c r="U344" s="12">
        <v>297</v>
      </c>
      <c r="V344" s="116">
        <v>136.32300000000001</v>
      </c>
      <c r="W344" s="116">
        <v>470.06189999999998</v>
      </c>
      <c r="X344" s="12" t="s">
        <v>254</v>
      </c>
      <c r="Y344" s="12">
        <v>1</v>
      </c>
      <c r="Z344" s="12">
        <v>1</v>
      </c>
      <c r="AA344" s="12">
        <v>0</v>
      </c>
      <c r="AB344" s="12">
        <v>0</v>
      </c>
      <c r="AC344" s="12">
        <v>4</v>
      </c>
      <c r="AD344" s="12">
        <v>3</v>
      </c>
      <c r="AE344" s="12">
        <v>1</v>
      </c>
      <c r="AF344" s="12">
        <v>9</v>
      </c>
      <c r="AG344" s="12" t="s">
        <v>1875</v>
      </c>
      <c r="AH344" s="12" t="s">
        <v>1552</v>
      </c>
    </row>
    <row r="345" spans="2:34" ht="28.8" x14ac:dyDescent="0.3">
      <c r="B345" s="12" t="s">
        <v>1105</v>
      </c>
      <c r="C345" s="12" t="s">
        <v>304</v>
      </c>
      <c r="D345" s="12" t="s">
        <v>327</v>
      </c>
      <c r="E345" s="12" t="s">
        <v>259</v>
      </c>
      <c r="F345" s="12" t="s">
        <v>2846</v>
      </c>
      <c r="G345" s="12" t="s">
        <v>1532</v>
      </c>
      <c r="H345" s="12" t="s">
        <v>1163</v>
      </c>
      <c r="I345" s="12" t="s">
        <v>1110</v>
      </c>
      <c r="J345" s="12" t="s">
        <v>1157</v>
      </c>
      <c r="K345" s="12" t="s">
        <v>1164</v>
      </c>
      <c r="L345" s="84" t="s">
        <v>723</v>
      </c>
      <c r="M345" s="85"/>
      <c r="N345" s="88" t="s">
        <v>723</v>
      </c>
      <c r="O345" s="118">
        <v>2.52069717</v>
      </c>
      <c r="P345" s="116">
        <v>0.45900000000000002</v>
      </c>
      <c r="Q345" s="116">
        <v>1.6160000000000001</v>
      </c>
      <c r="R345" s="12">
        <v>0</v>
      </c>
      <c r="S345" s="116">
        <v>-343.62900000000002</v>
      </c>
      <c r="T345" s="12">
        <v>0</v>
      </c>
      <c r="U345" s="12">
        <v>297</v>
      </c>
      <c r="V345" s="116">
        <v>136.32300000000001</v>
      </c>
      <c r="W345" s="116">
        <v>479.952</v>
      </c>
      <c r="X345" s="12" t="s">
        <v>254</v>
      </c>
      <c r="Y345" s="12">
        <v>1</v>
      </c>
      <c r="Z345" s="12">
        <v>1</v>
      </c>
      <c r="AA345" s="12">
        <v>0</v>
      </c>
      <c r="AB345" s="12">
        <v>0</v>
      </c>
      <c r="AC345" s="12">
        <v>7</v>
      </c>
      <c r="AD345" s="12">
        <v>3</v>
      </c>
      <c r="AE345" s="12">
        <v>1</v>
      </c>
      <c r="AF345" s="12">
        <v>9</v>
      </c>
      <c r="AG345" s="12" t="s">
        <v>1876</v>
      </c>
      <c r="AH345" s="12" t="s">
        <v>1552</v>
      </c>
    </row>
    <row r="346" spans="2:34" ht="28.8" x14ac:dyDescent="0.3">
      <c r="B346" s="12" t="s">
        <v>1105</v>
      </c>
      <c r="C346" s="12" t="s">
        <v>304</v>
      </c>
      <c r="D346" s="12" t="s">
        <v>327</v>
      </c>
      <c r="E346" s="12" t="s">
        <v>262</v>
      </c>
      <c r="F346" s="12" t="s">
        <v>1531</v>
      </c>
      <c r="G346" s="12" t="s">
        <v>1532</v>
      </c>
      <c r="H346" s="12" t="s">
        <v>1163</v>
      </c>
      <c r="I346" s="12" t="s">
        <v>1110</v>
      </c>
      <c r="J346" s="12" t="s">
        <v>1157</v>
      </c>
      <c r="K346" s="12" t="s">
        <v>1164</v>
      </c>
      <c r="L346" s="84" t="s">
        <v>723</v>
      </c>
      <c r="M346" s="85"/>
      <c r="N346" s="88" t="s">
        <v>723</v>
      </c>
      <c r="O346" s="118">
        <v>3.02069717</v>
      </c>
      <c r="P346" s="116">
        <v>0.45900000000000002</v>
      </c>
      <c r="Q346" s="116">
        <v>1.8454999999999999</v>
      </c>
      <c r="R346" s="12">
        <v>0</v>
      </c>
      <c r="S346" s="116">
        <v>-411.79050000000001</v>
      </c>
      <c r="T346" s="12">
        <v>0</v>
      </c>
      <c r="U346" s="12">
        <v>297</v>
      </c>
      <c r="V346" s="116">
        <v>136.32300000000001</v>
      </c>
      <c r="W346" s="116">
        <v>548.11350000000004</v>
      </c>
      <c r="X346" s="12" t="s">
        <v>254</v>
      </c>
      <c r="Y346" s="12">
        <v>1</v>
      </c>
      <c r="Z346" s="12">
        <v>1</v>
      </c>
      <c r="AA346" s="12">
        <v>0</v>
      </c>
      <c r="AB346" s="12">
        <v>0</v>
      </c>
      <c r="AC346" s="12">
        <v>9</v>
      </c>
      <c r="AD346" s="12">
        <v>3</v>
      </c>
      <c r="AE346" s="12">
        <v>1</v>
      </c>
      <c r="AF346" s="12">
        <v>9</v>
      </c>
      <c r="AG346" s="12" t="s">
        <v>1877</v>
      </c>
      <c r="AH346" s="12" t="s">
        <v>1552</v>
      </c>
    </row>
    <row r="347" spans="2:34" ht="28.8" x14ac:dyDescent="0.3">
      <c r="B347" s="12" t="s">
        <v>1105</v>
      </c>
      <c r="C347" s="12" t="s">
        <v>304</v>
      </c>
      <c r="D347" s="12" t="s">
        <v>327</v>
      </c>
      <c r="E347" s="12" t="s">
        <v>254</v>
      </c>
      <c r="F347" s="12" t="s">
        <v>2846</v>
      </c>
      <c r="G347" s="12" t="s">
        <v>1532</v>
      </c>
      <c r="H347" s="12" t="s">
        <v>1163</v>
      </c>
      <c r="I347" s="12" t="s">
        <v>1110</v>
      </c>
      <c r="J347" s="12" t="s">
        <v>1157</v>
      </c>
      <c r="K347" s="12" t="s">
        <v>1164</v>
      </c>
      <c r="L347" s="84" t="s">
        <v>723</v>
      </c>
      <c r="M347" s="85"/>
      <c r="N347" s="88" t="s">
        <v>723</v>
      </c>
      <c r="O347" s="118">
        <v>3.3568627499999999</v>
      </c>
      <c r="P347" s="116">
        <v>0.45900000000000002</v>
      </c>
      <c r="Q347" s="116">
        <v>1.9998</v>
      </c>
      <c r="R347" s="12">
        <v>0</v>
      </c>
      <c r="S347" s="116">
        <v>-457.61759999999998</v>
      </c>
      <c r="T347" s="12">
        <v>0</v>
      </c>
      <c r="U347" s="12">
        <v>297</v>
      </c>
      <c r="V347" s="116">
        <v>136.32300000000001</v>
      </c>
      <c r="W347" s="116">
        <v>593.94060000000002</v>
      </c>
      <c r="X347" s="12" t="s">
        <v>254</v>
      </c>
      <c r="Y347" s="12">
        <v>1</v>
      </c>
      <c r="Z347" s="12">
        <v>1</v>
      </c>
      <c r="AA347" s="12">
        <v>0</v>
      </c>
      <c r="AB347" s="12">
        <v>1</v>
      </c>
      <c r="AC347" s="12">
        <v>5</v>
      </c>
      <c r="AD347" s="12">
        <v>3</v>
      </c>
      <c r="AE347" s="12">
        <v>1</v>
      </c>
      <c r="AF347" s="12">
        <v>9</v>
      </c>
      <c r="AG347" s="12" t="s">
        <v>1878</v>
      </c>
      <c r="AH347" s="12" t="s">
        <v>1552</v>
      </c>
    </row>
    <row r="348" spans="2:34" ht="28.8" x14ac:dyDescent="0.3">
      <c r="B348" s="12" t="s">
        <v>1105</v>
      </c>
      <c r="C348" s="12" t="s">
        <v>304</v>
      </c>
      <c r="D348" s="12" t="s">
        <v>327</v>
      </c>
      <c r="E348" s="12" t="s">
        <v>260</v>
      </c>
      <c r="F348" s="12" t="s">
        <v>2846</v>
      </c>
      <c r="G348" s="12" t="s">
        <v>2898</v>
      </c>
      <c r="H348" s="12" t="s">
        <v>1163</v>
      </c>
      <c r="I348" s="12" t="s">
        <v>1110</v>
      </c>
      <c r="J348" s="12" t="s">
        <v>1157</v>
      </c>
      <c r="K348" s="12" t="s">
        <v>1164</v>
      </c>
      <c r="L348" s="84" t="s">
        <v>722</v>
      </c>
      <c r="M348" s="85"/>
      <c r="N348" s="88" t="s">
        <v>722</v>
      </c>
      <c r="O348" s="118">
        <v>-0.29150326999999998</v>
      </c>
      <c r="P348" s="116">
        <v>0.45900000000000002</v>
      </c>
      <c r="Q348" s="116">
        <v>0.32519999999999999</v>
      </c>
      <c r="R348" s="12">
        <v>0</v>
      </c>
      <c r="S348" s="116">
        <v>39.738599999999998</v>
      </c>
      <c r="T348" s="12">
        <v>1</v>
      </c>
      <c r="U348" s="12">
        <v>297</v>
      </c>
      <c r="V348" s="116">
        <v>136.32300000000001</v>
      </c>
      <c r="W348" s="116">
        <v>96.584400000000002</v>
      </c>
      <c r="X348" s="12" t="s">
        <v>254</v>
      </c>
      <c r="Y348" s="12">
        <v>0</v>
      </c>
      <c r="Z348" s="12">
        <v>0</v>
      </c>
      <c r="AA348" s="12">
        <v>0</v>
      </c>
      <c r="AB348" s="12">
        <v>0</v>
      </c>
      <c r="AC348" s="12">
        <v>8</v>
      </c>
      <c r="AD348" s="12">
        <v>3</v>
      </c>
      <c r="AE348" s="12">
        <v>1</v>
      </c>
      <c r="AF348" s="12">
        <v>9</v>
      </c>
      <c r="AG348" s="12" t="s">
        <v>1879</v>
      </c>
      <c r="AH348" s="12" t="s">
        <v>1552</v>
      </c>
    </row>
    <row r="349" spans="2:34" ht="28.8" x14ac:dyDescent="0.3">
      <c r="B349" s="12" t="s">
        <v>1105</v>
      </c>
      <c r="C349" s="12" t="s">
        <v>304</v>
      </c>
      <c r="D349" s="12" t="s">
        <v>327</v>
      </c>
      <c r="E349" s="12" t="s">
        <v>249</v>
      </c>
      <c r="F349" s="12" t="s">
        <v>1531</v>
      </c>
      <c r="G349" s="12" t="s">
        <v>1532</v>
      </c>
      <c r="H349" s="12" t="s">
        <v>1163</v>
      </c>
      <c r="I349" s="12" t="s">
        <v>1110</v>
      </c>
      <c r="J349" s="12" t="s">
        <v>1157</v>
      </c>
      <c r="K349" s="12" t="s">
        <v>1164</v>
      </c>
      <c r="L349" s="84" t="s">
        <v>722</v>
      </c>
      <c r="M349" s="85"/>
      <c r="N349" s="88" t="s">
        <v>722</v>
      </c>
      <c r="O349" s="118">
        <v>-0.16078431000000001</v>
      </c>
      <c r="P349" s="116">
        <v>0.45900000000000002</v>
      </c>
      <c r="Q349" s="116">
        <v>0.38519999999999999</v>
      </c>
      <c r="R349" s="12">
        <v>0</v>
      </c>
      <c r="S349" s="116">
        <v>21.918600000000001</v>
      </c>
      <c r="T349" s="12">
        <v>2</v>
      </c>
      <c r="U349" s="12">
        <v>297</v>
      </c>
      <c r="V349" s="116">
        <v>136.32300000000001</v>
      </c>
      <c r="W349" s="116">
        <v>114.4044</v>
      </c>
      <c r="X349" s="12" t="s">
        <v>254</v>
      </c>
      <c r="Y349" s="12">
        <v>0</v>
      </c>
      <c r="Z349" s="12">
        <v>0</v>
      </c>
      <c r="AA349" s="12">
        <v>0</v>
      </c>
      <c r="AB349" s="12">
        <v>0</v>
      </c>
      <c r="AC349" s="12">
        <v>3</v>
      </c>
      <c r="AD349" s="12">
        <v>3</v>
      </c>
      <c r="AE349" s="12">
        <v>1</v>
      </c>
      <c r="AF349" s="12">
        <v>9</v>
      </c>
      <c r="AG349" s="12" t="s">
        <v>1880</v>
      </c>
      <c r="AH349" s="12" t="s">
        <v>1552</v>
      </c>
    </row>
    <row r="350" spans="2:34" ht="28.8" x14ac:dyDescent="0.3">
      <c r="B350" s="12" t="s">
        <v>1105</v>
      </c>
      <c r="C350" s="12" t="s">
        <v>304</v>
      </c>
      <c r="D350" s="12" t="s">
        <v>327</v>
      </c>
      <c r="E350" s="12" t="s">
        <v>246</v>
      </c>
      <c r="F350" s="12" t="s">
        <v>1531</v>
      </c>
      <c r="G350" s="12" t="s">
        <v>2898</v>
      </c>
      <c r="H350" s="12" t="s">
        <v>1163</v>
      </c>
      <c r="I350" s="12" t="s">
        <v>1110</v>
      </c>
      <c r="J350" s="12" t="s">
        <v>1157</v>
      </c>
      <c r="K350" s="12" t="s">
        <v>1164</v>
      </c>
      <c r="L350" s="84" t="s">
        <v>722</v>
      </c>
      <c r="M350" s="85"/>
      <c r="N350" s="88" t="s">
        <v>722</v>
      </c>
      <c r="O350" s="118">
        <v>0.81241830000000004</v>
      </c>
      <c r="P350" s="116">
        <v>0.45900000000000002</v>
      </c>
      <c r="Q350" s="116">
        <v>0.83189999999999997</v>
      </c>
      <c r="R350" s="12">
        <v>0</v>
      </c>
      <c r="S350" s="116">
        <v>-110.7513</v>
      </c>
      <c r="T350" s="12">
        <v>3</v>
      </c>
      <c r="U350" s="12">
        <v>297</v>
      </c>
      <c r="V350" s="116">
        <v>136.32300000000001</v>
      </c>
      <c r="W350" s="116">
        <v>247.07429999999999</v>
      </c>
      <c r="X350" s="12" t="s">
        <v>254</v>
      </c>
      <c r="Y350" s="12">
        <v>1</v>
      </c>
      <c r="Z350" s="12">
        <v>0</v>
      </c>
      <c r="AA350" s="12">
        <v>0</v>
      </c>
      <c r="AB350" s="12">
        <v>0</v>
      </c>
      <c r="AC350" s="12">
        <v>2</v>
      </c>
      <c r="AD350" s="12">
        <v>3</v>
      </c>
      <c r="AE350" s="12">
        <v>1</v>
      </c>
      <c r="AF350" s="12">
        <v>9</v>
      </c>
      <c r="AG350" s="12" t="s">
        <v>1873</v>
      </c>
      <c r="AH350" s="12" t="s">
        <v>1552</v>
      </c>
    </row>
    <row r="351" spans="2:34" ht="28.8" x14ac:dyDescent="0.3">
      <c r="B351" s="12" t="s">
        <v>1105</v>
      </c>
      <c r="C351" s="12" t="s">
        <v>304</v>
      </c>
      <c r="D351" s="12" t="s">
        <v>330</v>
      </c>
      <c r="E351" s="12" t="s">
        <v>260</v>
      </c>
      <c r="F351" s="12" t="s">
        <v>2846</v>
      </c>
      <c r="G351" s="12" t="s">
        <v>2898</v>
      </c>
      <c r="H351" s="12" t="s">
        <v>1163</v>
      </c>
      <c r="I351" s="12" t="s">
        <v>1110</v>
      </c>
      <c r="J351" s="12" t="s">
        <v>1157</v>
      </c>
      <c r="K351" s="12" t="s">
        <v>1164</v>
      </c>
      <c r="L351" s="84" t="s">
        <v>722</v>
      </c>
      <c r="M351" s="85"/>
      <c r="N351" s="88" t="s">
        <v>722</v>
      </c>
      <c r="O351" s="118">
        <v>-0.66449195999999999</v>
      </c>
      <c r="P351" s="116">
        <v>10.944000000000001</v>
      </c>
      <c r="Q351" s="116">
        <v>3.6718000000000002</v>
      </c>
      <c r="R351" s="12">
        <v>0</v>
      </c>
      <c r="S351" s="116">
        <v>2159.8433999999902</v>
      </c>
      <c r="T351" s="12">
        <v>1</v>
      </c>
      <c r="U351" s="12">
        <v>297</v>
      </c>
      <c r="V351" s="116">
        <v>3250.3679999999999</v>
      </c>
      <c r="W351" s="116">
        <v>1090.5246</v>
      </c>
      <c r="X351" s="12" t="s">
        <v>254</v>
      </c>
      <c r="Y351" s="12">
        <v>0</v>
      </c>
      <c r="Z351" s="12">
        <v>0</v>
      </c>
      <c r="AA351" s="12">
        <v>0</v>
      </c>
      <c r="AB351" s="12">
        <v>0</v>
      </c>
      <c r="AC351" s="12">
        <v>8</v>
      </c>
      <c r="AD351" s="12">
        <v>4</v>
      </c>
      <c r="AE351" s="12">
        <v>1</v>
      </c>
      <c r="AF351" s="12">
        <v>9</v>
      </c>
      <c r="AG351" s="12" t="s">
        <v>1881</v>
      </c>
      <c r="AH351" s="12" t="s">
        <v>1552</v>
      </c>
    </row>
    <row r="352" spans="2:34" ht="28.8" x14ac:dyDescent="0.3">
      <c r="B352" s="12" t="s">
        <v>1105</v>
      </c>
      <c r="C352" s="12" t="s">
        <v>304</v>
      </c>
      <c r="D352" s="12" t="s">
        <v>330</v>
      </c>
      <c r="E352" s="12" t="s">
        <v>249</v>
      </c>
      <c r="F352" s="12" t="s">
        <v>1531</v>
      </c>
      <c r="G352" s="12" t="s">
        <v>1532</v>
      </c>
      <c r="H352" s="12" t="s">
        <v>1163</v>
      </c>
      <c r="I352" s="12" t="s">
        <v>1110</v>
      </c>
      <c r="J352" s="12" t="s">
        <v>1157</v>
      </c>
      <c r="K352" s="12" t="s">
        <v>1164</v>
      </c>
      <c r="L352" s="84" t="s">
        <v>722</v>
      </c>
      <c r="M352" s="85"/>
      <c r="N352" s="88" t="s">
        <v>722</v>
      </c>
      <c r="O352" s="118">
        <v>-0.62006578999999995</v>
      </c>
      <c r="P352" s="116">
        <v>10.944000000000001</v>
      </c>
      <c r="Q352" s="116">
        <v>4.1580000000000004</v>
      </c>
      <c r="R352" s="12">
        <v>0</v>
      </c>
      <c r="S352" s="116">
        <v>2015.44199999999</v>
      </c>
      <c r="T352" s="12">
        <v>2</v>
      </c>
      <c r="U352" s="12">
        <v>297</v>
      </c>
      <c r="V352" s="116">
        <v>3250.3679999999999</v>
      </c>
      <c r="W352" s="116">
        <v>1234.9259999999999</v>
      </c>
      <c r="X352" s="12" t="s">
        <v>254</v>
      </c>
      <c r="Y352" s="12">
        <v>0</v>
      </c>
      <c r="Z352" s="12">
        <v>0</v>
      </c>
      <c r="AA352" s="12">
        <v>0</v>
      </c>
      <c r="AB352" s="12">
        <v>0</v>
      </c>
      <c r="AC352" s="12">
        <v>3</v>
      </c>
      <c r="AD352" s="12">
        <v>4</v>
      </c>
      <c r="AE352" s="12">
        <v>1</v>
      </c>
      <c r="AF352" s="12">
        <v>9</v>
      </c>
      <c r="AG352" s="12" t="s">
        <v>1882</v>
      </c>
      <c r="AH352" s="12" t="s">
        <v>1552</v>
      </c>
    </row>
    <row r="353" spans="2:34" ht="28.8" x14ac:dyDescent="0.3">
      <c r="B353" s="12" t="s">
        <v>1105</v>
      </c>
      <c r="C353" s="12" t="s">
        <v>304</v>
      </c>
      <c r="D353" s="12" t="s">
        <v>330</v>
      </c>
      <c r="E353" s="12" t="s">
        <v>256</v>
      </c>
      <c r="F353" s="12" t="s">
        <v>2846</v>
      </c>
      <c r="G353" s="12" t="s">
        <v>2898</v>
      </c>
      <c r="H353" s="12" t="s">
        <v>1163</v>
      </c>
      <c r="I353" s="12" t="s">
        <v>1110</v>
      </c>
      <c r="J353" s="12" t="s">
        <v>1157</v>
      </c>
      <c r="K353" s="12" t="s">
        <v>1164</v>
      </c>
      <c r="L353" s="84" t="s">
        <v>722</v>
      </c>
      <c r="M353" s="85"/>
      <c r="N353" s="88" t="s">
        <v>722</v>
      </c>
      <c r="O353" s="118">
        <v>-0.13423794</v>
      </c>
      <c r="P353" s="116">
        <v>10.944000000000001</v>
      </c>
      <c r="Q353" s="116">
        <v>9.4748999999999999</v>
      </c>
      <c r="R353" s="12">
        <v>0</v>
      </c>
      <c r="S353" s="116">
        <v>436.3227</v>
      </c>
      <c r="T353" s="12">
        <v>3</v>
      </c>
      <c r="U353" s="12">
        <v>297</v>
      </c>
      <c r="V353" s="116">
        <v>3250.3679999999999</v>
      </c>
      <c r="W353" s="116">
        <v>2814.0453000000002</v>
      </c>
      <c r="X353" s="12" t="s">
        <v>254</v>
      </c>
      <c r="Y353" s="12">
        <v>0</v>
      </c>
      <c r="Z353" s="12">
        <v>0</v>
      </c>
      <c r="AA353" s="12">
        <v>0</v>
      </c>
      <c r="AB353" s="12">
        <v>0</v>
      </c>
      <c r="AC353" s="12">
        <v>6</v>
      </c>
      <c r="AD353" s="12">
        <v>4</v>
      </c>
      <c r="AE353" s="12">
        <v>1</v>
      </c>
      <c r="AF353" s="12">
        <v>9</v>
      </c>
      <c r="AG353" s="12" t="s">
        <v>1884</v>
      </c>
      <c r="AH353" s="12" t="s">
        <v>1552</v>
      </c>
    </row>
    <row r="354" spans="2:34" ht="28.8" x14ac:dyDescent="0.3">
      <c r="B354" s="12" t="s">
        <v>1105</v>
      </c>
      <c r="C354" s="12" t="s">
        <v>304</v>
      </c>
      <c r="D354" s="12" t="s">
        <v>330</v>
      </c>
      <c r="E354" s="12" t="s">
        <v>246</v>
      </c>
      <c r="F354" s="12" t="s">
        <v>1531</v>
      </c>
      <c r="G354" s="12" t="s">
        <v>2898</v>
      </c>
      <c r="H354" s="12" t="s">
        <v>1163</v>
      </c>
      <c r="I354" s="12" t="s">
        <v>1110</v>
      </c>
      <c r="J354" s="12" t="s">
        <v>1157</v>
      </c>
      <c r="K354" s="12" t="s">
        <v>1164</v>
      </c>
      <c r="L354" s="84" t="s">
        <v>722</v>
      </c>
      <c r="M354" s="85"/>
      <c r="N354" s="88" t="s">
        <v>722</v>
      </c>
      <c r="O354" s="118">
        <v>-8.6211620000000003E-2</v>
      </c>
      <c r="P354" s="116">
        <v>10.944000000000001</v>
      </c>
      <c r="Q354" s="116">
        <v>10.000500000000001</v>
      </c>
      <c r="R354" s="12">
        <v>0</v>
      </c>
      <c r="S354" s="116">
        <v>280.21949999999998</v>
      </c>
      <c r="T354" s="12">
        <v>4</v>
      </c>
      <c r="U354" s="12">
        <v>297</v>
      </c>
      <c r="V354" s="116">
        <v>3250.3679999999999</v>
      </c>
      <c r="W354" s="116">
        <v>2970.1484999999998</v>
      </c>
      <c r="X354" s="12" t="s">
        <v>254</v>
      </c>
      <c r="Y354" s="12">
        <v>0</v>
      </c>
      <c r="Z354" s="12">
        <v>0</v>
      </c>
      <c r="AA354" s="12">
        <v>0</v>
      </c>
      <c r="AB354" s="12">
        <v>0</v>
      </c>
      <c r="AC354" s="12">
        <v>2</v>
      </c>
      <c r="AD354" s="12">
        <v>4</v>
      </c>
      <c r="AE354" s="12">
        <v>1</v>
      </c>
      <c r="AF354" s="12">
        <v>9</v>
      </c>
      <c r="AG354" s="12" t="s">
        <v>1885</v>
      </c>
      <c r="AH354" s="12" t="s">
        <v>1552</v>
      </c>
    </row>
    <row r="355" spans="2:34" ht="28.8" x14ac:dyDescent="0.3">
      <c r="B355" s="12" t="s">
        <v>1105</v>
      </c>
      <c r="C355" s="12" t="s">
        <v>304</v>
      </c>
      <c r="D355" s="12" t="s">
        <v>330</v>
      </c>
      <c r="E355" s="12" t="s">
        <v>259</v>
      </c>
      <c r="F355" s="12" t="s">
        <v>2846</v>
      </c>
      <c r="G355" s="12" t="s">
        <v>1532</v>
      </c>
      <c r="H355" s="12" t="s">
        <v>1163</v>
      </c>
      <c r="I355" s="12" t="s">
        <v>1110</v>
      </c>
      <c r="J355" s="12" t="s">
        <v>1157</v>
      </c>
      <c r="K355" s="12" t="s">
        <v>1164</v>
      </c>
      <c r="L355" s="84" t="s">
        <v>722</v>
      </c>
      <c r="M355" s="85"/>
      <c r="N355" s="88" t="s">
        <v>722</v>
      </c>
      <c r="O355" s="118">
        <v>0.10745614000000001</v>
      </c>
      <c r="P355" s="116">
        <v>10.944000000000001</v>
      </c>
      <c r="Q355" s="116">
        <v>12.12</v>
      </c>
      <c r="R355" s="12">
        <v>0</v>
      </c>
      <c r="S355" s="116">
        <v>-349.27199999999999</v>
      </c>
      <c r="T355" s="12">
        <v>5</v>
      </c>
      <c r="U355" s="12">
        <v>297</v>
      </c>
      <c r="V355" s="116">
        <v>3250.3679999999999</v>
      </c>
      <c r="W355" s="116">
        <v>3599.64</v>
      </c>
      <c r="X355" s="12" t="s">
        <v>254</v>
      </c>
      <c r="Y355" s="12">
        <v>1</v>
      </c>
      <c r="Z355" s="12">
        <v>0</v>
      </c>
      <c r="AA355" s="12">
        <v>0</v>
      </c>
      <c r="AB355" s="12">
        <v>0</v>
      </c>
      <c r="AC355" s="12">
        <v>7</v>
      </c>
      <c r="AD355" s="12">
        <v>4</v>
      </c>
      <c r="AE355" s="12">
        <v>1</v>
      </c>
      <c r="AF355" s="12">
        <v>9</v>
      </c>
      <c r="AG355" s="12" t="s">
        <v>1886</v>
      </c>
      <c r="AH355" s="12" t="s">
        <v>1552</v>
      </c>
    </row>
    <row r="356" spans="2:34" ht="28.8" x14ac:dyDescent="0.3">
      <c r="B356" s="12" t="s">
        <v>1105</v>
      </c>
      <c r="C356" s="12" t="s">
        <v>304</v>
      </c>
      <c r="D356" s="12" t="s">
        <v>330</v>
      </c>
      <c r="E356" s="12" t="s">
        <v>254</v>
      </c>
      <c r="F356" s="12" t="s">
        <v>2846</v>
      </c>
      <c r="G356" s="12" t="s">
        <v>1532</v>
      </c>
      <c r="H356" s="12" t="s">
        <v>1163</v>
      </c>
      <c r="I356" s="12" t="s">
        <v>1110</v>
      </c>
      <c r="J356" s="12" t="s">
        <v>1157</v>
      </c>
      <c r="K356" s="12" t="s">
        <v>1164</v>
      </c>
      <c r="L356" s="84" t="s">
        <v>722</v>
      </c>
      <c r="M356" s="85"/>
      <c r="N356" s="88" t="s">
        <v>722</v>
      </c>
      <c r="O356" s="118">
        <v>0.19414291</v>
      </c>
      <c r="P356" s="116">
        <v>10.944000000000001</v>
      </c>
      <c r="Q356" s="116">
        <v>13.0687</v>
      </c>
      <c r="R356" s="12">
        <v>0</v>
      </c>
      <c r="S356" s="116">
        <v>-631.03589999999997</v>
      </c>
      <c r="T356" s="12">
        <v>6</v>
      </c>
      <c r="U356" s="12">
        <v>297</v>
      </c>
      <c r="V356" s="116">
        <v>3250.3679999999999</v>
      </c>
      <c r="W356" s="116">
        <v>3881.4038999999998</v>
      </c>
      <c r="X356" s="12" t="s">
        <v>254</v>
      </c>
      <c r="Y356" s="12">
        <v>1</v>
      </c>
      <c r="Z356" s="12">
        <v>0</v>
      </c>
      <c r="AA356" s="12">
        <v>0</v>
      </c>
      <c r="AB356" s="12">
        <v>1</v>
      </c>
      <c r="AC356" s="12">
        <v>5</v>
      </c>
      <c r="AD356" s="12">
        <v>4</v>
      </c>
      <c r="AE356" s="12">
        <v>1</v>
      </c>
      <c r="AF356" s="12">
        <v>9</v>
      </c>
      <c r="AG356" s="12" t="s">
        <v>1887</v>
      </c>
      <c r="AH356" s="12" t="s">
        <v>1552</v>
      </c>
    </row>
    <row r="357" spans="2:34" ht="28.8" x14ac:dyDescent="0.3">
      <c r="B357" s="12" t="s">
        <v>1105</v>
      </c>
      <c r="C357" s="12" t="s">
        <v>304</v>
      </c>
      <c r="D357" s="12" t="s">
        <v>330</v>
      </c>
      <c r="E357" s="12" t="s">
        <v>262</v>
      </c>
      <c r="F357" s="12" t="s">
        <v>1531</v>
      </c>
      <c r="G357" s="12" t="s">
        <v>1532</v>
      </c>
      <c r="H357" s="12" t="s">
        <v>1163</v>
      </c>
      <c r="I357" s="12" t="s">
        <v>1110</v>
      </c>
      <c r="J357" s="12" t="s">
        <v>1157</v>
      </c>
      <c r="K357" s="12" t="s">
        <v>1164</v>
      </c>
      <c r="L357" s="84" t="s">
        <v>722</v>
      </c>
      <c r="M357" s="85"/>
      <c r="N357" s="88" t="s">
        <v>722</v>
      </c>
      <c r="O357" s="118">
        <v>0.25526315999999999</v>
      </c>
      <c r="P357" s="116">
        <v>10.944000000000001</v>
      </c>
      <c r="Q357" s="116">
        <v>13.7376</v>
      </c>
      <c r="R357" s="12">
        <v>0</v>
      </c>
      <c r="S357" s="116">
        <v>-829.69920000000002</v>
      </c>
      <c r="T357" s="12">
        <v>7</v>
      </c>
      <c r="U357" s="12">
        <v>297</v>
      </c>
      <c r="V357" s="116">
        <v>3250.3679999999999</v>
      </c>
      <c r="W357" s="116">
        <v>4080.0672</v>
      </c>
      <c r="X357" s="12" t="s">
        <v>254</v>
      </c>
      <c r="Y357" s="12">
        <v>1</v>
      </c>
      <c r="Z357" s="12">
        <v>0</v>
      </c>
      <c r="AA357" s="12">
        <v>0</v>
      </c>
      <c r="AB357" s="12">
        <v>0</v>
      </c>
      <c r="AC357" s="12">
        <v>9</v>
      </c>
      <c r="AD357" s="12">
        <v>4</v>
      </c>
      <c r="AE357" s="12">
        <v>1</v>
      </c>
      <c r="AF357" s="12">
        <v>9</v>
      </c>
      <c r="AG357" s="12" t="s">
        <v>1888</v>
      </c>
      <c r="AH357" s="12" t="s">
        <v>1552</v>
      </c>
    </row>
    <row r="358" spans="2:34" ht="28.8" x14ac:dyDescent="0.3">
      <c r="B358" s="12" t="s">
        <v>1105</v>
      </c>
      <c r="C358" s="12" t="s">
        <v>304</v>
      </c>
      <c r="D358" s="12" t="s">
        <v>330</v>
      </c>
      <c r="E358" s="12" t="s">
        <v>251</v>
      </c>
      <c r="F358" s="12" t="s">
        <v>1531</v>
      </c>
      <c r="G358" s="12" t="s">
        <v>2898</v>
      </c>
      <c r="H358" s="12" t="s">
        <v>1163</v>
      </c>
      <c r="I358" s="12" t="s">
        <v>1110</v>
      </c>
      <c r="J358" s="12" t="s">
        <v>1157</v>
      </c>
      <c r="K358" s="12" t="s">
        <v>1164</v>
      </c>
      <c r="L358" s="84" t="s">
        <v>722</v>
      </c>
      <c r="M358" s="85"/>
      <c r="N358" s="88" t="s">
        <v>722</v>
      </c>
      <c r="O358" s="118">
        <v>0.72448829999999997</v>
      </c>
      <c r="P358" s="116">
        <v>10.944000000000001</v>
      </c>
      <c r="Q358" s="116">
        <v>18.872800000000002</v>
      </c>
      <c r="R358" s="12">
        <v>0</v>
      </c>
      <c r="S358" s="116">
        <v>-2354.8535999999999</v>
      </c>
      <c r="T358" s="12">
        <v>8</v>
      </c>
      <c r="U358" s="12">
        <v>297</v>
      </c>
      <c r="V358" s="116">
        <v>3250.3679999999999</v>
      </c>
      <c r="W358" s="116">
        <v>5605.2215999999999</v>
      </c>
      <c r="X358" s="12" t="s">
        <v>254</v>
      </c>
      <c r="Y358" s="12">
        <v>1</v>
      </c>
      <c r="Z358" s="12">
        <v>0</v>
      </c>
      <c r="AA358" s="12">
        <v>0</v>
      </c>
      <c r="AB358" s="12">
        <v>0</v>
      </c>
      <c r="AC358" s="12">
        <v>4</v>
      </c>
      <c r="AD358" s="12">
        <v>4</v>
      </c>
      <c r="AE358" s="12">
        <v>1</v>
      </c>
      <c r="AF358" s="12">
        <v>9</v>
      </c>
      <c r="AG358" s="12" t="s">
        <v>1883</v>
      </c>
      <c r="AH358" s="12" t="s">
        <v>1552</v>
      </c>
    </row>
    <row r="359" spans="2:34" ht="28.8" x14ac:dyDescent="0.3">
      <c r="B359" s="12" t="s">
        <v>1105</v>
      </c>
      <c r="C359" s="12" t="s">
        <v>304</v>
      </c>
      <c r="D359" s="12" t="s">
        <v>333</v>
      </c>
      <c r="E359" s="12" t="s">
        <v>260</v>
      </c>
      <c r="F359" s="12" t="s">
        <v>2846</v>
      </c>
      <c r="G359" s="12" t="s">
        <v>2898</v>
      </c>
      <c r="H359" s="12" t="s">
        <v>1163</v>
      </c>
      <c r="I359" s="12" t="s">
        <v>1110</v>
      </c>
      <c r="J359" s="12" t="s">
        <v>1157</v>
      </c>
      <c r="K359" s="12" t="s">
        <v>1164</v>
      </c>
      <c r="L359" s="84" t="s">
        <v>722</v>
      </c>
      <c r="M359" s="85"/>
      <c r="N359" s="88" t="s">
        <v>722</v>
      </c>
      <c r="O359" s="118">
        <v>-0.66449093999999997</v>
      </c>
      <c r="P359" s="116">
        <v>3250.3679999999999</v>
      </c>
      <c r="Q359" s="116">
        <v>1090.5279</v>
      </c>
      <c r="R359" s="12">
        <v>0</v>
      </c>
      <c r="S359" s="116">
        <v>2159.8400999999999</v>
      </c>
      <c r="T359" s="12">
        <v>1</v>
      </c>
      <c r="U359" s="12">
        <v>1</v>
      </c>
      <c r="V359" s="116">
        <v>3250.3679999999999</v>
      </c>
      <c r="W359" s="116">
        <v>1090.5279</v>
      </c>
      <c r="X359" s="12" t="s">
        <v>254</v>
      </c>
      <c r="Y359" s="12">
        <v>0</v>
      </c>
      <c r="Z359" s="12">
        <v>0</v>
      </c>
      <c r="AA359" s="12">
        <v>0</v>
      </c>
      <c r="AB359" s="12">
        <v>0</v>
      </c>
      <c r="AC359" s="12">
        <v>8</v>
      </c>
      <c r="AD359" s="12">
        <v>5</v>
      </c>
      <c r="AE359" s="12">
        <v>1</v>
      </c>
      <c r="AF359" s="12">
        <v>9</v>
      </c>
      <c r="AG359" s="12" t="s">
        <v>1889</v>
      </c>
      <c r="AH359" s="12" t="s">
        <v>1552</v>
      </c>
    </row>
    <row r="360" spans="2:34" ht="28.8" x14ac:dyDescent="0.3">
      <c r="B360" s="12" t="s">
        <v>1105</v>
      </c>
      <c r="C360" s="12" t="s">
        <v>304</v>
      </c>
      <c r="D360" s="12" t="s">
        <v>333</v>
      </c>
      <c r="E360" s="12" t="s">
        <v>249</v>
      </c>
      <c r="F360" s="12" t="s">
        <v>1531</v>
      </c>
      <c r="G360" s="12" t="s">
        <v>1532</v>
      </c>
      <c r="H360" s="12" t="s">
        <v>1163</v>
      </c>
      <c r="I360" s="12" t="s">
        <v>1110</v>
      </c>
      <c r="J360" s="12" t="s">
        <v>1157</v>
      </c>
      <c r="K360" s="12" t="s">
        <v>1164</v>
      </c>
      <c r="L360" s="84" t="s">
        <v>722</v>
      </c>
      <c r="M360" s="85"/>
      <c r="N360" s="88" t="s">
        <v>722</v>
      </c>
      <c r="O360" s="118">
        <v>-0.62006578999999995</v>
      </c>
      <c r="P360" s="116">
        <v>3250.3679999999999</v>
      </c>
      <c r="Q360" s="116">
        <v>1234.9259999999999</v>
      </c>
      <c r="R360" s="12">
        <v>0</v>
      </c>
      <c r="S360" s="116">
        <v>2015.442</v>
      </c>
      <c r="T360" s="12">
        <v>2</v>
      </c>
      <c r="U360" s="12">
        <v>1</v>
      </c>
      <c r="V360" s="116">
        <v>3250.3679999999999</v>
      </c>
      <c r="W360" s="116">
        <v>1234.9259999999999</v>
      </c>
      <c r="X360" s="12" t="s">
        <v>254</v>
      </c>
      <c r="Y360" s="12">
        <v>0</v>
      </c>
      <c r="Z360" s="12">
        <v>0</v>
      </c>
      <c r="AA360" s="12">
        <v>0</v>
      </c>
      <c r="AB360" s="12">
        <v>0</v>
      </c>
      <c r="AC360" s="12">
        <v>3</v>
      </c>
      <c r="AD360" s="12">
        <v>5</v>
      </c>
      <c r="AE360" s="12">
        <v>1</v>
      </c>
      <c r="AF360" s="12">
        <v>9</v>
      </c>
      <c r="AG360" s="12" t="s">
        <v>1890</v>
      </c>
      <c r="AH360" s="12" t="s">
        <v>1552</v>
      </c>
    </row>
    <row r="361" spans="2:34" ht="28.8" x14ac:dyDescent="0.3">
      <c r="B361" s="12" t="s">
        <v>1105</v>
      </c>
      <c r="C361" s="12" t="s">
        <v>304</v>
      </c>
      <c r="D361" s="12" t="s">
        <v>333</v>
      </c>
      <c r="E361" s="12" t="s">
        <v>256</v>
      </c>
      <c r="F361" s="12" t="s">
        <v>2846</v>
      </c>
      <c r="G361" s="12" t="s">
        <v>2898</v>
      </c>
      <c r="H361" s="12" t="s">
        <v>1163</v>
      </c>
      <c r="I361" s="12" t="s">
        <v>1110</v>
      </c>
      <c r="J361" s="12" t="s">
        <v>1157</v>
      </c>
      <c r="K361" s="12" t="s">
        <v>1164</v>
      </c>
      <c r="L361" s="84" t="s">
        <v>722</v>
      </c>
      <c r="M361" s="85"/>
      <c r="N361" s="88" t="s">
        <v>722</v>
      </c>
      <c r="O361" s="118">
        <v>-0.13423436999999999</v>
      </c>
      <c r="P361" s="116">
        <v>3250.3679999999999</v>
      </c>
      <c r="Q361" s="116">
        <v>2814.0569</v>
      </c>
      <c r="R361" s="12">
        <v>0</v>
      </c>
      <c r="S361" s="116">
        <v>436.31110000000001</v>
      </c>
      <c r="T361" s="12">
        <v>3</v>
      </c>
      <c r="U361" s="12">
        <v>1</v>
      </c>
      <c r="V361" s="116">
        <v>3250.3679999999999</v>
      </c>
      <c r="W361" s="116">
        <v>2814.0569</v>
      </c>
      <c r="X361" s="12" t="s">
        <v>254</v>
      </c>
      <c r="Y361" s="12">
        <v>0</v>
      </c>
      <c r="Z361" s="12">
        <v>0</v>
      </c>
      <c r="AA361" s="12">
        <v>0</v>
      </c>
      <c r="AB361" s="12">
        <v>0</v>
      </c>
      <c r="AC361" s="12">
        <v>6</v>
      </c>
      <c r="AD361" s="12">
        <v>5</v>
      </c>
      <c r="AE361" s="12">
        <v>1</v>
      </c>
      <c r="AF361" s="12">
        <v>9</v>
      </c>
      <c r="AG361" s="12" t="s">
        <v>1892</v>
      </c>
      <c r="AH361" s="12" t="s">
        <v>1552</v>
      </c>
    </row>
    <row r="362" spans="2:34" ht="28.8" x14ac:dyDescent="0.3">
      <c r="B362" s="12" t="s">
        <v>1105</v>
      </c>
      <c r="C362" s="12" t="s">
        <v>304</v>
      </c>
      <c r="D362" s="12" t="s">
        <v>333</v>
      </c>
      <c r="E362" s="12" t="s">
        <v>246</v>
      </c>
      <c r="F362" s="12" t="s">
        <v>1531</v>
      </c>
      <c r="G362" s="12" t="s">
        <v>2898</v>
      </c>
      <c r="H362" s="12" t="s">
        <v>1163</v>
      </c>
      <c r="I362" s="12" t="s">
        <v>1110</v>
      </c>
      <c r="J362" s="12" t="s">
        <v>1157</v>
      </c>
      <c r="K362" s="12" t="s">
        <v>1164</v>
      </c>
      <c r="L362" s="84" t="s">
        <v>722</v>
      </c>
      <c r="M362" s="85"/>
      <c r="N362" s="88" t="s">
        <v>722</v>
      </c>
      <c r="O362" s="118">
        <v>-8.6212179999999999E-2</v>
      </c>
      <c r="P362" s="116">
        <v>3250.3679999999999</v>
      </c>
      <c r="Q362" s="116">
        <v>2970.1466999999998</v>
      </c>
      <c r="R362" s="12">
        <v>0</v>
      </c>
      <c r="S362" s="116">
        <v>280.22129999999999</v>
      </c>
      <c r="T362" s="12">
        <v>4</v>
      </c>
      <c r="U362" s="12">
        <v>1</v>
      </c>
      <c r="V362" s="116">
        <v>3250.3679999999999</v>
      </c>
      <c r="W362" s="116">
        <v>2970.1466999999998</v>
      </c>
      <c r="X362" s="12" t="s">
        <v>254</v>
      </c>
      <c r="Y362" s="12">
        <v>0</v>
      </c>
      <c r="Z362" s="12">
        <v>0</v>
      </c>
      <c r="AA362" s="12">
        <v>0</v>
      </c>
      <c r="AB362" s="12">
        <v>0</v>
      </c>
      <c r="AC362" s="12">
        <v>2</v>
      </c>
      <c r="AD362" s="12">
        <v>5</v>
      </c>
      <c r="AE362" s="12">
        <v>1</v>
      </c>
      <c r="AF362" s="12">
        <v>9</v>
      </c>
      <c r="AG362" s="12" t="s">
        <v>1893</v>
      </c>
      <c r="AH362" s="12" t="s">
        <v>1552</v>
      </c>
    </row>
    <row r="363" spans="2:34" ht="28.8" x14ac:dyDescent="0.3">
      <c r="B363" s="12" t="s">
        <v>1105</v>
      </c>
      <c r="C363" s="12" t="s">
        <v>304</v>
      </c>
      <c r="D363" s="12" t="s">
        <v>333</v>
      </c>
      <c r="E363" s="12" t="s">
        <v>259</v>
      </c>
      <c r="F363" s="12" t="s">
        <v>2846</v>
      </c>
      <c r="G363" s="12" t="s">
        <v>1532</v>
      </c>
      <c r="H363" s="12" t="s">
        <v>1163</v>
      </c>
      <c r="I363" s="12" t="s">
        <v>1110</v>
      </c>
      <c r="J363" s="12" t="s">
        <v>1157</v>
      </c>
      <c r="K363" s="12" t="s">
        <v>1164</v>
      </c>
      <c r="L363" s="84" t="s">
        <v>722</v>
      </c>
      <c r="M363" s="85"/>
      <c r="N363" s="88" t="s">
        <v>722</v>
      </c>
      <c r="O363" s="118">
        <v>0.10745888000000001</v>
      </c>
      <c r="P363" s="116">
        <v>3250.3679999999999</v>
      </c>
      <c r="Q363" s="116">
        <v>3599.6489000000001</v>
      </c>
      <c r="R363" s="12">
        <v>0</v>
      </c>
      <c r="S363" s="116">
        <v>-349.28089999999997</v>
      </c>
      <c r="T363" s="12">
        <v>5</v>
      </c>
      <c r="U363" s="12">
        <v>1</v>
      </c>
      <c r="V363" s="116">
        <v>3250.3679999999999</v>
      </c>
      <c r="W363" s="116">
        <v>3599.6489000000001</v>
      </c>
      <c r="X363" s="12" t="s">
        <v>254</v>
      </c>
      <c r="Y363" s="12">
        <v>1</v>
      </c>
      <c r="Z363" s="12">
        <v>0</v>
      </c>
      <c r="AA363" s="12">
        <v>0</v>
      </c>
      <c r="AB363" s="12">
        <v>0</v>
      </c>
      <c r="AC363" s="12">
        <v>7</v>
      </c>
      <c r="AD363" s="12">
        <v>5</v>
      </c>
      <c r="AE363" s="12">
        <v>1</v>
      </c>
      <c r="AF363" s="12">
        <v>9</v>
      </c>
      <c r="AG363" s="12" t="s">
        <v>1894</v>
      </c>
      <c r="AH363" s="12" t="s">
        <v>1552</v>
      </c>
    </row>
    <row r="364" spans="2:34" ht="28.8" x14ac:dyDescent="0.3">
      <c r="B364" s="12" t="s">
        <v>1105</v>
      </c>
      <c r="C364" s="12" t="s">
        <v>304</v>
      </c>
      <c r="D364" s="12" t="s">
        <v>333</v>
      </c>
      <c r="E364" s="12" t="s">
        <v>254</v>
      </c>
      <c r="F364" s="12" t="s">
        <v>2846</v>
      </c>
      <c r="G364" s="12" t="s">
        <v>1532</v>
      </c>
      <c r="H364" s="12" t="s">
        <v>1163</v>
      </c>
      <c r="I364" s="12" t="s">
        <v>1110</v>
      </c>
      <c r="J364" s="12" t="s">
        <v>1157</v>
      </c>
      <c r="K364" s="12" t="s">
        <v>1164</v>
      </c>
      <c r="L364" s="84" t="s">
        <v>722</v>
      </c>
      <c r="M364" s="85"/>
      <c r="N364" s="88" t="s">
        <v>722</v>
      </c>
      <c r="O364" s="118">
        <v>0.19414226000000001</v>
      </c>
      <c r="P364" s="116">
        <v>3250.3679999999999</v>
      </c>
      <c r="Q364" s="116">
        <v>3881.4018000000001</v>
      </c>
      <c r="R364" s="12">
        <v>0</v>
      </c>
      <c r="S364" s="116">
        <v>-631.03380000000004</v>
      </c>
      <c r="T364" s="12">
        <v>6</v>
      </c>
      <c r="U364" s="12">
        <v>1</v>
      </c>
      <c r="V364" s="116">
        <v>3250.3679999999999</v>
      </c>
      <c r="W364" s="116">
        <v>3881.4018000000001</v>
      </c>
      <c r="X364" s="12" t="s">
        <v>254</v>
      </c>
      <c r="Y364" s="12">
        <v>1</v>
      </c>
      <c r="Z364" s="12">
        <v>0</v>
      </c>
      <c r="AA364" s="12">
        <v>0</v>
      </c>
      <c r="AB364" s="12">
        <v>1</v>
      </c>
      <c r="AC364" s="12">
        <v>5</v>
      </c>
      <c r="AD364" s="12">
        <v>5</v>
      </c>
      <c r="AE364" s="12">
        <v>1</v>
      </c>
      <c r="AF364" s="12">
        <v>9</v>
      </c>
      <c r="AG364" s="12" t="s">
        <v>1895</v>
      </c>
      <c r="AH364" s="12" t="s">
        <v>1552</v>
      </c>
    </row>
    <row r="365" spans="2:34" ht="28.8" x14ac:dyDescent="0.3">
      <c r="B365" s="12" t="s">
        <v>1105</v>
      </c>
      <c r="C365" s="12" t="s">
        <v>304</v>
      </c>
      <c r="D365" s="12" t="s">
        <v>333</v>
      </c>
      <c r="E365" s="12" t="s">
        <v>262</v>
      </c>
      <c r="F365" s="12" t="s">
        <v>1531</v>
      </c>
      <c r="G365" s="12" t="s">
        <v>1532</v>
      </c>
      <c r="H365" s="12" t="s">
        <v>1163</v>
      </c>
      <c r="I365" s="12" t="s">
        <v>1110</v>
      </c>
      <c r="J365" s="12" t="s">
        <v>1157</v>
      </c>
      <c r="K365" s="12" t="s">
        <v>1164</v>
      </c>
      <c r="L365" s="84" t="s">
        <v>722</v>
      </c>
      <c r="M365" s="85"/>
      <c r="N365" s="88" t="s">
        <v>722</v>
      </c>
      <c r="O365" s="118">
        <v>0.25526315999999999</v>
      </c>
      <c r="P365" s="116">
        <v>3250.3679999999999</v>
      </c>
      <c r="Q365" s="116">
        <v>4080.0672</v>
      </c>
      <c r="R365" s="12">
        <v>0</v>
      </c>
      <c r="S365" s="116">
        <v>-829.69920000000002</v>
      </c>
      <c r="T365" s="12">
        <v>7</v>
      </c>
      <c r="U365" s="12">
        <v>1</v>
      </c>
      <c r="V365" s="116">
        <v>3250.3679999999999</v>
      </c>
      <c r="W365" s="116">
        <v>4080.0672</v>
      </c>
      <c r="X365" s="12" t="s">
        <v>254</v>
      </c>
      <c r="Y365" s="12">
        <v>1</v>
      </c>
      <c r="Z365" s="12">
        <v>0</v>
      </c>
      <c r="AA365" s="12">
        <v>0</v>
      </c>
      <c r="AB365" s="12">
        <v>0</v>
      </c>
      <c r="AC365" s="12">
        <v>9</v>
      </c>
      <c r="AD365" s="12">
        <v>5</v>
      </c>
      <c r="AE365" s="12">
        <v>1</v>
      </c>
      <c r="AF365" s="12">
        <v>9</v>
      </c>
      <c r="AG365" s="12" t="s">
        <v>1896</v>
      </c>
      <c r="AH365" s="12" t="s">
        <v>1552</v>
      </c>
    </row>
    <row r="366" spans="2:34" ht="28.8" x14ac:dyDescent="0.3">
      <c r="B366" s="12" t="s">
        <v>1105</v>
      </c>
      <c r="C366" s="12" t="s">
        <v>304</v>
      </c>
      <c r="D366" s="12" t="s">
        <v>333</v>
      </c>
      <c r="E366" s="12" t="s">
        <v>251</v>
      </c>
      <c r="F366" s="12" t="s">
        <v>1531</v>
      </c>
      <c r="G366" s="12" t="s">
        <v>2898</v>
      </c>
      <c r="H366" s="12" t="s">
        <v>1163</v>
      </c>
      <c r="I366" s="12" t="s">
        <v>1110</v>
      </c>
      <c r="J366" s="12" t="s">
        <v>1157</v>
      </c>
      <c r="K366" s="12" t="s">
        <v>1164</v>
      </c>
      <c r="L366" s="84" t="s">
        <v>722</v>
      </c>
      <c r="M366" s="85"/>
      <c r="N366" s="88" t="s">
        <v>722</v>
      </c>
      <c r="O366" s="118">
        <v>0.72448683000000003</v>
      </c>
      <c r="P366" s="116">
        <v>3250.3679999999999</v>
      </c>
      <c r="Q366" s="116">
        <v>5605.2168000000001</v>
      </c>
      <c r="R366" s="12">
        <v>0</v>
      </c>
      <c r="S366" s="116">
        <v>-2354.8488000000002</v>
      </c>
      <c r="T366" s="12">
        <v>8</v>
      </c>
      <c r="U366" s="12">
        <v>1</v>
      </c>
      <c r="V366" s="116">
        <v>3250.3679999999999</v>
      </c>
      <c r="W366" s="116">
        <v>5605.2168000000001</v>
      </c>
      <c r="X366" s="12" t="s">
        <v>254</v>
      </c>
      <c r="Y366" s="12">
        <v>1</v>
      </c>
      <c r="Z366" s="12">
        <v>0</v>
      </c>
      <c r="AA366" s="12">
        <v>0</v>
      </c>
      <c r="AB366" s="12">
        <v>0</v>
      </c>
      <c r="AC366" s="12">
        <v>4</v>
      </c>
      <c r="AD366" s="12">
        <v>5</v>
      </c>
      <c r="AE366" s="12">
        <v>1</v>
      </c>
      <c r="AF366" s="12">
        <v>9</v>
      </c>
      <c r="AG366" s="12" t="s">
        <v>1891</v>
      </c>
      <c r="AH366" s="12" t="s">
        <v>1552</v>
      </c>
    </row>
    <row r="367" spans="2:34" ht="43.2" x14ac:dyDescent="0.3">
      <c r="B367" s="12" t="s">
        <v>1105</v>
      </c>
      <c r="C367" s="12" t="s">
        <v>304</v>
      </c>
      <c r="D367" s="12" t="s">
        <v>312</v>
      </c>
      <c r="E367" s="12" t="s">
        <v>259</v>
      </c>
      <c r="F367" s="12" t="s">
        <v>2846</v>
      </c>
      <c r="G367" s="12" t="s">
        <v>1532</v>
      </c>
      <c r="H367" s="12" t="s">
        <v>1169</v>
      </c>
      <c r="I367" s="12" t="s">
        <v>1110</v>
      </c>
      <c r="J367" s="12" t="s">
        <v>1157</v>
      </c>
      <c r="K367" s="12" t="s">
        <v>1170</v>
      </c>
      <c r="L367" s="84" t="s">
        <v>722</v>
      </c>
      <c r="M367" s="85"/>
      <c r="N367" s="88" t="s">
        <v>722</v>
      </c>
      <c r="O367" s="118">
        <v>-0.625</v>
      </c>
      <c r="P367" s="116">
        <v>10</v>
      </c>
      <c r="Q367" s="116">
        <v>3.75</v>
      </c>
      <c r="R367" s="12">
        <v>0</v>
      </c>
      <c r="S367" s="116">
        <v>243.75</v>
      </c>
      <c r="T367" s="12">
        <v>1</v>
      </c>
      <c r="U367" s="12">
        <v>39</v>
      </c>
      <c r="V367" s="116">
        <v>390</v>
      </c>
      <c r="W367" s="116">
        <v>146.25</v>
      </c>
      <c r="X367" s="12" t="s">
        <v>254</v>
      </c>
      <c r="Y367" s="12">
        <v>0</v>
      </c>
      <c r="Z367" s="12">
        <v>0</v>
      </c>
      <c r="AA367" s="12">
        <v>0</v>
      </c>
      <c r="AB367" s="12">
        <v>0</v>
      </c>
      <c r="AC367" s="12">
        <v>7</v>
      </c>
      <c r="AD367" s="12">
        <v>1</v>
      </c>
      <c r="AE367" s="12">
        <v>1</v>
      </c>
      <c r="AF367" s="12">
        <v>10</v>
      </c>
      <c r="AG367" s="12" t="s">
        <v>1897</v>
      </c>
      <c r="AH367" s="12" t="s">
        <v>1552</v>
      </c>
    </row>
    <row r="368" spans="2:34" ht="43.2" x14ac:dyDescent="0.3">
      <c r="B368" s="12" t="s">
        <v>1105</v>
      </c>
      <c r="C368" s="12" t="s">
        <v>304</v>
      </c>
      <c r="D368" s="12" t="s">
        <v>312</v>
      </c>
      <c r="E368" s="12" t="s">
        <v>254</v>
      </c>
      <c r="F368" s="12" t="s">
        <v>2846</v>
      </c>
      <c r="G368" s="12" t="s">
        <v>1532</v>
      </c>
      <c r="H368" s="12" t="s">
        <v>1169</v>
      </c>
      <c r="I368" s="12" t="s">
        <v>1110</v>
      </c>
      <c r="J368" s="12" t="s">
        <v>1157</v>
      </c>
      <c r="K368" s="12" t="s">
        <v>1170</v>
      </c>
      <c r="L368" s="84" t="s">
        <v>722</v>
      </c>
      <c r="M368" s="85"/>
      <c r="N368" s="88" t="s">
        <v>722</v>
      </c>
      <c r="O368" s="118">
        <v>-0.58799999999999997</v>
      </c>
      <c r="P368" s="116">
        <v>10</v>
      </c>
      <c r="Q368" s="116">
        <v>4.12</v>
      </c>
      <c r="R368" s="12">
        <v>0</v>
      </c>
      <c r="S368" s="116">
        <v>229.32</v>
      </c>
      <c r="T368" s="12">
        <v>2</v>
      </c>
      <c r="U368" s="12">
        <v>39</v>
      </c>
      <c r="V368" s="116">
        <v>390</v>
      </c>
      <c r="W368" s="116">
        <v>160.68</v>
      </c>
      <c r="X368" s="12" t="s">
        <v>254</v>
      </c>
      <c r="Y368" s="12">
        <v>0</v>
      </c>
      <c r="Z368" s="12">
        <v>0</v>
      </c>
      <c r="AA368" s="12">
        <v>0</v>
      </c>
      <c r="AB368" s="12">
        <v>1</v>
      </c>
      <c r="AC368" s="12">
        <v>5</v>
      </c>
      <c r="AD368" s="12">
        <v>1</v>
      </c>
      <c r="AE368" s="12">
        <v>1</v>
      </c>
      <c r="AF368" s="12">
        <v>10</v>
      </c>
      <c r="AG368" s="12" t="s">
        <v>1898</v>
      </c>
      <c r="AH368" s="12" t="s">
        <v>1552</v>
      </c>
    </row>
    <row r="369" spans="2:34" ht="43.2" x14ac:dyDescent="0.3">
      <c r="B369" s="12" t="s">
        <v>1105</v>
      </c>
      <c r="C369" s="12" t="s">
        <v>304</v>
      </c>
      <c r="D369" s="12" t="s">
        <v>312</v>
      </c>
      <c r="E369" s="12" t="s">
        <v>246</v>
      </c>
      <c r="F369" s="12" t="s">
        <v>1531</v>
      </c>
      <c r="G369" s="12" t="s">
        <v>2898</v>
      </c>
      <c r="H369" s="12" t="s">
        <v>1169</v>
      </c>
      <c r="I369" s="12" t="s">
        <v>1110</v>
      </c>
      <c r="J369" s="12" t="s">
        <v>1157</v>
      </c>
      <c r="K369" s="12" t="s">
        <v>1170</v>
      </c>
      <c r="L369" s="84" t="s">
        <v>722</v>
      </c>
      <c r="M369" s="85"/>
      <c r="N369" s="88" t="s">
        <v>722</v>
      </c>
      <c r="O369" s="118">
        <v>-0.51900000000000002</v>
      </c>
      <c r="P369" s="116">
        <v>10</v>
      </c>
      <c r="Q369" s="116">
        <v>4.8099999999999996</v>
      </c>
      <c r="R369" s="12">
        <v>0</v>
      </c>
      <c r="S369" s="116">
        <v>202.41</v>
      </c>
      <c r="T369" s="12">
        <v>3</v>
      </c>
      <c r="U369" s="12">
        <v>39</v>
      </c>
      <c r="V369" s="116">
        <v>390</v>
      </c>
      <c r="W369" s="116">
        <v>187.59</v>
      </c>
      <c r="X369" s="12" t="s">
        <v>254</v>
      </c>
      <c r="Y369" s="12">
        <v>0</v>
      </c>
      <c r="Z369" s="12">
        <v>0</v>
      </c>
      <c r="AA369" s="12">
        <v>0</v>
      </c>
      <c r="AB369" s="12">
        <v>0</v>
      </c>
      <c r="AC369" s="12">
        <v>2</v>
      </c>
      <c r="AD369" s="12">
        <v>1</v>
      </c>
      <c r="AE369" s="12">
        <v>1</v>
      </c>
      <c r="AF369" s="12">
        <v>10</v>
      </c>
      <c r="AG369" s="12" t="s">
        <v>1899</v>
      </c>
      <c r="AH369" s="12" t="s">
        <v>1552</v>
      </c>
    </row>
    <row r="370" spans="2:34" ht="43.2" x14ac:dyDescent="0.3">
      <c r="B370" s="12" t="s">
        <v>1105</v>
      </c>
      <c r="C370" s="12" t="s">
        <v>304</v>
      </c>
      <c r="D370" s="12" t="s">
        <v>312</v>
      </c>
      <c r="E370" s="12" t="s">
        <v>262</v>
      </c>
      <c r="F370" s="12" t="s">
        <v>1531</v>
      </c>
      <c r="G370" s="12" t="s">
        <v>1532</v>
      </c>
      <c r="H370" s="12" t="s">
        <v>1169</v>
      </c>
      <c r="I370" s="12" t="s">
        <v>1110</v>
      </c>
      <c r="J370" s="12" t="s">
        <v>1157</v>
      </c>
      <c r="K370" s="12" t="s">
        <v>1170</v>
      </c>
      <c r="L370" s="84" t="s">
        <v>722</v>
      </c>
      <c r="M370" s="85"/>
      <c r="N370" s="88" t="s">
        <v>722</v>
      </c>
      <c r="O370" s="118">
        <v>0.1</v>
      </c>
      <c r="P370" s="116">
        <v>10</v>
      </c>
      <c r="Q370" s="116">
        <v>11</v>
      </c>
      <c r="R370" s="12">
        <v>0</v>
      </c>
      <c r="S370" s="116">
        <v>-39</v>
      </c>
      <c r="T370" s="12">
        <v>4</v>
      </c>
      <c r="U370" s="12">
        <v>39</v>
      </c>
      <c r="V370" s="116">
        <v>390</v>
      </c>
      <c r="W370" s="116">
        <v>429</v>
      </c>
      <c r="X370" s="12" t="s">
        <v>254</v>
      </c>
      <c r="Y370" s="12">
        <v>1</v>
      </c>
      <c r="Z370" s="12">
        <v>0</v>
      </c>
      <c r="AA370" s="12">
        <v>0</v>
      </c>
      <c r="AB370" s="12">
        <v>0</v>
      </c>
      <c r="AC370" s="12">
        <v>9</v>
      </c>
      <c r="AD370" s="12">
        <v>1</v>
      </c>
      <c r="AE370" s="12">
        <v>1</v>
      </c>
      <c r="AF370" s="12">
        <v>10</v>
      </c>
      <c r="AG370" s="12" t="s">
        <v>1901</v>
      </c>
      <c r="AH370" s="12" t="s">
        <v>1552</v>
      </c>
    </row>
    <row r="371" spans="2:34" ht="43.2" x14ac:dyDescent="0.3">
      <c r="B371" s="12" t="s">
        <v>1105</v>
      </c>
      <c r="C371" s="12" t="s">
        <v>304</v>
      </c>
      <c r="D371" s="12" t="s">
        <v>312</v>
      </c>
      <c r="E371" s="12" t="s">
        <v>249</v>
      </c>
      <c r="F371" s="12" t="s">
        <v>1531</v>
      </c>
      <c r="G371" s="12" t="s">
        <v>1532</v>
      </c>
      <c r="H371" s="12" t="s">
        <v>1169</v>
      </c>
      <c r="I371" s="12" t="s">
        <v>1110</v>
      </c>
      <c r="J371" s="12" t="s">
        <v>1157</v>
      </c>
      <c r="K371" s="12" t="s">
        <v>1170</v>
      </c>
      <c r="L371" s="84" t="s">
        <v>722</v>
      </c>
      <c r="M371" s="85"/>
      <c r="N371" s="88" t="s">
        <v>722</v>
      </c>
      <c r="O371" s="118">
        <v>0.15</v>
      </c>
      <c r="P371" s="116">
        <v>10</v>
      </c>
      <c r="Q371" s="116">
        <v>11.5</v>
      </c>
      <c r="R371" s="12">
        <v>0</v>
      </c>
      <c r="S371" s="116">
        <v>-58.5</v>
      </c>
      <c r="T371" s="12">
        <v>5</v>
      </c>
      <c r="U371" s="12">
        <v>39</v>
      </c>
      <c r="V371" s="116">
        <v>390</v>
      </c>
      <c r="W371" s="116">
        <v>448.5</v>
      </c>
      <c r="X371" s="12" t="s">
        <v>254</v>
      </c>
      <c r="Y371" s="12">
        <v>1</v>
      </c>
      <c r="Z371" s="12">
        <v>0</v>
      </c>
      <c r="AA371" s="12">
        <v>0</v>
      </c>
      <c r="AB371" s="12">
        <v>0</v>
      </c>
      <c r="AC371" s="12">
        <v>3</v>
      </c>
      <c r="AD371" s="12">
        <v>1</v>
      </c>
      <c r="AE371" s="12">
        <v>1</v>
      </c>
      <c r="AF371" s="12">
        <v>10</v>
      </c>
      <c r="AG371" s="12" t="s">
        <v>1902</v>
      </c>
      <c r="AH371" s="12" t="s">
        <v>1552</v>
      </c>
    </row>
    <row r="372" spans="2:34" ht="43.2" x14ac:dyDescent="0.3">
      <c r="B372" s="12" t="s">
        <v>1105</v>
      </c>
      <c r="C372" s="12" t="s">
        <v>304</v>
      </c>
      <c r="D372" s="12" t="s">
        <v>312</v>
      </c>
      <c r="E372" s="12" t="s">
        <v>260</v>
      </c>
      <c r="F372" s="12" t="s">
        <v>2846</v>
      </c>
      <c r="G372" s="12" t="s">
        <v>2898</v>
      </c>
      <c r="H372" s="12" t="s">
        <v>1169</v>
      </c>
      <c r="I372" s="12" t="s">
        <v>1110</v>
      </c>
      <c r="J372" s="12" t="s">
        <v>1157</v>
      </c>
      <c r="K372" s="12" t="s">
        <v>1170</v>
      </c>
      <c r="L372" s="84" t="s">
        <v>722</v>
      </c>
      <c r="M372" s="85"/>
      <c r="N372" s="88" t="s">
        <v>722</v>
      </c>
      <c r="O372" s="118">
        <v>0.32600000000000001</v>
      </c>
      <c r="P372" s="116">
        <v>10</v>
      </c>
      <c r="Q372" s="116">
        <v>13.26</v>
      </c>
      <c r="R372" s="12">
        <v>0</v>
      </c>
      <c r="S372" s="116">
        <v>-127.13999999999901</v>
      </c>
      <c r="T372" s="12">
        <v>6</v>
      </c>
      <c r="U372" s="12">
        <v>39</v>
      </c>
      <c r="V372" s="116">
        <v>390</v>
      </c>
      <c r="W372" s="116">
        <v>517.14</v>
      </c>
      <c r="X372" s="12" t="s">
        <v>254</v>
      </c>
      <c r="Y372" s="12">
        <v>1</v>
      </c>
      <c r="Z372" s="12">
        <v>0</v>
      </c>
      <c r="AA372" s="12">
        <v>0</v>
      </c>
      <c r="AB372" s="12">
        <v>0</v>
      </c>
      <c r="AC372" s="12">
        <v>8</v>
      </c>
      <c r="AD372" s="12">
        <v>1</v>
      </c>
      <c r="AE372" s="12">
        <v>1</v>
      </c>
      <c r="AF372" s="12">
        <v>10</v>
      </c>
      <c r="AG372" s="12" t="s">
        <v>1903</v>
      </c>
      <c r="AH372" s="12" t="s">
        <v>1552</v>
      </c>
    </row>
    <row r="373" spans="2:34" ht="43.2" x14ac:dyDescent="0.3">
      <c r="B373" s="12" t="s">
        <v>1105</v>
      </c>
      <c r="C373" s="12" t="s">
        <v>304</v>
      </c>
      <c r="D373" s="12" t="s">
        <v>312</v>
      </c>
      <c r="E373" s="12" t="s">
        <v>251</v>
      </c>
      <c r="F373" s="12" t="s">
        <v>1531</v>
      </c>
      <c r="G373" s="12" t="s">
        <v>2898</v>
      </c>
      <c r="H373" s="12" t="s">
        <v>1169</v>
      </c>
      <c r="I373" s="12" t="s">
        <v>1110</v>
      </c>
      <c r="J373" s="12" t="s">
        <v>1157</v>
      </c>
      <c r="K373" s="12" t="s">
        <v>1170</v>
      </c>
      <c r="L373" s="84" t="s">
        <v>722</v>
      </c>
      <c r="M373" s="85"/>
      <c r="N373" s="88" t="s">
        <v>722</v>
      </c>
      <c r="O373" s="118">
        <v>0.32800000000000001</v>
      </c>
      <c r="P373" s="116">
        <v>10</v>
      </c>
      <c r="Q373" s="116">
        <v>13.28</v>
      </c>
      <c r="R373" s="12">
        <v>0</v>
      </c>
      <c r="S373" s="116">
        <v>-127.91999999999901</v>
      </c>
      <c r="T373" s="12">
        <v>7</v>
      </c>
      <c r="U373" s="12">
        <v>39</v>
      </c>
      <c r="V373" s="116">
        <v>390</v>
      </c>
      <c r="W373" s="116">
        <v>517.91999999999996</v>
      </c>
      <c r="X373" s="12" t="s">
        <v>254</v>
      </c>
      <c r="Y373" s="12">
        <v>1</v>
      </c>
      <c r="Z373" s="12">
        <v>0</v>
      </c>
      <c r="AA373" s="12">
        <v>0</v>
      </c>
      <c r="AB373" s="12">
        <v>0</v>
      </c>
      <c r="AC373" s="12">
        <v>4</v>
      </c>
      <c r="AD373" s="12">
        <v>1</v>
      </c>
      <c r="AE373" s="12">
        <v>1</v>
      </c>
      <c r="AF373" s="12">
        <v>10</v>
      </c>
      <c r="AG373" s="12" t="s">
        <v>1904</v>
      </c>
      <c r="AH373" s="12" t="s">
        <v>1552</v>
      </c>
    </row>
    <row r="374" spans="2:34" ht="43.2" x14ac:dyDescent="0.3">
      <c r="B374" s="12" t="s">
        <v>1105</v>
      </c>
      <c r="C374" s="12" t="s">
        <v>304</v>
      </c>
      <c r="D374" s="12" t="s">
        <v>312</v>
      </c>
      <c r="E374" s="12" t="s">
        <v>256</v>
      </c>
      <c r="F374" s="12" t="s">
        <v>2846</v>
      </c>
      <c r="G374" s="12" t="s">
        <v>2898</v>
      </c>
      <c r="H374" s="12" t="s">
        <v>1169</v>
      </c>
      <c r="I374" s="12" t="s">
        <v>1110</v>
      </c>
      <c r="J374" s="12" t="s">
        <v>1157</v>
      </c>
      <c r="K374" s="12" t="s">
        <v>1170</v>
      </c>
      <c r="L374" s="84" t="s">
        <v>722</v>
      </c>
      <c r="M374" s="85"/>
      <c r="N374" s="88" t="s">
        <v>722</v>
      </c>
      <c r="O374" s="118">
        <v>0.67700000000000005</v>
      </c>
      <c r="P374" s="116">
        <v>10</v>
      </c>
      <c r="Q374" s="116">
        <v>16.77</v>
      </c>
      <c r="R374" s="12">
        <v>0</v>
      </c>
      <c r="S374" s="116">
        <v>-264.02999999999997</v>
      </c>
      <c r="T374" s="12">
        <v>8</v>
      </c>
      <c r="U374" s="12">
        <v>39</v>
      </c>
      <c r="V374" s="116">
        <v>390</v>
      </c>
      <c r="W374" s="116">
        <v>654.03</v>
      </c>
      <c r="X374" s="12" t="s">
        <v>254</v>
      </c>
      <c r="Y374" s="12">
        <v>1</v>
      </c>
      <c r="Z374" s="12">
        <v>0</v>
      </c>
      <c r="AA374" s="12">
        <v>0</v>
      </c>
      <c r="AB374" s="12">
        <v>0</v>
      </c>
      <c r="AC374" s="12">
        <v>6</v>
      </c>
      <c r="AD374" s="12">
        <v>1</v>
      </c>
      <c r="AE374" s="12">
        <v>1</v>
      </c>
      <c r="AF374" s="12">
        <v>10</v>
      </c>
      <c r="AG374" s="12" t="s">
        <v>1900</v>
      </c>
      <c r="AH374" s="12" t="s">
        <v>1552</v>
      </c>
    </row>
    <row r="375" spans="2:34" ht="28.8" x14ac:dyDescent="0.3">
      <c r="B375" s="12" t="s">
        <v>1105</v>
      </c>
      <c r="C375" s="12" t="s">
        <v>304</v>
      </c>
      <c r="D375" s="12" t="s">
        <v>322</v>
      </c>
      <c r="E375" s="12" t="s">
        <v>254</v>
      </c>
      <c r="F375" s="12" t="s">
        <v>2846</v>
      </c>
      <c r="G375" s="12" t="s">
        <v>1532</v>
      </c>
      <c r="H375" s="12" t="s">
        <v>1169</v>
      </c>
      <c r="I375" s="12" t="s">
        <v>1110</v>
      </c>
      <c r="J375" s="12" t="s">
        <v>1157</v>
      </c>
      <c r="K375" s="12" t="s">
        <v>1170</v>
      </c>
      <c r="L375" s="84" t="s">
        <v>722</v>
      </c>
      <c r="M375" s="85"/>
      <c r="N375" s="88" t="s">
        <v>722</v>
      </c>
      <c r="O375" s="118">
        <v>-0.94085105999999996</v>
      </c>
      <c r="P375" s="116">
        <v>1.88</v>
      </c>
      <c r="Q375" s="116">
        <v>0.11119999999999999</v>
      </c>
      <c r="R375" s="12">
        <v>0</v>
      </c>
      <c r="S375" s="116">
        <v>68.983199999999997</v>
      </c>
      <c r="T375" s="12">
        <v>1</v>
      </c>
      <c r="U375" s="12">
        <v>39</v>
      </c>
      <c r="V375" s="116">
        <v>73.319999999999993</v>
      </c>
      <c r="W375" s="116">
        <v>4.3368000000000002</v>
      </c>
      <c r="X375" s="12" t="s">
        <v>254</v>
      </c>
      <c r="Y375" s="12">
        <v>0</v>
      </c>
      <c r="Z375" s="12">
        <v>0</v>
      </c>
      <c r="AA375" s="12">
        <v>0</v>
      </c>
      <c r="AB375" s="12">
        <v>1</v>
      </c>
      <c r="AC375" s="12">
        <v>5</v>
      </c>
      <c r="AD375" s="12">
        <v>2</v>
      </c>
      <c r="AE375" s="12">
        <v>1</v>
      </c>
      <c r="AF375" s="12">
        <v>10</v>
      </c>
      <c r="AG375" s="12" t="s">
        <v>1905</v>
      </c>
      <c r="AH375" s="12" t="s">
        <v>1552</v>
      </c>
    </row>
    <row r="376" spans="2:34" ht="28.8" x14ac:dyDescent="0.3">
      <c r="B376" s="12" t="s">
        <v>1105</v>
      </c>
      <c r="C376" s="12" t="s">
        <v>304</v>
      </c>
      <c r="D376" s="12" t="s">
        <v>322</v>
      </c>
      <c r="E376" s="12" t="s">
        <v>260</v>
      </c>
      <c r="F376" s="12" t="s">
        <v>2846</v>
      </c>
      <c r="G376" s="12" t="s">
        <v>2898</v>
      </c>
      <c r="H376" s="12" t="s">
        <v>1169</v>
      </c>
      <c r="I376" s="12" t="s">
        <v>1110</v>
      </c>
      <c r="J376" s="12" t="s">
        <v>1157</v>
      </c>
      <c r="K376" s="12" t="s">
        <v>1170</v>
      </c>
      <c r="L376" s="84" t="s">
        <v>722</v>
      </c>
      <c r="M376" s="85"/>
      <c r="N376" s="88" t="s">
        <v>722</v>
      </c>
      <c r="O376" s="118">
        <v>-0.90829786999999995</v>
      </c>
      <c r="P376" s="116">
        <v>1.88</v>
      </c>
      <c r="Q376" s="116">
        <v>0.1724</v>
      </c>
      <c r="R376" s="12">
        <v>0</v>
      </c>
      <c r="S376" s="116">
        <v>66.596400000000003</v>
      </c>
      <c r="T376" s="12">
        <v>2</v>
      </c>
      <c r="U376" s="12">
        <v>39</v>
      </c>
      <c r="V376" s="116">
        <v>73.319999999999993</v>
      </c>
      <c r="W376" s="116">
        <v>6.7236000000000002</v>
      </c>
      <c r="X376" s="12" t="s">
        <v>254</v>
      </c>
      <c r="Y376" s="12">
        <v>0</v>
      </c>
      <c r="Z376" s="12">
        <v>0</v>
      </c>
      <c r="AA376" s="12">
        <v>0</v>
      </c>
      <c r="AB376" s="12">
        <v>0</v>
      </c>
      <c r="AC376" s="12">
        <v>8</v>
      </c>
      <c r="AD376" s="12">
        <v>2</v>
      </c>
      <c r="AE376" s="12">
        <v>1</v>
      </c>
      <c r="AF376" s="12">
        <v>10</v>
      </c>
      <c r="AG376" s="12" t="s">
        <v>1906</v>
      </c>
      <c r="AH376" s="12" t="s">
        <v>1552</v>
      </c>
    </row>
    <row r="377" spans="2:34" ht="28.8" x14ac:dyDescent="0.3">
      <c r="B377" s="12" t="s">
        <v>1105</v>
      </c>
      <c r="C377" s="12" t="s">
        <v>304</v>
      </c>
      <c r="D377" s="12" t="s">
        <v>322</v>
      </c>
      <c r="E377" s="12" t="s">
        <v>259</v>
      </c>
      <c r="F377" s="12" t="s">
        <v>2846</v>
      </c>
      <c r="G377" s="12" t="s">
        <v>1532</v>
      </c>
      <c r="H377" s="12" t="s">
        <v>1169</v>
      </c>
      <c r="I377" s="12" t="s">
        <v>1110</v>
      </c>
      <c r="J377" s="12" t="s">
        <v>1157</v>
      </c>
      <c r="K377" s="12" t="s">
        <v>1170</v>
      </c>
      <c r="L377" s="84" t="s">
        <v>722</v>
      </c>
      <c r="M377" s="85"/>
      <c r="N377" s="88" t="s">
        <v>722</v>
      </c>
      <c r="O377" s="118">
        <v>-0.86436170000000001</v>
      </c>
      <c r="P377" s="116">
        <v>1.88</v>
      </c>
      <c r="Q377" s="116">
        <v>0.255</v>
      </c>
      <c r="R377" s="12">
        <v>0</v>
      </c>
      <c r="S377" s="116">
        <v>63.375</v>
      </c>
      <c r="T377" s="12">
        <v>3</v>
      </c>
      <c r="U377" s="12">
        <v>39</v>
      </c>
      <c r="V377" s="116">
        <v>73.319999999999993</v>
      </c>
      <c r="W377" s="116">
        <v>9.9450000000000003</v>
      </c>
      <c r="X377" s="12" t="s">
        <v>254</v>
      </c>
      <c r="Y377" s="12">
        <v>0</v>
      </c>
      <c r="Z377" s="12">
        <v>0</v>
      </c>
      <c r="AA377" s="12">
        <v>0</v>
      </c>
      <c r="AB377" s="12">
        <v>0</v>
      </c>
      <c r="AC377" s="12">
        <v>7</v>
      </c>
      <c r="AD377" s="12">
        <v>2</v>
      </c>
      <c r="AE377" s="12">
        <v>1</v>
      </c>
      <c r="AF377" s="12">
        <v>10</v>
      </c>
      <c r="AG377" s="12" t="s">
        <v>1907</v>
      </c>
      <c r="AH377" s="12" t="s">
        <v>1552</v>
      </c>
    </row>
    <row r="378" spans="2:34" ht="28.8" x14ac:dyDescent="0.3">
      <c r="B378" s="12" t="s">
        <v>1105</v>
      </c>
      <c r="C378" s="12" t="s">
        <v>304</v>
      </c>
      <c r="D378" s="12" t="s">
        <v>322</v>
      </c>
      <c r="E378" s="12" t="s">
        <v>246</v>
      </c>
      <c r="F378" s="12" t="s">
        <v>1531</v>
      </c>
      <c r="G378" s="12" t="s">
        <v>2898</v>
      </c>
      <c r="H378" s="12" t="s">
        <v>1169</v>
      </c>
      <c r="I378" s="12" t="s">
        <v>1110</v>
      </c>
      <c r="J378" s="12" t="s">
        <v>1157</v>
      </c>
      <c r="K378" s="12" t="s">
        <v>1170</v>
      </c>
      <c r="L378" s="84" t="s">
        <v>722</v>
      </c>
      <c r="M378" s="85"/>
      <c r="N378" s="88" t="s">
        <v>722</v>
      </c>
      <c r="O378" s="118">
        <v>-0.78249999999999997</v>
      </c>
      <c r="P378" s="116">
        <v>1.88</v>
      </c>
      <c r="Q378" s="116">
        <v>0.40889999999999999</v>
      </c>
      <c r="R378" s="12">
        <v>0</v>
      </c>
      <c r="S378" s="116">
        <v>57.372900000000001</v>
      </c>
      <c r="T378" s="12">
        <v>4</v>
      </c>
      <c r="U378" s="12">
        <v>39</v>
      </c>
      <c r="V378" s="116">
        <v>73.319999999999993</v>
      </c>
      <c r="W378" s="116">
        <v>15.947100000000001</v>
      </c>
      <c r="X378" s="12" t="s">
        <v>254</v>
      </c>
      <c r="Y378" s="12">
        <v>0</v>
      </c>
      <c r="Z378" s="12">
        <v>0</v>
      </c>
      <c r="AA378" s="12">
        <v>0</v>
      </c>
      <c r="AB378" s="12">
        <v>0</v>
      </c>
      <c r="AC378" s="12">
        <v>2</v>
      </c>
      <c r="AD378" s="12">
        <v>2</v>
      </c>
      <c r="AE378" s="12">
        <v>1</v>
      </c>
      <c r="AF378" s="12">
        <v>10</v>
      </c>
      <c r="AG378" s="12" t="s">
        <v>1908</v>
      </c>
      <c r="AH378" s="12" t="s">
        <v>1552</v>
      </c>
    </row>
    <row r="379" spans="2:34" ht="28.8" x14ac:dyDescent="0.3">
      <c r="B379" s="12" t="s">
        <v>1105</v>
      </c>
      <c r="C379" s="12" t="s">
        <v>304</v>
      </c>
      <c r="D379" s="12" t="s">
        <v>322</v>
      </c>
      <c r="E379" s="12" t="s">
        <v>256</v>
      </c>
      <c r="F379" s="12" t="s">
        <v>2846</v>
      </c>
      <c r="G379" s="12" t="s">
        <v>2898</v>
      </c>
      <c r="H379" s="12" t="s">
        <v>1169</v>
      </c>
      <c r="I379" s="12" t="s">
        <v>1110</v>
      </c>
      <c r="J379" s="12" t="s">
        <v>1157</v>
      </c>
      <c r="K379" s="12" t="s">
        <v>1170</v>
      </c>
      <c r="L379" s="84" t="s">
        <v>722</v>
      </c>
      <c r="M379" s="85"/>
      <c r="N379" s="88" t="s">
        <v>722</v>
      </c>
      <c r="O379" s="118">
        <v>-0.58968085000000003</v>
      </c>
      <c r="P379" s="116">
        <v>1.88</v>
      </c>
      <c r="Q379" s="116">
        <v>0.77139999999999997</v>
      </c>
      <c r="R379" s="12">
        <v>0</v>
      </c>
      <c r="S379" s="116">
        <v>43.235399999999998</v>
      </c>
      <c r="T379" s="12">
        <v>5</v>
      </c>
      <c r="U379" s="12">
        <v>39</v>
      </c>
      <c r="V379" s="116">
        <v>73.319999999999993</v>
      </c>
      <c r="W379" s="116">
        <v>30.084599999999998</v>
      </c>
      <c r="X379" s="12" t="s">
        <v>254</v>
      </c>
      <c r="Y379" s="12">
        <v>0</v>
      </c>
      <c r="Z379" s="12">
        <v>0</v>
      </c>
      <c r="AA379" s="12">
        <v>0</v>
      </c>
      <c r="AB379" s="12">
        <v>0</v>
      </c>
      <c r="AC379" s="12">
        <v>6</v>
      </c>
      <c r="AD379" s="12">
        <v>2</v>
      </c>
      <c r="AE379" s="12">
        <v>1</v>
      </c>
      <c r="AF379" s="12">
        <v>10</v>
      </c>
      <c r="AG379" s="12" t="s">
        <v>1909</v>
      </c>
      <c r="AH379" s="12" t="s">
        <v>1552</v>
      </c>
    </row>
    <row r="380" spans="2:34" ht="28.8" x14ac:dyDescent="0.3">
      <c r="B380" s="12" t="s">
        <v>1105</v>
      </c>
      <c r="C380" s="12" t="s">
        <v>304</v>
      </c>
      <c r="D380" s="12" t="s">
        <v>322</v>
      </c>
      <c r="E380" s="12" t="s">
        <v>249</v>
      </c>
      <c r="F380" s="12" t="s">
        <v>1531</v>
      </c>
      <c r="G380" s="12" t="s">
        <v>1532</v>
      </c>
      <c r="H380" s="12" t="s">
        <v>1169</v>
      </c>
      <c r="I380" s="12" t="s">
        <v>1110</v>
      </c>
      <c r="J380" s="12" t="s">
        <v>1157</v>
      </c>
      <c r="K380" s="12" t="s">
        <v>1170</v>
      </c>
      <c r="L380" s="84" t="s">
        <v>722</v>
      </c>
      <c r="M380" s="85"/>
      <c r="N380" s="88" t="s">
        <v>722</v>
      </c>
      <c r="O380" s="118">
        <v>-0.44946808999999999</v>
      </c>
      <c r="P380" s="116">
        <v>1.88</v>
      </c>
      <c r="Q380" s="116">
        <v>1.0349999999999999</v>
      </c>
      <c r="R380" s="12">
        <v>0</v>
      </c>
      <c r="S380" s="116">
        <v>32.954999999999998</v>
      </c>
      <c r="T380" s="12">
        <v>6</v>
      </c>
      <c r="U380" s="12">
        <v>39</v>
      </c>
      <c r="V380" s="116">
        <v>73.319999999999993</v>
      </c>
      <c r="W380" s="116">
        <v>40.365000000000002</v>
      </c>
      <c r="X380" s="12" t="s">
        <v>254</v>
      </c>
      <c r="Y380" s="12">
        <v>0</v>
      </c>
      <c r="Z380" s="12">
        <v>0</v>
      </c>
      <c r="AA380" s="12">
        <v>0</v>
      </c>
      <c r="AB380" s="12">
        <v>0</v>
      </c>
      <c r="AC380" s="12">
        <v>3</v>
      </c>
      <c r="AD380" s="12">
        <v>2</v>
      </c>
      <c r="AE380" s="12">
        <v>1</v>
      </c>
      <c r="AF380" s="12">
        <v>10</v>
      </c>
      <c r="AG380" s="12" t="s">
        <v>1910</v>
      </c>
      <c r="AH380" s="12" t="s">
        <v>1552</v>
      </c>
    </row>
    <row r="381" spans="2:34" ht="28.8" x14ac:dyDescent="0.3">
      <c r="B381" s="12" t="s">
        <v>1105</v>
      </c>
      <c r="C381" s="12" t="s">
        <v>304</v>
      </c>
      <c r="D381" s="12" t="s">
        <v>322</v>
      </c>
      <c r="E381" s="12" t="s">
        <v>251</v>
      </c>
      <c r="F381" s="12" t="s">
        <v>1531</v>
      </c>
      <c r="G381" s="12" t="s">
        <v>2898</v>
      </c>
      <c r="H381" s="12" t="s">
        <v>1169</v>
      </c>
      <c r="I381" s="12" t="s">
        <v>1110</v>
      </c>
      <c r="J381" s="12" t="s">
        <v>1157</v>
      </c>
      <c r="K381" s="12" t="s">
        <v>1170</v>
      </c>
      <c r="L381" s="84" t="s">
        <v>722</v>
      </c>
      <c r="M381" s="85"/>
      <c r="N381" s="88" t="s">
        <v>722</v>
      </c>
      <c r="O381" s="118">
        <v>-1.81383E-2</v>
      </c>
      <c r="P381" s="116">
        <v>1.88</v>
      </c>
      <c r="Q381" s="116">
        <v>1.8459000000000001</v>
      </c>
      <c r="R381" s="12">
        <v>0</v>
      </c>
      <c r="S381" s="116">
        <v>1.3298999999999901</v>
      </c>
      <c r="T381" s="12">
        <v>7</v>
      </c>
      <c r="U381" s="12">
        <v>39</v>
      </c>
      <c r="V381" s="116">
        <v>73.319999999999993</v>
      </c>
      <c r="W381" s="116">
        <v>71.990099999999998</v>
      </c>
      <c r="X381" s="12" t="s">
        <v>254</v>
      </c>
      <c r="Y381" s="12">
        <v>0</v>
      </c>
      <c r="Z381" s="12">
        <v>0</v>
      </c>
      <c r="AA381" s="12">
        <v>0</v>
      </c>
      <c r="AB381" s="12">
        <v>0</v>
      </c>
      <c r="AC381" s="12">
        <v>4</v>
      </c>
      <c r="AD381" s="12">
        <v>2</v>
      </c>
      <c r="AE381" s="12">
        <v>1</v>
      </c>
      <c r="AF381" s="12">
        <v>10</v>
      </c>
      <c r="AG381" s="12" t="s">
        <v>1911</v>
      </c>
      <c r="AH381" s="12" t="s">
        <v>1552</v>
      </c>
    </row>
    <row r="382" spans="2:34" ht="28.8" x14ac:dyDescent="0.3">
      <c r="B382" s="12" t="s">
        <v>1105</v>
      </c>
      <c r="C382" s="12" t="s">
        <v>304</v>
      </c>
      <c r="D382" s="12" t="s">
        <v>322</v>
      </c>
      <c r="E382" s="12" t="s">
        <v>262</v>
      </c>
      <c r="F382" s="12" t="s">
        <v>1531</v>
      </c>
      <c r="G382" s="12" t="s">
        <v>1532</v>
      </c>
      <c r="H382" s="12" t="s">
        <v>1169</v>
      </c>
      <c r="I382" s="12" t="s">
        <v>1110</v>
      </c>
      <c r="J382" s="12" t="s">
        <v>1157</v>
      </c>
      <c r="K382" s="12" t="s">
        <v>1170</v>
      </c>
      <c r="L382" s="84" t="s">
        <v>722</v>
      </c>
      <c r="M382" s="85"/>
      <c r="N382" s="88" t="s">
        <v>722</v>
      </c>
      <c r="O382" s="118">
        <v>2.393617E-2</v>
      </c>
      <c r="P382" s="116">
        <v>1.88</v>
      </c>
      <c r="Q382" s="116">
        <v>1.925</v>
      </c>
      <c r="R382" s="12">
        <v>0</v>
      </c>
      <c r="S382" s="116">
        <v>-1.7549999999999999</v>
      </c>
      <c r="T382" s="12">
        <v>8</v>
      </c>
      <c r="U382" s="12">
        <v>39</v>
      </c>
      <c r="V382" s="116">
        <v>73.319999999999993</v>
      </c>
      <c r="W382" s="116">
        <v>75.075000000000003</v>
      </c>
      <c r="X382" s="12" t="s">
        <v>254</v>
      </c>
      <c r="Y382" s="12">
        <v>1</v>
      </c>
      <c r="Z382" s="12">
        <v>0</v>
      </c>
      <c r="AA382" s="12">
        <v>0</v>
      </c>
      <c r="AB382" s="12">
        <v>0</v>
      </c>
      <c r="AC382" s="12">
        <v>9</v>
      </c>
      <c r="AD382" s="12">
        <v>2</v>
      </c>
      <c r="AE382" s="12">
        <v>1</v>
      </c>
      <c r="AF382" s="12">
        <v>10</v>
      </c>
      <c r="AG382" s="12" t="s">
        <v>1912</v>
      </c>
      <c r="AH382" s="12" t="s">
        <v>1552</v>
      </c>
    </row>
    <row r="383" spans="2:34" ht="28.8" x14ac:dyDescent="0.3">
      <c r="B383" s="12" t="s">
        <v>1105</v>
      </c>
      <c r="C383" s="12" t="s">
        <v>304</v>
      </c>
      <c r="D383" s="12" t="s">
        <v>327</v>
      </c>
      <c r="E383" s="12" t="s">
        <v>256</v>
      </c>
      <c r="F383" s="12" t="s">
        <v>2846</v>
      </c>
      <c r="G383" s="12" t="s">
        <v>2898</v>
      </c>
      <c r="H383" s="12" t="s">
        <v>1169</v>
      </c>
      <c r="I383" s="12" t="s">
        <v>1110</v>
      </c>
      <c r="J383" s="12" t="s">
        <v>1157</v>
      </c>
      <c r="K383" s="12" t="s">
        <v>1170</v>
      </c>
      <c r="L383" s="84" t="s">
        <v>722</v>
      </c>
      <c r="M383" s="85"/>
      <c r="N383" s="88" t="s">
        <v>722</v>
      </c>
      <c r="O383" s="118">
        <v>-0.99138462000000005</v>
      </c>
      <c r="P383" s="116">
        <v>1.95</v>
      </c>
      <c r="Q383" s="116">
        <v>1.6799999999999999E-2</v>
      </c>
      <c r="R383" s="12">
        <v>0</v>
      </c>
      <c r="S383" s="116">
        <v>75.394800000000004</v>
      </c>
      <c r="T383" s="12">
        <v>1</v>
      </c>
      <c r="U383" s="12">
        <v>39</v>
      </c>
      <c r="V383" s="116">
        <v>76.05</v>
      </c>
      <c r="W383" s="116">
        <v>0.6552</v>
      </c>
      <c r="X383" s="12" t="s">
        <v>254</v>
      </c>
      <c r="Y383" s="12">
        <v>0</v>
      </c>
      <c r="Z383" s="12">
        <v>0</v>
      </c>
      <c r="AA383" s="12">
        <v>0</v>
      </c>
      <c r="AB383" s="12">
        <v>0</v>
      </c>
      <c r="AC383" s="12">
        <v>6</v>
      </c>
      <c r="AD383" s="12">
        <v>3</v>
      </c>
      <c r="AE383" s="12">
        <v>1</v>
      </c>
      <c r="AF383" s="12">
        <v>10</v>
      </c>
      <c r="AG383" s="12" t="s">
        <v>1913</v>
      </c>
      <c r="AH383" s="12" t="s">
        <v>1552</v>
      </c>
    </row>
    <row r="384" spans="2:34" ht="28.8" x14ac:dyDescent="0.3">
      <c r="B384" s="12" t="s">
        <v>1105</v>
      </c>
      <c r="C384" s="12" t="s">
        <v>304</v>
      </c>
      <c r="D384" s="12" t="s">
        <v>327</v>
      </c>
      <c r="E384" s="12" t="s">
        <v>249</v>
      </c>
      <c r="F384" s="12" t="s">
        <v>1531</v>
      </c>
      <c r="G384" s="12" t="s">
        <v>1532</v>
      </c>
      <c r="H384" s="12" t="s">
        <v>1169</v>
      </c>
      <c r="I384" s="12" t="s">
        <v>1110</v>
      </c>
      <c r="J384" s="12" t="s">
        <v>1157</v>
      </c>
      <c r="K384" s="12" t="s">
        <v>1170</v>
      </c>
      <c r="L384" s="84" t="s">
        <v>722</v>
      </c>
      <c r="M384" s="85"/>
      <c r="N384" s="88" t="s">
        <v>722</v>
      </c>
      <c r="O384" s="118">
        <v>-0.90564102999999996</v>
      </c>
      <c r="P384" s="116">
        <v>1.95</v>
      </c>
      <c r="Q384" s="116">
        <v>0.184</v>
      </c>
      <c r="R384" s="12">
        <v>0</v>
      </c>
      <c r="S384" s="116">
        <v>68.873999999999995</v>
      </c>
      <c r="T384" s="12">
        <v>2</v>
      </c>
      <c r="U384" s="12">
        <v>39</v>
      </c>
      <c r="V384" s="116">
        <v>76.05</v>
      </c>
      <c r="W384" s="116">
        <v>7.1760000000000002</v>
      </c>
      <c r="X384" s="12" t="s">
        <v>254</v>
      </c>
      <c r="Y384" s="12">
        <v>0</v>
      </c>
      <c r="Z384" s="12">
        <v>0</v>
      </c>
      <c r="AA384" s="12">
        <v>0</v>
      </c>
      <c r="AB384" s="12">
        <v>0</v>
      </c>
      <c r="AC384" s="12">
        <v>3</v>
      </c>
      <c r="AD384" s="12">
        <v>3</v>
      </c>
      <c r="AE384" s="12">
        <v>1</v>
      </c>
      <c r="AF384" s="12">
        <v>10</v>
      </c>
      <c r="AG384" s="12" t="s">
        <v>1914</v>
      </c>
      <c r="AH384" s="12" t="s">
        <v>1552</v>
      </c>
    </row>
    <row r="385" spans="2:34" ht="28.8" x14ac:dyDescent="0.3">
      <c r="B385" s="12" t="s">
        <v>1105</v>
      </c>
      <c r="C385" s="12" t="s">
        <v>304</v>
      </c>
      <c r="D385" s="12" t="s">
        <v>327</v>
      </c>
      <c r="E385" s="12" t="s">
        <v>254</v>
      </c>
      <c r="F385" s="12" t="s">
        <v>2846</v>
      </c>
      <c r="G385" s="12" t="s">
        <v>1532</v>
      </c>
      <c r="H385" s="12" t="s">
        <v>1169</v>
      </c>
      <c r="I385" s="12" t="s">
        <v>1110</v>
      </c>
      <c r="J385" s="12" t="s">
        <v>1157</v>
      </c>
      <c r="K385" s="12" t="s">
        <v>1170</v>
      </c>
      <c r="L385" s="84" t="s">
        <v>722</v>
      </c>
      <c r="M385" s="85"/>
      <c r="N385" s="88" t="s">
        <v>722</v>
      </c>
      <c r="O385" s="118">
        <v>-0.89856409999999998</v>
      </c>
      <c r="P385" s="116">
        <v>1.95</v>
      </c>
      <c r="Q385" s="116">
        <v>0.1978</v>
      </c>
      <c r="R385" s="12">
        <v>0</v>
      </c>
      <c r="S385" s="116">
        <v>68.335800000000006</v>
      </c>
      <c r="T385" s="12">
        <v>3</v>
      </c>
      <c r="U385" s="12">
        <v>39</v>
      </c>
      <c r="V385" s="116">
        <v>76.05</v>
      </c>
      <c r="W385" s="116">
        <v>7.7141999999999999</v>
      </c>
      <c r="X385" s="12" t="s">
        <v>254</v>
      </c>
      <c r="Y385" s="12">
        <v>0</v>
      </c>
      <c r="Z385" s="12">
        <v>0</v>
      </c>
      <c r="AA385" s="12">
        <v>0</v>
      </c>
      <c r="AB385" s="12">
        <v>1</v>
      </c>
      <c r="AC385" s="12">
        <v>5</v>
      </c>
      <c r="AD385" s="12">
        <v>3</v>
      </c>
      <c r="AE385" s="12">
        <v>1</v>
      </c>
      <c r="AF385" s="12">
        <v>10</v>
      </c>
      <c r="AG385" s="12" t="s">
        <v>1915</v>
      </c>
      <c r="AH385" s="12" t="s">
        <v>1552</v>
      </c>
    </row>
    <row r="386" spans="2:34" ht="28.8" x14ac:dyDescent="0.3">
      <c r="B386" s="12" t="s">
        <v>1105</v>
      </c>
      <c r="C386" s="12" t="s">
        <v>304</v>
      </c>
      <c r="D386" s="12" t="s">
        <v>327</v>
      </c>
      <c r="E386" s="12" t="s">
        <v>259</v>
      </c>
      <c r="F386" s="12" t="s">
        <v>2846</v>
      </c>
      <c r="G386" s="12" t="s">
        <v>1532</v>
      </c>
      <c r="H386" s="12" t="s">
        <v>1169</v>
      </c>
      <c r="I386" s="12" t="s">
        <v>1110</v>
      </c>
      <c r="J386" s="12" t="s">
        <v>1157</v>
      </c>
      <c r="K386" s="12" t="s">
        <v>1170</v>
      </c>
      <c r="L386" s="84" t="s">
        <v>722</v>
      </c>
      <c r="M386" s="85"/>
      <c r="N386" s="88" t="s">
        <v>722</v>
      </c>
      <c r="O386" s="118">
        <v>-0.81153845999999996</v>
      </c>
      <c r="P386" s="116">
        <v>1.95</v>
      </c>
      <c r="Q386" s="116">
        <v>0.36749999999999999</v>
      </c>
      <c r="R386" s="12">
        <v>0</v>
      </c>
      <c r="S386" s="116">
        <v>61.717500000000001</v>
      </c>
      <c r="T386" s="12">
        <v>4</v>
      </c>
      <c r="U386" s="12">
        <v>39</v>
      </c>
      <c r="V386" s="116">
        <v>76.05</v>
      </c>
      <c r="W386" s="116">
        <v>14.3325</v>
      </c>
      <c r="X386" s="12" t="s">
        <v>254</v>
      </c>
      <c r="Y386" s="12">
        <v>0</v>
      </c>
      <c r="Z386" s="12">
        <v>0</v>
      </c>
      <c r="AA386" s="12">
        <v>0</v>
      </c>
      <c r="AB386" s="12">
        <v>0</v>
      </c>
      <c r="AC386" s="12">
        <v>7</v>
      </c>
      <c r="AD386" s="12">
        <v>3</v>
      </c>
      <c r="AE386" s="12">
        <v>1</v>
      </c>
      <c r="AF386" s="12">
        <v>10</v>
      </c>
      <c r="AG386" s="12" t="s">
        <v>1916</v>
      </c>
      <c r="AH386" s="12" t="s">
        <v>1552</v>
      </c>
    </row>
    <row r="387" spans="2:34" ht="28.8" x14ac:dyDescent="0.3">
      <c r="B387" s="12" t="s">
        <v>1105</v>
      </c>
      <c r="C387" s="12" t="s">
        <v>304</v>
      </c>
      <c r="D387" s="12" t="s">
        <v>327</v>
      </c>
      <c r="E387" s="12" t="s">
        <v>260</v>
      </c>
      <c r="F387" s="12" t="s">
        <v>2846</v>
      </c>
      <c r="G387" s="12" t="s">
        <v>2898</v>
      </c>
      <c r="H387" s="12" t="s">
        <v>1169</v>
      </c>
      <c r="I387" s="12" t="s">
        <v>1110</v>
      </c>
      <c r="J387" s="12" t="s">
        <v>1157</v>
      </c>
      <c r="K387" s="12" t="s">
        <v>1170</v>
      </c>
      <c r="L387" s="84" t="s">
        <v>722</v>
      </c>
      <c r="M387" s="85"/>
      <c r="N387" s="88" t="s">
        <v>722</v>
      </c>
      <c r="O387" s="118">
        <v>-0.78241026000000002</v>
      </c>
      <c r="P387" s="116">
        <v>1.95</v>
      </c>
      <c r="Q387" s="116">
        <v>0.42430000000000001</v>
      </c>
      <c r="R387" s="12">
        <v>0</v>
      </c>
      <c r="S387" s="116">
        <v>59.502299999999998</v>
      </c>
      <c r="T387" s="12">
        <v>5</v>
      </c>
      <c r="U387" s="12">
        <v>39</v>
      </c>
      <c r="V387" s="116">
        <v>76.05</v>
      </c>
      <c r="W387" s="116">
        <v>16.547699999999999</v>
      </c>
      <c r="X387" s="12" t="s">
        <v>254</v>
      </c>
      <c r="Y387" s="12">
        <v>0</v>
      </c>
      <c r="Z387" s="12">
        <v>0</v>
      </c>
      <c r="AA387" s="12">
        <v>0</v>
      </c>
      <c r="AB387" s="12">
        <v>0</v>
      </c>
      <c r="AC387" s="12">
        <v>8</v>
      </c>
      <c r="AD387" s="12">
        <v>3</v>
      </c>
      <c r="AE387" s="12">
        <v>1</v>
      </c>
      <c r="AF387" s="12">
        <v>10</v>
      </c>
      <c r="AG387" s="12" t="s">
        <v>1917</v>
      </c>
      <c r="AH387" s="12" t="s">
        <v>1552</v>
      </c>
    </row>
    <row r="388" spans="2:34" ht="28.8" x14ac:dyDescent="0.3">
      <c r="B388" s="12" t="s">
        <v>1105</v>
      </c>
      <c r="C388" s="12" t="s">
        <v>304</v>
      </c>
      <c r="D388" s="12" t="s">
        <v>327</v>
      </c>
      <c r="E388" s="12" t="s">
        <v>246</v>
      </c>
      <c r="F388" s="12" t="s">
        <v>1531</v>
      </c>
      <c r="G388" s="12" t="s">
        <v>2898</v>
      </c>
      <c r="H388" s="12" t="s">
        <v>1169</v>
      </c>
      <c r="I388" s="12" t="s">
        <v>1110</v>
      </c>
      <c r="J388" s="12" t="s">
        <v>1157</v>
      </c>
      <c r="K388" s="12" t="s">
        <v>1170</v>
      </c>
      <c r="L388" s="84" t="s">
        <v>722</v>
      </c>
      <c r="M388" s="85"/>
      <c r="N388" s="88" t="s">
        <v>722</v>
      </c>
      <c r="O388" s="118">
        <v>-0.78046154000000001</v>
      </c>
      <c r="P388" s="116">
        <v>1.95</v>
      </c>
      <c r="Q388" s="116">
        <v>0.42809999999999998</v>
      </c>
      <c r="R388" s="12">
        <v>0</v>
      </c>
      <c r="S388" s="116">
        <v>59.354100000000003</v>
      </c>
      <c r="T388" s="12">
        <v>6</v>
      </c>
      <c r="U388" s="12">
        <v>39</v>
      </c>
      <c r="V388" s="116">
        <v>76.05</v>
      </c>
      <c r="W388" s="116">
        <v>16.695900000000002</v>
      </c>
      <c r="X388" s="12" t="s">
        <v>254</v>
      </c>
      <c r="Y388" s="12">
        <v>0</v>
      </c>
      <c r="Z388" s="12">
        <v>0</v>
      </c>
      <c r="AA388" s="12">
        <v>0</v>
      </c>
      <c r="AB388" s="12">
        <v>0</v>
      </c>
      <c r="AC388" s="12">
        <v>2</v>
      </c>
      <c r="AD388" s="12">
        <v>3</v>
      </c>
      <c r="AE388" s="12">
        <v>1</v>
      </c>
      <c r="AF388" s="12">
        <v>10</v>
      </c>
      <c r="AG388" s="12" t="s">
        <v>1918</v>
      </c>
      <c r="AH388" s="12" t="s">
        <v>1552</v>
      </c>
    </row>
    <row r="389" spans="2:34" ht="28.8" x14ac:dyDescent="0.3">
      <c r="B389" s="12" t="s">
        <v>1105</v>
      </c>
      <c r="C389" s="12" t="s">
        <v>304</v>
      </c>
      <c r="D389" s="12" t="s">
        <v>327</v>
      </c>
      <c r="E389" s="12" t="s">
        <v>262</v>
      </c>
      <c r="F389" s="12" t="s">
        <v>1531</v>
      </c>
      <c r="G389" s="12" t="s">
        <v>1532</v>
      </c>
      <c r="H389" s="12" t="s">
        <v>1169</v>
      </c>
      <c r="I389" s="12" t="s">
        <v>1110</v>
      </c>
      <c r="J389" s="12" t="s">
        <v>1157</v>
      </c>
      <c r="K389" s="12" t="s">
        <v>1170</v>
      </c>
      <c r="L389" s="84" t="s">
        <v>722</v>
      </c>
      <c r="M389" s="85"/>
      <c r="N389" s="88" t="s">
        <v>722</v>
      </c>
      <c r="O389" s="118">
        <v>-0.44153846000000002</v>
      </c>
      <c r="P389" s="116">
        <v>1.95</v>
      </c>
      <c r="Q389" s="116">
        <v>1.089</v>
      </c>
      <c r="R389" s="12">
        <v>0</v>
      </c>
      <c r="S389" s="116">
        <v>33.579000000000001</v>
      </c>
      <c r="T389" s="12">
        <v>7</v>
      </c>
      <c r="U389" s="12">
        <v>39</v>
      </c>
      <c r="V389" s="116">
        <v>76.05</v>
      </c>
      <c r="W389" s="116">
        <v>42.470999999999997</v>
      </c>
      <c r="X389" s="12" t="s">
        <v>254</v>
      </c>
      <c r="Y389" s="12">
        <v>0</v>
      </c>
      <c r="Z389" s="12">
        <v>0</v>
      </c>
      <c r="AA389" s="12">
        <v>0</v>
      </c>
      <c r="AB389" s="12">
        <v>0</v>
      </c>
      <c r="AC389" s="12">
        <v>9</v>
      </c>
      <c r="AD389" s="12">
        <v>3</v>
      </c>
      <c r="AE389" s="12">
        <v>1</v>
      </c>
      <c r="AF389" s="12">
        <v>10</v>
      </c>
      <c r="AG389" s="12" t="s">
        <v>1919</v>
      </c>
      <c r="AH389" s="12" t="s">
        <v>1552</v>
      </c>
    </row>
    <row r="390" spans="2:34" ht="28.8" x14ac:dyDescent="0.3">
      <c r="B390" s="12" t="s">
        <v>1105</v>
      </c>
      <c r="C390" s="12" t="s">
        <v>304</v>
      </c>
      <c r="D390" s="12" t="s">
        <v>327</v>
      </c>
      <c r="E390" s="12" t="s">
        <v>251</v>
      </c>
      <c r="F390" s="12" t="s">
        <v>1531</v>
      </c>
      <c r="G390" s="12" t="s">
        <v>2898</v>
      </c>
      <c r="H390" s="12" t="s">
        <v>1169</v>
      </c>
      <c r="I390" s="12" t="s">
        <v>1110</v>
      </c>
      <c r="J390" s="12" t="s">
        <v>1157</v>
      </c>
      <c r="K390" s="12" t="s">
        <v>1170</v>
      </c>
      <c r="L390" s="84" t="s">
        <v>722</v>
      </c>
      <c r="M390" s="85"/>
      <c r="N390" s="88" t="s">
        <v>722</v>
      </c>
      <c r="O390" s="118">
        <v>-0.16912821</v>
      </c>
      <c r="P390" s="116">
        <v>1.95</v>
      </c>
      <c r="Q390" s="116">
        <v>1.6202000000000001</v>
      </c>
      <c r="R390" s="12">
        <v>0</v>
      </c>
      <c r="S390" s="116">
        <v>12.8622</v>
      </c>
      <c r="T390" s="12">
        <v>8</v>
      </c>
      <c r="U390" s="12">
        <v>39</v>
      </c>
      <c r="V390" s="116">
        <v>76.05</v>
      </c>
      <c r="W390" s="116">
        <v>63.187800000000003</v>
      </c>
      <c r="X390" s="12" t="s">
        <v>254</v>
      </c>
      <c r="Y390" s="12">
        <v>0</v>
      </c>
      <c r="Z390" s="12">
        <v>0</v>
      </c>
      <c r="AA390" s="12">
        <v>0</v>
      </c>
      <c r="AB390" s="12">
        <v>0</v>
      </c>
      <c r="AC390" s="12">
        <v>4</v>
      </c>
      <c r="AD390" s="12">
        <v>3</v>
      </c>
      <c r="AE390" s="12">
        <v>1</v>
      </c>
      <c r="AF390" s="12">
        <v>10</v>
      </c>
      <c r="AG390" s="12" t="s">
        <v>1920</v>
      </c>
      <c r="AH390" s="12" t="s">
        <v>1552</v>
      </c>
    </row>
    <row r="391" spans="2:34" ht="28.8" x14ac:dyDescent="0.3">
      <c r="B391" s="12" t="s">
        <v>1105</v>
      </c>
      <c r="C391" s="12" t="s">
        <v>304</v>
      </c>
      <c r="D391" s="12" t="s">
        <v>330</v>
      </c>
      <c r="E391" s="12" t="s">
        <v>259</v>
      </c>
      <c r="F391" s="12" t="s">
        <v>2846</v>
      </c>
      <c r="G391" s="12" t="s">
        <v>1532</v>
      </c>
      <c r="H391" s="12" t="s">
        <v>1169</v>
      </c>
      <c r="I391" s="12" t="s">
        <v>1110</v>
      </c>
      <c r="J391" s="12" t="s">
        <v>1157</v>
      </c>
      <c r="K391" s="12" t="s">
        <v>1170</v>
      </c>
      <c r="L391" s="84" t="s">
        <v>722</v>
      </c>
      <c r="M391" s="85"/>
      <c r="N391" s="88" t="s">
        <v>722</v>
      </c>
      <c r="O391" s="118">
        <v>-0.68383948000000006</v>
      </c>
      <c r="P391" s="116">
        <v>13.83</v>
      </c>
      <c r="Q391" s="116">
        <v>4.3724999999999996</v>
      </c>
      <c r="R391" s="12">
        <v>0</v>
      </c>
      <c r="S391" s="116">
        <v>368.84249999999997</v>
      </c>
      <c r="T391" s="12">
        <v>1</v>
      </c>
      <c r="U391" s="12">
        <v>39</v>
      </c>
      <c r="V391" s="116">
        <v>539.37</v>
      </c>
      <c r="W391" s="116">
        <v>170.5275</v>
      </c>
      <c r="X391" s="12" t="s">
        <v>254</v>
      </c>
      <c r="Y391" s="12">
        <v>0</v>
      </c>
      <c r="Z391" s="12">
        <v>0</v>
      </c>
      <c r="AA391" s="12">
        <v>0</v>
      </c>
      <c r="AB391" s="12">
        <v>0</v>
      </c>
      <c r="AC391" s="12">
        <v>7</v>
      </c>
      <c r="AD391" s="12">
        <v>4</v>
      </c>
      <c r="AE391" s="12">
        <v>1</v>
      </c>
      <c r="AF391" s="12">
        <v>10</v>
      </c>
      <c r="AG391" s="12" t="s">
        <v>1921</v>
      </c>
      <c r="AH391" s="12" t="s">
        <v>1552</v>
      </c>
    </row>
    <row r="392" spans="2:34" ht="28.8" x14ac:dyDescent="0.3">
      <c r="B392" s="12" t="s">
        <v>1105</v>
      </c>
      <c r="C392" s="12" t="s">
        <v>304</v>
      </c>
      <c r="D392" s="12" t="s">
        <v>330</v>
      </c>
      <c r="E392" s="12" t="s">
        <v>254</v>
      </c>
      <c r="F392" s="12" t="s">
        <v>2846</v>
      </c>
      <c r="G392" s="12" t="s">
        <v>1532</v>
      </c>
      <c r="H392" s="12" t="s">
        <v>1169</v>
      </c>
      <c r="I392" s="12" t="s">
        <v>1110</v>
      </c>
      <c r="J392" s="12" t="s">
        <v>1157</v>
      </c>
      <c r="K392" s="12" t="s">
        <v>1170</v>
      </c>
      <c r="L392" s="84" t="s">
        <v>722</v>
      </c>
      <c r="M392" s="85"/>
      <c r="N392" s="88" t="s">
        <v>722</v>
      </c>
      <c r="O392" s="118">
        <v>-0.67975416</v>
      </c>
      <c r="P392" s="116">
        <v>13.83</v>
      </c>
      <c r="Q392" s="116">
        <v>4.4290000000000003</v>
      </c>
      <c r="R392" s="12">
        <v>0</v>
      </c>
      <c r="S392" s="116">
        <v>366.63900000000001</v>
      </c>
      <c r="T392" s="12">
        <v>2</v>
      </c>
      <c r="U392" s="12">
        <v>39</v>
      </c>
      <c r="V392" s="116">
        <v>539.37</v>
      </c>
      <c r="W392" s="116">
        <v>172.73099999999999</v>
      </c>
      <c r="X392" s="12" t="s">
        <v>254</v>
      </c>
      <c r="Y392" s="12">
        <v>0</v>
      </c>
      <c r="Z392" s="12">
        <v>0</v>
      </c>
      <c r="AA392" s="12">
        <v>0</v>
      </c>
      <c r="AB392" s="12">
        <v>1</v>
      </c>
      <c r="AC392" s="12">
        <v>5</v>
      </c>
      <c r="AD392" s="12">
        <v>4</v>
      </c>
      <c r="AE392" s="12">
        <v>1</v>
      </c>
      <c r="AF392" s="12">
        <v>10</v>
      </c>
      <c r="AG392" s="12" t="s">
        <v>1922</v>
      </c>
      <c r="AH392" s="12" t="s">
        <v>1552</v>
      </c>
    </row>
    <row r="393" spans="2:34" ht="28.8" x14ac:dyDescent="0.3">
      <c r="B393" s="12" t="s">
        <v>1105</v>
      </c>
      <c r="C393" s="12" t="s">
        <v>304</v>
      </c>
      <c r="D393" s="12" t="s">
        <v>330</v>
      </c>
      <c r="E393" s="12" t="s">
        <v>246</v>
      </c>
      <c r="F393" s="12" t="s">
        <v>1531</v>
      </c>
      <c r="G393" s="12" t="s">
        <v>2898</v>
      </c>
      <c r="H393" s="12" t="s">
        <v>1169</v>
      </c>
      <c r="I393" s="12" t="s">
        <v>1110</v>
      </c>
      <c r="J393" s="12" t="s">
        <v>1157</v>
      </c>
      <c r="K393" s="12" t="s">
        <v>1170</v>
      </c>
      <c r="L393" s="84" t="s">
        <v>722</v>
      </c>
      <c r="M393" s="85"/>
      <c r="N393" s="88" t="s">
        <v>722</v>
      </c>
      <c r="O393" s="118">
        <v>-0.59169196999999996</v>
      </c>
      <c r="P393" s="116">
        <v>13.83</v>
      </c>
      <c r="Q393" s="116">
        <v>5.6468999999999996</v>
      </c>
      <c r="R393" s="12">
        <v>0</v>
      </c>
      <c r="S393" s="116">
        <v>319.14089999999999</v>
      </c>
      <c r="T393" s="12">
        <v>3</v>
      </c>
      <c r="U393" s="12">
        <v>39</v>
      </c>
      <c r="V393" s="116">
        <v>539.37</v>
      </c>
      <c r="W393" s="116">
        <v>220.22909999999999</v>
      </c>
      <c r="X393" s="12" t="s">
        <v>254</v>
      </c>
      <c r="Y393" s="12">
        <v>0</v>
      </c>
      <c r="Z393" s="12">
        <v>0</v>
      </c>
      <c r="AA393" s="12">
        <v>0</v>
      </c>
      <c r="AB393" s="12">
        <v>0</v>
      </c>
      <c r="AC393" s="12">
        <v>2</v>
      </c>
      <c r="AD393" s="12">
        <v>4</v>
      </c>
      <c r="AE393" s="12">
        <v>1</v>
      </c>
      <c r="AF393" s="12">
        <v>10</v>
      </c>
      <c r="AG393" s="12" t="s">
        <v>1923</v>
      </c>
      <c r="AH393" s="12" t="s">
        <v>1552</v>
      </c>
    </row>
    <row r="394" spans="2:34" ht="28.8" x14ac:dyDescent="0.3">
      <c r="B394" s="12" t="s">
        <v>1105</v>
      </c>
      <c r="C394" s="12" t="s">
        <v>304</v>
      </c>
      <c r="D394" s="12" t="s">
        <v>330</v>
      </c>
      <c r="E394" s="12" t="s">
        <v>249</v>
      </c>
      <c r="F394" s="12" t="s">
        <v>1531</v>
      </c>
      <c r="G394" s="12" t="s">
        <v>1532</v>
      </c>
      <c r="H394" s="12" t="s">
        <v>1169</v>
      </c>
      <c r="I394" s="12" t="s">
        <v>1110</v>
      </c>
      <c r="J394" s="12" t="s">
        <v>1157</v>
      </c>
      <c r="K394" s="12" t="s">
        <v>1170</v>
      </c>
      <c r="L394" s="84" t="s">
        <v>722</v>
      </c>
      <c r="M394" s="85"/>
      <c r="N394" s="88" t="s">
        <v>722</v>
      </c>
      <c r="O394" s="118">
        <v>-8.0332609999999999E-2</v>
      </c>
      <c r="P394" s="116">
        <v>13.83</v>
      </c>
      <c r="Q394" s="116">
        <v>12.718999999999999</v>
      </c>
      <c r="R394" s="12">
        <v>0</v>
      </c>
      <c r="S394" s="116">
        <v>43.329000000000001</v>
      </c>
      <c r="T394" s="12">
        <v>4</v>
      </c>
      <c r="U394" s="12">
        <v>39</v>
      </c>
      <c r="V394" s="116">
        <v>539.37</v>
      </c>
      <c r="W394" s="116">
        <v>496.041</v>
      </c>
      <c r="X394" s="12" t="s">
        <v>254</v>
      </c>
      <c r="Y394" s="12">
        <v>0</v>
      </c>
      <c r="Z394" s="12">
        <v>0</v>
      </c>
      <c r="AA394" s="12">
        <v>0</v>
      </c>
      <c r="AB394" s="12">
        <v>0</v>
      </c>
      <c r="AC394" s="12">
        <v>3</v>
      </c>
      <c r="AD394" s="12">
        <v>4</v>
      </c>
      <c r="AE394" s="12">
        <v>1</v>
      </c>
      <c r="AF394" s="12">
        <v>10</v>
      </c>
      <c r="AG394" s="12" t="s">
        <v>1924</v>
      </c>
      <c r="AH394" s="12" t="s">
        <v>1552</v>
      </c>
    </row>
    <row r="395" spans="2:34" ht="28.8" x14ac:dyDescent="0.3">
      <c r="B395" s="12" t="s">
        <v>1105</v>
      </c>
      <c r="C395" s="12" t="s">
        <v>304</v>
      </c>
      <c r="D395" s="12" t="s">
        <v>330</v>
      </c>
      <c r="E395" s="12" t="s">
        <v>260</v>
      </c>
      <c r="F395" s="12" t="s">
        <v>2846</v>
      </c>
      <c r="G395" s="12" t="s">
        <v>2898</v>
      </c>
      <c r="H395" s="12" t="s">
        <v>1169</v>
      </c>
      <c r="I395" s="12" t="s">
        <v>1110</v>
      </c>
      <c r="J395" s="12" t="s">
        <v>1157</v>
      </c>
      <c r="K395" s="12" t="s">
        <v>1170</v>
      </c>
      <c r="L395" s="84" t="s">
        <v>722</v>
      </c>
      <c r="M395" s="85"/>
      <c r="N395" s="88" t="s">
        <v>722</v>
      </c>
      <c r="O395" s="118">
        <v>1.93059E-3</v>
      </c>
      <c r="P395" s="116">
        <v>13.83</v>
      </c>
      <c r="Q395" s="116">
        <v>13.8567</v>
      </c>
      <c r="R395" s="12">
        <v>0</v>
      </c>
      <c r="S395" s="116">
        <v>-1.0412999999999999</v>
      </c>
      <c r="T395" s="12">
        <v>5</v>
      </c>
      <c r="U395" s="12">
        <v>39</v>
      </c>
      <c r="V395" s="116">
        <v>539.37</v>
      </c>
      <c r="W395" s="116">
        <v>540.41129999999998</v>
      </c>
      <c r="X395" s="12" t="s">
        <v>254</v>
      </c>
      <c r="Y395" s="12">
        <v>1</v>
      </c>
      <c r="Z395" s="12">
        <v>0</v>
      </c>
      <c r="AA395" s="12">
        <v>0</v>
      </c>
      <c r="AB395" s="12">
        <v>0</v>
      </c>
      <c r="AC395" s="12">
        <v>8</v>
      </c>
      <c r="AD395" s="12">
        <v>4</v>
      </c>
      <c r="AE395" s="12">
        <v>1</v>
      </c>
      <c r="AF395" s="12">
        <v>10</v>
      </c>
      <c r="AG395" s="12" t="s">
        <v>1925</v>
      </c>
      <c r="AH395" s="12" t="s">
        <v>1552</v>
      </c>
    </row>
    <row r="396" spans="2:34" ht="28.8" x14ac:dyDescent="0.3">
      <c r="B396" s="12" t="s">
        <v>1105</v>
      </c>
      <c r="C396" s="12" t="s">
        <v>304</v>
      </c>
      <c r="D396" s="12" t="s">
        <v>330</v>
      </c>
      <c r="E396" s="12" t="s">
        <v>262</v>
      </c>
      <c r="F396" s="12" t="s">
        <v>1531</v>
      </c>
      <c r="G396" s="12" t="s">
        <v>1532</v>
      </c>
      <c r="H396" s="12" t="s">
        <v>1169</v>
      </c>
      <c r="I396" s="12" t="s">
        <v>1110</v>
      </c>
      <c r="J396" s="12" t="s">
        <v>1157</v>
      </c>
      <c r="K396" s="12" t="s">
        <v>1170</v>
      </c>
      <c r="L396" s="84" t="s">
        <v>722</v>
      </c>
      <c r="M396" s="85"/>
      <c r="N396" s="88" t="s">
        <v>722</v>
      </c>
      <c r="O396" s="118">
        <v>1.3304409999999999E-2</v>
      </c>
      <c r="P396" s="116">
        <v>13.83</v>
      </c>
      <c r="Q396" s="116">
        <v>14.013999999999999</v>
      </c>
      <c r="R396" s="12">
        <v>0</v>
      </c>
      <c r="S396" s="116">
        <v>-7.1760000000000002</v>
      </c>
      <c r="T396" s="12">
        <v>6</v>
      </c>
      <c r="U396" s="12">
        <v>39</v>
      </c>
      <c r="V396" s="116">
        <v>539.37</v>
      </c>
      <c r="W396" s="116">
        <v>546.54600000000005</v>
      </c>
      <c r="X396" s="12" t="s">
        <v>254</v>
      </c>
      <c r="Y396" s="12">
        <v>1</v>
      </c>
      <c r="Z396" s="12">
        <v>0</v>
      </c>
      <c r="AA396" s="12">
        <v>0</v>
      </c>
      <c r="AB396" s="12">
        <v>0</v>
      </c>
      <c r="AC396" s="12">
        <v>9</v>
      </c>
      <c r="AD396" s="12">
        <v>4</v>
      </c>
      <c r="AE396" s="12">
        <v>1</v>
      </c>
      <c r="AF396" s="12">
        <v>10</v>
      </c>
      <c r="AG396" s="12" t="s">
        <v>1926</v>
      </c>
      <c r="AH396" s="12" t="s">
        <v>1552</v>
      </c>
    </row>
    <row r="397" spans="2:34" ht="28.8" x14ac:dyDescent="0.3">
      <c r="B397" s="12" t="s">
        <v>1105</v>
      </c>
      <c r="C397" s="12" t="s">
        <v>304</v>
      </c>
      <c r="D397" s="12" t="s">
        <v>330</v>
      </c>
      <c r="E397" s="12" t="s">
        <v>251</v>
      </c>
      <c r="F397" s="12" t="s">
        <v>1531</v>
      </c>
      <c r="G397" s="12" t="s">
        <v>2898</v>
      </c>
      <c r="H397" s="12" t="s">
        <v>1169</v>
      </c>
      <c r="I397" s="12" t="s">
        <v>1110</v>
      </c>
      <c r="J397" s="12" t="s">
        <v>1157</v>
      </c>
      <c r="K397" s="12" t="s">
        <v>1170</v>
      </c>
      <c r="L397" s="84" t="s">
        <v>722</v>
      </c>
      <c r="M397" s="85"/>
      <c r="N397" s="88" t="s">
        <v>722</v>
      </c>
      <c r="O397" s="118">
        <v>0.21085322000000001</v>
      </c>
      <c r="P397" s="116">
        <v>13.83</v>
      </c>
      <c r="Q397" s="116">
        <v>16.746099999999998</v>
      </c>
      <c r="R397" s="12">
        <v>0</v>
      </c>
      <c r="S397" s="116">
        <v>-113.72790000000001</v>
      </c>
      <c r="T397" s="12">
        <v>7</v>
      </c>
      <c r="U397" s="12">
        <v>39</v>
      </c>
      <c r="V397" s="116">
        <v>539.37</v>
      </c>
      <c r="W397" s="116">
        <v>653.09789999999998</v>
      </c>
      <c r="X397" s="12" t="s">
        <v>254</v>
      </c>
      <c r="Y397" s="12">
        <v>1</v>
      </c>
      <c r="Z397" s="12">
        <v>0</v>
      </c>
      <c r="AA397" s="12">
        <v>0</v>
      </c>
      <c r="AB397" s="12">
        <v>0</v>
      </c>
      <c r="AC397" s="12">
        <v>4</v>
      </c>
      <c r="AD397" s="12">
        <v>4</v>
      </c>
      <c r="AE397" s="12">
        <v>1</v>
      </c>
      <c r="AF397" s="12">
        <v>10</v>
      </c>
      <c r="AG397" s="12" t="s">
        <v>1927</v>
      </c>
      <c r="AH397" s="12" t="s">
        <v>1552</v>
      </c>
    </row>
    <row r="398" spans="2:34" ht="28.8" x14ac:dyDescent="0.3">
      <c r="B398" s="12" t="s">
        <v>1105</v>
      </c>
      <c r="C398" s="12" t="s">
        <v>304</v>
      </c>
      <c r="D398" s="12" t="s">
        <v>330</v>
      </c>
      <c r="E398" s="12" t="s">
        <v>256</v>
      </c>
      <c r="F398" s="12" t="s">
        <v>2846</v>
      </c>
      <c r="G398" s="12" t="s">
        <v>2898</v>
      </c>
      <c r="H398" s="12" t="s">
        <v>1169</v>
      </c>
      <c r="I398" s="12" t="s">
        <v>1110</v>
      </c>
      <c r="J398" s="12" t="s">
        <v>1157</v>
      </c>
      <c r="K398" s="12" t="s">
        <v>1170</v>
      </c>
      <c r="L398" s="84" t="s">
        <v>722</v>
      </c>
      <c r="M398" s="85"/>
      <c r="N398" s="88" t="s">
        <v>722</v>
      </c>
      <c r="O398" s="118">
        <v>0.26957339000000002</v>
      </c>
      <c r="P398" s="116">
        <v>13.83</v>
      </c>
      <c r="Q398" s="116">
        <v>17.558199999999999</v>
      </c>
      <c r="R398" s="12">
        <v>0</v>
      </c>
      <c r="S398" s="116">
        <v>-145.3998</v>
      </c>
      <c r="T398" s="12">
        <v>8</v>
      </c>
      <c r="U398" s="12">
        <v>39</v>
      </c>
      <c r="V398" s="116">
        <v>539.37</v>
      </c>
      <c r="W398" s="116">
        <v>684.76980000000003</v>
      </c>
      <c r="X398" s="12" t="s">
        <v>254</v>
      </c>
      <c r="Y398" s="12">
        <v>1</v>
      </c>
      <c r="Z398" s="12">
        <v>0</v>
      </c>
      <c r="AA398" s="12">
        <v>0</v>
      </c>
      <c r="AB398" s="12">
        <v>0</v>
      </c>
      <c r="AC398" s="12">
        <v>6</v>
      </c>
      <c r="AD398" s="12">
        <v>4</v>
      </c>
      <c r="AE398" s="12">
        <v>1</v>
      </c>
      <c r="AF398" s="12">
        <v>10</v>
      </c>
      <c r="AG398" s="12" t="s">
        <v>1928</v>
      </c>
      <c r="AH398" s="12" t="s">
        <v>1552</v>
      </c>
    </row>
    <row r="399" spans="2:34" ht="28.8" x14ac:dyDescent="0.3">
      <c r="B399" s="12" t="s">
        <v>1105</v>
      </c>
      <c r="C399" s="12" t="s">
        <v>304</v>
      </c>
      <c r="D399" s="12" t="s">
        <v>333</v>
      </c>
      <c r="E399" s="12" t="s">
        <v>259</v>
      </c>
      <c r="F399" s="12" t="s">
        <v>2846</v>
      </c>
      <c r="G399" s="12" t="s">
        <v>1532</v>
      </c>
      <c r="H399" s="12" t="s">
        <v>1169</v>
      </c>
      <c r="I399" s="12" t="s">
        <v>1110</v>
      </c>
      <c r="J399" s="12" t="s">
        <v>1157</v>
      </c>
      <c r="K399" s="12" t="s">
        <v>1170</v>
      </c>
      <c r="L399" s="84" t="s">
        <v>722</v>
      </c>
      <c r="M399" s="85"/>
      <c r="N399" s="88" t="s">
        <v>722</v>
      </c>
      <c r="O399" s="118">
        <v>-0.68383948000000006</v>
      </c>
      <c r="P399" s="116">
        <v>539.37</v>
      </c>
      <c r="Q399" s="116">
        <v>170.5275</v>
      </c>
      <c r="R399" s="12">
        <v>0</v>
      </c>
      <c r="S399" s="116">
        <v>368.84249999999997</v>
      </c>
      <c r="T399" s="12">
        <v>1</v>
      </c>
      <c r="U399" s="12">
        <v>1</v>
      </c>
      <c r="V399" s="116">
        <v>539.37</v>
      </c>
      <c r="W399" s="116">
        <v>170.5275</v>
      </c>
      <c r="X399" s="12" t="s">
        <v>254</v>
      </c>
      <c r="Y399" s="12">
        <v>0</v>
      </c>
      <c r="Z399" s="12">
        <v>0</v>
      </c>
      <c r="AA399" s="12">
        <v>0</v>
      </c>
      <c r="AB399" s="12">
        <v>0</v>
      </c>
      <c r="AC399" s="12">
        <v>7</v>
      </c>
      <c r="AD399" s="12">
        <v>5</v>
      </c>
      <c r="AE399" s="12">
        <v>1</v>
      </c>
      <c r="AF399" s="12">
        <v>10</v>
      </c>
      <c r="AG399" s="12" t="s">
        <v>1929</v>
      </c>
      <c r="AH399" s="12" t="s">
        <v>1552</v>
      </c>
    </row>
    <row r="400" spans="2:34" ht="28.8" x14ac:dyDescent="0.3">
      <c r="B400" s="12" t="s">
        <v>1105</v>
      </c>
      <c r="C400" s="12" t="s">
        <v>304</v>
      </c>
      <c r="D400" s="12" t="s">
        <v>333</v>
      </c>
      <c r="E400" s="12" t="s">
        <v>254</v>
      </c>
      <c r="F400" s="12" t="s">
        <v>2846</v>
      </c>
      <c r="G400" s="12" t="s">
        <v>1532</v>
      </c>
      <c r="H400" s="12" t="s">
        <v>1169</v>
      </c>
      <c r="I400" s="12" t="s">
        <v>1110</v>
      </c>
      <c r="J400" s="12" t="s">
        <v>1157</v>
      </c>
      <c r="K400" s="12" t="s">
        <v>1170</v>
      </c>
      <c r="L400" s="84" t="s">
        <v>722</v>
      </c>
      <c r="M400" s="85"/>
      <c r="N400" s="88" t="s">
        <v>722</v>
      </c>
      <c r="O400" s="118">
        <v>-0.67975416</v>
      </c>
      <c r="P400" s="116">
        <v>539.37</v>
      </c>
      <c r="Q400" s="116">
        <v>172.73099999999999</v>
      </c>
      <c r="R400" s="12">
        <v>0</v>
      </c>
      <c r="S400" s="116">
        <v>366.63900000000001</v>
      </c>
      <c r="T400" s="12">
        <v>2</v>
      </c>
      <c r="U400" s="12">
        <v>1</v>
      </c>
      <c r="V400" s="116">
        <v>539.37</v>
      </c>
      <c r="W400" s="116">
        <v>172.73099999999999</v>
      </c>
      <c r="X400" s="12" t="s">
        <v>254</v>
      </c>
      <c r="Y400" s="12">
        <v>0</v>
      </c>
      <c r="Z400" s="12">
        <v>0</v>
      </c>
      <c r="AA400" s="12">
        <v>0</v>
      </c>
      <c r="AB400" s="12">
        <v>1</v>
      </c>
      <c r="AC400" s="12">
        <v>5</v>
      </c>
      <c r="AD400" s="12">
        <v>5</v>
      </c>
      <c r="AE400" s="12">
        <v>1</v>
      </c>
      <c r="AF400" s="12">
        <v>10</v>
      </c>
      <c r="AG400" s="12" t="s">
        <v>1930</v>
      </c>
      <c r="AH400" s="12" t="s">
        <v>1552</v>
      </c>
    </row>
    <row r="401" spans="2:34" ht="28.8" x14ac:dyDescent="0.3">
      <c r="B401" s="12" t="s">
        <v>1105</v>
      </c>
      <c r="C401" s="12" t="s">
        <v>304</v>
      </c>
      <c r="D401" s="12" t="s">
        <v>333</v>
      </c>
      <c r="E401" s="12" t="s">
        <v>246</v>
      </c>
      <c r="F401" s="12" t="s">
        <v>1531</v>
      </c>
      <c r="G401" s="12" t="s">
        <v>2898</v>
      </c>
      <c r="H401" s="12" t="s">
        <v>1169</v>
      </c>
      <c r="I401" s="12" t="s">
        <v>1110</v>
      </c>
      <c r="J401" s="12" t="s">
        <v>1157</v>
      </c>
      <c r="K401" s="12" t="s">
        <v>1170</v>
      </c>
      <c r="L401" s="84" t="s">
        <v>722</v>
      </c>
      <c r="M401" s="85"/>
      <c r="N401" s="88" t="s">
        <v>722</v>
      </c>
      <c r="O401" s="118">
        <v>-0.59168900999999996</v>
      </c>
      <c r="P401" s="116">
        <v>539.37</v>
      </c>
      <c r="Q401" s="116">
        <v>220.23070000000001</v>
      </c>
      <c r="R401" s="12">
        <v>0</v>
      </c>
      <c r="S401" s="116">
        <v>319.13929999999999</v>
      </c>
      <c r="T401" s="12">
        <v>3</v>
      </c>
      <c r="U401" s="12">
        <v>1</v>
      </c>
      <c r="V401" s="116">
        <v>539.37</v>
      </c>
      <c r="W401" s="116">
        <v>220.23070000000001</v>
      </c>
      <c r="X401" s="12" t="s">
        <v>254</v>
      </c>
      <c r="Y401" s="12">
        <v>0</v>
      </c>
      <c r="Z401" s="12">
        <v>0</v>
      </c>
      <c r="AA401" s="12">
        <v>0</v>
      </c>
      <c r="AB401" s="12">
        <v>0</v>
      </c>
      <c r="AC401" s="12">
        <v>2</v>
      </c>
      <c r="AD401" s="12">
        <v>5</v>
      </c>
      <c r="AE401" s="12">
        <v>1</v>
      </c>
      <c r="AF401" s="12">
        <v>10</v>
      </c>
      <c r="AG401" s="12" t="s">
        <v>1931</v>
      </c>
      <c r="AH401" s="12" t="s">
        <v>1552</v>
      </c>
    </row>
    <row r="402" spans="2:34" ht="28.8" x14ac:dyDescent="0.3">
      <c r="B402" s="12" t="s">
        <v>1105</v>
      </c>
      <c r="C402" s="12" t="s">
        <v>304</v>
      </c>
      <c r="D402" s="12" t="s">
        <v>333</v>
      </c>
      <c r="E402" s="12" t="s">
        <v>249</v>
      </c>
      <c r="F402" s="12" t="s">
        <v>1531</v>
      </c>
      <c r="G402" s="12" t="s">
        <v>1532</v>
      </c>
      <c r="H402" s="12" t="s">
        <v>1169</v>
      </c>
      <c r="I402" s="12" t="s">
        <v>1110</v>
      </c>
      <c r="J402" s="12" t="s">
        <v>1157</v>
      </c>
      <c r="K402" s="12" t="s">
        <v>1170</v>
      </c>
      <c r="L402" s="84" t="s">
        <v>722</v>
      </c>
      <c r="M402" s="85"/>
      <c r="N402" s="88" t="s">
        <v>722</v>
      </c>
      <c r="O402" s="118">
        <v>-8.0332609999999999E-2</v>
      </c>
      <c r="P402" s="116">
        <v>539.37</v>
      </c>
      <c r="Q402" s="116">
        <v>496.041</v>
      </c>
      <c r="R402" s="12">
        <v>0</v>
      </c>
      <c r="S402" s="116">
        <v>43.329000000000001</v>
      </c>
      <c r="T402" s="12">
        <v>4</v>
      </c>
      <c r="U402" s="12">
        <v>1</v>
      </c>
      <c r="V402" s="116">
        <v>539.37</v>
      </c>
      <c r="W402" s="116">
        <v>496.041</v>
      </c>
      <c r="X402" s="12" t="s">
        <v>254</v>
      </c>
      <c r="Y402" s="12">
        <v>0</v>
      </c>
      <c r="Z402" s="12">
        <v>0</v>
      </c>
      <c r="AA402" s="12">
        <v>0</v>
      </c>
      <c r="AB402" s="12">
        <v>0</v>
      </c>
      <c r="AC402" s="12">
        <v>3</v>
      </c>
      <c r="AD402" s="12">
        <v>5</v>
      </c>
      <c r="AE402" s="12">
        <v>1</v>
      </c>
      <c r="AF402" s="12">
        <v>10</v>
      </c>
      <c r="AG402" s="12" t="s">
        <v>1932</v>
      </c>
      <c r="AH402" s="12" t="s">
        <v>1552</v>
      </c>
    </row>
    <row r="403" spans="2:34" ht="28.8" x14ac:dyDescent="0.3">
      <c r="B403" s="12" t="s">
        <v>1105</v>
      </c>
      <c r="C403" s="12" t="s">
        <v>304</v>
      </c>
      <c r="D403" s="12" t="s">
        <v>333</v>
      </c>
      <c r="E403" s="12" t="s">
        <v>260</v>
      </c>
      <c r="F403" s="12" t="s">
        <v>2846</v>
      </c>
      <c r="G403" s="12" t="s">
        <v>2898</v>
      </c>
      <c r="H403" s="12" t="s">
        <v>1169</v>
      </c>
      <c r="I403" s="12" t="s">
        <v>1110</v>
      </c>
      <c r="J403" s="12" t="s">
        <v>1157</v>
      </c>
      <c r="K403" s="12" t="s">
        <v>1170</v>
      </c>
      <c r="L403" s="84" t="s">
        <v>722</v>
      </c>
      <c r="M403" s="85"/>
      <c r="N403" s="88" t="s">
        <v>722</v>
      </c>
      <c r="O403" s="118">
        <v>1.93059E-3</v>
      </c>
      <c r="P403" s="116">
        <v>539.37</v>
      </c>
      <c r="Q403" s="116">
        <v>540.41129999999998</v>
      </c>
      <c r="R403" s="12">
        <v>0</v>
      </c>
      <c r="S403" s="116">
        <v>-1.0412999999999999</v>
      </c>
      <c r="T403" s="12">
        <v>5</v>
      </c>
      <c r="U403" s="12">
        <v>1</v>
      </c>
      <c r="V403" s="116">
        <v>539.37</v>
      </c>
      <c r="W403" s="116">
        <v>540.41129999999998</v>
      </c>
      <c r="X403" s="12" t="s">
        <v>254</v>
      </c>
      <c r="Y403" s="12">
        <v>1</v>
      </c>
      <c r="Z403" s="12">
        <v>0</v>
      </c>
      <c r="AA403" s="12">
        <v>0</v>
      </c>
      <c r="AB403" s="12">
        <v>0</v>
      </c>
      <c r="AC403" s="12">
        <v>8</v>
      </c>
      <c r="AD403" s="12">
        <v>5</v>
      </c>
      <c r="AE403" s="12">
        <v>1</v>
      </c>
      <c r="AF403" s="12">
        <v>10</v>
      </c>
      <c r="AG403" s="12" t="s">
        <v>1933</v>
      </c>
      <c r="AH403" s="12" t="s">
        <v>1552</v>
      </c>
    </row>
    <row r="404" spans="2:34" ht="28.8" x14ac:dyDescent="0.3">
      <c r="B404" s="12" t="s">
        <v>1105</v>
      </c>
      <c r="C404" s="12" t="s">
        <v>304</v>
      </c>
      <c r="D404" s="12" t="s">
        <v>333</v>
      </c>
      <c r="E404" s="12" t="s">
        <v>262</v>
      </c>
      <c r="F404" s="12" t="s">
        <v>1531</v>
      </c>
      <c r="G404" s="12" t="s">
        <v>1532</v>
      </c>
      <c r="H404" s="12" t="s">
        <v>1169</v>
      </c>
      <c r="I404" s="12" t="s">
        <v>1110</v>
      </c>
      <c r="J404" s="12" t="s">
        <v>1157</v>
      </c>
      <c r="K404" s="12" t="s">
        <v>1170</v>
      </c>
      <c r="L404" s="84" t="s">
        <v>722</v>
      </c>
      <c r="M404" s="85"/>
      <c r="N404" s="88" t="s">
        <v>722</v>
      </c>
      <c r="O404" s="118">
        <v>1.3304409999999999E-2</v>
      </c>
      <c r="P404" s="116">
        <v>539.37</v>
      </c>
      <c r="Q404" s="116">
        <v>546.54600000000005</v>
      </c>
      <c r="R404" s="12">
        <v>0</v>
      </c>
      <c r="S404" s="116">
        <v>-7.1760000000000002</v>
      </c>
      <c r="T404" s="12">
        <v>6</v>
      </c>
      <c r="U404" s="12">
        <v>1</v>
      </c>
      <c r="V404" s="116">
        <v>539.37</v>
      </c>
      <c r="W404" s="116">
        <v>546.54600000000005</v>
      </c>
      <c r="X404" s="12" t="s">
        <v>254</v>
      </c>
      <c r="Y404" s="12">
        <v>1</v>
      </c>
      <c r="Z404" s="12">
        <v>0</v>
      </c>
      <c r="AA404" s="12">
        <v>0</v>
      </c>
      <c r="AB404" s="12">
        <v>0</v>
      </c>
      <c r="AC404" s="12">
        <v>9</v>
      </c>
      <c r="AD404" s="12">
        <v>5</v>
      </c>
      <c r="AE404" s="12">
        <v>1</v>
      </c>
      <c r="AF404" s="12">
        <v>10</v>
      </c>
      <c r="AG404" s="12" t="s">
        <v>1934</v>
      </c>
      <c r="AH404" s="12" t="s">
        <v>1552</v>
      </c>
    </row>
    <row r="405" spans="2:34" ht="28.8" x14ac:dyDescent="0.3">
      <c r="B405" s="12" t="s">
        <v>1105</v>
      </c>
      <c r="C405" s="12" t="s">
        <v>304</v>
      </c>
      <c r="D405" s="12" t="s">
        <v>333</v>
      </c>
      <c r="E405" s="12" t="s">
        <v>251</v>
      </c>
      <c r="F405" s="12" t="s">
        <v>1531</v>
      </c>
      <c r="G405" s="12" t="s">
        <v>2898</v>
      </c>
      <c r="H405" s="12" t="s">
        <v>1169</v>
      </c>
      <c r="I405" s="12" t="s">
        <v>1110</v>
      </c>
      <c r="J405" s="12" t="s">
        <v>1157</v>
      </c>
      <c r="K405" s="12" t="s">
        <v>1170</v>
      </c>
      <c r="L405" s="84" t="s">
        <v>722</v>
      </c>
      <c r="M405" s="85"/>
      <c r="N405" s="88" t="s">
        <v>722</v>
      </c>
      <c r="O405" s="118">
        <v>0.21085172999999999</v>
      </c>
      <c r="P405" s="116">
        <v>539.37</v>
      </c>
      <c r="Q405" s="116">
        <v>653.09709999999995</v>
      </c>
      <c r="R405" s="12">
        <v>0</v>
      </c>
      <c r="S405" s="116">
        <v>-113.72709999999999</v>
      </c>
      <c r="T405" s="12">
        <v>7</v>
      </c>
      <c r="U405" s="12">
        <v>1</v>
      </c>
      <c r="V405" s="116">
        <v>539.37</v>
      </c>
      <c r="W405" s="116">
        <v>653.09709999999995</v>
      </c>
      <c r="X405" s="12" t="s">
        <v>254</v>
      </c>
      <c r="Y405" s="12">
        <v>1</v>
      </c>
      <c r="Z405" s="12">
        <v>0</v>
      </c>
      <c r="AA405" s="12">
        <v>0</v>
      </c>
      <c r="AB405" s="12">
        <v>0</v>
      </c>
      <c r="AC405" s="12">
        <v>4</v>
      </c>
      <c r="AD405" s="12">
        <v>5</v>
      </c>
      <c r="AE405" s="12">
        <v>1</v>
      </c>
      <c r="AF405" s="12">
        <v>10</v>
      </c>
      <c r="AG405" s="12" t="s">
        <v>1935</v>
      </c>
      <c r="AH405" s="12" t="s">
        <v>1552</v>
      </c>
    </row>
    <row r="406" spans="2:34" ht="28.8" x14ac:dyDescent="0.3">
      <c r="B406" s="12" t="s">
        <v>1105</v>
      </c>
      <c r="C406" s="12" t="s">
        <v>304</v>
      </c>
      <c r="D406" s="12" t="s">
        <v>333</v>
      </c>
      <c r="E406" s="12" t="s">
        <v>256</v>
      </c>
      <c r="F406" s="12" t="s">
        <v>2846</v>
      </c>
      <c r="G406" s="12" t="s">
        <v>2898</v>
      </c>
      <c r="H406" s="12" t="s">
        <v>1169</v>
      </c>
      <c r="I406" s="12" t="s">
        <v>1110</v>
      </c>
      <c r="J406" s="12" t="s">
        <v>1157</v>
      </c>
      <c r="K406" s="12" t="s">
        <v>1170</v>
      </c>
      <c r="L406" s="84" t="s">
        <v>722</v>
      </c>
      <c r="M406" s="85"/>
      <c r="N406" s="88" t="s">
        <v>722</v>
      </c>
      <c r="O406" s="118">
        <v>0.26957265000000002</v>
      </c>
      <c r="P406" s="116">
        <v>539.37</v>
      </c>
      <c r="Q406" s="116">
        <v>684.76940000000002</v>
      </c>
      <c r="R406" s="12">
        <v>0</v>
      </c>
      <c r="S406" s="116">
        <v>-145.39940000000001</v>
      </c>
      <c r="T406" s="12">
        <v>8</v>
      </c>
      <c r="U406" s="12">
        <v>1</v>
      </c>
      <c r="V406" s="116">
        <v>539.37</v>
      </c>
      <c r="W406" s="116">
        <v>684.76940000000002</v>
      </c>
      <c r="X406" s="12" t="s">
        <v>254</v>
      </c>
      <c r="Y406" s="12">
        <v>1</v>
      </c>
      <c r="Z406" s="12">
        <v>0</v>
      </c>
      <c r="AA406" s="12">
        <v>0</v>
      </c>
      <c r="AB406" s="12">
        <v>0</v>
      </c>
      <c r="AC406" s="12">
        <v>6</v>
      </c>
      <c r="AD406" s="12">
        <v>5</v>
      </c>
      <c r="AE406" s="12">
        <v>1</v>
      </c>
      <c r="AF406" s="12">
        <v>10</v>
      </c>
      <c r="AG406" s="12" t="s">
        <v>1936</v>
      </c>
      <c r="AH406" s="12" t="s">
        <v>1552</v>
      </c>
    </row>
    <row r="407" spans="2:34" ht="43.2" x14ac:dyDescent="0.3">
      <c r="B407" s="12" t="s">
        <v>1105</v>
      </c>
      <c r="C407" s="12" t="s">
        <v>304</v>
      </c>
      <c r="D407" s="12" t="s">
        <v>312</v>
      </c>
      <c r="E407" s="12" t="s">
        <v>259</v>
      </c>
      <c r="F407" s="12" t="s">
        <v>2846</v>
      </c>
      <c r="G407" s="12" t="s">
        <v>1532</v>
      </c>
      <c r="H407" s="12" t="s">
        <v>1175</v>
      </c>
      <c r="I407" s="12" t="s">
        <v>1176</v>
      </c>
      <c r="J407" s="12" t="s">
        <v>1111</v>
      </c>
      <c r="K407" s="12" t="s">
        <v>1177</v>
      </c>
      <c r="L407" s="84" t="s">
        <v>723</v>
      </c>
      <c r="M407" s="85"/>
      <c r="N407" s="88" t="s">
        <v>723</v>
      </c>
      <c r="O407" s="118">
        <v>0.61</v>
      </c>
      <c r="P407" s="116">
        <v>1</v>
      </c>
      <c r="Q407" s="116">
        <v>1.61</v>
      </c>
      <c r="R407" s="12">
        <v>0</v>
      </c>
      <c r="S407" s="116">
        <v>-124.44</v>
      </c>
      <c r="T407" s="12">
        <v>0</v>
      </c>
      <c r="U407" s="12">
        <v>204</v>
      </c>
      <c r="V407" s="116">
        <v>204</v>
      </c>
      <c r="W407" s="116">
        <v>328.44</v>
      </c>
      <c r="X407" s="12" t="s">
        <v>256</v>
      </c>
      <c r="Y407" s="12">
        <v>1</v>
      </c>
      <c r="Z407" s="12">
        <v>1</v>
      </c>
      <c r="AA407" s="12">
        <v>0</v>
      </c>
      <c r="AB407" s="12">
        <v>0</v>
      </c>
      <c r="AC407" s="12">
        <v>7</v>
      </c>
      <c r="AD407" s="12">
        <v>1</v>
      </c>
      <c r="AE407" s="12">
        <v>1</v>
      </c>
      <c r="AF407" s="12">
        <v>11</v>
      </c>
      <c r="AG407" s="12" t="s">
        <v>1939</v>
      </c>
      <c r="AH407" s="12" t="s">
        <v>1552</v>
      </c>
    </row>
    <row r="408" spans="2:34" ht="43.2" x14ac:dyDescent="0.3">
      <c r="B408" s="12" t="s">
        <v>1105</v>
      </c>
      <c r="C408" s="12" t="s">
        <v>304</v>
      </c>
      <c r="D408" s="12" t="s">
        <v>312</v>
      </c>
      <c r="E408" s="12" t="s">
        <v>262</v>
      </c>
      <c r="F408" s="12" t="s">
        <v>1531</v>
      </c>
      <c r="G408" s="12" t="s">
        <v>1532</v>
      </c>
      <c r="H408" s="12" t="s">
        <v>1175</v>
      </c>
      <c r="I408" s="12" t="s">
        <v>1176</v>
      </c>
      <c r="J408" s="12" t="s">
        <v>1111</v>
      </c>
      <c r="K408" s="12" t="s">
        <v>1177</v>
      </c>
      <c r="L408" s="84" t="s">
        <v>723</v>
      </c>
      <c r="M408" s="85"/>
      <c r="N408" s="88" t="s">
        <v>723</v>
      </c>
      <c r="O408" s="118">
        <v>0.63500000000000001</v>
      </c>
      <c r="P408" s="116">
        <v>1</v>
      </c>
      <c r="Q408" s="116">
        <v>1.635</v>
      </c>
      <c r="R408" s="12">
        <v>0</v>
      </c>
      <c r="S408" s="116">
        <v>-129.54</v>
      </c>
      <c r="T408" s="12">
        <v>0</v>
      </c>
      <c r="U408" s="12">
        <v>204</v>
      </c>
      <c r="V408" s="116">
        <v>204</v>
      </c>
      <c r="W408" s="116">
        <v>333.54</v>
      </c>
      <c r="X408" s="12" t="s">
        <v>256</v>
      </c>
      <c r="Y408" s="12">
        <v>1</v>
      </c>
      <c r="Z408" s="12">
        <v>1</v>
      </c>
      <c r="AA408" s="12">
        <v>0</v>
      </c>
      <c r="AB408" s="12">
        <v>0</v>
      </c>
      <c r="AC408" s="12">
        <v>9</v>
      </c>
      <c r="AD408" s="12">
        <v>1</v>
      </c>
      <c r="AE408" s="12">
        <v>1</v>
      </c>
      <c r="AF408" s="12">
        <v>11</v>
      </c>
      <c r="AG408" s="12" t="s">
        <v>1940</v>
      </c>
      <c r="AH408" s="12" t="s">
        <v>1552</v>
      </c>
    </row>
    <row r="409" spans="2:34" ht="43.2" x14ac:dyDescent="0.3">
      <c r="B409" s="12" t="s">
        <v>1105</v>
      </c>
      <c r="C409" s="12" t="s">
        <v>304</v>
      </c>
      <c r="D409" s="12" t="s">
        <v>312</v>
      </c>
      <c r="E409" s="12" t="s">
        <v>249</v>
      </c>
      <c r="F409" s="12" t="s">
        <v>1531</v>
      </c>
      <c r="G409" s="12" t="s">
        <v>1532</v>
      </c>
      <c r="H409" s="12" t="s">
        <v>1175</v>
      </c>
      <c r="I409" s="12" t="s">
        <v>1176</v>
      </c>
      <c r="J409" s="12" t="s">
        <v>1111</v>
      </c>
      <c r="K409" s="12" t="s">
        <v>1177</v>
      </c>
      <c r="L409" s="84" t="s">
        <v>722</v>
      </c>
      <c r="M409" s="85"/>
      <c r="N409" s="88" t="s">
        <v>722</v>
      </c>
      <c r="O409" s="118">
        <v>-0.69599999999999995</v>
      </c>
      <c r="P409" s="116">
        <v>1</v>
      </c>
      <c r="Q409" s="116">
        <v>0.30399999999999999</v>
      </c>
      <c r="R409" s="12">
        <v>0</v>
      </c>
      <c r="S409" s="116">
        <v>141.98399999999901</v>
      </c>
      <c r="T409" s="12">
        <v>1</v>
      </c>
      <c r="U409" s="12">
        <v>204</v>
      </c>
      <c r="V409" s="116">
        <v>204</v>
      </c>
      <c r="W409" s="116">
        <v>62.015999999999998</v>
      </c>
      <c r="X409" s="12" t="s">
        <v>256</v>
      </c>
      <c r="Y409" s="12">
        <v>0</v>
      </c>
      <c r="Z409" s="12">
        <v>0</v>
      </c>
      <c r="AA409" s="12">
        <v>0</v>
      </c>
      <c r="AB409" s="12">
        <v>0</v>
      </c>
      <c r="AC409" s="12">
        <v>3</v>
      </c>
      <c r="AD409" s="12">
        <v>1</v>
      </c>
      <c r="AE409" s="12">
        <v>1</v>
      </c>
      <c r="AF409" s="12">
        <v>11</v>
      </c>
      <c r="AG409" s="12" t="s">
        <v>1937</v>
      </c>
      <c r="AH409" s="12" t="s">
        <v>1552</v>
      </c>
    </row>
    <row r="410" spans="2:34" ht="43.2" x14ac:dyDescent="0.3">
      <c r="B410" s="12" t="s">
        <v>1105</v>
      </c>
      <c r="C410" s="12" t="s">
        <v>304</v>
      </c>
      <c r="D410" s="12" t="s">
        <v>312</v>
      </c>
      <c r="E410" s="12" t="s">
        <v>256</v>
      </c>
      <c r="F410" s="12" t="s">
        <v>2846</v>
      </c>
      <c r="G410" s="12" t="s">
        <v>2898</v>
      </c>
      <c r="H410" s="12" t="s">
        <v>1175</v>
      </c>
      <c r="I410" s="12" t="s">
        <v>1176</v>
      </c>
      <c r="J410" s="12" t="s">
        <v>1111</v>
      </c>
      <c r="K410" s="12" t="s">
        <v>1177</v>
      </c>
      <c r="L410" s="84" t="s">
        <v>722</v>
      </c>
      <c r="M410" s="85"/>
      <c r="N410" s="88" t="s">
        <v>722</v>
      </c>
      <c r="O410" s="118">
        <v>-0.65400000000000003</v>
      </c>
      <c r="P410" s="116">
        <v>1</v>
      </c>
      <c r="Q410" s="116">
        <v>0.34599999999999997</v>
      </c>
      <c r="R410" s="12">
        <v>0</v>
      </c>
      <c r="S410" s="116">
        <v>133.416</v>
      </c>
      <c r="T410" s="12">
        <v>2</v>
      </c>
      <c r="U410" s="12">
        <v>204</v>
      </c>
      <c r="V410" s="116">
        <v>204</v>
      </c>
      <c r="W410" s="116">
        <v>70.584000000000003</v>
      </c>
      <c r="X410" s="12" t="s">
        <v>256</v>
      </c>
      <c r="Y410" s="12">
        <v>0</v>
      </c>
      <c r="Z410" s="12">
        <v>0</v>
      </c>
      <c r="AA410" s="12">
        <v>0</v>
      </c>
      <c r="AB410" s="12">
        <v>1</v>
      </c>
      <c r="AC410" s="12">
        <v>6</v>
      </c>
      <c r="AD410" s="12">
        <v>1</v>
      </c>
      <c r="AE410" s="12">
        <v>1</v>
      </c>
      <c r="AF410" s="12">
        <v>11</v>
      </c>
      <c r="AG410" s="12" t="s">
        <v>1938</v>
      </c>
      <c r="AH410" s="12" t="s">
        <v>1552</v>
      </c>
    </row>
    <row r="411" spans="2:34" ht="43.2" x14ac:dyDescent="0.3">
      <c r="B411" s="12" t="s">
        <v>1105</v>
      </c>
      <c r="C411" s="12" t="s">
        <v>304</v>
      </c>
      <c r="D411" s="12" t="s">
        <v>312</v>
      </c>
      <c r="E411" s="12" t="s">
        <v>246</v>
      </c>
      <c r="F411" s="12" t="s">
        <v>1531</v>
      </c>
      <c r="G411" s="12" t="s">
        <v>2898</v>
      </c>
      <c r="H411" s="12" t="s">
        <v>1175</v>
      </c>
      <c r="I411" s="12" t="s">
        <v>1176</v>
      </c>
      <c r="J411" s="12" t="s">
        <v>1111</v>
      </c>
      <c r="K411" s="12" t="s">
        <v>1177</v>
      </c>
      <c r="L411" s="84" t="s">
        <v>722</v>
      </c>
      <c r="M411" s="85"/>
      <c r="N411" s="88" t="s">
        <v>722</v>
      </c>
      <c r="O411" s="118">
        <v>-0.20699999999999999</v>
      </c>
      <c r="P411" s="116">
        <v>1</v>
      </c>
      <c r="Q411" s="116">
        <v>0.79300000000000004</v>
      </c>
      <c r="R411" s="12">
        <v>0</v>
      </c>
      <c r="S411" s="116">
        <v>42.227999999999902</v>
      </c>
      <c r="T411" s="12">
        <v>3</v>
      </c>
      <c r="U411" s="12">
        <v>204</v>
      </c>
      <c r="V411" s="116">
        <v>204</v>
      </c>
      <c r="W411" s="116">
        <v>161.77199999999999</v>
      </c>
      <c r="X411" s="12" t="s">
        <v>256</v>
      </c>
      <c r="Y411" s="12">
        <v>0</v>
      </c>
      <c r="Z411" s="12">
        <v>0</v>
      </c>
      <c r="AA411" s="12">
        <v>0</v>
      </c>
      <c r="AB411" s="12">
        <v>0</v>
      </c>
      <c r="AC411" s="12">
        <v>2</v>
      </c>
      <c r="AD411" s="12">
        <v>1</v>
      </c>
      <c r="AE411" s="12">
        <v>1</v>
      </c>
      <c r="AF411" s="12">
        <v>11</v>
      </c>
      <c r="AG411" s="12" t="s">
        <v>1941</v>
      </c>
      <c r="AH411" s="12" t="s">
        <v>1552</v>
      </c>
    </row>
    <row r="412" spans="2:34" ht="43.2" x14ac:dyDescent="0.3">
      <c r="B412" s="12" t="s">
        <v>1105</v>
      </c>
      <c r="C412" s="12" t="s">
        <v>304</v>
      </c>
      <c r="D412" s="12" t="s">
        <v>312</v>
      </c>
      <c r="E412" s="12" t="s">
        <v>251</v>
      </c>
      <c r="F412" s="12" t="s">
        <v>1531</v>
      </c>
      <c r="G412" s="12" t="s">
        <v>2898</v>
      </c>
      <c r="H412" s="12" t="s">
        <v>1175</v>
      </c>
      <c r="I412" s="12" t="s">
        <v>1176</v>
      </c>
      <c r="J412" s="12" t="s">
        <v>1111</v>
      </c>
      <c r="K412" s="12" t="s">
        <v>1177</v>
      </c>
      <c r="L412" s="84" t="s">
        <v>722</v>
      </c>
      <c r="M412" s="85"/>
      <c r="N412" s="88" t="s">
        <v>722</v>
      </c>
      <c r="O412" s="118">
        <v>-2.4E-2</v>
      </c>
      <c r="P412" s="116">
        <v>1</v>
      </c>
      <c r="Q412" s="116">
        <v>0.97599999999999998</v>
      </c>
      <c r="R412" s="12">
        <v>0</v>
      </c>
      <c r="S412" s="116">
        <v>4.8959999999999999</v>
      </c>
      <c r="T412" s="12">
        <v>4</v>
      </c>
      <c r="U412" s="12">
        <v>204</v>
      </c>
      <c r="V412" s="116">
        <v>204</v>
      </c>
      <c r="W412" s="116">
        <v>199.10400000000001</v>
      </c>
      <c r="X412" s="12" t="s">
        <v>256</v>
      </c>
      <c r="Y412" s="12">
        <v>0</v>
      </c>
      <c r="Z412" s="12">
        <v>0</v>
      </c>
      <c r="AA412" s="12">
        <v>0</v>
      </c>
      <c r="AB412" s="12">
        <v>0</v>
      </c>
      <c r="AC412" s="12">
        <v>4</v>
      </c>
      <c r="AD412" s="12">
        <v>1</v>
      </c>
      <c r="AE412" s="12">
        <v>1</v>
      </c>
      <c r="AF412" s="12">
        <v>11</v>
      </c>
      <c r="AG412" s="12" t="s">
        <v>1942</v>
      </c>
      <c r="AH412" s="12" t="s">
        <v>1552</v>
      </c>
    </row>
    <row r="413" spans="2:34" ht="43.2" x14ac:dyDescent="0.3">
      <c r="B413" s="12" t="s">
        <v>1105</v>
      </c>
      <c r="C413" s="12" t="s">
        <v>304</v>
      </c>
      <c r="D413" s="12" t="s">
        <v>312</v>
      </c>
      <c r="E413" s="12" t="s">
        <v>260</v>
      </c>
      <c r="F413" s="12" t="s">
        <v>2846</v>
      </c>
      <c r="G413" s="12" t="s">
        <v>2898</v>
      </c>
      <c r="H413" s="12" t="s">
        <v>1175</v>
      </c>
      <c r="I413" s="12" t="s">
        <v>1176</v>
      </c>
      <c r="J413" s="12" t="s">
        <v>1111</v>
      </c>
      <c r="K413" s="12" t="s">
        <v>1177</v>
      </c>
      <c r="L413" s="84" t="s">
        <v>722</v>
      </c>
      <c r="M413" s="85"/>
      <c r="N413" s="88" t="s">
        <v>722</v>
      </c>
      <c r="O413" s="118">
        <v>0.129</v>
      </c>
      <c r="P413" s="116">
        <v>1</v>
      </c>
      <c r="Q413" s="116">
        <v>1.129</v>
      </c>
      <c r="R413" s="12">
        <v>0</v>
      </c>
      <c r="S413" s="116">
        <v>-26.315999999999999</v>
      </c>
      <c r="T413" s="12">
        <v>5</v>
      </c>
      <c r="U413" s="12">
        <v>204</v>
      </c>
      <c r="V413" s="116">
        <v>204</v>
      </c>
      <c r="W413" s="116">
        <v>230.316</v>
      </c>
      <c r="X413" s="12" t="s">
        <v>256</v>
      </c>
      <c r="Y413" s="12">
        <v>1</v>
      </c>
      <c r="Z413" s="12">
        <v>0</v>
      </c>
      <c r="AA413" s="12">
        <v>0</v>
      </c>
      <c r="AB413" s="12">
        <v>0</v>
      </c>
      <c r="AC413" s="12">
        <v>8</v>
      </c>
      <c r="AD413" s="12">
        <v>1</v>
      </c>
      <c r="AE413" s="12">
        <v>1</v>
      </c>
      <c r="AF413" s="12">
        <v>11</v>
      </c>
      <c r="AG413" s="12" t="s">
        <v>1943</v>
      </c>
      <c r="AH413" s="12" t="s">
        <v>1552</v>
      </c>
    </row>
    <row r="414" spans="2:34" ht="43.2" x14ac:dyDescent="0.3">
      <c r="B414" s="12" t="s">
        <v>1105</v>
      </c>
      <c r="C414" s="12" t="s">
        <v>304</v>
      </c>
      <c r="D414" s="12" t="s">
        <v>312</v>
      </c>
      <c r="E414" s="12" t="s">
        <v>254</v>
      </c>
      <c r="F414" s="12" t="s">
        <v>2846</v>
      </c>
      <c r="G414" s="12" t="s">
        <v>1532</v>
      </c>
      <c r="H414" s="12" t="s">
        <v>1175</v>
      </c>
      <c r="I414" s="12" t="s">
        <v>1176</v>
      </c>
      <c r="J414" s="12" t="s">
        <v>1111</v>
      </c>
      <c r="K414" s="12" t="s">
        <v>1177</v>
      </c>
      <c r="L414" s="84" t="s">
        <v>722</v>
      </c>
      <c r="M414" s="85"/>
      <c r="N414" s="88" t="s">
        <v>722</v>
      </c>
      <c r="O414" s="118">
        <v>0.39500000000000002</v>
      </c>
      <c r="P414" s="116">
        <v>1</v>
      </c>
      <c r="Q414" s="116">
        <v>1.395</v>
      </c>
      <c r="R414" s="12">
        <v>0</v>
      </c>
      <c r="S414" s="116">
        <v>-80.58</v>
      </c>
      <c r="T414" s="12">
        <v>6</v>
      </c>
      <c r="U414" s="12">
        <v>204</v>
      </c>
      <c r="V414" s="116">
        <v>204</v>
      </c>
      <c r="W414" s="116">
        <v>284.58</v>
      </c>
      <c r="X414" s="12" t="s">
        <v>256</v>
      </c>
      <c r="Y414" s="12">
        <v>1</v>
      </c>
      <c r="Z414" s="12">
        <v>0</v>
      </c>
      <c r="AA414" s="12">
        <v>0</v>
      </c>
      <c r="AB414" s="12">
        <v>0</v>
      </c>
      <c r="AC414" s="12">
        <v>5</v>
      </c>
      <c r="AD414" s="12">
        <v>1</v>
      </c>
      <c r="AE414" s="12">
        <v>1</v>
      </c>
      <c r="AF414" s="12">
        <v>11</v>
      </c>
      <c r="AG414" s="12" t="s">
        <v>1944</v>
      </c>
      <c r="AH414" s="12" t="s">
        <v>1552</v>
      </c>
    </row>
    <row r="415" spans="2:34" ht="28.8" x14ac:dyDescent="0.3">
      <c r="B415" s="12" t="s">
        <v>1105</v>
      </c>
      <c r="C415" s="12" t="s">
        <v>304</v>
      </c>
      <c r="D415" s="12" t="s">
        <v>322</v>
      </c>
      <c r="E415" s="12" t="s">
        <v>249</v>
      </c>
      <c r="F415" s="12" t="s">
        <v>1531</v>
      </c>
      <c r="G415" s="12" t="s">
        <v>1532</v>
      </c>
      <c r="H415" s="12" t="s">
        <v>1175</v>
      </c>
      <c r="I415" s="12" t="s">
        <v>1176</v>
      </c>
      <c r="J415" s="12" t="s">
        <v>1111</v>
      </c>
      <c r="K415" s="12" t="s">
        <v>1177</v>
      </c>
      <c r="L415" s="84" t="s">
        <v>723</v>
      </c>
      <c r="M415" s="85"/>
      <c r="N415" s="88" t="s">
        <v>723</v>
      </c>
      <c r="O415" s="118">
        <v>-0.86236559000000002</v>
      </c>
      <c r="P415" s="116">
        <v>9.2999999999999999E-2</v>
      </c>
      <c r="Q415" s="116">
        <v>1.2800000000000001E-2</v>
      </c>
      <c r="R415" s="12">
        <v>0</v>
      </c>
      <c r="S415" s="116">
        <v>16.360799999999902</v>
      </c>
      <c r="T415" s="12">
        <v>0</v>
      </c>
      <c r="U415" s="12">
        <v>204</v>
      </c>
      <c r="V415" s="116">
        <v>18.972000000000001</v>
      </c>
      <c r="W415" s="116">
        <v>2.6112000000000002</v>
      </c>
      <c r="X415" s="12" t="s">
        <v>256</v>
      </c>
      <c r="Y415" s="12">
        <v>0</v>
      </c>
      <c r="Z415" s="12">
        <v>0</v>
      </c>
      <c r="AA415" s="12">
        <v>1</v>
      </c>
      <c r="AB415" s="12">
        <v>0</v>
      </c>
      <c r="AC415" s="12">
        <v>3</v>
      </c>
      <c r="AD415" s="12">
        <v>2</v>
      </c>
      <c r="AE415" s="12">
        <v>1</v>
      </c>
      <c r="AF415" s="12">
        <v>11</v>
      </c>
      <c r="AG415" s="12" t="s">
        <v>1945</v>
      </c>
      <c r="AH415" s="12" t="s">
        <v>1552</v>
      </c>
    </row>
    <row r="416" spans="2:34" ht="28.8" x14ac:dyDescent="0.3">
      <c r="B416" s="12" t="s">
        <v>1105</v>
      </c>
      <c r="C416" s="12" t="s">
        <v>304</v>
      </c>
      <c r="D416" s="12" t="s">
        <v>322</v>
      </c>
      <c r="E416" s="12" t="s">
        <v>254</v>
      </c>
      <c r="F416" s="12" t="s">
        <v>2846</v>
      </c>
      <c r="G416" s="12" t="s">
        <v>1532</v>
      </c>
      <c r="H416" s="12" t="s">
        <v>1175</v>
      </c>
      <c r="I416" s="12" t="s">
        <v>1176</v>
      </c>
      <c r="J416" s="12" t="s">
        <v>1111</v>
      </c>
      <c r="K416" s="12" t="s">
        <v>1177</v>
      </c>
      <c r="L416" s="84" t="s">
        <v>723</v>
      </c>
      <c r="M416" s="85"/>
      <c r="N416" s="88" t="s">
        <v>723</v>
      </c>
      <c r="O416" s="118">
        <v>0.96451613000000003</v>
      </c>
      <c r="P416" s="116">
        <v>9.2999999999999999E-2</v>
      </c>
      <c r="Q416" s="116">
        <v>0.1827</v>
      </c>
      <c r="R416" s="12">
        <v>0</v>
      </c>
      <c r="S416" s="116">
        <v>-18.2988</v>
      </c>
      <c r="T416" s="12">
        <v>0</v>
      </c>
      <c r="U416" s="12">
        <v>204</v>
      </c>
      <c r="V416" s="116">
        <v>18.972000000000001</v>
      </c>
      <c r="W416" s="116">
        <v>37.270800000000001</v>
      </c>
      <c r="X416" s="12" t="s">
        <v>256</v>
      </c>
      <c r="Y416" s="12">
        <v>1</v>
      </c>
      <c r="Z416" s="12">
        <v>1</v>
      </c>
      <c r="AA416" s="12">
        <v>0</v>
      </c>
      <c r="AB416" s="12">
        <v>0</v>
      </c>
      <c r="AC416" s="12">
        <v>5</v>
      </c>
      <c r="AD416" s="12">
        <v>2</v>
      </c>
      <c r="AE416" s="12">
        <v>1</v>
      </c>
      <c r="AF416" s="12">
        <v>11</v>
      </c>
      <c r="AG416" s="12" t="s">
        <v>1947</v>
      </c>
      <c r="AH416" s="12" t="s">
        <v>1552</v>
      </c>
    </row>
    <row r="417" spans="2:34" ht="28.8" x14ac:dyDescent="0.3">
      <c r="B417" s="12" t="s">
        <v>1105</v>
      </c>
      <c r="C417" s="12" t="s">
        <v>304</v>
      </c>
      <c r="D417" s="12" t="s">
        <v>322</v>
      </c>
      <c r="E417" s="12" t="s">
        <v>260</v>
      </c>
      <c r="F417" s="12" t="s">
        <v>2846</v>
      </c>
      <c r="G417" s="12" t="s">
        <v>2898</v>
      </c>
      <c r="H417" s="12" t="s">
        <v>1175</v>
      </c>
      <c r="I417" s="12" t="s">
        <v>1176</v>
      </c>
      <c r="J417" s="12" t="s">
        <v>1111</v>
      </c>
      <c r="K417" s="12" t="s">
        <v>1177</v>
      </c>
      <c r="L417" s="84" t="s">
        <v>723</v>
      </c>
      <c r="M417" s="85"/>
      <c r="N417" s="88" t="s">
        <v>723</v>
      </c>
      <c r="O417" s="118">
        <v>1.0516129000000001</v>
      </c>
      <c r="P417" s="116">
        <v>9.2999999999999999E-2</v>
      </c>
      <c r="Q417" s="116">
        <v>0.1908</v>
      </c>
      <c r="R417" s="12">
        <v>0</v>
      </c>
      <c r="S417" s="116">
        <v>-19.9512</v>
      </c>
      <c r="T417" s="12">
        <v>0</v>
      </c>
      <c r="U417" s="12">
        <v>204</v>
      </c>
      <c r="V417" s="116">
        <v>18.972000000000001</v>
      </c>
      <c r="W417" s="116">
        <v>38.923200000000001</v>
      </c>
      <c r="X417" s="12" t="s">
        <v>256</v>
      </c>
      <c r="Y417" s="12">
        <v>1</v>
      </c>
      <c r="Z417" s="12">
        <v>1</v>
      </c>
      <c r="AA417" s="12">
        <v>0</v>
      </c>
      <c r="AB417" s="12">
        <v>0</v>
      </c>
      <c r="AC417" s="12">
        <v>8</v>
      </c>
      <c r="AD417" s="12">
        <v>2</v>
      </c>
      <c r="AE417" s="12">
        <v>1</v>
      </c>
      <c r="AF417" s="12">
        <v>11</v>
      </c>
      <c r="AG417" s="12" t="s">
        <v>1948</v>
      </c>
      <c r="AH417" s="12" t="s">
        <v>1552</v>
      </c>
    </row>
    <row r="418" spans="2:34" ht="28.8" x14ac:dyDescent="0.3">
      <c r="B418" s="12" t="s">
        <v>1105</v>
      </c>
      <c r="C418" s="12" t="s">
        <v>304</v>
      </c>
      <c r="D418" s="12" t="s">
        <v>322</v>
      </c>
      <c r="E418" s="12" t="s">
        <v>259</v>
      </c>
      <c r="F418" s="12" t="s">
        <v>2846</v>
      </c>
      <c r="G418" s="12" t="s">
        <v>1532</v>
      </c>
      <c r="H418" s="12" t="s">
        <v>1175</v>
      </c>
      <c r="I418" s="12" t="s">
        <v>1176</v>
      </c>
      <c r="J418" s="12" t="s">
        <v>1111</v>
      </c>
      <c r="K418" s="12" t="s">
        <v>1177</v>
      </c>
      <c r="L418" s="84" t="s">
        <v>723</v>
      </c>
      <c r="M418" s="85"/>
      <c r="N418" s="88" t="s">
        <v>723</v>
      </c>
      <c r="O418" s="118">
        <v>1.5967741900000001</v>
      </c>
      <c r="P418" s="116">
        <v>9.2999999999999999E-2</v>
      </c>
      <c r="Q418" s="116">
        <v>0.24149999999999999</v>
      </c>
      <c r="R418" s="12">
        <v>0</v>
      </c>
      <c r="S418" s="116">
        <v>-30.293999999999901</v>
      </c>
      <c r="T418" s="12">
        <v>0</v>
      </c>
      <c r="U418" s="12">
        <v>204</v>
      </c>
      <c r="V418" s="116">
        <v>18.972000000000001</v>
      </c>
      <c r="W418" s="116">
        <v>49.265999999999998</v>
      </c>
      <c r="X418" s="12" t="s">
        <v>256</v>
      </c>
      <c r="Y418" s="12">
        <v>1</v>
      </c>
      <c r="Z418" s="12">
        <v>1</v>
      </c>
      <c r="AA418" s="12">
        <v>0</v>
      </c>
      <c r="AB418" s="12">
        <v>0</v>
      </c>
      <c r="AC418" s="12">
        <v>7</v>
      </c>
      <c r="AD418" s="12">
        <v>2</v>
      </c>
      <c r="AE418" s="12">
        <v>1</v>
      </c>
      <c r="AF418" s="12">
        <v>11</v>
      </c>
      <c r="AG418" s="12" t="s">
        <v>1949</v>
      </c>
      <c r="AH418" s="12" t="s">
        <v>1552</v>
      </c>
    </row>
    <row r="419" spans="2:34" ht="28.8" x14ac:dyDescent="0.3">
      <c r="B419" s="12" t="s">
        <v>1105</v>
      </c>
      <c r="C419" s="12" t="s">
        <v>304</v>
      </c>
      <c r="D419" s="12" t="s">
        <v>322</v>
      </c>
      <c r="E419" s="12" t="s">
        <v>256</v>
      </c>
      <c r="F419" s="12" t="s">
        <v>2846</v>
      </c>
      <c r="G419" s="12" t="s">
        <v>2898</v>
      </c>
      <c r="H419" s="12" t="s">
        <v>1175</v>
      </c>
      <c r="I419" s="12" t="s">
        <v>1176</v>
      </c>
      <c r="J419" s="12" t="s">
        <v>1111</v>
      </c>
      <c r="K419" s="12" t="s">
        <v>1177</v>
      </c>
      <c r="L419" s="84" t="s">
        <v>722</v>
      </c>
      <c r="M419" s="85"/>
      <c r="N419" s="88" t="s">
        <v>722</v>
      </c>
      <c r="O419" s="118">
        <v>-0.59462366</v>
      </c>
      <c r="P419" s="116">
        <v>9.2999999999999999E-2</v>
      </c>
      <c r="Q419" s="116">
        <v>3.7699999999999997E-2</v>
      </c>
      <c r="R419" s="12">
        <v>0</v>
      </c>
      <c r="S419" s="116">
        <v>11.2812</v>
      </c>
      <c r="T419" s="12">
        <v>1</v>
      </c>
      <c r="U419" s="12">
        <v>204</v>
      </c>
      <c r="V419" s="116">
        <v>18.972000000000001</v>
      </c>
      <c r="W419" s="116">
        <v>7.6908000000000003</v>
      </c>
      <c r="X419" s="12" t="s">
        <v>256</v>
      </c>
      <c r="Y419" s="12">
        <v>0</v>
      </c>
      <c r="Z419" s="12">
        <v>0</v>
      </c>
      <c r="AA419" s="12">
        <v>0</v>
      </c>
      <c r="AB419" s="12">
        <v>1</v>
      </c>
      <c r="AC419" s="12">
        <v>6</v>
      </c>
      <c r="AD419" s="12">
        <v>2</v>
      </c>
      <c r="AE419" s="12">
        <v>1</v>
      </c>
      <c r="AF419" s="12">
        <v>11</v>
      </c>
      <c r="AG419" s="12" t="s">
        <v>1946</v>
      </c>
      <c r="AH419" s="12" t="s">
        <v>1552</v>
      </c>
    </row>
    <row r="420" spans="2:34" ht="28.8" x14ac:dyDescent="0.3">
      <c r="B420" s="12" t="s">
        <v>1105</v>
      </c>
      <c r="C420" s="12" t="s">
        <v>304</v>
      </c>
      <c r="D420" s="12" t="s">
        <v>322</v>
      </c>
      <c r="E420" s="12" t="s">
        <v>262</v>
      </c>
      <c r="F420" s="12" t="s">
        <v>1531</v>
      </c>
      <c r="G420" s="12" t="s">
        <v>1532</v>
      </c>
      <c r="H420" s="12" t="s">
        <v>1175</v>
      </c>
      <c r="I420" s="12" t="s">
        <v>1176</v>
      </c>
      <c r="J420" s="12" t="s">
        <v>1111</v>
      </c>
      <c r="K420" s="12" t="s">
        <v>1177</v>
      </c>
      <c r="L420" s="84" t="s">
        <v>722</v>
      </c>
      <c r="M420" s="85"/>
      <c r="N420" s="88" t="s">
        <v>722</v>
      </c>
      <c r="O420" s="118">
        <v>-0.29677418999999999</v>
      </c>
      <c r="P420" s="116">
        <v>9.2999999999999999E-2</v>
      </c>
      <c r="Q420" s="116">
        <v>6.54E-2</v>
      </c>
      <c r="R420" s="12">
        <v>0</v>
      </c>
      <c r="S420" s="116">
        <v>5.6303999999999998</v>
      </c>
      <c r="T420" s="12">
        <v>2</v>
      </c>
      <c r="U420" s="12">
        <v>204</v>
      </c>
      <c r="V420" s="116">
        <v>18.972000000000001</v>
      </c>
      <c r="W420" s="116">
        <v>13.3416</v>
      </c>
      <c r="X420" s="12" t="s">
        <v>256</v>
      </c>
      <c r="Y420" s="12">
        <v>0</v>
      </c>
      <c r="Z420" s="12">
        <v>0</v>
      </c>
      <c r="AA420" s="12">
        <v>0</v>
      </c>
      <c r="AB420" s="12">
        <v>0</v>
      </c>
      <c r="AC420" s="12">
        <v>9</v>
      </c>
      <c r="AD420" s="12">
        <v>2</v>
      </c>
      <c r="AE420" s="12">
        <v>1</v>
      </c>
      <c r="AF420" s="12">
        <v>11</v>
      </c>
      <c r="AG420" s="12" t="s">
        <v>1950</v>
      </c>
      <c r="AH420" s="12" t="s">
        <v>1552</v>
      </c>
    </row>
    <row r="421" spans="2:34" ht="28.8" x14ac:dyDescent="0.3">
      <c r="B421" s="12" t="s">
        <v>1105</v>
      </c>
      <c r="C421" s="12" t="s">
        <v>304</v>
      </c>
      <c r="D421" s="12" t="s">
        <v>322</v>
      </c>
      <c r="E421" s="12" t="s">
        <v>251</v>
      </c>
      <c r="F421" s="12" t="s">
        <v>1531</v>
      </c>
      <c r="G421" s="12" t="s">
        <v>2898</v>
      </c>
      <c r="H421" s="12" t="s">
        <v>1175</v>
      </c>
      <c r="I421" s="12" t="s">
        <v>1176</v>
      </c>
      <c r="J421" s="12" t="s">
        <v>1111</v>
      </c>
      <c r="K421" s="12" t="s">
        <v>1177</v>
      </c>
      <c r="L421" s="84" t="s">
        <v>722</v>
      </c>
      <c r="M421" s="85"/>
      <c r="N421" s="88" t="s">
        <v>722</v>
      </c>
      <c r="O421" s="118">
        <v>-0.14946237000000001</v>
      </c>
      <c r="P421" s="116">
        <v>9.2999999999999999E-2</v>
      </c>
      <c r="Q421" s="116">
        <v>7.9100000000000004E-2</v>
      </c>
      <c r="R421" s="12">
        <v>0</v>
      </c>
      <c r="S421" s="116">
        <v>2.8355999999999999</v>
      </c>
      <c r="T421" s="12">
        <v>3</v>
      </c>
      <c r="U421" s="12">
        <v>204</v>
      </c>
      <c r="V421" s="116">
        <v>18.972000000000001</v>
      </c>
      <c r="W421" s="116">
        <v>16.136399999999998</v>
      </c>
      <c r="X421" s="12" t="s">
        <v>256</v>
      </c>
      <c r="Y421" s="12">
        <v>0</v>
      </c>
      <c r="Z421" s="12">
        <v>0</v>
      </c>
      <c r="AA421" s="12">
        <v>0</v>
      </c>
      <c r="AB421" s="12">
        <v>0</v>
      </c>
      <c r="AC421" s="12">
        <v>4</v>
      </c>
      <c r="AD421" s="12">
        <v>2</v>
      </c>
      <c r="AE421" s="12">
        <v>1</v>
      </c>
      <c r="AF421" s="12">
        <v>11</v>
      </c>
      <c r="AG421" s="12" t="s">
        <v>1951</v>
      </c>
      <c r="AH421" s="12" t="s">
        <v>1552</v>
      </c>
    </row>
    <row r="422" spans="2:34" ht="28.8" x14ac:dyDescent="0.3">
      <c r="B422" s="12" t="s">
        <v>1105</v>
      </c>
      <c r="C422" s="12" t="s">
        <v>304</v>
      </c>
      <c r="D422" s="12" t="s">
        <v>322</v>
      </c>
      <c r="E422" s="12" t="s">
        <v>246</v>
      </c>
      <c r="F422" s="12" t="s">
        <v>1531</v>
      </c>
      <c r="G422" s="12" t="s">
        <v>2898</v>
      </c>
      <c r="H422" s="12" t="s">
        <v>1175</v>
      </c>
      <c r="I422" s="12" t="s">
        <v>1176</v>
      </c>
      <c r="J422" s="12" t="s">
        <v>1111</v>
      </c>
      <c r="K422" s="12" t="s">
        <v>1177</v>
      </c>
      <c r="L422" s="84" t="s">
        <v>722</v>
      </c>
      <c r="M422" s="85"/>
      <c r="N422" s="88" t="s">
        <v>722</v>
      </c>
      <c r="O422" s="118">
        <v>0.35591398000000002</v>
      </c>
      <c r="P422" s="116">
        <v>9.2999999999999999E-2</v>
      </c>
      <c r="Q422" s="116">
        <v>0.12609999999999999</v>
      </c>
      <c r="R422" s="12">
        <v>0</v>
      </c>
      <c r="S422" s="116">
        <v>-6.7523999999999997</v>
      </c>
      <c r="T422" s="12">
        <v>4</v>
      </c>
      <c r="U422" s="12">
        <v>204</v>
      </c>
      <c r="V422" s="116">
        <v>18.972000000000001</v>
      </c>
      <c r="W422" s="116">
        <v>25.724399999999999</v>
      </c>
      <c r="X422" s="12" t="s">
        <v>256</v>
      </c>
      <c r="Y422" s="12">
        <v>1</v>
      </c>
      <c r="Z422" s="12">
        <v>0</v>
      </c>
      <c r="AA422" s="12">
        <v>0</v>
      </c>
      <c r="AB422" s="12">
        <v>0</v>
      </c>
      <c r="AC422" s="12">
        <v>2</v>
      </c>
      <c r="AD422" s="12">
        <v>2</v>
      </c>
      <c r="AE422" s="12">
        <v>1</v>
      </c>
      <c r="AF422" s="12">
        <v>11</v>
      </c>
      <c r="AG422" s="12" t="s">
        <v>1952</v>
      </c>
      <c r="AH422" s="12" t="s">
        <v>1552</v>
      </c>
    </row>
    <row r="423" spans="2:34" ht="28.8" x14ac:dyDescent="0.3">
      <c r="B423" s="12" t="s">
        <v>1105</v>
      </c>
      <c r="C423" s="12" t="s">
        <v>304</v>
      </c>
      <c r="D423" s="12" t="s">
        <v>327</v>
      </c>
      <c r="E423" s="12" t="s">
        <v>256</v>
      </c>
      <c r="F423" s="12" t="s">
        <v>2846</v>
      </c>
      <c r="G423" s="12" t="s">
        <v>2898</v>
      </c>
      <c r="H423" s="12" t="s">
        <v>1175</v>
      </c>
      <c r="I423" s="12" t="s">
        <v>1176</v>
      </c>
      <c r="J423" s="12" t="s">
        <v>1111</v>
      </c>
      <c r="K423" s="12" t="s">
        <v>1177</v>
      </c>
      <c r="L423" s="84" t="s">
        <v>723</v>
      </c>
      <c r="M423" s="85"/>
      <c r="N423" s="88" t="s">
        <v>723</v>
      </c>
      <c r="O423" s="118">
        <v>-0.98939394000000003</v>
      </c>
      <c r="P423" s="116">
        <v>0.19800000000000001</v>
      </c>
      <c r="Q423" s="116">
        <v>2.0999999999999999E-3</v>
      </c>
      <c r="R423" s="12">
        <v>0</v>
      </c>
      <c r="S423" s="116">
        <v>39.9636</v>
      </c>
      <c r="T423" s="12">
        <v>0</v>
      </c>
      <c r="U423" s="12">
        <v>204</v>
      </c>
      <c r="V423" s="116">
        <v>40.392000000000003</v>
      </c>
      <c r="W423" s="116">
        <v>0.4284</v>
      </c>
      <c r="X423" s="12" t="s">
        <v>256</v>
      </c>
      <c r="Y423" s="12">
        <v>0</v>
      </c>
      <c r="Z423" s="12">
        <v>0</v>
      </c>
      <c r="AA423" s="12">
        <v>1</v>
      </c>
      <c r="AB423" s="12">
        <v>1</v>
      </c>
      <c r="AC423" s="12">
        <v>6</v>
      </c>
      <c r="AD423" s="12">
        <v>3</v>
      </c>
      <c r="AE423" s="12">
        <v>1</v>
      </c>
      <c r="AF423" s="12">
        <v>11</v>
      </c>
      <c r="AG423" s="12" t="s">
        <v>1953</v>
      </c>
      <c r="AH423" s="12" t="s">
        <v>1552</v>
      </c>
    </row>
    <row r="424" spans="2:34" ht="28.8" x14ac:dyDescent="0.3">
      <c r="B424" s="12" t="s">
        <v>1105</v>
      </c>
      <c r="C424" s="12" t="s">
        <v>304</v>
      </c>
      <c r="D424" s="12" t="s">
        <v>327</v>
      </c>
      <c r="E424" s="12" t="s">
        <v>259</v>
      </c>
      <c r="F424" s="12" t="s">
        <v>2846</v>
      </c>
      <c r="G424" s="12" t="s">
        <v>1532</v>
      </c>
      <c r="H424" s="12" t="s">
        <v>1175</v>
      </c>
      <c r="I424" s="12" t="s">
        <v>1176</v>
      </c>
      <c r="J424" s="12" t="s">
        <v>1111</v>
      </c>
      <c r="K424" s="12" t="s">
        <v>1177</v>
      </c>
      <c r="L424" s="84" t="s">
        <v>723</v>
      </c>
      <c r="M424" s="85"/>
      <c r="N424" s="88" t="s">
        <v>723</v>
      </c>
      <c r="O424" s="118">
        <v>-0.95101009999999997</v>
      </c>
      <c r="P424" s="116">
        <v>0.19800000000000001</v>
      </c>
      <c r="Q424" s="116">
        <v>9.7000000000000003E-3</v>
      </c>
      <c r="R424" s="12">
        <v>0</v>
      </c>
      <c r="S424" s="116">
        <v>38.413199999999897</v>
      </c>
      <c r="T424" s="12">
        <v>0</v>
      </c>
      <c r="U424" s="12">
        <v>204</v>
      </c>
      <c r="V424" s="116">
        <v>40.392000000000003</v>
      </c>
      <c r="W424" s="116">
        <v>1.9787999999999999</v>
      </c>
      <c r="X424" s="12" t="s">
        <v>256</v>
      </c>
      <c r="Y424" s="12">
        <v>0</v>
      </c>
      <c r="Z424" s="12">
        <v>0</v>
      </c>
      <c r="AA424" s="12">
        <v>1</v>
      </c>
      <c r="AB424" s="12">
        <v>0</v>
      </c>
      <c r="AC424" s="12">
        <v>7</v>
      </c>
      <c r="AD424" s="12">
        <v>3</v>
      </c>
      <c r="AE424" s="12">
        <v>1</v>
      </c>
      <c r="AF424" s="12">
        <v>11</v>
      </c>
      <c r="AG424" s="12" t="s">
        <v>1954</v>
      </c>
      <c r="AH424" s="12" t="s">
        <v>1552</v>
      </c>
    </row>
    <row r="425" spans="2:34" ht="28.8" x14ac:dyDescent="0.3">
      <c r="B425" s="12" t="s">
        <v>1105</v>
      </c>
      <c r="C425" s="12" t="s">
        <v>304</v>
      </c>
      <c r="D425" s="12" t="s">
        <v>327</v>
      </c>
      <c r="E425" s="12" t="s">
        <v>246</v>
      </c>
      <c r="F425" s="12" t="s">
        <v>1531</v>
      </c>
      <c r="G425" s="12" t="s">
        <v>2898</v>
      </c>
      <c r="H425" s="12" t="s">
        <v>1175</v>
      </c>
      <c r="I425" s="12" t="s">
        <v>1176</v>
      </c>
      <c r="J425" s="12" t="s">
        <v>1111</v>
      </c>
      <c r="K425" s="12" t="s">
        <v>1177</v>
      </c>
      <c r="L425" s="84" t="s">
        <v>723</v>
      </c>
      <c r="M425" s="85"/>
      <c r="N425" s="88" t="s">
        <v>723</v>
      </c>
      <c r="O425" s="118">
        <v>-0.90808080999999996</v>
      </c>
      <c r="P425" s="116">
        <v>0.19800000000000001</v>
      </c>
      <c r="Q425" s="116">
        <v>1.8200000000000001E-2</v>
      </c>
      <c r="R425" s="12">
        <v>0</v>
      </c>
      <c r="S425" s="116">
        <v>36.679199999999902</v>
      </c>
      <c r="T425" s="12">
        <v>0</v>
      </c>
      <c r="U425" s="12">
        <v>204</v>
      </c>
      <c r="V425" s="116">
        <v>40.392000000000003</v>
      </c>
      <c r="W425" s="116">
        <v>3.7128000000000001</v>
      </c>
      <c r="X425" s="12" t="s">
        <v>256</v>
      </c>
      <c r="Y425" s="12">
        <v>0</v>
      </c>
      <c r="Z425" s="12">
        <v>0</v>
      </c>
      <c r="AA425" s="12">
        <v>1</v>
      </c>
      <c r="AB425" s="12">
        <v>0</v>
      </c>
      <c r="AC425" s="12">
        <v>2</v>
      </c>
      <c r="AD425" s="12">
        <v>3</v>
      </c>
      <c r="AE425" s="12">
        <v>1</v>
      </c>
      <c r="AF425" s="12">
        <v>11</v>
      </c>
      <c r="AG425" s="12" t="s">
        <v>1955</v>
      </c>
      <c r="AH425" s="12" t="s">
        <v>1552</v>
      </c>
    </row>
    <row r="426" spans="2:34" ht="28.8" x14ac:dyDescent="0.3">
      <c r="B426" s="12" t="s">
        <v>1105</v>
      </c>
      <c r="C426" s="12" t="s">
        <v>304</v>
      </c>
      <c r="D426" s="12" t="s">
        <v>327</v>
      </c>
      <c r="E426" s="12" t="s">
        <v>249</v>
      </c>
      <c r="F426" s="12" t="s">
        <v>1531</v>
      </c>
      <c r="G426" s="12" t="s">
        <v>1532</v>
      </c>
      <c r="H426" s="12" t="s">
        <v>1175</v>
      </c>
      <c r="I426" s="12" t="s">
        <v>1176</v>
      </c>
      <c r="J426" s="12" t="s">
        <v>1111</v>
      </c>
      <c r="K426" s="12" t="s">
        <v>1177</v>
      </c>
      <c r="L426" s="84" t="s">
        <v>723</v>
      </c>
      <c r="M426" s="85"/>
      <c r="N426" s="88" t="s">
        <v>723</v>
      </c>
      <c r="O426" s="118">
        <v>-0.89242423999999998</v>
      </c>
      <c r="P426" s="116">
        <v>0.19800000000000001</v>
      </c>
      <c r="Q426" s="116">
        <v>2.1299999999999999E-2</v>
      </c>
      <c r="R426" s="12">
        <v>0</v>
      </c>
      <c r="S426" s="116">
        <v>36.046799999999998</v>
      </c>
      <c r="T426" s="12">
        <v>0</v>
      </c>
      <c r="U426" s="12">
        <v>204</v>
      </c>
      <c r="V426" s="116">
        <v>40.392000000000003</v>
      </c>
      <c r="W426" s="116">
        <v>4.3452000000000002</v>
      </c>
      <c r="X426" s="12" t="s">
        <v>256</v>
      </c>
      <c r="Y426" s="12">
        <v>0</v>
      </c>
      <c r="Z426" s="12">
        <v>0</v>
      </c>
      <c r="AA426" s="12">
        <v>1</v>
      </c>
      <c r="AB426" s="12">
        <v>0</v>
      </c>
      <c r="AC426" s="12">
        <v>3</v>
      </c>
      <c r="AD426" s="12">
        <v>3</v>
      </c>
      <c r="AE426" s="12">
        <v>1</v>
      </c>
      <c r="AF426" s="12">
        <v>11</v>
      </c>
      <c r="AG426" s="12" t="s">
        <v>1956</v>
      </c>
      <c r="AH426" s="12" t="s">
        <v>1552</v>
      </c>
    </row>
    <row r="427" spans="2:34" ht="28.8" x14ac:dyDescent="0.3">
      <c r="B427" s="12" t="s">
        <v>1105</v>
      </c>
      <c r="C427" s="12" t="s">
        <v>304</v>
      </c>
      <c r="D427" s="12" t="s">
        <v>327</v>
      </c>
      <c r="E427" s="12" t="s">
        <v>251</v>
      </c>
      <c r="F427" s="12" t="s">
        <v>1531</v>
      </c>
      <c r="G427" s="12" t="s">
        <v>2898</v>
      </c>
      <c r="H427" s="12" t="s">
        <v>1175</v>
      </c>
      <c r="I427" s="12" t="s">
        <v>1176</v>
      </c>
      <c r="J427" s="12" t="s">
        <v>1111</v>
      </c>
      <c r="K427" s="12" t="s">
        <v>1177</v>
      </c>
      <c r="L427" s="84" t="s">
        <v>722</v>
      </c>
      <c r="M427" s="85"/>
      <c r="N427" s="88" t="s">
        <v>722</v>
      </c>
      <c r="O427" s="118">
        <v>-0.49696970000000001</v>
      </c>
      <c r="P427" s="116">
        <v>0.19800000000000001</v>
      </c>
      <c r="Q427" s="116">
        <v>9.9599999999999994E-2</v>
      </c>
      <c r="R427" s="12">
        <v>0</v>
      </c>
      <c r="S427" s="116">
        <v>20.073599999999999</v>
      </c>
      <c r="T427" s="12">
        <v>1</v>
      </c>
      <c r="U427" s="12">
        <v>204</v>
      </c>
      <c r="V427" s="116">
        <v>40.392000000000003</v>
      </c>
      <c r="W427" s="116">
        <v>20.3184</v>
      </c>
      <c r="X427" s="12" t="s">
        <v>256</v>
      </c>
      <c r="Y427" s="12">
        <v>0</v>
      </c>
      <c r="Z427" s="12">
        <v>0</v>
      </c>
      <c r="AA427" s="12">
        <v>0</v>
      </c>
      <c r="AB427" s="12">
        <v>0</v>
      </c>
      <c r="AC427" s="12">
        <v>4</v>
      </c>
      <c r="AD427" s="12">
        <v>3</v>
      </c>
      <c r="AE427" s="12">
        <v>1</v>
      </c>
      <c r="AF427" s="12">
        <v>11</v>
      </c>
      <c r="AG427" s="12" t="s">
        <v>1957</v>
      </c>
      <c r="AH427" s="12" t="s">
        <v>1552</v>
      </c>
    </row>
    <row r="428" spans="2:34" ht="28.8" x14ac:dyDescent="0.3">
      <c r="B428" s="12" t="s">
        <v>1105</v>
      </c>
      <c r="C428" s="12" t="s">
        <v>304</v>
      </c>
      <c r="D428" s="12" t="s">
        <v>327</v>
      </c>
      <c r="E428" s="12" t="s">
        <v>260</v>
      </c>
      <c r="F428" s="12" t="s">
        <v>2846</v>
      </c>
      <c r="G428" s="12" t="s">
        <v>2898</v>
      </c>
      <c r="H428" s="12" t="s">
        <v>1175</v>
      </c>
      <c r="I428" s="12" t="s">
        <v>1176</v>
      </c>
      <c r="J428" s="12" t="s">
        <v>1111</v>
      </c>
      <c r="K428" s="12" t="s">
        <v>1177</v>
      </c>
      <c r="L428" s="84" t="s">
        <v>722</v>
      </c>
      <c r="M428" s="85"/>
      <c r="N428" s="88" t="s">
        <v>722</v>
      </c>
      <c r="O428" s="118">
        <v>-0.28131313000000002</v>
      </c>
      <c r="P428" s="116">
        <v>0.19800000000000001</v>
      </c>
      <c r="Q428" s="116">
        <v>0.14230000000000001</v>
      </c>
      <c r="R428" s="12">
        <v>0</v>
      </c>
      <c r="S428" s="116">
        <v>11.3628</v>
      </c>
      <c r="T428" s="12">
        <v>2</v>
      </c>
      <c r="U428" s="12">
        <v>204</v>
      </c>
      <c r="V428" s="116">
        <v>40.392000000000003</v>
      </c>
      <c r="W428" s="116">
        <v>29.029199999999999</v>
      </c>
      <c r="X428" s="12" t="s">
        <v>256</v>
      </c>
      <c r="Y428" s="12">
        <v>0</v>
      </c>
      <c r="Z428" s="12">
        <v>0</v>
      </c>
      <c r="AA428" s="12">
        <v>0</v>
      </c>
      <c r="AB428" s="12">
        <v>0</v>
      </c>
      <c r="AC428" s="12">
        <v>8</v>
      </c>
      <c r="AD428" s="12">
        <v>3</v>
      </c>
      <c r="AE428" s="12">
        <v>1</v>
      </c>
      <c r="AF428" s="12">
        <v>11</v>
      </c>
      <c r="AG428" s="12" t="s">
        <v>1958</v>
      </c>
      <c r="AH428" s="12" t="s">
        <v>1552</v>
      </c>
    </row>
    <row r="429" spans="2:34" ht="28.8" x14ac:dyDescent="0.3">
      <c r="B429" s="12" t="s">
        <v>1105</v>
      </c>
      <c r="C429" s="12" t="s">
        <v>304</v>
      </c>
      <c r="D429" s="12" t="s">
        <v>327</v>
      </c>
      <c r="E429" s="12" t="s">
        <v>262</v>
      </c>
      <c r="F429" s="12" t="s">
        <v>1531</v>
      </c>
      <c r="G429" s="12" t="s">
        <v>1532</v>
      </c>
      <c r="H429" s="12" t="s">
        <v>1175</v>
      </c>
      <c r="I429" s="12" t="s">
        <v>1176</v>
      </c>
      <c r="J429" s="12" t="s">
        <v>1111</v>
      </c>
      <c r="K429" s="12" t="s">
        <v>1177</v>
      </c>
      <c r="L429" s="84" t="s">
        <v>722</v>
      </c>
      <c r="M429" s="85"/>
      <c r="N429" s="88" t="s">
        <v>722</v>
      </c>
      <c r="O429" s="118">
        <v>4.8484850000000003E-2</v>
      </c>
      <c r="P429" s="116">
        <v>0.19800000000000001</v>
      </c>
      <c r="Q429" s="116">
        <v>0.20760000000000001</v>
      </c>
      <c r="R429" s="12">
        <v>0</v>
      </c>
      <c r="S429" s="116">
        <v>-1.9583999999999999</v>
      </c>
      <c r="T429" s="12">
        <v>3</v>
      </c>
      <c r="U429" s="12">
        <v>204</v>
      </c>
      <c r="V429" s="116">
        <v>40.392000000000003</v>
      </c>
      <c r="W429" s="116">
        <v>42.3504</v>
      </c>
      <c r="X429" s="12" t="s">
        <v>256</v>
      </c>
      <c r="Y429" s="12">
        <v>1</v>
      </c>
      <c r="Z429" s="12">
        <v>0</v>
      </c>
      <c r="AA429" s="12">
        <v>0</v>
      </c>
      <c r="AB429" s="12">
        <v>0</v>
      </c>
      <c r="AC429" s="12">
        <v>9</v>
      </c>
      <c r="AD429" s="12">
        <v>3</v>
      </c>
      <c r="AE429" s="12">
        <v>1</v>
      </c>
      <c r="AF429" s="12">
        <v>11</v>
      </c>
      <c r="AG429" s="12" t="s">
        <v>1959</v>
      </c>
      <c r="AH429" s="12" t="s">
        <v>1552</v>
      </c>
    </row>
    <row r="430" spans="2:34" ht="28.8" x14ac:dyDescent="0.3">
      <c r="B430" s="12" t="s">
        <v>1105</v>
      </c>
      <c r="C430" s="12" t="s">
        <v>304</v>
      </c>
      <c r="D430" s="12" t="s">
        <v>327</v>
      </c>
      <c r="E430" s="12" t="s">
        <v>254</v>
      </c>
      <c r="F430" s="12" t="s">
        <v>2846</v>
      </c>
      <c r="G430" s="12" t="s">
        <v>1532</v>
      </c>
      <c r="H430" s="12" t="s">
        <v>1175</v>
      </c>
      <c r="I430" s="12" t="s">
        <v>1176</v>
      </c>
      <c r="J430" s="12" t="s">
        <v>1111</v>
      </c>
      <c r="K430" s="12" t="s">
        <v>1177</v>
      </c>
      <c r="L430" s="84" t="s">
        <v>722</v>
      </c>
      <c r="M430" s="85"/>
      <c r="N430" s="88" t="s">
        <v>722</v>
      </c>
      <c r="O430" s="118">
        <v>0.16969697</v>
      </c>
      <c r="P430" s="116">
        <v>0.19800000000000001</v>
      </c>
      <c r="Q430" s="116">
        <v>0.2316</v>
      </c>
      <c r="R430" s="12">
        <v>0</v>
      </c>
      <c r="S430" s="116">
        <v>-6.8543999999999903</v>
      </c>
      <c r="T430" s="12">
        <v>4</v>
      </c>
      <c r="U430" s="12">
        <v>204</v>
      </c>
      <c r="V430" s="116">
        <v>40.392000000000003</v>
      </c>
      <c r="W430" s="116">
        <v>47.246400000000001</v>
      </c>
      <c r="X430" s="12" t="s">
        <v>256</v>
      </c>
      <c r="Y430" s="12">
        <v>1</v>
      </c>
      <c r="Z430" s="12">
        <v>0</v>
      </c>
      <c r="AA430" s="12">
        <v>0</v>
      </c>
      <c r="AB430" s="12">
        <v>0</v>
      </c>
      <c r="AC430" s="12">
        <v>5</v>
      </c>
      <c r="AD430" s="12">
        <v>3</v>
      </c>
      <c r="AE430" s="12">
        <v>1</v>
      </c>
      <c r="AF430" s="12">
        <v>11</v>
      </c>
      <c r="AG430" s="12" t="s">
        <v>1960</v>
      </c>
      <c r="AH430" s="12" t="s">
        <v>1552</v>
      </c>
    </row>
    <row r="431" spans="2:34" ht="28.8" x14ac:dyDescent="0.3">
      <c r="B431" s="12" t="s">
        <v>1105</v>
      </c>
      <c r="C431" s="12" t="s">
        <v>304</v>
      </c>
      <c r="D431" s="12" t="s">
        <v>330</v>
      </c>
      <c r="E431" s="12" t="s">
        <v>249</v>
      </c>
      <c r="F431" s="12" t="s">
        <v>1531</v>
      </c>
      <c r="G431" s="12" t="s">
        <v>1532</v>
      </c>
      <c r="H431" s="12" t="s">
        <v>1175</v>
      </c>
      <c r="I431" s="12" t="s">
        <v>1176</v>
      </c>
      <c r="J431" s="12" t="s">
        <v>1111</v>
      </c>
      <c r="K431" s="12" t="s">
        <v>1177</v>
      </c>
      <c r="L431" s="84" t="s">
        <v>723</v>
      </c>
      <c r="M431" s="85"/>
      <c r="N431" s="88" t="s">
        <v>723</v>
      </c>
      <c r="O431" s="118">
        <v>-0.73818744999999997</v>
      </c>
      <c r="P431" s="116">
        <v>1.2909999999999999</v>
      </c>
      <c r="Q431" s="116">
        <v>0.33800000000000002</v>
      </c>
      <c r="R431" s="12">
        <v>0</v>
      </c>
      <c r="S431" s="116">
        <v>194.41199999999901</v>
      </c>
      <c r="T431" s="12">
        <v>0</v>
      </c>
      <c r="U431" s="12">
        <v>204</v>
      </c>
      <c r="V431" s="116">
        <v>263.36399999999998</v>
      </c>
      <c r="W431" s="116">
        <v>68.951999999999998</v>
      </c>
      <c r="X431" s="12" t="s">
        <v>256</v>
      </c>
      <c r="Y431" s="12">
        <v>0</v>
      </c>
      <c r="Z431" s="12">
        <v>0</v>
      </c>
      <c r="AA431" s="12">
        <v>1</v>
      </c>
      <c r="AB431" s="12">
        <v>0</v>
      </c>
      <c r="AC431" s="12">
        <v>3</v>
      </c>
      <c r="AD431" s="12">
        <v>4</v>
      </c>
      <c r="AE431" s="12">
        <v>1</v>
      </c>
      <c r="AF431" s="12">
        <v>11</v>
      </c>
      <c r="AG431" s="12" t="s">
        <v>1961</v>
      </c>
      <c r="AH431" s="12" t="s">
        <v>1552</v>
      </c>
    </row>
    <row r="432" spans="2:34" ht="28.8" x14ac:dyDescent="0.3">
      <c r="B432" s="12" t="s">
        <v>1105</v>
      </c>
      <c r="C432" s="12" t="s">
        <v>304</v>
      </c>
      <c r="D432" s="12" t="s">
        <v>330</v>
      </c>
      <c r="E432" s="12" t="s">
        <v>256</v>
      </c>
      <c r="F432" s="12" t="s">
        <v>2846</v>
      </c>
      <c r="G432" s="12" t="s">
        <v>2898</v>
      </c>
      <c r="H432" s="12" t="s">
        <v>1175</v>
      </c>
      <c r="I432" s="12" t="s">
        <v>1176</v>
      </c>
      <c r="J432" s="12" t="s">
        <v>1111</v>
      </c>
      <c r="K432" s="12" t="s">
        <v>1177</v>
      </c>
      <c r="L432" s="84" t="s">
        <v>723</v>
      </c>
      <c r="M432" s="85"/>
      <c r="N432" s="88" t="s">
        <v>723</v>
      </c>
      <c r="O432" s="118">
        <v>-0.70116188999999995</v>
      </c>
      <c r="P432" s="116">
        <v>1.2909999999999999</v>
      </c>
      <c r="Q432" s="116">
        <v>0.38579999999999998</v>
      </c>
      <c r="R432" s="12">
        <v>0</v>
      </c>
      <c r="S432" s="116">
        <v>184.66079999999999</v>
      </c>
      <c r="T432" s="12">
        <v>0</v>
      </c>
      <c r="U432" s="12">
        <v>204</v>
      </c>
      <c r="V432" s="116">
        <v>263.36399999999998</v>
      </c>
      <c r="W432" s="116">
        <v>78.703199999999995</v>
      </c>
      <c r="X432" s="12" t="s">
        <v>256</v>
      </c>
      <c r="Y432" s="12">
        <v>0</v>
      </c>
      <c r="Z432" s="12">
        <v>0</v>
      </c>
      <c r="AA432" s="12">
        <v>1</v>
      </c>
      <c r="AB432" s="12">
        <v>1</v>
      </c>
      <c r="AC432" s="12">
        <v>6</v>
      </c>
      <c r="AD432" s="12">
        <v>4</v>
      </c>
      <c r="AE432" s="12">
        <v>1</v>
      </c>
      <c r="AF432" s="12">
        <v>11</v>
      </c>
      <c r="AG432" s="12" t="s">
        <v>1962</v>
      </c>
      <c r="AH432" s="12" t="s">
        <v>1552</v>
      </c>
    </row>
    <row r="433" spans="2:34" ht="28.8" x14ac:dyDescent="0.3">
      <c r="B433" s="12" t="s">
        <v>1105</v>
      </c>
      <c r="C433" s="12" t="s">
        <v>304</v>
      </c>
      <c r="D433" s="12" t="s">
        <v>330</v>
      </c>
      <c r="E433" s="12" t="s">
        <v>246</v>
      </c>
      <c r="F433" s="12" t="s">
        <v>1531</v>
      </c>
      <c r="G433" s="12" t="s">
        <v>2898</v>
      </c>
      <c r="H433" s="12" t="s">
        <v>1175</v>
      </c>
      <c r="I433" s="12" t="s">
        <v>1176</v>
      </c>
      <c r="J433" s="12" t="s">
        <v>1111</v>
      </c>
      <c r="K433" s="12" t="s">
        <v>1177</v>
      </c>
      <c r="L433" s="84" t="s">
        <v>722</v>
      </c>
      <c r="M433" s="85"/>
      <c r="N433" s="88" t="s">
        <v>722</v>
      </c>
      <c r="O433" s="118">
        <v>-0.27397366000000001</v>
      </c>
      <c r="P433" s="116">
        <v>1.2909999999999999</v>
      </c>
      <c r="Q433" s="116">
        <v>0.93730000000000002</v>
      </c>
      <c r="R433" s="12">
        <v>0</v>
      </c>
      <c r="S433" s="116">
        <v>72.154799999999994</v>
      </c>
      <c r="T433" s="12">
        <v>1</v>
      </c>
      <c r="U433" s="12">
        <v>204</v>
      </c>
      <c r="V433" s="116">
        <v>263.36399999999998</v>
      </c>
      <c r="W433" s="116">
        <v>191.20920000000001</v>
      </c>
      <c r="X433" s="12" t="s">
        <v>256</v>
      </c>
      <c r="Y433" s="12">
        <v>0</v>
      </c>
      <c r="Z433" s="12">
        <v>0</v>
      </c>
      <c r="AA433" s="12">
        <v>0</v>
      </c>
      <c r="AB433" s="12">
        <v>0</v>
      </c>
      <c r="AC433" s="12">
        <v>2</v>
      </c>
      <c r="AD433" s="12">
        <v>4</v>
      </c>
      <c r="AE433" s="12">
        <v>1</v>
      </c>
      <c r="AF433" s="12">
        <v>11</v>
      </c>
      <c r="AG433" s="12" t="s">
        <v>1963</v>
      </c>
      <c r="AH433" s="12" t="s">
        <v>1552</v>
      </c>
    </row>
    <row r="434" spans="2:34" ht="28.8" x14ac:dyDescent="0.3">
      <c r="B434" s="12" t="s">
        <v>1105</v>
      </c>
      <c r="C434" s="12" t="s">
        <v>304</v>
      </c>
      <c r="D434" s="12" t="s">
        <v>330</v>
      </c>
      <c r="E434" s="12" t="s">
        <v>251</v>
      </c>
      <c r="F434" s="12" t="s">
        <v>1531</v>
      </c>
      <c r="G434" s="12" t="s">
        <v>2898</v>
      </c>
      <c r="H434" s="12" t="s">
        <v>1175</v>
      </c>
      <c r="I434" s="12" t="s">
        <v>1176</v>
      </c>
      <c r="J434" s="12" t="s">
        <v>1111</v>
      </c>
      <c r="K434" s="12" t="s">
        <v>1177</v>
      </c>
      <c r="L434" s="84" t="s">
        <v>722</v>
      </c>
      <c r="M434" s="85"/>
      <c r="N434" s="88" t="s">
        <v>722</v>
      </c>
      <c r="O434" s="118">
        <v>-0.10565453</v>
      </c>
      <c r="P434" s="116">
        <v>1.2909999999999999</v>
      </c>
      <c r="Q434" s="116">
        <v>1.1546000000000001</v>
      </c>
      <c r="R434" s="12">
        <v>0</v>
      </c>
      <c r="S434" s="116">
        <v>27.825599999999898</v>
      </c>
      <c r="T434" s="12">
        <v>2</v>
      </c>
      <c r="U434" s="12">
        <v>204</v>
      </c>
      <c r="V434" s="116">
        <v>263.36399999999998</v>
      </c>
      <c r="W434" s="116">
        <v>235.5384</v>
      </c>
      <c r="X434" s="12" t="s">
        <v>256</v>
      </c>
      <c r="Y434" s="12">
        <v>0</v>
      </c>
      <c r="Z434" s="12">
        <v>0</v>
      </c>
      <c r="AA434" s="12">
        <v>0</v>
      </c>
      <c r="AB434" s="12">
        <v>0</v>
      </c>
      <c r="AC434" s="12">
        <v>4</v>
      </c>
      <c r="AD434" s="12">
        <v>4</v>
      </c>
      <c r="AE434" s="12">
        <v>1</v>
      </c>
      <c r="AF434" s="12">
        <v>11</v>
      </c>
      <c r="AG434" s="12" t="s">
        <v>1964</v>
      </c>
      <c r="AH434" s="12" t="s">
        <v>1552</v>
      </c>
    </row>
    <row r="435" spans="2:34" ht="28.8" x14ac:dyDescent="0.3">
      <c r="B435" s="12" t="s">
        <v>1105</v>
      </c>
      <c r="C435" s="12" t="s">
        <v>304</v>
      </c>
      <c r="D435" s="12" t="s">
        <v>330</v>
      </c>
      <c r="E435" s="12" t="s">
        <v>260</v>
      </c>
      <c r="F435" s="12" t="s">
        <v>2846</v>
      </c>
      <c r="G435" s="12" t="s">
        <v>2898</v>
      </c>
      <c r="H435" s="12" t="s">
        <v>1175</v>
      </c>
      <c r="I435" s="12" t="s">
        <v>1176</v>
      </c>
      <c r="J435" s="12" t="s">
        <v>1111</v>
      </c>
      <c r="K435" s="12" t="s">
        <v>1177</v>
      </c>
      <c r="L435" s="84" t="s">
        <v>722</v>
      </c>
      <c r="M435" s="85"/>
      <c r="N435" s="88" t="s">
        <v>722</v>
      </c>
      <c r="O435" s="118">
        <v>0.13253292</v>
      </c>
      <c r="P435" s="116">
        <v>1.2909999999999999</v>
      </c>
      <c r="Q435" s="116">
        <v>1.4621</v>
      </c>
      <c r="R435" s="12">
        <v>0</v>
      </c>
      <c r="S435" s="116">
        <v>-34.904400000000003</v>
      </c>
      <c r="T435" s="12">
        <v>3</v>
      </c>
      <c r="U435" s="12">
        <v>204</v>
      </c>
      <c r="V435" s="116">
        <v>263.36399999999998</v>
      </c>
      <c r="W435" s="116">
        <v>298.26839999999999</v>
      </c>
      <c r="X435" s="12" t="s">
        <v>256</v>
      </c>
      <c r="Y435" s="12">
        <v>1</v>
      </c>
      <c r="Z435" s="12">
        <v>0</v>
      </c>
      <c r="AA435" s="12">
        <v>0</v>
      </c>
      <c r="AB435" s="12">
        <v>0</v>
      </c>
      <c r="AC435" s="12">
        <v>8</v>
      </c>
      <c r="AD435" s="12">
        <v>4</v>
      </c>
      <c r="AE435" s="12">
        <v>1</v>
      </c>
      <c r="AF435" s="12">
        <v>11</v>
      </c>
      <c r="AG435" s="12" t="s">
        <v>1965</v>
      </c>
      <c r="AH435" s="12" t="s">
        <v>1552</v>
      </c>
    </row>
    <row r="436" spans="2:34" ht="28.8" x14ac:dyDescent="0.3">
      <c r="B436" s="12" t="s">
        <v>1105</v>
      </c>
      <c r="C436" s="12" t="s">
        <v>304</v>
      </c>
      <c r="D436" s="12" t="s">
        <v>330</v>
      </c>
      <c r="E436" s="12" t="s">
        <v>254</v>
      </c>
      <c r="F436" s="12" t="s">
        <v>2846</v>
      </c>
      <c r="G436" s="12" t="s">
        <v>1532</v>
      </c>
      <c r="H436" s="12" t="s">
        <v>1175</v>
      </c>
      <c r="I436" s="12" t="s">
        <v>1176</v>
      </c>
      <c r="J436" s="12" t="s">
        <v>1111</v>
      </c>
      <c r="K436" s="12" t="s">
        <v>1177</v>
      </c>
      <c r="L436" s="84" t="s">
        <v>722</v>
      </c>
      <c r="M436" s="85"/>
      <c r="N436" s="88" t="s">
        <v>722</v>
      </c>
      <c r="O436" s="118">
        <v>0.40147173000000003</v>
      </c>
      <c r="P436" s="116">
        <v>1.2909999999999999</v>
      </c>
      <c r="Q436" s="116">
        <v>1.8092999999999999</v>
      </c>
      <c r="R436" s="12">
        <v>0</v>
      </c>
      <c r="S436" s="116">
        <v>-105.7332</v>
      </c>
      <c r="T436" s="12">
        <v>4</v>
      </c>
      <c r="U436" s="12">
        <v>204</v>
      </c>
      <c r="V436" s="116">
        <v>263.36399999999998</v>
      </c>
      <c r="W436" s="116">
        <v>369.09719999999999</v>
      </c>
      <c r="X436" s="12" t="s">
        <v>256</v>
      </c>
      <c r="Y436" s="12">
        <v>1</v>
      </c>
      <c r="Z436" s="12">
        <v>0</v>
      </c>
      <c r="AA436" s="12">
        <v>0</v>
      </c>
      <c r="AB436" s="12">
        <v>0</v>
      </c>
      <c r="AC436" s="12">
        <v>5</v>
      </c>
      <c r="AD436" s="12">
        <v>4</v>
      </c>
      <c r="AE436" s="12">
        <v>1</v>
      </c>
      <c r="AF436" s="12">
        <v>11</v>
      </c>
      <c r="AG436" s="12" t="s">
        <v>1966</v>
      </c>
      <c r="AH436" s="12" t="s">
        <v>1552</v>
      </c>
    </row>
    <row r="437" spans="2:34" ht="28.8" x14ac:dyDescent="0.3">
      <c r="B437" s="12" t="s">
        <v>1105</v>
      </c>
      <c r="C437" s="12" t="s">
        <v>304</v>
      </c>
      <c r="D437" s="12" t="s">
        <v>330</v>
      </c>
      <c r="E437" s="12" t="s">
        <v>259</v>
      </c>
      <c r="F437" s="12" t="s">
        <v>2846</v>
      </c>
      <c r="G437" s="12" t="s">
        <v>1532</v>
      </c>
      <c r="H437" s="12" t="s">
        <v>1175</v>
      </c>
      <c r="I437" s="12" t="s">
        <v>1176</v>
      </c>
      <c r="J437" s="12" t="s">
        <v>1111</v>
      </c>
      <c r="K437" s="12" t="s">
        <v>1177</v>
      </c>
      <c r="L437" s="84" t="s">
        <v>722</v>
      </c>
      <c r="M437" s="85"/>
      <c r="N437" s="88" t="s">
        <v>722</v>
      </c>
      <c r="O437" s="118">
        <v>0.44167311999999997</v>
      </c>
      <c r="P437" s="116">
        <v>1.2909999999999999</v>
      </c>
      <c r="Q437" s="116">
        <v>1.8612</v>
      </c>
      <c r="R437" s="12">
        <v>0</v>
      </c>
      <c r="S437" s="116">
        <v>-116.32080000000001</v>
      </c>
      <c r="T437" s="12">
        <v>5</v>
      </c>
      <c r="U437" s="12">
        <v>204</v>
      </c>
      <c r="V437" s="116">
        <v>263.36399999999998</v>
      </c>
      <c r="W437" s="116">
        <v>379.6848</v>
      </c>
      <c r="X437" s="12" t="s">
        <v>256</v>
      </c>
      <c r="Y437" s="12">
        <v>1</v>
      </c>
      <c r="Z437" s="12">
        <v>0</v>
      </c>
      <c r="AA437" s="12">
        <v>0</v>
      </c>
      <c r="AB437" s="12">
        <v>0</v>
      </c>
      <c r="AC437" s="12">
        <v>7</v>
      </c>
      <c r="AD437" s="12">
        <v>4</v>
      </c>
      <c r="AE437" s="12">
        <v>1</v>
      </c>
      <c r="AF437" s="12">
        <v>11</v>
      </c>
      <c r="AG437" s="12" t="s">
        <v>1967</v>
      </c>
      <c r="AH437" s="12" t="s">
        <v>1552</v>
      </c>
    </row>
    <row r="438" spans="2:34" ht="28.8" x14ac:dyDescent="0.3">
      <c r="B438" s="12" t="s">
        <v>1105</v>
      </c>
      <c r="C438" s="12" t="s">
        <v>304</v>
      </c>
      <c r="D438" s="12" t="s">
        <v>330</v>
      </c>
      <c r="E438" s="12" t="s">
        <v>262</v>
      </c>
      <c r="F438" s="12" t="s">
        <v>1531</v>
      </c>
      <c r="G438" s="12" t="s">
        <v>1532</v>
      </c>
      <c r="H438" s="12" t="s">
        <v>1175</v>
      </c>
      <c r="I438" s="12" t="s">
        <v>1176</v>
      </c>
      <c r="J438" s="12" t="s">
        <v>1111</v>
      </c>
      <c r="K438" s="12" t="s">
        <v>1177</v>
      </c>
      <c r="L438" s="84" t="s">
        <v>722</v>
      </c>
      <c r="M438" s="85"/>
      <c r="N438" s="88" t="s">
        <v>722</v>
      </c>
      <c r="O438" s="118">
        <v>0.47792409000000002</v>
      </c>
      <c r="P438" s="116">
        <v>1.2909999999999999</v>
      </c>
      <c r="Q438" s="116">
        <v>1.9079999999999999</v>
      </c>
      <c r="R438" s="12">
        <v>0</v>
      </c>
      <c r="S438" s="116">
        <v>-125.86799999999999</v>
      </c>
      <c r="T438" s="12">
        <v>6</v>
      </c>
      <c r="U438" s="12">
        <v>204</v>
      </c>
      <c r="V438" s="116">
        <v>263.36399999999998</v>
      </c>
      <c r="W438" s="116">
        <v>389.23200000000003</v>
      </c>
      <c r="X438" s="12" t="s">
        <v>256</v>
      </c>
      <c r="Y438" s="12">
        <v>1</v>
      </c>
      <c r="Z438" s="12">
        <v>0</v>
      </c>
      <c r="AA438" s="12">
        <v>0</v>
      </c>
      <c r="AB438" s="12">
        <v>0</v>
      </c>
      <c r="AC438" s="12">
        <v>9</v>
      </c>
      <c r="AD438" s="12">
        <v>4</v>
      </c>
      <c r="AE438" s="12">
        <v>1</v>
      </c>
      <c r="AF438" s="12">
        <v>11</v>
      </c>
      <c r="AG438" s="12" t="s">
        <v>1968</v>
      </c>
      <c r="AH438" s="12" t="s">
        <v>1552</v>
      </c>
    </row>
    <row r="439" spans="2:34" ht="28.8" x14ac:dyDescent="0.3">
      <c r="B439" s="12" t="s">
        <v>1105</v>
      </c>
      <c r="C439" s="12" t="s">
        <v>304</v>
      </c>
      <c r="D439" s="12" t="s">
        <v>333</v>
      </c>
      <c r="E439" s="12" t="s">
        <v>249</v>
      </c>
      <c r="F439" s="12" t="s">
        <v>1531</v>
      </c>
      <c r="G439" s="12" t="s">
        <v>1532</v>
      </c>
      <c r="H439" s="12" t="s">
        <v>1175</v>
      </c>
      <c r="I439" s="12" t="s">
        <v>1176</v>
      </c>
      <c r="J439" s="12" t="s">
        <v>1111</v>
      </c>
      <c r="K439" s="12" t="s">
        <v>1177</v>
      </c>
      <c r="L439" s="84" t="s">
        <v>723</v>
      </c>
      <c r="M439" s="85"/>
      <c r="N439" s="88" t="s">
        <v>723</v>
      </c>
      <c r="O439" s="118">
        <v>-0.73815023999999996</v>
      </c>
      <c r="P439" s="116">
        <v>263.36399999999998</v>
      </c>
      <c r="Q439" s="116">
        <v>68.961799999999997</v>
      </c>
      <c r="R439" s="12">
        <v>0</v>
      </c>
      <c r="S439" s="116">
        <v>194.40219999999999</v>
      </c>
      <c r="T439" s="12">
        <v>0</v>
      </c>
      <c r="U439" s="12">
        <v>1</v>
      </c>
      <c r="V439" s="116">
        <v>263.36399999999998</v>
      </c>
      <c r="W439" s="116">
        <v>68.961799999999997</v>
      </c>
      <c r="X439" s="12" t="s">
        <v>256</v>
      </c>
      <c r="Y439" s="12">
        <v>0</v>
      </c>
      <c r="Z439" s="12">
        <v>0</v>
      </c>
      <c r="AA439" s="12">
        <v>1</v>
      </c>
      <c r="AB439" s="12">
        <v>0</v>
      </c>
      <c r="AC439" s="12">
        <v>3</v>
      </c>
      <c r="AD439" s="12">
        <v>5</v>
      </c>
      <c r="AE439" s="12">
        <v>1</v>
      </c>
      <c r="AF439" s="12">
        <v>11</v>
      </c>
      <c r="AG439" s="12" t="s">
        <v>1969</v>
      </c>
      <c r="AH439" s="12" t="s">
        <v>1552</v>
      </c>
    </row>
    <row r="440" spans="2:34" ht="28.8" x14ac:dyDescent="0.3">
      <c r="B440" s="12" t="s">
        <v>1105</v>
      </c>
      <c r="C440" s="12" t="s">
        <v>304</v>
      </c>
      <c r="D440" s="12" t="s">
        <v>333</v>
      </c>
      <c r="E440" s="12" t="s">
        <v>256</v>
      </c>
      <c r="F440" s="12" t="s">
        <v>2846</v>
      </c>
      <c r="G440" s="12" t="s">
        <v>2898</v>
      </c>
      <c r="H440" s="12" t="s">
        <v>1175</v>
      </c>
      <c r="I440" s="12" t="s">
        <v>1176</v>
      </c>
      <c r="J440" s="12" t="s">
        <v>1111</v>
      </c>
      <c r="K440" s="12" t="s">
        <v>1177</v>
      </c>
      <c r="L440" s="84" t="s">
        <v>723</v>
      </c>
      <c r="M440" s="85"/>
      <c r="N440" s="88" t="s">
        <v>723</v>
      </c>
      <c r="O440" s="118">
        <v>-0.70116948000000001</v>
      </c>
      <c r="P440" s="116">
        <v>263.36399999999998</v>
      </c>
      <c r="Q440" s="116">
        <v>78.7012</v>
      </c>
      <c r="R440" s="12">
        <v>0</v>
      </c>
      <c r="S440" s="116">
        <v>184.6628</v>
      </c>
      <c r="T440" s="12">
        <v>0</v>
      </c>
      <c r="U440" s="12">
        <v>1</v>
      </c>
      <c r="V440" s="116">
        <v>263.36399999999998</v>
      </c>
      <c r="W440" s="116">
        <v>78.7012</v>
      </c>
      <c r="X440" s="12" t="s">
        <v>256</v>
      </c>
      <c r="Y440" s="12">
        <v>0</v>
      </c>
      <c r="Z440" s="12">
        <v>0</v>
      </c>
      <c r="AA440" s="12">
        <v>1</v>
      </c>
      <c r="AB440" s="12">
        <v>1</v>
      </c>
      <c r="AC440" s="12">
        <v>6</v>
      </c>
      <c r="AD440" s="12">
        <v>5</v>
      </c>
      <c r="AE440" s="12">
        <v>1</v>
      </c>
      <c r="AF440" s="12">
        <v>11</v>
      </c>
      <c r="AG440" s="12" t="s">
        <v>1970</v>
      </c>
      <c r="AH440" s="12" t="s">
        <v>1552</v>
      </c>
    </row>
    <row r="441" spans="2:34" ht="28.8" x14ac:dyDescent="0.3">
      <c r="B441" s="12" t="s">
        <v>1105</v>
      </c>
      <c r="C441" s="12" t="s">
        <v>304</v>
      </c>
      <c r="D441" s="12" t="s">
        <v>333</v>
      </c>
      <c r="E441" s="12" t="s">
        <v>246</v>
      </c>
      <c r="F441" s="12" t="s">
        <v>1531</v>
      </c>
      <c r="G441" s="12" t="s">
        <v>2898</v>
      </c>
      <c r="H441" s="12" t="s">
        <v>1175</v>
      </c>
      <c r="I441" s="12" t="s">
        <v>1176</v>
      </c>
      <c r="J441" s="12" t="s">
        <v>1111</v>
      </c>
      <c r="K441" s="12" t="s">
        <v>1177</v>
      </c>
      <c r="L441" s="84" t="s">
        <v>722</v>
      </c>
      <c r="M441" s="85"/>
      <c r="N441" s="88" t="s">
        <v>722</v>
      </c>
      <c r="O441" s="118">
        <v>-0.27395354</v>
      </c>
      <c r="P441" s="116">
        <v>263.36399999999998</v>
      </c>
      <c r="Q441" s="116">
        <v>191.21449999999999</v>
      </c>
      <c r="R441" s="12">
        <v>0</v>
      </c>
      <c r="S441" s="116">
        <v>72.149500000000003</v>
      </c>
      <c r="T441" s="12">
        <v>1</v>
      </c>
      <c r="U441" s="12">
        <v>1</v>
      </c>
      <c r="V441" s="116">
        <v>263.36399999999998</v>
      </c>
      <c r="W441" s="116">
        <v>191.21449999999999</v>
      </c>
      <c r="X441" s="12" t="s">
        <v>256</v>
      </c>
      <c r="Y441" s="12">
        <v>0</v>
      </c>
      <c r="Z441" s="12">
        <v>0</v>
      </c>
      <c r="AA441" s="12">
        <v>0</v>
      </c>
      <c r="AB441" s="12">
        <v>0</v>
      </c>
      <c r="AC441" s="12">
        <v>2</v>
      </c>
      <c r="AD441" s="12">
        <v>5</v>
      </c>
      <c r="AE441" s="12">
        <v>1</v>
      </c>
      <c r="AF441" s="12">
        <v>11</v>
      </c>
      <c r="AG441" s="12" t="s">
        <v>1971</v>
      </c>
      <c r="AH441" s="12" t="s">
        <v>1552</v>
      </c>
    </row>
    <row r="442" spans="2:34" ht="28.8" x14ac:dyDescent="0.3">
      <c r="B442" s="12" t="s">
        <v>1105</v>
      </c>
      <c r="C442" s="12" t="s">
        <v>304</v>
      </c>
      <c r="D442" s="12" t="s">
        <v>333</v>
      </c>
      <c r="E442" s="12" t="s">
        <v>251</v>
      </c>
      <c r="F442" s="12" t="s">
        <v>1531</v>
      </c>
      <c r="G442" s="12" t="s">
        <v>2898</v>
      </c>
      <c r="H442" s="12" t="s">
        <v>1175</v>
      </c>
      <c r="I442" s="12" t="s">
        <v>1176</v>
      </c>
      <c r="J442" s="12" t="s">
        <v>1111</v>
      </c>
      <c r="K442" s="12" t="s">
        <v>1177</v>
      </c>
      <c r="L442" s="84" t="s">
        <v>722</v>
      </c>
      <c r="M442" s="85"/>
      <c r="N442" s="88" t="s">
        <v>722</v>
      </c>
      <c r="O442" s="118">
        <v>-0.10564846</v>
      </c>
      <c r="P442" s="116">
        <v>263.36399999999998</v>
      </c>
      <c r="Q442" s="116">
        <v>235.54</v>
      </c>
      <c r="R442" s="12">
        <v>0</v>
      </c>
      <c r="S442" s="116">
        <v>27.824000000000002</v>
      </c>
      <c r="T442" s="12">
        <v>2</v>
      </c>
      <c r="U442" s="12">
        <v>1</v>
      </c>
      <c r="V442" s="116">
        <v>263.36399999999998</v>
      </c>
      <c r="W442" s="116">
        <v>235.54</v>
      </c>
      <c r="X442" s="12" t="s">
        <v>256</v>
      </c>
      <c r="Y442" s="12">
        <v>0</v>
      </c>
      <c r="Z442" s="12">
        <v>0</v>
      </c>
      <c r="AA442" s="12">
        <v>0</v>
      </c>
      <c r="AB442" s="12">
        <v>0</v>
      </c>
      <c r="AC442" s="12">
        <v>4</v>
      </c>
      <c r="AD442" s="12">
        <v>5</v>
      </c>
      <c r="AE442" s="12">
        <v>1</v>
      </c>
      <c r="AF442" s="12">
        <v>11</v>
      </c>
      <c r="AG442" s="12" t="s">
        <v>1972</v>
      </c>
      <c r="AH442" s="12" t="s">
        <v>1552</v>
      </c>
    </row>
    <row r="443" spans="2:34" ht="28.8" x14ac:dyDescent="0.3">
      <c r="B443" s="12" t="s">
        <v>1105</v>
      </c>
      <c r="C443" s="12" t="s">
        <v>304</v>
      </c>
      <c r="D443" s="12" t="s">
        <v>333</v>
      </c>
      <c r="E443" s="12" t="s">
        <v>260</v>
      </c>
      <c r="F443" s="12" t="s">
        <v>2846</v>
      </c>
      <c r="G443" s="12" t="s">
        <v>2898</v>
      </c>
      <c r="H443" s="12" t="s">
        <v>1175</v>
      </c>
      <c r="I443" s="12" t="s">
        <v>1176</v>
      </c>
      <c r="J443" s="12" t="s">
        <v>1111</v>
      </c>
      <c r="K443" s="12" t="s">
        <v>1177</v>
      </c>
      <c r="L443" s="84" t="s">
        <v>722</v>
      </c>
      <c r="M443" s="85"/>
      <c r="N443" s="88" t="s">
        <v>722</v>
      </c>
      <c r="O443" s="118">
        <v>0.13249799000000001</v>
      </c>
      <c r="P443" s="116">
        <v>263.36399999999998</v>
      </c>
      <c r="Q443" s="116">
        <v>298.25920000000002</v>
      </c>
      <c r="R443" s="12">
        <v>0</v>
      </c>
      <c r="S443" s="116">
        <v>-34.895200000000003</v>
      </c>
      <c r="T443" s="12">
        <v>3</v>
      </c>
      <c r="U443" s="12">
        <v>1</v>
      </c>
      <c r="V443" s="116">
        <v>263.36399999999998</v>
      </c>
      <c r="W443" s="116">
        <v>298.25920000000002</v>
      </c>
      <c r="X443" s="12" t="s">
        <v>256</v>
      </c>
      <c r="Y443" s="12">
        <v>1</v>
      </c>
      <c r="Z443" s="12">
        <v>0</v>
      </c>
      <c r="AA443" s="12">
        <v>0</v>
      </c>
      <c r="AB443" s="12">
        <v>0</v>
      </c>
      <c r="AC443" s="12">
        <v>8</v>
      </c>
      <c r="AD443" s="12">
        <v>5</v>
      </c>
      <c r="AE443" s="12">
        <v>1</v>
      </c>
      <c r="AF443" s="12">
        <v>11</v>
      </c>
      <c r="AG443" s="12" t="s">
        <v>1973</v>
      </c>
      <c r="AH443" s="12" t="s">
        <v>1552</v>
      </c>
    </row>
    <row r="444" spans="2:34" ht="28.8" x14ac:dyDescent="0.3">
      <c r="B444" s="12" t="s">
        <v>1105</v>
      </c>
      <c r="C444" s="12" t="s">
        <v>304</v>
      </c>
      <c r="D444" s="12" t="s">
        <v>333</v>
      </c>
      <c r="E444" s="12" t="s">
        <v>254</v>
      </c>
      <c r="F444" s="12" t="s">
        <v>2846</v>
      </c>
      <c r="G444" s="12" t="s">
        <v>1532</v>
      </c>
      <c r="H444" s="12" t="s">
        <v>1175</v>
      </c>
      <c r="I444" s="12" t="s">
        <v>1176</v>
      </c>
      <c r="J444" s="12" t="s">
        <v>1111</v>
      </c>
      <c r="K444" s="12" t="s">
        <v>1177</v>
      </c>
      <c r="L444" s="84" t="s">
        <v>722</v>
      </c>
      <c r="M444" s="85"/>
      <c r="N444" s="88" t="s">
        <v>722</v>
      </c>
      <c r="O444" s="118">
        <v>0.40148349999999999</v>
      </c>
      <c r="P444" s="116">
        <v>263.36399999999998</v>
      </c>
      <c r="Q444" s="116">
        <v>369.1003</v>
      </c>
      <c r="R444" s="12">
        <v>0</v>
      </c>
      <c r="S444" s="116">
        <v>-105.7363</v>
      </c>
      <c r="T444" s="12">
        <v>4</v>
      </c>
      <c r="U444" s="12">
        <v>1</v>
      </c>
      <c r="V444" s="116">
        <v>263.36399999999998</v>
      </c>
      <c r="W444" s="116">
        <v>369.1003</v>
      </c>
      <c r="X444" s="12" t="s">
        <v>256</v>
      </c>
      <c r="Y444" s="12">
        <v>1</v>
      </c>
      <c r="Z444" s="12">
        <v>0</v>
      </c>
      <c r="AA444" s="12">
        <v>0</v>
      </c>
      <c r="AB444" s="12">
        <v>0</v>
      </c>
      <c r="AC444" s="12">
        <v>5</v>
      </c>
      <c r="AD444" s="12">
        <v>5</v>
      </c>
      <c r="AE444" s="12">
        <v>1</v>
      </c>
      <c r="AF444" s="12">
        <v>11</v>
      </c>
      <c r="AG444" s="12" t="s">
        <v>1974</v>
      </c>
      <c r="AH444" s="12" t="s">
        <v>1552</v>
      </c>
    </row>
    <row r="445" spans="2:34" ht="28.8" x14ac:dyDescent="0.3">
      <c r="B445" s="12" t="s">
        <v>1105</v>
      </c>
      <c r="C445" s="12" t="s">
        <v>304</v>
      </c>
      <c r="D445" s="12" t="s">
        <v>333</v>
      </c>
      <c r="E445" s="12" t="s">
        <v>259</v>
      </c>
      <c r="F445" s="12" t="s">
        <v>2846</v>
      </c>
      <c r="G445" s="12" t="s">
        <v>1532</v>
      </c>
      <c r="H445" s="12" t="s">
        <v>1175</v>
      </c>
      <c r="I445" s="12" t="s">
        <v>1176</v>
      </c>
      <c r="J445" s="12" t="s">
        <v>1111</v>
      </c>
      <c r="K445" s="12" t="s">
        <v>1177</v>
      </c>
      <c r="L445" s="84" t="s">
        <v>722</v>
      </c>
      <c r="M445" s="85"/>
      <c r="N445" s="88" t="s">
        <v>722</v>
      </c>
      <c r="O445" s="118">
        <v>0.44164198999999998</v>
      </c>
      <c r="P445" s="116">
        <v>263.36399999999998</v>
      </c>
      <c r="Q445" s="116">
        <v>379.67660000000001</v>
      </c>
      <c r="R445" s="12">
        <v>0</v>
      </c>
      <c r="S445" s="116">
        <v>-116.3126</v>
      </c>
      <c r="T445" s="12">
        <v>5</v>
      </c>
      <c r="U445" s="12">
        <v>1</v>
      </c>
      <c r="V445" s="116">
        <v>263.36399999999998</v>
      </c>
      <c r="W445" s="116">
        <v>379.67660000000001</v>
      </c>
      <c r="X445" s="12" t="s">
        <v>256</v>
      </c>
      <c r="Y445" s="12">
        <v>1</v>
      </c>
      <c r="Z445" s="12">
        <v>0</v>
      </c>
      <c r="AA445" s="12">
        <v>0</v>
      </c>
      <c r="AB445" s="12">
        <v>0</v>
      </c>
      <c r="AC445" s="12">
        <v>7</v>
      </c>
      <c r="AD445" s="12">
        <v>5</v>
      </c>
      <c r="AE445" s="12">
        <v>1</v>
      </c>
      <c r="AF445" s="12">
        <v>11</v>
      </c>
      <c r="AG445" s="12" t="s">
        <v>1975</v>
      </c>
      <c r="AH445" s="12" t="s">
        <v>1552</v>
      </c>
    </row>
    <row r="446" spans="2:34" ht="28.8" x14ac:dyDescent="0.3">
      <c r="B446" s="12" t="s">
        <v>1105</v>
      </c>
      <c r="C446" s="12" t="s">
        <v>304</v>
      </c>
      <c r="D446" s="12" t="s">
        <v>333</v>
      </c>
      <c r="E446" s="12" t="s">
        <v>262</v>
      </c>
      <c r="F446" s="12" t="s">
        <v>1531</v>
      </c>
      <c r="G446" s="12" t="s">
        <v>1532</v>
      </c>
      <c r="H446" s="12" t="s">
        <v>1175</v>
      </c>
      <c r="I446" s="12" t="s">
        <v>1176</v>
      </c>
      <c r="J446" s="12" t="s">
        <v>1111</v>
      </c>
      <c r="K446" s="12" t="s">
        <v>1177</v>
      </c>
      <c r="L446" s="84" t="s">
        <v>722</v>
      </c>
      <c r="M446" s="85"/>
      <c r="N446" s="88" t="s">
        <v>722</v>
      </c>
      <c r="O446" s="118">
        <v>0.47795902000000001</v>
      </c>
      <c r="P446" s="116">
        <v>263.36399999999998</v>
      </c>
      <c r="Q446" s="116">
        <v>389.24119999999999</v>
      </c>
      <c r="R446" s="12">
        <v>0</v>
      </c>
      <c r="S446" s="116">
        <v>-125.8772</v>
      </c>
      <c r="T446" s="12">
        <v>6</v>
      </c>
      <c r="U446" s="12">
        <v>1</v>
      </c>
      <c r="V446" s="116">
        <v>263.36399999999998</v>
      </c>
      <c r="W446" s="116">
        <v>389.24119999999999</v>
      </c>
      <c r="X446" s="12" t="s">
        <v>256</v>
      </c>
      <c r="Y446" s="12">
        <v>1</v>
      </c>
      <c r="Z446" s="12">
        <v>0</v>
      </c>
      <c r="AA446" s="12">
        <v>0</v>
      </c>
      <c r="AB446" s="12">
        <v>0</v>
      </c>
      <c r="AC446" s="12">
        <v>9</v>
      </c>
      <c r="AD446" s="12">
        <v>5</v>
      </c>
      <c r="AE446" s="12">
        <v>1</v>
      </c>
      <c r="AF446" s="12">
        <v>11</v>
      </c>
      <c r="AG446" s="12" t="s">
        <v>1976</v>
      </c>
      <c r="AH446" s="12" t="s">
        <v>1552</v>
      </c>
    </row>
    <row r="447" spans="2:34" ht="43.2" x14ac:dyDescent="0.3">
      <c r="B447" s="12" t="s">
        <v>1105</v>
      </c>
      <c r="C447" s="12" t="s">
        <v>304</v>
      </c>
      <c r="D447" s="12" t="s">
        <v>312</v>
      </c>
      <c r="E447" s="12" t="s">
        <v>262</v>
      </c>
      <c r="F447" s="12" t="s">
        <v>1531</v>
      </c>
      <c r="G447" s="12" t="s">
        <v>1532</v>
      </c>
      <c r="H447" s="12" t="s">
        <v>1181</v>
      </c>
      <c r="I447" s="12" t="s">
        <v>1176</v>
      </c>
      <c r="J447" s="12" t="s">
        <v>1111</v>
      </c>
      <c r="K447" s="12" t="s">
        <v>1182</v>
      </c>
      <c r="L447" s="84" t="s">
        <v>722</v>
      </c>
      <c r="M447" s="85"/>
      <c r="N447" s="88" t="s">
        <v>722</v>
      </c>
      <c r="O447" s="118">
        <v>-0.33</v>
      </c>
      <c r="P447" s="116">
        <v>1.5</v>
      </c>
      <c r="Q447" s="116">
        <v>1.0049999999999999</v>
      </c>
      <c r="R447" s="12">
        <v>0</v>
      </c>
      <c r="S447" s="116">
        <v>152.95500000000001</v>
      </c>
      <c r="T447" s="12">
        <v>1</v>
      </c>
      <c r="U447" s="12">
        <v>309</v>
      </c>
      <c r="V447" s="116">
        <v>463.5</v>
      </c>
      <c r="W447" s="116">
        <v>310.54500000000002</v>
      </c>
      <c r="X447" s="12" t="s">
        <v>256</v>
      </c>
      <c r="Y447" s="12">
        <v>0</v>
      </c>
      <c r="Z447" s="12">
        <v>0</v>
      </c>
      <c r="AA447" s="12">
        <v>0</v>
      </c>
      <c r="AB447" s="12">
        <v>0</v>
      </c>
      <c r="AC447" s="12">
        <v>9</v>
      </c>
      <c r="AD447" s="12">
        <v>1</v>
      </c>
      <c r="AE447" s="12">
        <v>1</v>
      </c>
      <c r="AF447" s="12">
        <v>12</v>
      </c>
      <c r="AG447" s="12" t="s">
        <v>1977</v>
      </c>
      <c r="AH447" s="12" t="s">
        <v>1552</v>
      </c>
    </row>
    <row r="448" spans="2:34" ht="43.2" x14ac:dyDescent="0.3">
      <c r="B448" s="12" t="s">
        <v>1105</v>
      </c>
      <c r="C448" s="12" t="s">
        <v>304</v>
      </c>
      <c r="D448" s="12" t="s">
        <v>312</v>
      </c>
      <c r="E448" s="12" t="s">
        <v>246</v>
      </c>
      <c r="F448" s="12" t="s">
        <v>1531</v>
      </c>
      <c r="G448" s="12" t="s">
        <v>2898</v>
      </c>
      <c r="H448" s="12" t="s">
        <v>1181</v>
      </c>
      <c r="I448" s="12" t="s">
        <v>1176</v>
      </c>
      <c r="J448" s="12" t="s">
        <v>1111</v>
      </c>
      <c r="K448" s="12" t="s">
        <v>1182</v>
      </c>
      <c r="L448" s="84" t="s">
        <v>722</v>
      </c>
      <c r="M448" s="85"/>
      <c r="N448" s="88" t="s">
        <v>722</v>
      </c>
      <c r="O448" s="118">
        <v>-0.13</v>
      </c>
      <c r="P448" s="116">
        <v>1.5</v>
      </c>
      <c r="Q448" s="116">
        <v>1.3049999999999999</v>
      </c>
      <c r="R448" s="12">
        <v>0</v>
      </c>
      <c r="S448" s="116">
        <v>60.255000000000003</v>
      </c>
      <c r="T448" s="12">
        <v>2</v>
      </c>
      <c r="U448" s="12">
        <v>309</v>
      </c>
      <c r="V448" s="116">
        <v>463.5</v>
      </c>
      <c r="W448" s="116">
        <v>403.245</v>
      </c>
      <c r="X448" s="12" t="s">
        <v>256</v>
      </c>
      <c r="Y448" s="12">
        <v>0</v>
      </c>
      <c r="Z448" s="12">
        <v>0</v>
      </c>
      <c r="AA448" s="12">
        <v>0</v>
      </c>
      <c r="AB448" s="12">
        <v>0</v>
      </c>
      <c r="AC448" s="12">
        <v>2</v>
      </c>
      <c r="AD448" s="12">
        <v>1</v>
      </c>
      <c r="AE448" s="12">
        <v>1</v>
      </c>
      <c r="AF448" s="12">
        <v>12</v>
      </c>
      <c r="AG448" s="12" t="s">
        <v>1978</v>
      </c>
      <c r="AH448" s="12" t="s">
        <v>1552</v>
      </c>
    </row>
    <row r="449" spans="2:34" ht="43.2" x14ac:dyDescent="0.3">
      <c r="B449" s="12" t="s">
        <v>1105</v>
      </c>
      <c r="C449" s="12" t="s">
        <v>304</v>
      </c>
      <c r="D449" s="12" t="s">
        <v>312</v>
      </c>
      <c r="E449" s="12" t="s">
        <v>256</v>
      </c>
      <c r="F449" s="12" t="s">
        <v>2846</v>
      </c>
      <c r="G449" s="12" t="s">
        <v>2898</v>
      </c>
      <c r="H449" s="12" t="s">
        <v>1181</v>
      </c>
      <c r="I449" s="12" t="s">
        <v>1176</v>
      </c>
      <c r="J449" s="12" t="s">
        <v>1111</v>
      </c>
      <c r="K449" s="12" t="s">
        <v>1182</v>
      </c>
      <c r="L449" s="84" t="s">
        <v>722</v>
      </c>
      <c r="M449" s="85"/>
      <c r="N449" s="88" t="s">
        <v>722</v>
      </c>
      <c r="O449" s="118">
        <v>-4.0000000000000001E-3</v>
      </c>
      <c r="P449" s="116">
        <v>1.5</v>
      </c>
      <c r="Q449" s="116">
        <v>1.494</v>
      </c>
      <c r="R449" s="12">
        <v>0</v>
      </c>
      <c r="S449" s="116">
        <v>1.8540000000000001</v>
      </c>
      <c r="T449" s="12">
        <v>3</v>
      </c>
      <c r="U449" s="12">
        <v>309</v>
      </c>
      <c r="V449" s="116">
        <v>463.5</v>
      </c>
      <c r="W449" s="116">
        <v>461.64600000000002</v>
      </c>
      <c r="X449" s="12" t="s">
        <v>256</v>
      </c>
      <c r="Y449" s="12">
        <v>0</v>
      </c>
      <c r="Z449" s="12">
        <v>0</v>
      </c>
      <c r="AA449" s="12">
        <v>0</v>
      </c>
      <c r="AB449" s="12">
        <v>1</v>
      </c>
      <c r="AC449" s="12">
        <v>6</v>
      </c>
      <c r="AD449" s="12">
        <v>1</v>
      </c>
      <c r="AE449" s="12">
        <v>1</v>
      </c>
      <c r="AF449" s="12">
        <v>12</v>
      </c>
      <c r="AG449" s="12" t="s">
        <v>1979</v>
      </c>
      <c r="AH449" s="12" t="s">
        <v>1552</v>
      </c>
    </row>
    <row r="450" spans="2:34" ht="43.2" x14ac:dyDescent="0.3">
      <c r="B450" s="12" t="s">
        <v>1105</v>
      </c>
      <c r="C450" s="12" t="s">
        <v>304</v>
      </c>
      <c r="D450" s="12" t="s">
        <v>312</v>
      </c>
      <c r="E450" s="12" t="s">
        <v>259</v>
      </c>
      <c r="F450" s="12" t="s">
        <v>2846</v>
      </c>
      <c r="G450" s="12" t="s">
        <v>1532</v>
      </c>
      <c r="H450" s="12" t="s">
        <v>1181</v>
      </c>
      <c r="I450" s="12" t="s">
        <v>1176</v>
      </c>
      <c r="J450" s="12" t="s">
        <v>1111</v>
      </c>
      <c r="K450" s="12" t="s">
        <v>1182</v>
      </c>
      <c r="L450" s="84" t="s">
        <v>722</v>
      </c>
      <c r="M450" s="85"/>
      <c r="N450" s="88" t="s">
        <v>722</v>
      </c>
      <c r="O450" s="118">
        <v>0.153</v>
      </c>
      <c r="P450" s="116">
        <v>1.5</v>
      </c>
      <c r="Q450" s="116">
        <v>1.7295</v>
      </c>
      <c r="R450" s="12">
        <v>0</v>
      </c>
      <c r="S450" s="116">
        <v>-70.915499999999994</v>
      </c>
      <c r="T450" s="12">
        <v>4</v>
      </c>
      <c r="U450" s="12">
        <v>309</v>
      </c>
      <c r="V450" s="116">
        <v>463.5</v>
      </c>
      <c r="W450" s="116">
        <v>534.41549999999995</v>
      </c>
      <c r="X450" s="12" t="s">
        <v>256</v>
      </c>
      <c r="Y450" s="12">
        <v>1</v>
      </c>
      <c r="Z450" s="12">
        <v>0</v>
      </c>
      <c r="AA450" s="12">
        <v>0</v>
      </c>
      <c r="AB450" s="12">
        <v>0</v>
      </c>
      <c r="AC450" s="12">
        <v>7</v>
      </c>
      <c r="AD450" s="12">
        <v>1</v>
      </c>
      <c r="AE450" s="12">
        <v>1</v>
      </c>
      <c r="AF450" s="12">
        <v>12</v>
      </c>
      <c r="AG450" s="12" t="s">
        <v>1980</v>
      </c>
      <c r="AH450" s="12" t="s">
        <v>1552</v>
      </c>
    </row>
    <row r="451" spans="2:34" ht="43.2" x14ac:dyDescent="0.3">
      <c r="B451" s="12" t="s">
        <v>1105</v>
      </c>
      <c r="C451" s="12" t="s">
        <v>304</v>
      </c>
      <c r="D451" s="12" t="s">
        <v>312</v>
      </c>
      <c r="E451" s="12" t="s">
        <v>254</v>
      </c>
      <c r="F451" s="12" t="s">
        <v>2846</v>
      </c>
      <c r="G451" s="12" t="s">
        <v>1532</v>
      </c>
      <c r="H451" s="12" t="s">
        <v>1181</v>
      </c>
      <c r="I451" s="12" t="s">
        <v>1176</v>
      </c>
      <c r="J451" s="12" t="s">
        <v>1111</v>
      </c>
      <c r="K451" s="12" t="s">
        <v>1182</v>
      </c>
      <c r="L451" s="84" t="s">
        <v>722</v>
      </c>
      <c r="M451" s="85"/>
      <c r="N451" s="88" t="s">
        <v>722</v>
      </c>
      <c r="O451" s="118">
        <v>0.25600000000000001</v>
      </c>
      <c r="P451" s="116">
        <v>1.5</v>
      </c>
      <c r="Q451" s="116">
        <v>1.8839999999999999</v>
      </c>
      <c r="R451" s="12">
        <v>0</v>
      </c>
      <c r="S451" s="116">
        <v>-118.65600000000001</v>
      </c>
      <c r="T451" s="12">
        <v>5</v>
      </c>
      <c r="U451" s="12">
        <v>309</v>
      </c>
      <c r="V451" s="116">
        <v>463.5</v>
      </c>
      <c r="W451" s="116">
        <v>582.15599999999995</v>
      </c>
      <c r="X451" s="12" t="s">
        <v>256</v>
      </c>
      <c r="Y451" s="12">
        <v>1</v>
      </c>
      <c r="Z451" s="12">
        <v>0</v>
      </c>
      <c r="AA451" s="12">
        <v>0</v>
      </c>
      <c r="AB451" s="12">
        <v>0</v>
      </c>
      <c r="AC451" s="12">
        <v>5</v>
      </c>
      <c r="AD451" s="12">
        <v>1</v>
      </c>
      <c r="AE451" s="12">
        <v>1</v>
      </c>
      <c r="AF451" s="12">
        <v>12</v>
      </c>
      <c r="AG451" s="12" t="s">
        <v>1981</v>
      </c>
      <c r="AH451" s="12" t="s">
        <v>1552</v>
      </c>
    </row>
    <row r="452" spans="2:34" ht="43.2" x14ac:dyDescent="0.3">
      <c r="B452" s="12" t="s">
        <v>1105</v>
      </c>
      <c r="C452" s="12" t="s">
        <v>304</v>
      </c>
      <c r="D452" s="12" t="s">
        <v>312</v>
      </c>
      <c r="E452" s="12" t="s">
        <v>249</v>
      </c>
      <c r="F452" s="12" t="s">
        <v>1531</v>
      </c>
      <c r="G452" s="12" t="s">
        <v>1532</v>
      </c>
      <c r="H452" s="12" t="s">
        <v>1181</v>
      </c>
      <c r="I452" s="12" t="s">
        <v>1176</v>
      </c>
      <c r="J452" s="12" t="s">
        <v>1111</v>
      </c>
      <c r="K452" s="12" t="s">
        <v>1182</v>
      </c>
      <c r="L452" s="84" t="s">
        <v>722</v>
      </c>
      <c r="M452" s="85"/>
      <c r="N452" s="88" t="s">
        <v>722</v>
      </c>
      <c r="O452" s="118">
        <v>0.27500000000000002</v>
      </c>
      <c r="P452" s="116">
        <v>1.5</v>
      </c>
      <c r="Q452" s="116">
        <v>1.9125000000000001</v>
      </c>
      <c r="R452" s="12">
        <v>0</v>
      </c>
      <c r="S452" s="116">
        <v>-127.462499999999</v>
      </c>
      <c r="T452" s="12">
        <v>6</v>
      </c>
      <c r="U452" s="12">
        <v>309</v>
      </c>
      <c r="V452" s="116">
        <v>463.5</v>
      </c>
      <c r="W452" s="116">
        <v>590.96249999999998</v>
      </c>
      <c r="X452" s="12" t="s">
        <v>256</v>
      </c>
      <c r="Y452" s="12">
        <v>1</v>
      </c>
      <c r="Z452" s="12">
        <v>0</v>
      </c>
      <c r="AA452" s="12">
        <v>0</v>
      </c>
      <c r="AB452" s="12">
        <v>0</v>
      </c>
      <c r="AC452" s="12">
        <v>3</v>
      </c>
      <c r="AD452" s="12">
        <v>1</v>
      </c>
      <c r="AE452" s="12">
        <v>1</v>
      </c>
      <c r="AF452" s="12">
        <v>12</v>
      </c>
      <c r="AG452" s="12" t="s">
        <v>1982</v>
      </c>
      <c r="AH452" s="12" t="s">
        <v>1552</v>
      </c>
    </row>
    <row r="453" spans="2:34" ht="43.2" x14ac:dyDescent="0.3">
      <c r="B453" s="12" t="s">
        <v>1105</v>
      </c>
      <c r="C453" s="12" t="s">
        <v>304</v>
      </c>
      <c r="D453" s="12" t="s">
        <v>312</v>
      </c>
      <c r="E453" s="12" t="s">
        <v>260</v>
      </c>
      <c r="F453" s="12" t="s">
        <v>2846</v>
      </c>
      <c r="G453" s="12" t="s">
        <v>2898</v>
      </c>
      <c r="H453" s="12" t="s">
        <v>1181</v>
      </c>
      <c r="I453" s="12" t="s">
        <v>1176</v>
      </c>
      <c r="J453" s="12" t="s">
        <v>1111</v>
      </c>
      <c r="K453" s="12" t="s">
        <v>1182</v>
      </c>
      <c r="L453" s="84" t="s">
        <v>722</v>
      </c>
      <c r="M453" s="85"/>
      <c r="N453" s="88" t="s">
        <v>722</v>
      </c>
      <c r="O453" s="118">
        <v>0.33400000000000002</v>
      </c>
      <c r="P453" s="116">
        <v>1.5</v>
      </c>
      <c r="Q453" s="116">
        <v>2.0009999999999999</v>
      </c>
      <c r="R453" s="12">
        <v>0</v>
      </c>
      <c r="S453" s="116">
        <v>-154.809</v>
      </c>
      <c r="T453" s="12">
        <v>7</v>
      </c>
      <c r="U453" s="12">
        <v>309</v>
      </c>
      <c r="V453" s="116">
        <v>463.5</v>
      </c>
      <c r="W453" s="116">
        <v>618.30899999999997</v>
      </c>
      <c r="X453" s="12" t="s">
        <v>256</v>
      </c>
      <c r="Y453" s="12">
        <v>1</v>
      </c>
      <c r="Z453" s="12">
        <v>0</v>
      </c>
      <c r="AA453" s="12">
        <v>0</v>
      </c>
      <c r="AB453" s="12">
        <v>0</v>
      </c>
      <c r="AC453" s="12">
        <v>8</v>
      </c>
      <c r="AD453" s="12">
        <v>1</v>
      </c>
      <c r="AE453" s="12">
        <v>1</v>
      </c>
      <c r="AF453" s="12">
        <v>12</v>
      </c>
      <c r="AG453" s="12" t="s">
        <v>1983</v>
      </c>
      <c r="AH453" s="12" t="s">
        <v>1552</v>
      </c>
    </row>
    <row r="454" spans="2:34" ht="43.2" x14ac:dyDescent="0.3">
      <c r="B454" s="12" t="s">
        <v>1105</v>
      </c>
      <c r="C454" s="12" t="s">
        <v>304</v>
      </c>
      <c r="D454" s="12" t="s">
        <v>312</v>
      </c>
      <c r="E454" s="12" t="s">
        <v>251</v>
      </c>
      <c r="F454" s="12" t="s">
        <v>1531</v>
      </c>
      <c r="G454" s="12" t="s">
        <v>2898</v>
      </c>
      <c r="H454" s="12" t="s">
        <v>1181</v>
      </c>
      <c r="I454" s="12" t="s">
        <v>1176</v>
      </c>
      <c r="J454" s="12" t="s">
        <v>1111</v>
      </c>
      <c r="K454" s="12" t="s">
        <v>1182</v>
      </c>
      <c r="L454" s="84" t="s">
        <v>722</v>
      </c>
      <c r="M454" s="85"/>
      <c r="N454" s="88" t="s">
        <v>722</v>
      </c>
      <c r="O454" s="118">
        <v>0.373</v>
      </c>
      <c r="P454" s="116">
        <v>1.5</v>
      </c>
      <c r="Q454" s="116">
        <v>2.0594999999999999</v>
      </c>
      <c r="R454" s="12">
        <v>0</v>
      </c>
      <c r="S454" s="116">
        <v>-172.88550000000001</v>
      </c>
      <c r="T454" s="12">
        <v>8</v>
      </c>
      <c r="U454" s="12">
        <v>309</v>
      </c>
      <c r="V454" s="116">
        <v>463.5</v>
      </c>
      <c r="W454" s="116">
        <v>636.38549999999998</v>
      </c>
      <c r="X454" s="12" t="s">
        <v>256</v>
      </c>
      <c r="Y454" s="12">
        <v>1</v>
      </c>
      <c r="Z454" s="12">
        <v>0</v>
      </c>
      <c r="AA454" s="12">
        <v>0</v>
      </c>
      <c r="AB454" s="12">
        <v>0</v>
      </c>
      <c r="AC454" s="12">
        <v>4</v>
      </c>
      <c r="AD454" s="12">
        <v>1</v>
      </c>
      <c r="AE454" s="12">
        <v>1</v>
      </c>
      <c r="AF454" s="12">
        <v>12</v>
      </c>
      <c r="AG454" s="12" t="s">
        <v>1984</v>
      </c>
      <c r="AH454" s="12" t="s">
        <v>1552</v>
      </c>
    </row>
    <row r="455" spans="2:34" ht="28.8" x14ac:dyDescent="0.3">
      <c r="B455" s="12" t="s">
        <v>1105</v>
      </c>
      <c r="C455" s="12" t="s">
        <v>304</v>
      </c>
      <c r="D455" s="12" t="s">
        <v>322</v>
      </c>
      <c r="E455" s="12" t="s">
        <v>251</v>
      </c>
      <c r="F455" s="12" t="s">
        <v>1531</v>
      </c>
      <c r="G455" s="12" t="s">
        <v>2898</v>
      </c>
      <c r="H455" s="12" t="s">
        <v>1181</v>
      </c>
      <c r="I455" s="12" t="s">
        <v>1176</v>
      </c>
      <c r="J455" s="12" t="s">
        <v>1111</v>
      </c>
      <c r="K455" s="12" t="s">
        <v>1182</v>
      </c>
      <c r="L455" s="84" t="s">
        <v>723</v>
      </c>
      <c r="M455" s="85"/>
      <c r="N455" s="88" t="s">
        <v>723</v>
      </c>
      <c r="O455" s="118">
        <v>-0.97716389999999997</v>
      </c>
      <c r="P455" s="116">
        <v>0.27150000000000002</v>
      </c>
      <c r="Q455" s="116">
        <v>6.1999999999999998E-3</v>
      </c>
      <c r="R455" s="12">
        <v>0</v>
      </c>
      <c r="S455" s="116">
        <v>81.977699999999999</v>
      </c>
      <c r="T455" s="12">
        <v>0</v>
      </c>
      <c r="U455" s="12">
        <v>309</v>
      </c>
      <c r="V455" s="116">
        <v>83.893500000000003</v>
      </c>
      <c r="W455" s="116">
        <v>1.9157999999999999</v>
      </c>
      <c r="X455" s="12" t="s">
        <v>256</v>
      </c>
      <c r="Y455" s="12">
        <v>0</v>
      </c>
      <c r="Z455" s="12">
        <v>0</v>
      </c>
      <c r="AA455" s="12">
        <v>1</v>
      </c>
      <c r="AB455" s="12">
        <v>0</v>
      </c>
      <c r="AC455" s="12">
        <v>4</v>
      </c>
      <c r="AD455" s="12">
        <v>2</v>
      </c>
      <c r="AE455" s="12">
        <v>1</v>
      </c>
      <c r="AF455" s="12">
        <v>12</v>
      </c>
      <c r="AG455" s="12" t="s">
        <v>1985</v>
      </c>
      <c r="AH455" s="12" t="s">
        <v>1552</v>
      </c>
    </row>
    <row r="456" spans="2:34" ht="28.8" x14ac:dyDescent="0.3">
      <c r="B456" s="12" t="s">
        <v>1105</v>
      </c>
      <c r="C456" s="12" t="s">
        <v>304</v>
      </c>
      <c r="D456" s="12" t="s">
        <v>322</v>
      </c>
      <c r="E456" s="12" t="s">
        <v>246</v>
      </c>
      <c r="F456" s="12" t="s">
        <v>1531</v>
      </c>
      <c r="G456" s="12" t="s">
        <v>2898</v>
      </c>
      <c r="H456" s="12" t="s">
        <v>1181</v>
      </c>
      <c r="I456" s="12" t="s">
        <v>1176</v>
      </c>
      <c r="J456" s="12" t="s">
        <v>1111</v>
      </c>
      <c r="K456" s="12" t="s">
        <v>1182</v>
      </c>
      <c r="L456" s="84" t="s">
        <v>723</v>
      </c>
      <c r="M456" s="85"/>
      <c r="N456" s="88" t="s">
        <v>723</v>
      </c>
      <c r="O456" s="118">
        <v>-0.97127072000000003</v>
      </c>
      <c r="P456" s="116">
        <v>0.27150000000000002</v>
      </c>
      <c r="Q456" s="116">
        <v>7.7999999999999996E-3</v>
      </c>
      <c r="R456" s="12">
        <v>0</v>
      </c>
      <c r="S456" s="116">
        <v>81.4833</v>
      </c>
      <c r="T456" s="12">
        <v>0</v>
      </c>
      <c r="U456" s="12">
        <v>309</v>
      </c>
      <c r="V456" s="116">
        <v>83.893500000000003</v>
      </c>
      <c r="W456" s="116">
        <v>2.4102000000000001</v>
      </c>
      <c r="X456" s="12" t="s">
        <v>256</v>
      </c>
      <c r="Y456" s="12">
        <v>0</v>
      </c>
      <c r="Z456" s="12">
        <v>0</v>
      </c>
      <c r="AA456" s="12">
        <v>1</v>
      </c>
      <c r="AB456" s="12">
        <v>0</v>
      </c>
      <c r="AC456" s="12">
        <v>2</v>
      </c>
      <c r="AD456" s="12">
        <v>2</v>
      </c>
      <c r="AE456" s="12">
        <v>1</v>
      </c>
      <c r="AF456" s="12">
        <v>12</v>
      </c>
      <c r="AG456" s="12" t="s">
        <v>1986</v>
      </c>
      <c r="AH456" s="12" t="s">
        <v>1552</v>
      </c>
    </row>
    <row r="457" spans="2:34" ht="28.8" x14ac:dyDescent="0.3">
      <c r="B457" s="12" t="s">
        <v>1105</v>
      </c>
      <c r="C457" s="12" t="s">
        <v>304</v>
      </c>
      <c r="D457" s="12" t="s">
        <v>322</v>
      </c>
      <c r="E457" s="12" t="s">
        <v>262</v>
      </c>
      <c r="F457" s="12" t="s">
        <v>1531</v>
      </c>
      <c r="G457" s="12" t="s">
        <v>1532</v>
      </c>
      <c r="H457" s="12" t="s">
        <v>1181</v>
      </c>
      <c r="I457" s="12" t="s">
        <v>1176</v>
      </c>
      <c r="J457" s="12" t="s">
        <v>1111</v>
      </c>
      <c r="K457" s="12" t="s">
        <v>1182</v>
      </c>
      <c r="L457" s="84" t="s">
        <v>723</v>
      </c>
      <c r="M457" s="85"/>
      <c r="N457" s="88" t="s">
        <v>723</v>
      </c>
      <c r="O457" s="118">
        <v>-0.96279926000000005</v>
      </c>
      <c r="P457" s="116">
        <v>0.27150000000000002</v>
      </c>
      <c r="Q457" s="116">
        <v>1.01E-2</v>
      </c>
      <c r="R457" s="12">
        <v>0</v>
      </c>
      <c r="S457" s="116">
        <v>80.772599999999997</v>
      </c>
      <c r="T457" s="12">
        <v>0</v>
      </c>
      <c r="U457" s="12">
        <v>309</v>
      </c>
      <c r="V457" s="116">
        <v>83.893500000000003</v>
      </c>
      <c r="W457" s="116">
        <v>3.1208999999999998</v>
      </c>
      <c r="X457" s="12" t="s">
        <v>256</v>
      </c>
      <c r="Y457" s="12">
        <v>0</v>
      </c>
      <c r="Z457" s="12">
        <v>0</v>
      </c>
      <c r="AA457" s="12">
        <v>1</v>
      </c>
      <c r="AB457" s="12">
        <v>0</v>
      </c>
      <c r="AC457" s="12">
        <v>9</v>
      </c>
      <c r="AD457" s="12">
        <v>2</v>
      </c>
      <c r="AE457" s="12">
        <v>1</v>
      </c>
      <c r="AF457" s="12">
        <v>12</v>
      </c>
      <c r="AG457" s="12" t="s">
        <v>1987</v>
      </c>
      <c r="AH457" s="12" t="s">
        <v>1552</v>
      </c>
    </row>
    <row r="458" spans="2:34" ht="28.8" x14ac:dyDescent="0.3">
      <c r="B458" s="12" t="s">
        <v>1105</v>
      </c>
      <c r="C458" s="12" t="s">
        <v>304</v>
      </c>
      <c r="D458" s="12" t="s">
        <v>322</v>
      </c>
      <c r="E458" s="12" t="s">
        <v>249</v>
      </c>
      <c r="F458" s="12" t="s">
        <v>1531</v>
      </c>
      <c r="G458" s="12" t="s">
        <v>1532</v>
      </c>
      <c r="H458" s="12" t="s">
        <v>1181</v>
      </c>
      <c r="I458" s="12" t="s">
        <v>1176</v>
      </c>
      <c r="J458" s="12" t="s">
        <v>1111</v>
      </c>
      <c r="K458" s="12" t="s">
        <v>1182</v>
      </c>
      <c r="L458" s="84" t="s">
        <v>723</v>
      </c>
      <c r="M458" s="85"/>
      <c r="N458" s="88" t="s">
        <v>723</v>
      </c>
      <c r="O458" s="118">
        <v>-0.91528544999999994</v>
      </c>
      <c r="P458" s="116">
        <v>0.27150000000000002</v>
      </c>
      <c r="Q458" s="116">
        <v>2.3E-2</v>
      </c>
      <c r="R458" s="12">
        <v>0</v>
      </c>
      <c r="S458" s="116">
        <v>76.786500000000004</v>
      </c>
      <c r="T458" s="12">
        <v>0</v>
      </c>
      <c r="U458" s="12">
        <v>309</v>
      </c>
      <c r="V458" s="116">
        <v>83.893500000000003</v>
      </c>
      <c r="W458" s="116">
        <v>7.1070000000000002</v>
      </c>
      <c r="X458" s="12" t="s">
        <v>256</v>
      </c>
      <c r="Y458" s="12">
        <v>0</v>
      </c>
      <c r="Z458" s="12">
        <v>0</v>
      </c>
      <c r="AA458" s="12">
        <v>1</v>
      </c>
      <c r="AB458" s="12">
        <v>0</v>
      </c>
      <c r="AC458" s="12">
        <v>3</v>
      </c>
      <c r="AD458" s="12">
        <v>2</v>
      </c>
      <c r="AE458" s="12">
        <v>1</v>
      </c>
      <c r="AF458" s="12">
        <v>12</v>
      </c>
      <c r="AG458" s="12" t="s">
        <v>1988</v>
      </c>
      <c r="AH458" s="12" t="s">
        <v>1552</v>
      </c>
    </row>
    <row r="459" spans="2:34" ht="28.8" x14ac:dyDescent="0.3">
      <c r="B459" s="12" t="s">
        <v>1105</v>
      </c>
      <c r="C459" s="12" t="s">
        <v>304</v>
      </c>
      <c r="D459" s="12" t="s">
        <v>322</v>
      </c>
      <c r="E459" s="12" t="s">
        <v>256</v>
      </c>
      <c r="F459" s="12" t="s">
        <v>2846</v>
      </c>
      <c r="G459" s="12" t="s">
        <v>2898</v>
      </c>
      <c r="H459" s="12" t="s">
        <v>1181</v>
      </c>
      <c r="I459" s="12" t="s">
        <v>1176</v>
      </c>
      <c r="J459" s="12" t="s">
        <v>1111</v>
      </c>
      <c r="K459" s="12" t="s">
        <v>1182</v>
      </c>
      <c r="L459" s="84" t="s">
        <v>723</v>
      </c>
      <c r="M459" s="85"/>
      <c r="N459" s="88" t="s">
        <v>723</v>
      </c>
      <c r="O459" s="118">
        <v>-0.87882136</v>
      </c>
      <c r="P459" s="116">
        <v>0.27150000000000002</v>
      </c>
      <c r="Q459" s="116">
        <v>3.2899999999999999E-2</v>
      </c>
      <c r="R459" s="12">
        <v>0</v>
      </c>
      <c r="S459" s="116">
        <v>73.727400000000003</v>
      </c>
      <c r="T459" s="12">
        <v>0</v>
      </c>
      <c r="U459" s="12">
        <v>309</v>
      </c>
      <c r="V459" s="116">
        <v>83.893500000000003</v>
      </c>
      <c r="W459" s="116">
        <v>10.1661</v>
      </c>
      <c r="X459" s="12" t="s">
        <v>256</v>
      </c>
      <c r="Y459" s="12">
        <v>0</v>
      </c>
      <c r="Z459" s="12">
        <v>0</v>
      </c>
      <c r="AA459" s="12">
        <v>1</v>
      </c>
      <c r="AB459" s="12">
        <v>1</v>
      </c>
      <c r="AC459" s="12">
        <v>6</v>
      </c>
      <c r="AD459" s="12">
        <v>2</v>
      </c>
      <c r="AE459" s="12">
        <v>1</v>
      </c>
      <c r="AF459" s="12">
        <v>12</v>
      </c>
      <c r="AG459" s="12" t="s">
        <v>1989</v>
      </c>
      <c r="AH459" s="12" t="s">
        <v>1552</v>
      </c>
    </row>
    <row r="460" spans="2:34" ht="28.8" x14ac:dyDescent="0.3">
      <c r="B460" s="12" t="s">
        <v>1105</v>
      </c>
      <c r="C460" s="12" t="s">
        <v>304</v>
      </c>
      <c r="D460" s="12" t="s">
        <v>322</v>
      </c>
      <c r="E460" s="12" t="s">
        <v>260</v>
      </c>
      <c r="F460" s="12" t="s">
        <v>2846</v>
      </c>
      <c r="G460" s="12" t="s">
        <v>2898</v>
      </c>
      <c r="H460" s="12" t="s">
        <v>1181</v>
      </c>
      <c r="I460" s="12" t="s">
        <v>1176</v>
      </c>
      <c r="J460" s="12" t="s">
        <v>1111</v>
      </c>
      <c r="K460" s="12" t="s">
        <v>1182</v>
      </c>
      <c r="L460" s="84" t="s">
        <v>723</v>
      </c>
      <c r="M460" s="85"/>
      <c r="N460" s="88" t="s">
        <v>723</v>
      </c>
      <c r="O460" s="118">
        <v>-0.80110497000000003</v>
      </c>
      <c r="P460" s="116">
        <v>0.27150000000000002</v>
      </c>
      <c r="Q460" s="116">
        <v>5.3999999999999999E-2</v>
      </c>
      <c r="R460" s="12">
        <v>0</v>
      </c>
      <c r="S460" s="116">
        <v>67.207499999999996</v>
      </c>
      <c r="T460" s="12">
        <v>0</v>
      </c>
      <c r="U460" s="12">
        <v>309</v>
      </c>
      <c r="V460" s="116">
        <v>83.893500000000003</v>
      </c>
      <c r="W460" s="116">
        <v>16.686</v>
      </c>
      <c r="X460" s="12" t="s">
        <v>256</v>
      </c>
      <c r="Y460" s="12">
        <v>0</v>
      </c>
      <c r="Z460" s="12">
        <v>0</v>
      </c>
      <c r="AA460" s="12">
        <v>1</v>
      </c>
      <c r="AB460" s="12">
        <v>0</v>
      </c>
      <c r="AC460" s="12">
        <v>8</v>
      </c>
      <c r="AD460" s="12">
        <v>2</v>
      </c>
      <c r="AE460" s="12">
        <v>1</v>
      </c>
      <c r="AF460" s="12">
        <v>12</v>
      </c>
      <c r="AG460" s="12" t="s">
        <v>1990</v>
      </c>
      <c r="AH460" s="12" t="s">
        <v>1552</v>
      </c>
    </row>
    <row r="461" spans="2:34" ht="28.8" x14ac:dyDescent="0.3">
      <c r="B461" s="12" t="s">
        <v>1105</v>
      </c>
      <c r="C461" s="12" t="s">
        <v>304</v>
      </c>
      <c r="D461" s="12" t="s">
        <v>322</v>
      </c>
      <c r="E461" s="12" t="s">
        <v>259</v>
      </c>
      <c r="F461" s="12" t="s">
        <v>2846</v>
      </c>
      <c r="G461" s="12" t="s">
        <v>1532</v>
      </c>
      <c r="H461" s="12" t="s">
        <v>1181</v>
      </c>
      <c r="I461" s="12" t="s">
        <v>1176</v>
      </c>
      <c r="J461" s="12" t="s">
        <v>1111</v>
      </c>
      <c r="K461" s="12" t="s">
        <v>1182</v>
      </c>
      <c r="L461" s="84" t="s">
        <v>722</v>
      </c>
      <c r="M461" s="85"/>
      <c r="N461" s="88" t="s">
        <v>722</v>
      </c>
      <c r="O461" s="118">
        <v>-5.709024E-2</v>
      </c>
      <c r="P461" s="116">
        <v>0.27150000000000002</v>
      </c>
      <c r="Q461" s="116">
        <v>0.25600000000000001</v>
      </c>
      <c r="R461" s="12">
        <v>0</v>
      </c>
      <c r="S461" s="116">
        <v>4.7895000000000003</v>
      </c>
      <c r="T461" s="12">
        <v>1</v>
      </c>
      <c r="U461" s="12">
        <v>309</v>
      </c>
      <c r="V461" s="116">
        <v>83.893500000000003</v>
      </c>
      <c r="W461" s="116">
        <v>79.103999999999999</v>
      </c>
      <c r="X461" s="12" t="s">
        <v>256</v>
      </c>
      <c r="Y461" s="12">
        <v>0</v>
      </c>
      <c r="Z461" s="12">
        <v>0</v>
      </c>
      <c r="AA461" s="12">
        <v>0</v>
      </c>
      <c r="AB461" s="12">
        <v>0</v>
      </c>
      <c r="AC461" s="12">
        <v>7</v>
      </c>
      <c r="AD461" s="12">
        <v>2</v>
      </c>
      <c r="AE461" s="12">
        <v>1</v>
      </c>
      <c r="AF461" s="12">
        <v>12</v>
      </c>
      <c r="AG461" s="12" t="s">
        <v>1991</v>
      </c>
      <c r="AH461" s="12" t="s">
        <v>1552</v>
      </c>
    </row>
    <row r="462" spans="2:34" ht="28.8" x14ac:dyDescent="0.3">
      <c r="B462" s="12" t="s">
        <v>1105</v>
      </c>
      <c r="C462" s="12" t="s">
        <v>304</v>
      </c>
      <c r="D462" s="12" t="s">
        <v>322</v>
      </c>
      <c r="E462" s="12" t="s">
        <v>254</v>
      </c>
      <c r="F462" s="12" t="s">
        <v>2846</v>
      </c>
      <c r="G462" s="12" t="s">
        <v>1532</v>
      </c>
      <c r="H462" s="12" t="s">
        <v>1181</v>
      </c>
      <c r="I462" s="12" t="s">
        <v>1176</v>
      </c>
      <c r="J462" s="12" t="s">
        <v>1111</v>
      </c>
      <c r="K462" s="12" t="s">
        <v>1182</v>
      </c>
      <c r="L462" s="84" t="s">
        <v>722</v>
      </c>
      <c r="M462" s="85"/>
      <c r="N462" s="88" t="s">
        <v>722</v>
      </c>
      <c r="O462" s="118">
        <v>1.9889500000000001E-2</v>
      </c>
      <c r="P462" s="116">
        <v>0.27150000000000002</v>
      </c>
      <c r="Q462" s="116">
        <v>0.27689999999999998</v>
      </c>
      <c r="R462" s="12">
        <v>0</v>
      </c>
      <c r="S462" s="116">
        <v>-1.6686000000000001</v>
      </c>
      <c r="T462" s="12">
        <v>2</v>
      </c>
      <c r="U462" s="12">
        <v>309</v>
      </c>
      <c r="V462" s="116">
        <v>83.893500000000003</v>
      </c>
      <c r="W462" s="116">
        <v>85.562100000000001</v>
      </c>
      <c r="X462" s="12" t="s">
        <v>256</v>
      </c>
      <c r="Y462" s="12">
        <v>1</v>
      </c>
      <c r="Z462" s="12">
        <v>0</v>
      </c>
      <c r="AA462" s="12">
        <v>0</v>
      </c>
      <c r="AB462" s="12">
        <v>0</v>
      </c>
      <c r="AC462" s="12">
        <v>5</v>
      </c>
      <c r="AD462" s="12">
        <v>2</v>
      </c>
      <c r="AE462" s="12">
        <v>1</v>
      </c>
      <c r="AF462" s="12">
        <v>12</v>
      </c>
      <c r="AG462" s="12" t="s">
        <v>1992</v>
      </c>
      <c r="AH462" s="12" t="s">
        <v>1552</v>
      </c>
    </row>
    <row r="463" spans="2:34" ht="28.8" x14ac:dyDescent="0.3">
      <c r="B463" s="12" t="s">
        <v>1105</v>
      </c>
      <c r="C463" s="12" t="s">
        <v>304</v>
      </c>
      <c r="D463" s="12" t="s">
        <v>327</v>
      </c>
      <c r="E463" s="12" t="s">
        <v>254</v>
      </c>
      <c r="F463" s="12" t="s">
        <v>2846</v>
      </c>
      <c r="G463" s="12" t="s">
        <v>1532</v>
      </c>
      <c r="H463" s="12" t="s">
        <v>1181</v>
      </c>
      <c r="I463" s="12" t="s">
        <v>1176</v>
      </c>
      <c r="J463" s="12" t="s">
        <v>1111</v>
      </c>
      <c r="K463" s="12" t="s">
        <v>1182</v>
      </c>
      <c r="L463" s="84" t="s">
        <v>723</v>
      </c>
      <c r="M463" s="85"/>
      <c r="N463" s="88" t="s">
        <v>723</v>
      </c>
      <c r="O463" s="118">
        <v>0.97515152000000005</v>
      </c>
      <c r="P463" s="116">
        <v>0.16500000000000001</v>
      </c>
      <c r="Q463" s="116">
        <v>0.32590000000000002</v>
      </c>
      <c r="R463" s="12">
        <v>0</v>
      </c>
      <c r="S463" s="116">
        <v>-49.7180999999999</v>
      </c>
      <c r="T463" s="12">
        <v>0</v>
      </c>
      <c r="U463" s="12">
        <v>309</v>
      </c>
      <c r="V463" s="116">
        <v>50.984999999999999</v>
      </c>
      <c r="W463" s="116">
        <v>100.70310000000001</v>
      </c>
      <c r="X463" s="12" t="s">
        <v>256</v>
      </c>
      <c r="Y463" s="12">
        <v>1</v>
      </c>
      <c r="Z463" s="12">
        <v>1</v>
      </c>
      <c r="AA463" s="12">
        <v>0</v>
      </c>
      <c r="AB463" s="12">
        <v>0</v>
      </c>
      <c r="AC463" s="12">
        <v>5</v>
      </c>
      <c r="AD463" s="12">
        <v>3</v>
      </c>
      <c r="AE463" s="12">
        <v>1</v>
      </c>
      <c r="AF463" s="12">
        <v>12</v>
      </c>
      <c r="AG463" s="12" t="s">
        <v>1995</v>
      </c>
      <c r="AH463" s="12" t="s">
        <v>1552</v>
      </c>
    </row>
    <row r="464" spans="2:34" ht="28.8" x14ac:dyDescent="0.3">
      <c r="B464" s="12" t="s">
        <v>1105</v>
      </c>
      <c r="C464" s="12" t="s">
        <v>304</v>
      </c>
      <c r="D464" s="12" t="s">
        <v>327</v>
      </c>
      <c r="E464" s="12" t="s">
        <v>260</v>
      </c>
      <c r="F464" s="12" t="s">
        <v>2846</v>
      </c>
      <c r="G464" s="12" t="s">
        <v>2898</v>
      </c>
      <c r="H464" s="12" t="s">
        <v>1181</v>
      </c>
      <c r="I464" s="12" t="s">
        <v>1176</v>
      </c>
      <c r="J464" s="12" t="s">
        <v>1111</v>
      </c>
      <c r="K464" s="12" t="s">
        <v>1182</v>
      </c>
      <c r="L464" s="84" t="s">
        <v>723</v>
      </c>
      <c r="M464" s="85"/>
      <c r="N464" s="88" t="s">
        <v>723</v>
      </c>
      <c r="O464" s="118">
        <v>0.98909091000000005</v>
      </c>
      <c r="P464" s="116">
        <v>0.16500000000000001</v>
      </c>
      <c r="Q464" s="116">
        <v>0.32819999999999999</v>
      </c>
      <c r="R464" s="12">
        <v>0</v>
      </c>
      <c r="S464" s="116">
        <v>-50.428800000000003</v>
      </c>
      <c r="T464" s="12">
        <v>0</v>
      </c>
      <c r="U464" s="12">
        <v>309</v>
      </c>
      <c r="V464" s="116">
        <v>50.984999999999999</v>
      </c>
      <c r="W464" s="116">
        <v>101.41379999999999</v>
      </c>
      <c r="X464" s="12" t="s">
        <v>256</v>
      </c>
      <c r="Y464" s="12">
        <v>1</v>
      </c>
      <c r="Z464" s="12">
        <v>1</v>
      </c>
      <c r="AA464" s="12">
        <v>0</v>
      </c>
      <c r="AB464" s="12">
        <v>0</v>
      </c>
      <c r="AC464" s="12">
        <v>8</v>
      </c>
      <c r="AD464" s="12">
        <v>3</v>
      </c>
      <c r="AE464" s="12">
        <v>1</v>
      </c>
      <c r="AF464" s="12">
        <v>12</v>
      </c>
      <c r="AG464" s="12" t="s">
        <v>1996</v>
      </c>
      <c r="AH464" s="12" t="s">
        <v>1552</v>
      </c>
    </row>
    <row r="465" spans="2:34" ht="28.8" x14ac:dyDescent="0.3">
      <c r="B465" s="12" t="s">
        <v>1105</v>
      </c>
      <c r="C465" s="12" t="s">
        <v>304</v>
      </c>
      <c r="D465" s="12" t="s">
        <v>327</v>
      </c>
      <c r="E465" s="12" t="s">
        <v>246</v>
      </c>
      <c r="F465" s="12" t="s">
        <v>1531</v>
      </c>
      <c r="G465" s="12" t="s">
        <v>2898</v>
      </c>
      <c r="H465" s="12" t="s">
        <v>1181</v>
      </c>
      <c r="I465" s="12" t="s">
        <v>1176</v>
      </c>
      <c r="J465" s="12" t="s">
        <v>1111</v>
      </c>
      <c r="K465" s="12" t="s">
        <v>1182</v>
      </c>
      <c r="L465" s="84" t="s">
        <v>722</v>
      </c>
      <c r="M465" s="85"/>
      <c r="N465" s="88" t="s">
        <v>722</v>
      </c>
      <c r="O465" s="118">
        <v>-0.62060605999999996</v>
      </c>
      <c r="P465" s="116">
        <v>0.16500000000000001</v>
      </c>
      <c r="Q465" s="116">
        <v>6.2600000000000003E-2</v>
      </c>
      <c r="R465" s="12">
        <v>0</v>
      </c>
      <c r="S465" s="116">
        <v>31.6416</v>
      </c>
      <c r="T465" s="12">
        <v>1</v>
      </c>
      <c r="U465" s="12">
        <v>309</v>
      </c>
      <c r="V465" s="116">
        <v>50.984999999999999</v>
      </c>
      <c r="W465" s="116">
        <v>19.343399999999999</v>
      </c>
      <c r="X465" s="12" t="s">
        <v>256</v>
      </c>
      <c r="Y465" s="12">
        <v>0</v>
      </c>
      <c r="Z465" s="12">
        <v>0</v>
      </c>
      <c r="AA465" s="12">
        <v>0</v>
      </c>
      <c r="AB465" s="12">
        <v>0</v>
      </c>
      <c r="AC465" s="12">
        <v>2</v>
      </c>
      <c r="AD465" s="12">
        <v>3</v>
      </c>
      <c r="AE465" s="12">
        <v>1</v>
      </c>
      <c r="AF465" s="12">
        <v>12</v>
      </c>
      <c r="AG465" s="12" t="s">
        <v>1993</v>
      </c>
      <c r="AH465" s="12" t="s">
        <v>1552</v>
      </c>
    </row>
    <row r="466" spans="2:34" ht="28.8" x14ac:dyDescent="0.3">
      <c r="B466" s="12" t="s">
        <v>1105</v>
      </c>
      <c r="C466" s="12" t="s">
        <v>304</v>
      </c>
      <c r="D466" s="12" t="s">
        <v>327</v>
      </c>
      <c r="E466" s="12" t="s">
        <v>262</v>
      </c>
      <c r="F466" s="12" t="s">
        <v>1531</v>
      </c>
      <c r="G466" s="12" t="s">
        <v>1532</v>
      </c>
      <c r="H466" s="12" t="s">
        <v>1181</v>
      </c>
      <c r="I466" s="12" t="s">
        <v>1176</v>
      </c>
      <c r="J466" s="12" t="s">
        <v>1111</v>
      </c>
      <c r="K466" s="12" t="s">
        <v>1182</v>
      </c>
      <c r="L466" s="84" t="s">
        <v>722</v>
      </c>
      <c r="M466" s="85"/>
      <c r="N466" s="88" t="s">
        <v>722</v>
      </c>
      <c r="O466" s="118">
        <v>-0.51878787999999998</v>
      </c>
      <c r="P466" s="116">
        <v>0.16500000000000001</v>
      </c>
      <c r="Q466" s="116">
        <v>7.9399999999999998E-2</v>
      </c>
      <c r="R466" s="12">
        <v>0</v>
      </c>
      <c r="S466" s="116">
        <v>26.450399999999998</v>
      </c>
      <c r="T466" s="12">
        <v>2</v>
      </c>
      <c r="U466" s="12">
        <v>309</v>
      </c>
      <c r="V466" s="116">
        <v>50.984999999999999</v>
      </c>
      <c r="W466" s="116">
        <v>24.534600000000001</v>
      </c>
      <c r="X466" s="12" t="s">
        <v>256</v>
      </c>
      <c r="Y466" s="12">
        <v>0</v>
      </c>
      <c r="Z466" s="12">
        <v>0</v>
      </c>
      <c r="AA466" s="12">
        <v>0</v>
      </c>
      <c r="AB466" s="12">
        <v>0</v>
      </c>
      <c r="AC466" s="12">
        <v>9</v>
      </c>
      <c r="AD466" s="12">
        <v>3</v>
      </c>
      <c r="AE466" s="12">
        <v>1</v>
      </c>
      <c r="AF466" s="12">
        <v>12</v>
      </c>
      <c r="AG466" s="12" t="s">
        <v>1994</v>
      </c>
      <c r="AH466" s="12" t="s">
        <v>1552</v>
      </c>
    </row>
    <row r="467" spans="2:34" ht="28.8" x14ac:dyDescent="0.3">
      <c r="B467" s="12" t="s">
        <v>1105</v>
      </c>
      <c r="C467" s="12" t="s">
        <v>304</v>
      </c>
      <c r="D467" s="12" t="s">
        <v>327</v>
      </c>
      <c r="E467" s="12" t="s">
        <v>256</v>
      </c>
      <c r="F467" s="12" t="s">
        <v>2846</v>
      </c>
      <c r="G467" s="12" t="s">
        <v>2898</v>
      </c>
      <c r="H467" s="12" t="s">
        <v>1181</v>
      </c>
      <c r="I467" s="12" t="s">
        <v>1176</v>
      </c>
      <c r="J467" s="12" t="s">
        <v>1111</v>
      </c>
      <c r="K467" s="12" t="s">
        <v>1182</v>
      </c>
      <c r="L467" s="84" t="s">
        <v>722</v>
      </c>
      <c r="M467" s="85"/>
      <c r="N467" s="88" t="s">
        <v>722</v>
      </c>
      <c r="O467" s="118">
        <v>1.3939389999999999E-2</v>
      </c>
      <c r="P467" s="116">
        <v>0.16500000000000001</v>
      </c>
      <c r="Q467" s="116">
        <v>0.1673</v>
      </c>
      <c r="R467" s="12">
        <v>0</v>
      </c>
      <c r="S467" s="116">
        <v>-0.7107</v>
      </c>
      <c r="T467" s="12">
        <v>3</v>
      </c>
      <c r="U467" s="12">
        <v>309</v>
      </c>
      <c r="V467" s="116">
        <v>50.984999999999999</v>
      </c>
      <c r="W467" s="116">
        <v>51.695700000000002</v>
      </c>
      <c r="X467" s="12" t="s">
        <v>256</v>
      </c>
      <c r="Y467" s="12">
        <v>1</v>
      </c>
      <c r="Z467" s="12">
        <v>0</v>
      </c>
      <c r="AA467" s="12">
        <v>0</v>
      </c>
      <c r="AB467" s="12">
        <v>1</v>
      </c>
      <c r="AC467" s="12">
        <v>6</v>
      </c>
      <c r="AD467" s="12">
        <v>3</v>
      </c>
      <c r="AE467" s="12">
        <v>1</v>
      </c>
      <c r="AF467" s="12">
        <v>12</v>
      </c>
      <c r="AG467" s="12" t="s">
        <v>1997</v>
      </c>
      <c r="AH467" s="12" t="s">
        <v>1552</v>
      </c>
    </row>
    <row r="468" spans="2:34" ht="28.8" x14ac:dyDescent="0.3">
      <c r="B468" s="12" t="s">
        <v>1105</v>
      </c>
      <c r="C468" s="12" t="s">
        <v>304</v>
      </c>
      <c r="D468" s="12" t="s">
        <v>327</v>
      </c>
      <c r="E468" s="12" t="s">
        <v>249</v>
      </c>
      <c r="F468" s="12" t="s">
        <v>1531</v>
      </c>
      <c r="G468" s="12" t="s">
        <v>1532</v>
      </c>
      <c r="H468" s="12" t="s">
        <v>1181</v>
      </c>
      <c r="I468" s="12" t="s">
        <v>1176</v>
      </c>
      <c r="J468" s="12" t="s">
        <v>1111</v>
      </c>
      <c r="K468" s="12" t="s">
        <v>1182</v>
      </c>
      <c r="L468" s="84" t="s">
        <v>722</v>
      </c>
      <c r="M468" s="85"/>
      <c r="N468" s="88" t="s">
        <v>722</v>
      </c>
      <c r="O468" s="118">
        <v>0.19393938999999999</v>
      </c>
      <c r="P468" s="116">
        <v>0.16500000000000001</v>
      </c>
      <c r="Q468" s="116">
        <v>0.19700000000000001</v>
      </c>
      <c r="R468" s="12">
        <v>0</v>
      </c>
      <c r="S468" s="116">
        <v>-9.8879999999999999</v>
      </c>
      <c r="T468" s="12">
        <v>4</v>
      </c>
      <c r="U468" s="12">
        <v>309</v>
      </c>
      <c r="V468" s="116">
        <v>50.984999999999999</v>
      </c>
      <c r="W468" s="116">
        <v>60.872999999999998</v>
      </c>
      <c r="X468" s="12" t="s">
        <v>256</v>
      </c>
      <c r="Y468" s="12">
        <v>1</v>
      </c>
      <c r="Z468" s="12">
        <v>0</v>
      </c>
      <c r="AA468" s="12">
        <v>0</v>
      </c>
      <c r="AB468" s="12">
        <v>0</v>
      </c>
      <c r="AC468" s="12">
        <v>3</v>
      </c>
      <c r="AD468" s="12">
        <v>3</v>
      </c>
      <c r="AE468" s="12">
        <v>1</v>
      </c>
      <c r="AF468" s="12">
        <v>12</v>
      </c>
      <c r="AG468" s="12" t="s">
        <v>1998</v>
      </c>
      <c r="AH468" s="12" t="s">
        <v>1552</v>
      </c>
    </row>
    <row r="469" spans="2:34" ht="28.8" x14ac:dyDescent="0.3">
      <c r="B469" s="12" t="s">
        <v>1105</v>
      </c>
      <c r="C469" s="12" t="s">
        <v>304</v>
      </c>
      <c r="D469" s="12" t="s">
        <v>327</v>
      </c>
      <c r="E469" s="12" t="s">
        <v>251</v>
      </c>
      <c r="F469" s="12" t="s">
        <v>1531</v>
      </c>
      <c r="G469" s="12" t="s">
        <v>2898</v>
      </c>
      <c r="H469" s="12" t="s">
        <v>1181</v>
      </c>
      <c r="I469" s="12" t="s">
        <v>1176</v>
      </c>
      <c r="J469" s="12" t="s">
        <v>1111</v>
      </c>
      <c r="K469" s="12" t="s">
        <v>1182</v>
      </c>
      <c r="L469" s="84" t="s">
        <v>722</v>
      </c>
      <c r="M469" s="85"/>
      <c r="N469" s="88" t="s">
        <v>722</v>
      </c>
      <c r="O469" s="118">
        <v>0.31030302999999998</v>
      </c>
      <c r="P469" s="116">
        <v>0.16500000000000001</v>
      </c>
      <c r="Q469" s="116">
        <v>0.2162</v>
      </c>
      <c r="R469" s="12">
        <v>0</v>
      </c>
      <c r="S469" s="116">
        <v>-15.8208</v>
      </c>
      <c r="T469" s="12">
        <v>5</v>
      </c>
      <c r="U469" s="12">
        <v>309</v>
      </c>
      <c r="V469" s="116">
        <v>50.984999999999999</v>
      </c>
      <c r="W469" s="116">
        <v>66.805800000000005</v>
      </c>
      <c r="X469" s="12" t="s">
        <v>256</v>
      </c>
      <c r="Y469" s="12">
        <v>1</v>
      </c>
      <c r="Z469" s="12">
        <v>0</v>
      </c>
      <c r="AA469" s="12">
        <v>0</v>
      </c>
      <c r="AB469" s="12">
        <v>0</v>
      </c>
      <c r="AC469" s="12">
        <v>4</v>
      </c>
      <c r="AD469" s="12">
        <v>3</v>
      </c>
      <c r="AE469" s="12">
        <v>1</v>
      </c>
      <c r="AF469" s="12">
        <v>12</v>
      </c>
      <c r="AG469" s="12" t="s">
        <v>1999</v>
      </c>
      <c r="AH469" s="12" t="s">
        <v>1552</v>
      </c>
    </row>
    <row r="470" spans="2:34" ht="28.8" x14ac:dyDescent="0.3">
      <c r="B470" s="12" t="s">
        <v>1105</v>
      </c>
      <c r="C470" s="12" t="s">
        <v>304</v>
      </c>
      <c r="D470" s="12" t="s">
        <v>327</v>
      </c>
      <c r="E470" s="12" t="s">
        <v>259</v>
      </c>
      <c r="F470" s="12" t="s">
        <v>2846</v>
      </c>
      <c r="G470" s="12" t="s">
        <v>1532</v>
      </c>
      <c r="H470" s="12" t="s">
        <v>1181</v>
      </c>
      <c r="I470" s="12" t="s">
        <v>1176</v>
      </c>
      <c r="J470" s="12" t="s">
        <v>1111</v>
      </c>
      <c r="K470" s="12" t="s">
        <v>1182</v>
      </c>
      <c r="L470" s="84" t="s">
        <v>722</v>
      </c>
      <c r="M470" s="85"/>
      <c r="N470" s="88" t="s">
        <v>722</v>
      </c>
      <c r="O470" s="118">
        <v>0.49878788000000002</v>
      </c>
      <c r="P470" s="116">
        <v>0.16500000000000001</v>
      </c>
      <c r="Q470" s="116">
        <v>0.24729999999999999</v>
      </c>
      <c r="R470" s="12">
        <v>0</v>
      </c>
      <c r="S470" s="116">
        <v>-25.430699999999899</v>
      </c>
      <c r="T470" s="12">
        <v>6</v>
      </c>
      <c r="U470" s="12">
        <v>309</v>
      </c>
      <c r="V470" s="116">
        <v>50.984999999999999</v>
      </c>
      <c r="W470" s="116">
        <v>76.415700000000001</v>
      </c>
      <c r="X470" s="12" t="s">
        <v>256</v>
      </c>
      <c r="Y470" s="12">
        <v>1</v>
      </c>
      <c r="Z470" s="12">
        <v>0</v>
      </c>
      <c r="AA470" s="12">
        <v>0</v>
      </c>
      <c r="AB470" s="12">
        <v>0</v>
      </c>
      <c r="AC470" s="12">
        <v>7</v>
      </c>
      <c r="AD470" s="12">
        <v>3</v>
      </c>
      <c r="AE470" s="12">
        <v>1</v>
      </c>
      <c r="AF470" s="12">
        <v>12</v>
      </c>
      <c r="AG470" s="12" t="s">
        <v>2000</v>
      </c>
      <c r="AH470" s="12" t="s">
        <v>1552</v>
      </c>
    </row>
    <row r="471" spans="2:34" ht="28.8" x14ac:dyDescent="0.3">
      <c r="B471" s="12" t="s">
        <v>1105</v>
      </c>
      <c r="C471" s="12" t="s">
        <v>304</v>
      </c>
      <c r="D471" s="12" t="s">
        <v>330</v>
      </c>
      <c r="E471" s="12" t="s">
        <v>262</v>
      </c>
      <c r="F471" s="12" t="s">
        <v>1531</v>
      </c>
      <c r="G471" s="12" t="s">
        <v>1532</v>
      </c>
      <c r="H471" s="12" t="s">
        <v>1181</v>
      </c>
      <c r="I471" s="12" t="s">
        <v>1176</v>
      </c>
      <c r="J471" s="12" t="s">
        <v>1111</v>
      </c>
      <c r="K471" s="12" t="s">
        <v>1182</v>
      </c>
      <c r="L471" s="84" t="s">
        <v>722</v>
      </c>
      <c r="M471" s="85"/>
      <c r="N471" s="88" t="s">
        <v>722</v>
      </c>
      <c r="O471" s="118">
        <v>-0.43485669999999998</v>
      </c>
      <c r="P471" s="116">
        <v>1.9365000000000001</v>
      </c>
      <c r="Q471" s="116">
        <v>1.0944</v>
      </c>
      <c r="R471" s="12">
        <v>0</v>
      </c>
      <c r="S471" s="116">
        <v>260.20889999999901</v>
      </c>
      <c r="T471" s="12">
        <v>1</v>
      </c>
      <c r="U471" s="12">
        <v>309</v>
      </c>
      <c r="V471" s="116">
        <v>598.37850000000003</v>
      </c>
      <c r="W471" s="116">
        <v>338.1696</v>
      </c>
      <c r="X471" s="12" t="s">
        <v>256</v>
      </c>
      <c r="Y471" s="12">
        <v>0</v>
      </c>
      <c r="Z471" s="12">
        <v>0</v>
      </c>
      <c r="AA471" s="12">
        <v>0</v>
      </c>
      <c r="AB471" s="12">
        <v>0</v>
      </c>
      <c r="AC471" s="12">
        <v>9</v>
      </c>
      <c r="AD471" s="12">
        <v>4</v>
      </c>
      <c r="AE471" s="12">
        <v>1</v>
      </c>
      <c r="AF471" s="12">
        <v>12</v>
      </c>
      <c r="AG471" s="12" t="s">
        <v>2001</v>
      </c>
      <c r="AH471" s="12" t="s">
        <v>1552</v>
      </c>
    </row>
    <row r="472" spans="2:34" ht="28.8" x14ac:dyDescent="0.3">
      <c r="B472" s="12" t="s">
        <v>1105</v>
      </c>
      <c r="C472" s="12" t="s">
        <v>304</v>
      </c>
      <c r="D472" s="12" t="s">
        <v>330</v>
      </c>
      <c r="E472" s="12" t="s">
        <v>246</v>
      </c>
      <c r="F472" s="12" t="s">
        <v>1531</v>
      </c>
      <c r="G472" s="12" t="s">
        <v>2898</v>
      </c>
      <c r="H472" s="12" t="s">
        <v>1181</v>
      </c>
      <c r="I472" s="12" t="s">
        <v>1176</v>
      </c>
      <c r="J472" s="12" t="s">
        <v>1111</v>
      </c>
      <c r="K472" s="12" t="s">
        <v>1182</v>
      </c>
      <c r="L472" s="84" t="s">
        <v>722</v>
      </c>
      <c r="M472" s="85"/>
      <c r="N472" s="88" t="s">
        <v>722</v>
      </c>
      <c r="O472" s="118">
        <v>-0.28969791</v>
      </c>
      <c r="P472" s="116">
        <v>1.9365000000000001</v>
      </c>
      <c r="Q472" s="116">
        <v>1.3754999999999999</v>
      </c>
      <c r="R472" s="12">
        <v>0</v>
      </c>
      <c r="S472" s="116">
        <v>173.34899999999999</v>
      </c>
      <c r="T472" s="12">
        <v>2</v>
      </c>
      <c r="U472" s="12">
        <v>309</v>
      </c>
      <c r="V472" s="116">
        <v>598.37850000000003</v>
      </c>
      <c r="W472" s="116">
        <v>425.02949999999998</v>
      </c>
      <c r="X472" s="12" t="s">
        <v>256</v>
      </c>
      <c r="Y472" s="12">
        <v>0</v>
      </c>
      <c r="Z472" s="12">
        <v>0</v>
      </c>
      <c r="AA472" s="12">
        <v>0</v>
      </c>
      <c r="AB472" s="12">
        <v>0</v>
      </c>
      <c r="AC472" s="12">
        <v>2</v>
      </c>
      <c r="AD472" s="12">
        <v>4</v>
      </c>
      <c r="AE472" s="12">
        <v>1</v>
      </c>
      <c r="AF472" s="12">
        <v>12</v>
      </c>
      <c r="AG472" s="12" t="s">
        <v>2002</v>
      </c>
      <c r="AH472" s="12" t="s">
        <v>1552</v>
      </c>
    </row>
    <row r="473" spans="2:34" ht="28.8" x14ac:dyDescent="0.3">
      <c r="B473" s="12" t="s">
        <v>1105</v>
      </c>
      <c r="C473" s="12" t="s">
        <v>304</v>
      </c>
      <c r="D473" s="12" t="s">
        <v>330</v>
      </c>
      <c r="E473" s="12" t="s">
        <v>256</v>
      </c>
      <c r="F473" s="12" t="s">
        <v>2846</v>
      </c>
      <c r="G473" s="12" t="s">
        <v>2898</v>
      </c>
      <c r="H473" s="12" t="s">
        <v>1181</v>
      </c>
      <c r="I473" s="12" t="s">
        <v>1176</v>
      </c>
      <c r="J473" s="12" t="s">
        <v>1111</v>
      </c>
      <c r="K473" s="12" t="s">
        <v>1182</v>
      </c>
      <c r="L473" s="84" t="s">
        <v>722</v>
      </c>
      <c r="M473" s="85"/>
      <c r="N473" s="88" t="s">
        <v>722</v>
      </c>
      <c r="O473" s="118">
        <v>-0.12512264000000001</v>
      </c>
      <c r="P473" s="116">
        <v>1.9365000000000001</v>
      </c>
      <c r="Q473" s="116">
        <v>1.6941999999999999</v>
      </c>
      <c r="R473" s="12">
        <v>0</v>
      </c>
      <c r="S473" s="116">
        <v>74.870699999999999</v>
      </c>
      <c r="T473" s="12">
        <v>3</v>
      </c>
      <c r="U473" s="12">
        <v>309</v>
      </c>
      <c r="V473" s="116">
        <v>598.37850000000003</v>
      </c>
      <c r="W473" s="116">
        <v>523.50779999999997</v>
      </c>
      <c r="X473" s="12" t="s">
        <v>256</v>
      </c>
      <c r="Y473" s="12">
        <v>0</v>
      </c>
      <c r="Z473" s="12">
        <v>0</v>
      </c>
      <c r="AA473" s="12">
        <v>0</v>
      </c>
      <c r="AB473" s="12">
        <v>1</v>
      </c>
      <c r="AC473" s="12">
        <v>6</v>
      </c>
      <c r="AD473" s="12">
        <v>4</v>
      </c>
      <c r="AE473" s="12">
        <v>1</v>
      </c>
      <c r="AF473" s="12">
        <v>12</v>
      </c>
      <c r="AG473" s="12" t="s">
        <v>2003</v>
      </c>
      <c r="AH473" s="12" t="s">
        <v>1552</v>
      </c>
    </row>
    <row r="474" spans="2:34" ht="28.8" x14ac:dyDescent="0.3">
      <c r="B474" s="12" t="s">
        <v>1105</v>
      </c>
      <c r="C474" s="12" t="s">
        <v>304</v>
      </c>
      <c r="D474" s="12" t="s">
        <v>330</v>
      </c>
      <c r="E474" s="12" t="s">
        <v>249</v>
      </c>
      <c r="F474" s="12" t="s">
        <v>1531</v>
      </c>
      <c r="G474" s="12" t="s">
        <v>1532</v>
      </c>
      <c r="H474" s="12" t="s">
        <v>1181</v>
      </c>
      <c r="I474" s="12" t="s">
        <v>1176</v>
      </c>
      <c r="J474" s="12" t="s">
        <v>1111</v>
      </c>
      <c r="K474" s="12" t="s">
        <v>1182</v>
      </c>
      <c r="L474" s="84" t="s">
        <v>722</v>
      </c>
      <c r="M474" s="85"/>
      <c r="N474" s="88" t="s">
        <v>722</v>
      </c>
      <c r="O474" s="118">
        <v>0.10116189</v>
      </c>
      <c r="P474" s="116">
        <v>1.9365000000000001</v>
      </c>
      <c r="Q474" s="116">
        <v>2.1324000000000001</v>
      </c>
      <c r="R474" s="12">
        <v>0</v>
      </c>
      <c r="S474" s="116">
        <v>-60.533099999999997</v>
      </c>
      <c r="T474" s="12">
        <v>4</v>
      </c>
      <c r="U474" s="12">
        <v>309</v>
      </c>
      <c r="V474" s="116">
        <v>598.37850000000003</v>
      </c>
      <c r="W474" s="116">
        <v>658.91160000000002</v>
      </c>
      <c r="X474" s="12" t="s">
        <v>256</v>
      </c>
      <c r="Y474" s="12">
        <v>1</v>
      </c>
      <c r="Z474" s="12">
        <v>0</v>
      </c>
      <c r="AA474" s="12">
        <v>0</v>
      </c>
      <c r="AB474" s="12">
        <v>0</v>
      </c>
      <c r="AC474" s="12">
        <v>3</v>
      </c>
      <c r="AD474" s="12">
        <v>4</v>
      </c>
      <c r="AE474" s="12">
        <v>1</v>
      </c>
      <c r="AF474" s="12">
        <v>12</v>
      </c>
      <c r="AG474" s="12" t="s">
        <v>2004</v>
      </c>
      <c r="AH474" s="12" t="s">
        <v>1552</v>
      </c>
    </row>
    <row r="475" spans="2:34" ht="28.8" x14ac:dyDescent="0.3">
      <c r="B475" s="12" t="s">
        <v>1105</v>
      </c>
      <c r="C475" s="12" t="s">
        <v>304</v>
      </c>
      <c r="D475" s="12" t="s">
        <v>330</v>
      </c>
      <c r="E475" s="12" t="s">
        <v>259</v>
      </c>
      <c r="F475" s="12" t="s">
        <v>2846</v>
      </c>
      <c r="G475" s="12" t="s">
        <v>1532</v>
      </c>
      <c r="H475" s="12" t="s">
        <v>1181</v>
      </c>
      <c r="I475" s="12" t="s">
        <v>1176</v>
      </c>
      <c r="J475" s="12" t="s">
        <v>1111</v>
      </c>
      <c r="K475" s="12" t="s">
        <v>1182</v>
      </c>
      <c r="L475" s="84" t="s">
        <v>722</v>
      </c>
      <c r="M475" s="85"/>
      <c r="N475" s="88" t="s">
        <v>722</v>
      </c>
      <c r="O475" s="118">
        <v>0.15300800000000001</v>
      </c>
      <c r="P475" s="116">
        <v>1.9365000000000001</v>
      </c>
      <c r="Q475" s="116">
        <v>2.2328000000000001</v>
      </c>
      <c r="R475" s="12">
        <v>0</v>
      </c>
      <c r="S475" s="116">
        <v>-91.556700000000006</v>
      </c>
      <c r="T475" s="12">
        <v>5</v>
      </c>
      <c r="U475" s="12">
        <v>309</v>
      </c>
      <c r="V475" s="116">
        <v>598.37850000000003</v>
      </c>
      <c r="W475" s="116">
        <v>689.93520000000001</v>
      </c>
      <c r="X475" s="12" t="s">
        <v>256</v>
      </c>
      <c r="Y475" s="12">
        <v>1</v>
      </c>
      <c r="Z475" s="12">
        <v>0</v>
      </c>
      <c r="AA475" s="12">
        <v>0</v>
      </c>
      <c r="AB475" s="12">
        <v>0</v>
      </c>
      <c r="AC475" s="12">
        <v>7</v>
      </c>
      <c r="AD475" s="12">
        <v>4</v>
      </c>
      <c r="AE475" s="12">
        <v>1</v>
      </c>
      <c r="AF475" s="12">
        <v>12</v>
      </c>
      <c r="AG475" s="12" t="s">
        <v>2005</v>
      </c>
      <c r="AH475" s="12" t="s">
        <v>1552</v>
      </c>
    </row>
    <row r="476" spans="2:34" ht="28.8" x14ac:dyDescent="0.3">
      <c r="B476" s="12" t="s">
        <v>1105</v>
      </c>
      <c r="C476" s="12" t="s">
        <v>304</v>
      </c>
      <c r="D476" s="12" t="s">
        <v>330</v>
      </c>
      <c r="E476" s="12" t="s">
        <v>251</v>
      </c>
      <c r="F476" s="12" t="s">
        <v>1531</v>
      </c>
      <c r="G476" s="12" t="s">
        <v>2898</v>
      </c>
      <c r="H476" s="12" t="s">
        <v>1181</v>
      </c>
      <c r="I476" s="12" t="s">
        <v>1176</v>
      </c>
      <c r="J476" s="12" t="s">
        <v>1111</v>
      </c>
      <c r="K476" s="12" t="s">
        <v>1182</v>
      </c>
      <c r="L476" s="84" t="s">
        <v>722</v>
      </c>
      <c r="M476" s="85"/>
      <c r="N476" s="88" t="s">
        <v>722</v>
      </c>
      <c r="O476" s="118">
        <v>0.17836303000000001</v>
      </c>
      <c r="P476" s="116">
        <v>1.9365000000000001</v>
      </c>
      <c r="Q476" s="116">
        <v>2.2818999999999998</v>
      </c>
      <c r="R476" s="12">
        <v>0</v>
      </c>
      <c r="S476" s="116">
        <v>-106.7286</v>
      </c>
      <c r="T476" s="12">
        <v>6</v>
      </c>
      <c r="U476" s="12">
        <v>309</v>
      </c>
      <c r="V476" s="116">
        <v>598.37850000000003</v>
      </c>
      <c r="W476" s="116">
        <v>705.10709999999995</v>
      </c>
      <c r="X476" s="12" t="s">
        <v>256</v>
      </c>
      <c r="Y476" s="12">
        <v>1</v>
      </c>
      <c r="Z476" s="12">
        <v>0</v>
      </c>
      <c r="AA476" s="12">
        <v>0</v>
      </c>
      <c r="AB476" s="12">
        <v>0</v>
      </c>
      <c r="AC476" s="12">
        <v>4</v>
      </c>
      <c r="AD476" s="12">
        <v>4</v>
      </c>
      <c r="AE476" s="12">
        <v>1</v>
      </c>
      <c r="AF476" s="12">
        <v>12</v>
      </c>
      <c r="AG476" s="12" t="s">
        <v>2006</v>
      </c>
      <c r="AH476" s="12" t="s">
        <v>1552</v>
      </c>
    </row>
    <row r="477" spans="2:34" ht="28.8" x14ac:dyDescent="0.3">
      <c r="B477" s="12" t="s">
        <v>1105</v>
      </c>
      <c r="C477" s="12" t="s">
        <v>304</v>
      </c>
      <c r="D477" s="12" t="s">
        <v>330</v>
      </c>
      <c r="E477" s="12" t="s">
        <v>260</v>
      </c>
      <c r="F477" s="12" t="s">
        <v>2846</v>
      </c>
      <c r="G477" s="12" t="s">
        <v>2898</v>
      </c>
      <c r="H477" s="12" t="s">
        <v>1181</v>
      </c>
      <c r="I477" s="12" t="s">
        <v>1176</v>
      </c>
      <c r="J477" s="12" t="s">
        <v>1111</v>
      </c>
      <c r="K477" s="12" t="s">
        <v>1182</v>
      </c>
      <c r="L477" s="84" t="s">
        <v>722</v>
      </c>
      <c r="M477" s="85"/>
      <c r="N477" s="88" t="s">
        <v>722</v>
      </c>
      <c r="O477" s="118">
        <v>0.23067389999999999</v>
      </c>
      <c r="P477" s="116">
        <v>1.9365000000000001</v>
      </c>
      <c r="Q477" s="116">
        <v>2.3832</v>
      </c>
      <c r="R477" s="12">
        <v>0</v>
      </c>
      <c r="S477" s="116">
        <v>-138.03029999999899</v>
      </c>
      <c r="T477" s="12">
        <v>7</v>
      </c>
      <c r="U477" s="12">
        <v>309</v>
      </c>
      <c r="V477" s="116">
        <v>598.37850000000003</v>
      </c>
      <c r="W477" s="116">
        <v>736.40880000000004</v>
      </c>
      <c r="X477" s="12" t="s">
        <v>256</v>
      </c>
      <c r="Y477" s="12">
        <v>1</v>
      </c>
      <c r="Z477" s="12">
        <v>0</v>
      </c>
      <c r="AA477" s="12">
        <v>0</v>
      </c>
      <c r="AB477" s="12">
        <v>0</v>
      </c>
      <c r="AC477" s="12">
        <v>8</v>
      </c>
      <c r="AD477" s="12">
        <v>4</v>
      </c>
      <c r="AE477" s="12">
        <v>1</v>
      </c>
      <c r="AF477" s="12">
        <v>12</v>
      </c>
      <c r="AG477" s="12" t="s">
        <v>2007</v>
      </c>
      <c r="AH477" s="12" t="s">
        <v>1552</v>
      </c>
    </row>
    <row r="478" spans="2:34" ht="28.8" x14ac:dyDescent="0.3">
      <c r="B478" s="12" t="s">
        <v>1105</v>
      </c>
      <c r="C478" s="12" t="s">
        <v>304</v>
      </c>
      <c r="D478" s="12" t="s">
        <v>330</v>
      </c>
      <c r="E478" s="12" t="s">
        <v>254</v>
      </c>
      <c r="F478" s="12" t="s">
        <v>2846</v>
      </c>
      <c r="G478" s="12" t="s">
        <v>1532</v>
      </c>
      <c r="H478" s="12" t="s">
        <v>1181</v>
      </c>
      <c r="I478" s="12" t="s">
        <v>1176</v>
      </c>
      <c r="J478" s="12" t="s">
        <v>1111</v>
      </c>
      <c r="K478" s="12" t="s">
        <v>1182</v>
      </c>
      <c r="L478" s="84" t="s">
        <v>722</v>
      </c>
      <c r="M478" s="85"/>
      <c r="N478" s="88" t="s">
        <v>722</v>
      </c>
      <c r="O478" s="118">
        <v>0.28422412000000002</v>
      </c>
      <c r="P478" s="116">
        <v>1.9365000000000001</v>
      </c>
      <c r="Q478" s="116">
        <v>2.4868999999999999</v>
      </c>
      <c r="R478" s="12">
        <v>0</v>
      </c>
      <c r="S478" s="116">
        <v>-170.0736</v>
      </c>
      <c r="T478" s="12">
        <v>8</v>
      </c>
      <c r="U478" s="12">
        <v>309</v>
      </c>
      <c r="V478" s="116">
        <v>598.37850000000003</v>
      </c>
      <c r="W478" s="116">
        <v>768.45209999999997</v>
      </c>
      <c r="X478" s="12" t="s">
        <v>256</v>
      </c>
      <c r="Y478" s="12">
        <v>1</v>
      </c>
      <c r="Z478" s="12">
        <v>0</v>
      </c>
      <c r="AA478" s="12">
        <v>0</v>
      </c>
      <c r="AB478" s="12">
        <v>0</v>
      </c>
      <c r="AC478" s="12">
        <v>5</v>
      </c>
      <c r="AD478" s="12">
        <v>4</v>
      </c>
      <c r="AE478" s="12">
        <v>1</v>
      </c>
      <c r="AF478" s="12">
        <v>12</v>
      </c>
      <c r="AG478" s="12" t="s">
        <v>2008</v>
      </c>
      <c r="AH478" s="12" t="s">
        <v>1552</v>
      </c>
    </row>
    <row r="479" spans="2:34" ht="28.8" x14ac:dyDescent="0.3">
      <c r="B479" s="12" t="s">
        <v>1105</v>
      </c>
      <c r="C479" s="12" t="s">
        <v>304</v>
      </c>
      <c r="D479" s="12" t="s">
        <v>333</v>
      </c>
      <c r="E479" s="12" t="s">
        <v>262</v>
      </c>
      <c r="F479" s="12" t="s">
        <v>1531</v>
      </c>
      <c r="G479" s="12" t="s">
        <v>1532</v>
      </c>
      <c r="H479" s="12" t="s">
        <v>1181</v>
      </c>
      <c r="I479" s="12" t="s">
        <v>1176</v>
      </c>
      <c r="J479" s="12" t="s">
        <v>1111</v>
      </c>
      <c r="K479" s="12" t="s">
        <v>1182</v>
      </c>
      <c r="L479" s="84" t="s">
        <v>722</v>
      </c>
      <c r="M479" s="85"/>
      <c r="N479" s="88" t="s">
        <v>722</v>
      </c>
      <c r="O479" s="118">
        <v>-0.43483347</v>
      </c>
      <c r="P479" s="116">
        <v>598.37850000000003</v>
      </c>
      <c r="Q479" s="116">
        <v>338.18349999999998</v>
      </c>
      <c r="R479" s="12">
        <v>0</v>
      </c>
      <c r="S479" s="116">
        <v>260.19499999999999</v>
      </c>
      <c r="T479" s="12">
        <v>1</v>
      </c>
      <c r="U479" s="12">
        <v>1</v>
      </c>
      <c r="V479" s="116">
        <v>598.37850000000003</v>
      </c>
      <c r="W479" s="116">
        <v>338.18349999999998</v>
      </c>
      <c r="X479" s="12" t="s">
        <v>256</v>
      </c>
      <c r="Y479" s="12">
        <v>0</v>
      </c>
      <c r="Z479" s="12">
        <v>0</v>
      </c>
      <c r="AA479" s="12">
        <v>0</v>
      </c>
      <c r="AB479" s="12">
        <v>0</v>
      </c>
      <c r="AC479" s="12">
        <v>9</v>
      </c>
      <c r="AD479" s="12">
        <v>5</v>
      </c>
      <c r="AE479" s="12">
        <v>1</v>
      </c>
      <c r="AF479" s="12">
        <v>12</v>
      </c>
      <c r="AG479" s="12" t="s">
        <v>2009</v>
      </c>
      <c r="AH479" s="12" t="s">
        <v>1552</v>
      </c>
    </row>
    <row r="480" spans="2:34" ht="28.8" x14ac:dyDescent="0.3">
      <c r="B480" s="12" t="s">
        <v>1105</v>
      </c>
      <c r="C480" s="12" t="s">
        <v>304</v>
      </c>
      <c r="D480" s="12" t="s">
        <v>333</v>
      </c>
      <c r="E480" s="12" t="s">
        <v>246</v>
      </c>
      <c r="F480" s="12" t="s">
        <v>1531</v>
      </c>
      <c r="G480" s="12" t="s">
        <v>2898</v>
      </c>
      <c r="H480" s="12" t="s">
        <v>1181</v>
      </c>
      <c r="I480" s="12" t="s">
        <v>1176</v>
      </c>
      <c r="J480" s="12" t="s">
        <v>1111</v>
      </c>
      <c r="K480" s="12" t="s">
        <v>1182</v>
      </c>
      <c r="L480" s="84" t="s">
        <v>722</v>
      </c>
      <c r="M480" s="85"/>
      <c r="N480" s="88" t="s">
        <v>722</v>
      </c>
      <c r="O480" s="118">
        <v>-0.28971344999999998</v>
      </c>
      <c r="P480" s="116">
        <v>598.37850000000003</v>
      </c>
      <c r="Q480" s="116">
        <v>425.02019999999999</v>
      </c>
      <c r="R480" s="12">
        <v>0</v>
      </c>
      <c r="S480" s="116">
        <v>173.35830000000001</v>
      </c>
      <c r="T480" s="12">
        <v>2</v>
      </c>
      <c r="U480" s="12">
        <v>1</v>
      </c>
      <c r="V480" s="116">
        <v>598.37850000000003</v>
      </c>
      <c r="W480" s="116">
        <v>425.02019999999999</v>
      </c>
      <c r="X480" s="12" t="s">
        <v>256</v>
      </c>
      <c r="Y480" s="12">
        <v>0</v>
      </c>
      <c r="Z480" s="12">
        <v>0</v>
      </c>
      <c r="AA480" s="12">
        <v>0</v>
      </c>
      <c r="AB480" s="12">
        <v>0</v>
      </c>
      <c r="AC480" s="12">
        <v>2</v>
      </c>
      <c r="AD480" s="12">
        <v>5</v>
      </c>
      <c r="AE480" s="12">
        <v>1</v>
      </c>
      <c r="AF480" s="12">
        <v>12</v>
      </c>
      <c r="AG480" s="12" t="s">
        <v>2010</v>
      </c>
      <c r="AH480" s="12" t="s">
        <v>1552</v>
      </c>
    </row>
    <row r="481" spans="2:34" ht="28.8" x14ac:dyDescent="0.3">
      <c r="B481" s="12" t="s">
        <v>1105</v>
      </c>
      <c r="C481" s="12" t="s">
        <v>304</v>
      </c>
      <c r="D481" s="12" t="s">
        <v>333</v>
      </c>
      <c r="E481" s="12" t="s">
        <v>256</v>
      </c>
      <c r="F481" s="12" t="s">
        <v>2846</v>
      </c>
      <c r="G481" s="12" t="s">
        <v>2898</v>
      </c>
      <c r="H481" s="12" t="s">
        <v>1181</v>
      </c>
      <c r="I481" s="12" t="s">
        <v>1176</v>
      </c>
      <c r="J481" s="12" t="s">
        <v>1111</v>
      </c>
      <c r="K481" s="12" t="s">
        <v>1182</v>
      </c>
      <c r="L481" s="84" t="s">
        <v>722</v>
      </c>
      <c r="M481" s="85"/>
      <c r="N481" s="88" t="s">
        <v>722</v>
      </c>
      <c r="O481" s="118">
        <v>-0.12512465</v>
      </c>
      <c r="P481" s="116">
        <v>598.37850000000003</v>
      </c>
      <c r="Q481" s="116">
        <v>523.50660000000005</v>
      </c>
      <c r="R481" s="12">
        <v>0</v>
      </c>
      <c r="S481" s="116">
        <v>74.871899999999997</v>
      </c>
      <c r="T481" s="12">
        <v>3</v>
      </c>
      <c r="U481" s="12">
        <v>1</v>
      </c>
      <c r="V481" s="116">
        <v>598.37850000000003</v>
      </c>
      <c r="W481" s="116">
        <v>523.50660000000005</v>
      </c>
      <c r="X481" s="12" t="s">
        <v>256</v>
      </c>
      <c r="Y481" s="12">
        <v>0</v>
      </c>
      <c r="Z481" s="12">
        <v>0</v>
      </c>
      <c r="AA481" s="12">
        <v>0</v>
      </c>
      <c r="AB481" s="12">
        <v>1</v>
      </c>
      <c r="AC481" s="12">
        <v>6</v>
      </c>
      <c r="AD481" s="12">
        <v>5</v>
      </c>
      <c r="AE481" s="12">
        <v>1</v>
      </c>
      <c r="AF481" s="12">
        <v>12</v>
      </c>
      <c r="AG481" s="12" t="s">
        <v>2011</v>
      </c>
      <c r="AH481" s="12" t="s">
        <v>1552</v>
      </c>
    </row>
    <row r="482" spans="2:34" ht="28.8" x14ac:dyDescent="0.3">
      <c r="B482" s="12" t="s">
        <v>1105</v>
      </c>
      <c r="C482" s="12" t="s">
        <v>304</v>
      </c>
      <c r="D482" s="12" t="s">
        <v>333</v>
      </c>
      <c r="E482" s="12" t="s">
        <v>249</v>
      </c>
      <c r="F482" s="12" t="s">
        <v>1531</v>
      </c>
      <c r="G482" s="12" t="s">
        <v>1532</v>
      </c>
      <c r="H482" s="12" t="s">
        <v>1181</v>
      </c>
      <c r="I482" s="12" t="s">
        <v>1176</v>
      </c>
      <c r="J482" s="12" t="s">
        <v>1111</v>
      </c>
      <c r="K482" s="12" t="s">
        <v>1182</v>
      </c>
      <c r="L482" s="84" t="s">
        <v>722</v>
      </c>
      <c r="M482" s="85"/>
      <c r="N482" s="88" t="s">
        <v>722</v>
      </c>
      <c r="O482" s="118">
        <v>0.10118128</v>
      </c>
      <c r="P482" s="116">
        <v>598.37850000000003</v>
      </c>
      <c r="Q482" s="116">
        <v>658.92319999999995</v>
      </c>
      <c r="R482" s="12">
        <v>0</v>
      </c>
      <c r="S482" s="116">
        <v>-60.544699999999999</v>
      </c>
      <c r="T482" s="12">
        <v>4</v>
      </c>
      <c r="U482" s="12">
        <v>1</v>
      </c>
      <c r="V482" s="116">
        <v>598.37850000000003</v>
      </c>
      <c r="W482" s="116">
        <v>658.92319999999995</v>
      </c>
      <c r="X482" s="12" t="s">
        <v>256</v>
      </c>
      <c r="Y482" s="12">
        <v>1</v>
      </c>
      <c r="Z482" s="12">
        <v>0</v>
      </c>
      <c r="AA482" s="12">
        <v>0</v>
      </c>
      <c r="AB482" s="12">
        <v>0</v>
      </c>
      <c r="AC482" s="12">
        <v>3</v>
      </c>
      <c r="AD482" s="12">
        <v>5</v>
      </c>
      <c r="AE482" s="12">
        <v>1</v>
      </c>
      <c r="AF482" s="12">
        <v>12</v>
      </c>
      <c r="AG482" s="12" t="s">
        <v>2012</v>
      </c>
      <c r="AH482" s="12" t="s">
        <v>1552</v>
      </c>
    </row>
    <row r="483" spans="2:34" ht="28.8" x14ac:dyDescent="0.3">
      <c r="B483" s="12" t="s">
        <v>1105</v>
      </c>
      <c r="C483" s="12" t="s">
        <v>304</v>
      </c>
      <c r="D483" s="12" t="s">
        <v>333</v>
      </c>
      <c r="E483" s="12" t="s">
        <v>259</v>
      </c>
      <c r="F483" s="12" t="s">
        <v>2846</v>
      </c>
      <c r="G483" s="12" t="s">
        <v>1532</v>
      </c>
      <c r="H483" s="12" t="s">
        <v>1181</v>
      </c>
      <c r="I483" s="12" t="s">
        <v>1176</v>
      </c>
      <c r="J483" s="12" t="s">
        <v>1111</v>
      </c>
      <c r="K483" s="12" t="s">
        <v>1182</v>
      </c>
      <c r="L483" s="84" t="s">
        <v>722</v>
      </c>
      <c r="M483" s="85"/>
      <c r="N483" s="88" t="s">
        <v>722</v>
      </c>
      <c r="O483" s="118">
        <v>0.15299998000000001</v>
      </c>
      <c r="P483" s="116">
        <v>598.37850000000003</v>
      </c>
      <c r="Q483" s="116">
        <v>689.93039999999996</v>
      </c>
      <c r="R483" s="12">
        <v>0</v>
      </c>
      <c r="S483" s="116">
        <v>-91.551900000000003</v>
      </c>
      <c r="T483" s="12">
        <v>5</v>
      </c>
      <c r="U483" s="12">
        <v>1</v>
      </c>
      <c r="V483" s="116">
        <v>598.37850000000003</v>
      </c>
      <c r="W483" s="116">
        <v>689.93039999999996</v>
      </c>
      <c r="X483" s="12" t="s">
        <v>256</v>
      </c>
      <c r="Y483" s="12">
        <v>1</v>
      </c>
      <c r="Z483" s="12">
        <v>0</v>
      </c>
      <c r="AA483" s="12">
        <v>0</v>
      </c>
      <c r="AB483" s="12">
        <v>0</v>
      </c>
      <c r="AC483" s="12">
        <v>7</v>
      </c>
      <c r="AD483" s="12">
        <v>5</v>
      </c>
      <c r="AE483" s="12">
        <v>1</v>
      </c>
      <c r="AF483" s="12">
        <v>12</v>
      </c>
      <c r="AG483" s="12" t="s">
        <v>2013</v>
      </c>
      <c r="AH483" s="12" t="s">
        <v>1552</v>
      </c>
    </row>
    <row r="484" spans="2:34" ht="28.8" x14ac:dyDescent="0.3">
      <c r="B484" s="12" t="s">
        <v>1105</v>
      </c>
      <c r="C484" s="12" t="s">
        <v>304</v>
      </c>
      <c r="D484" s="12" t="s">
        <v>333</v>
      </c>
      <c r="E484" s="12" t="s">
        <v>251</v>
      </c>
      <c r="F484" s="12" t="s">
        <v>1531</v>
      </c>
      <c r="G484" s="12" t="s">
        <v>2898</v>
      </c>
      <c r="H484" s="12" t="s">
        <v>1181</v>
      </c>
      <c r="I484" s="12" t="s">
        <v>1176</v>
      </c>
      <c r="J484" s="12" t="s">
        <v>1111</v>
      </c>
      <c r="K484" s="12" t="s">
        <v>1182</v>
      </c>
      <c r="L484" s="84" t="s">
        <v>722</v>
      </c>
      <c r="M484" s="85"/>
      <c r="N484" s="88" t="s">
        <v>722</v>
      </c>
      <c r="O484" s="118">
        <v>0.17837639999999999</v>
      </c>
      <c r="P484" s="116">
        <v>598.37850000000003</v>
      </c>
      <c r="Q484" s="116">
        <v>705.11509999999998</v>
      </c>
      <c r="R484" s="12">
        <v>0</v>
      </c>
      <c r="S484" s="116">
        <v>-106.7366</v>
      </c>
      <c r="T484" s="12">
        <v>6</v>
      </c>
      <c r="U484" s="12">
        <v>1</v>
      </c>
      <c r="V484" s="116">
        <v>598.37850000000003</v>
      </c>
      <c r="W484" s="116">
        <v>705.11509999999998</v>
      </c>
      <c r="X484" s="12" t="s">
        <v>256</v>
      </c>
      <c r="Y484" s="12">
        <v>1</v>
      </c>
      <c r="Z484" s="12">
        <v>0</v>
      </c>
      <c r="AA484" s="12">
        <v>0</v>
      </c>
      <c r="AB484" s="12">
        <v>0</v>
      </c>
      <c r="AC484" s="12">
        <v>4</v>
      </c>
      <c r="AD484" s="12">
        <v>5</v>
      </c>
      <c r="AE484" s="12">
        <v>1</v>
      </c>
      <c r="AF484" s="12">
        <v>12</v>
      </c>
      <c r="AG484" s="12" t="s">
        <v>2014</v>
      </c>
      <c r="AH484" s="12" t="s">
        <v>1552</v>
      </c>
    </row>
    <row r="485" spans="2:34" ht="28.8" x14ac:dyDescent="0.3">
      <c r="B485" s="12" t="s">
        <v>1105</v>
      </c>
      <c r="C485" s="12" t="s">
        <v>304</v>
      </c>
      <c r="D485" s="12" t="s">
        <v>333</v>
      </c>
      <c r="E485" s="12" t="s">
        <v>260</v>
      </c>
      <c r="F485" s="12" t="s">
        <v>2846</v>
      </c>
      <c r="G485" s="12" t="s">
        <v>2898</v>
      </c>
      <c r="H485" s="12" t="s">
        <v>1181</v>
      </c>
      <c r="I485" s="12" t="s">
        <v>1176</v>
      </c>
      <c r="J485" s="12" t="s">
        <v>1111</v>
      </c>
      <c r="K485" s="12" t="s">
        <v>1182</v>
      </c>
      <c r="L485" s="84" t="s">
        <v>722</v>
      </c>
      <c r="M485" s="85"/>
      <c r="N485" s="88" t="s">
        <v>722</v>
      </c>
      <c r="O485" s="118">
        <v>0.23066922000000001</v>
      </c>
      <c r="P485" s="116">
        <v>598.37850000000003</v>
      </c>
      <c r="Q485" s="116">
        <v>736.40599999999995</v>
      </c>
      <c r="R485" s="12">
        <v>0</v>
      </c>
      <c r="S485" s="116">
        <v>-138.0275</v>
      </c>
      <c r="T485" s="12">
        <v>7</v>
      </c>
      <c r="U485" s="12">
        <v>1</v>
      </c>
      <c r="V485" s="116">
        <v>598.37850000000003</v>
      </c>
      <c r="W485" s="116">
        <v>736.40599999999995</v>
      </c>
      <c r="X485" s="12" t="s">
        <v>256</v>
      </c>
      <c r="Y485" s="12">
        <v>1</v>
      </c>
      <c r="Z485" s="12">
        <v>0</v>
      </c>
      <c r="AA485" s="12">
        <v>0</v>
      </c>
      <c r="AB485" s="12">
        <v>0</v>
      </c>
      <c r="AC485" s="12">
        <v>8</v>
      </c>
      <c r="AD485" s="12">
        <v>5</v>
      </c>
      <c r="AE485" s="12">
        <v>1</v>
      </c>
      <c r="AF485" s="12">
        <v>12</v>
      </c>
      <c r="AG485" s="12" t="s">
        <v>2015</v>
      </c>
      <c r="AH485" s="12" t="s">
        <v>1552</v>
      </c>
    </row>
    <row r="486" spans="2:34" ht="28.8" x14ac:dyDescent="0.3">
      <c r="B486" s="12" t="s">
        <v>1105</v>
      </c>
      <c r="C486" s="12" t="s">
        <v>304</v>
      </c>
      <c r="D486" s="12" t="s">
        <v>333</v>
      </c>
      <c r="E486" s="12" t="s">
        <v>254</v>
      </c>
      <c r="F486" s="12" t="s">
        <v>2846</v>
      </c>
      <c r="G486" s="12" t="s">
        <v>1532</v>
      </c>
      <c r="H486" s="12" t="s">
        <v>1181</v>
      </c>
      <c r="I486" s="12" t="s">
        <v>1176</v>
      </c>
      <c r="J486" s="12" t="s">
        <v>1111</v>
      </c>
      <c r="K486" s="12" t="s">
        <v>1182</v>
      </c>
      <c r="L486" s="84" t="s">
        <v>722</v>
      </c>
      <c r="M486" s="85"/>
      <c r="N486" s="88" t="s">
        <v>722</v>
      </c>
      <c r="O486" s="118">
        <v>0.28421374999999999</v>
      </c>
      <c r="P486" s="116">
        <v>598.37850000000003</v>
      </c>
      <c r="Q486" s="116">
        <v>768.44590000000005</v>
      </c>
      <c r="R486" s="12">
        <v>0</v>
      </c>
      <c r="S486" s="116">
        <v>-170.06739999999999</v>
      </c>
      <c r="T486" s="12">
        <v>8</v>
      </c>
      <c r="U486" s="12">
        <v>1</v>
      </c>
      <c r="V486" s="116">
        <v>598.37850000000003</v>
      </c>
      <c r="W486" s="116">
        <v>768.44590000000005</v>
      </c>
      <c r="X486" s="12" t="s">
        <v>256</v>
      </c>
      <c r="Y486" s="12">
        <v>1</v>
      </c>
      <c r="Z486" s="12">
        <v>0</v>
      </c>
      <c r="AA486" s="12">
        <v>0</v>
      </c>
      <c r="AB486" s="12">
        <v>0</v>
      </c>
      <c r="AC486" s="12">
        <v>5</v>
      </c>
      <c r="AD486" s="12">
        <v>5</v>
      </c>
      <c r="AE486" s="12">
        <v>1</v>
      </c>
      <c r="AF486" s="12">
        <v>12</v>
      </c>
      <c r="AG486" s="12" t="s">
        <v>2016</v>
      </c>
      <c r="AH486" s="12" t="s">
        <v>1552</v>
      </c>
    </row>
    <row r="487" spans="2:34" ht="43.2" x14ac:dyDescent="0.3">
      <c r="B487" s="12" t="s">
        <v>1105</v>
      </c>
      <c r="C487" s="12" t="s">
        <v>304</v>
      </c>
      <c r="D487" s="12" t="s">
        <v>312</v>
      </c>
      <c r="E487" s="12" t="s">
        <v>251</v>
      </c>
      <c r="F487" s="12" t="s">
        <v>1531</v>
      </c>
      <c r="G487" s="12" t="s">
        <v>2898</v>
      </c>
      <c r="H487" s="12" t="s">
        <v>1185</v>
      </c>
      <c r="I487" s="12" t="s">
        <v>1176</v>
      </c>
      <c r="J487" s="12" t="s">
        <v>1111</v>
      </c>
      <c r="K487" s="12" t="s">
        <v>1186</v>
      </c>
      <c r="L487" s="84" t="s">
        <v>723</v>
      </c>
      <c r="M487" s="85"/>
      <c r="N487" s="88" t="s">
        <v>723</v>
      </c>
      <c r="O487" s="118">
        <v>0.51700000000000002</v>
      </c>
      <c r="P487" s="116">
        <v>2</v>
      </c>
      <c r="Q487" s="116">
        <v>3.0339999999999998</v>
      </c>
      <c r="R487" s="12">
        <v>0</v>
      </c>
      <c r="S487" s="116">
        <v>-290.55399999999997</v>
      </c>
      <c r="T487" s="12">
        <v>0</v>
      </c>
      <c r="U487" s="12">
        <v>281</v>
      </c>
      <c r="V487" s="116">
        <v>562</v>
      </c>
      <c r="W487" s="116">
        <v>852.55399999999997</v>
      </c>
      <c r="X487" s="12" t="s">
        <v>256</v>
      </c>
      <c r="Y487" s="12">
        <v>1</v>
      </c>
      <c r="Z487" s="12">
        <v>1</v>
      </c>
      <c r="AA487" s="12">
        <v>0</v>
      </c>
      <c r="AB487" s="12">
        <v>0</v>
      </c>
      <c r="AC487" s="12">
        <v>4</v>
      </c>
      <c r="AD487" s="12">
        <v>1</v>
      </c>
      <c r="AE487" s="12">
        <v>1</v>
      </c>
      <c r="AF487" s="12">
        <v>13</v>
      </c>
      <c r="AG487" s="12" t="s">
        <v>2018</v>
      </c>
      <c r="AH487" s="12" t="s">
        <v>1552</v>
      </c>
    </row>
    <row r="488" spans="2:34" ht="43.2" x14ac:dyDescent="0.3">
      <c r="B488" s="12" t="s">
        <v>1105</v>
      </c>
      <c r="C488" s="12" t="s">
        <v>304</v>
      </c>
      <c r="D488" s="12" t="s">
        <v>312</v>
      </c>
      <c r="E488" s="12" t="s">
        <v>259</v>
      </c>
      <c r="F488" s="12" t="s">
        <v>2846</v>
      </c>
      <c r="G488" s="12" t="s">
        <v>1532</v>
      </c>
      <c r="H488" s="12" t="s">
        <v>1185</v>
      </c>
      <c r="I488" s="12" t="s">
        <v>1176</v>
      </c>
      <c r="J488" s="12" t="s">
        <v>1111</v>
      </c>
      <c r="K488" s="12" t="s">
        <v>1186</v>
      </c>
      <c r="L488" s="84" t="s">
        <v>723</v>
      </c>
      <c r="M488" s="85"/>
      <c r="N488" s="88" t="s">
        <v>723</v>
      </c>
      <c r="O488" s="118">
        <v>0.69799999999999995</v>
      </c>
      <c r="P488" s="116">
        <v>2</v>
      </c>
      <c r="Q488" s="116">
        <v>3.3959999999999999</v>
      </c>
      <c r="R488" s="12">
        <v>0</v>
      </c>
      <c r="S488" s="116">
        <v>-392.27599999999899</v>
      </c>
      <c r="T488" s="12">
        <v>0</v>
      </c>
      <c r="U488" s="12">
        <v>281</v>
      </c>
      <c r="V488" s="116">
        <v>562</v>
      </c>
      <c r="W488" s="116">
        <v>954.27599999999995</v>
      </c>
      <c r="X488" s="12" t="s">
        <v>256</v>
      </c>
      <c r="Y488" s="12">
        <v>1</v>
      </c>
      <c r="Z488" s="12">
        <v>1</v>
      </c>
      <c r="AA488" s="12">
        <v>0</v>
      </c>
      <c r="AB488" s="12">
        <v>0</v>
      </c>
      <c r="AC488" s="12">
        <v>7</v>
      </c>
      <c r="AD488" s="12">
        <v>1</v>
      </c>
      <c r="AE488" s="12">
        <v>1</v>
      </c>
      <c r="AF488" s="12">
        <v>13</v>
      </c>
      <c r="AG488" s="12" t="s">
        <v>2019</v>
      </c>
      <c r="AH488" s="12" t="s">
        <v>1552</v>
      </c>
    </row>
    <row r="489" spans="2:34" ht="43.2" x14ac:dyDescent="0.3">
      <c r="B489" s="12" t="s">
        <v>1105</v>
      </c>
      <c r="C489" s="12" t="s">
        <v>304</v>
      </c>
      <c r="D489" s="12" t="s">
        <v>312</v>
      </c>
      <c r="E489" s="12" t="s">
        <v>262</v>
      </c>
      <c r="F489" s="12" t="s">
        <v>1531</v>
      </c>
      <c r="G489" s="12" t="s">
        <v>1532</v>
      </c>
      <c r="H489" s="12" t="s">
        <v>1185</v>
      </c>
      <c r="I489" s="12" t="s">
        <v>1176</v>
      </c>
      <c r="J489" s="12" t="s">
        <v>1111</v>
      </c>
      <c r="K489" s="12" t="s">
        <v>1186</v>
      </c>
      <c r="L489" s="84" t="s">
        <v>722</v>
      </c>
      <c r="M489" s="85"/>
      <c r="N489" s="88" t="s">
        <v>722</v>
      </c>
      <c r="O489" s="118">
        <v>-0.57599999999999996</v>
      </c>
      <c r="P489" s="116">
        <v>2</v>
      </c>
      <c r="Q489" s="116">
        <v>0.84799999999999998</v>
      </c>
      <c r="R489" s="12">
        <v>0</v>
      </c>
      <c r="S489" s="116">
        <v>323.71199999999999</v>
      </c>
      <c r="T489" s="12">
        <v>1</v>
      </c>
      <c r="U489" s="12">
        <v>281</v>
      </c>
      <c r="V489" s="116">
        <v>562</v>
      </c>
      <c r="W489" s="116">
        <v>238.28800000000001</v>
      </c>
      <c r="X489" s="12" t="s">
        <v>256</v>
      </c>
      <c r="Y489" s="12">
        <v>0</v>
      </c>
      <c r="Z489" s="12">
        <v>0</v>
      </c>
      <c r="AA489" s="12">
        <v>0</v>
      </c>
      <c r="AB489" s="12">
        <v>0</v>
      </c>
      <c r="AC489" s="12">
        <v>9</v>
      </c>
      <c r="AD489" s="12">
        <v>1</v>
      </c>
      <c r="AE489" s="12">
        <v>1</v>
      </c>
      <c r="AF489" s="12">
        <v>13</v>
      </c>
      <c r="AG489" s="12" t="s">
        <v>2017</v>
      </c>
      <c r="AH489" s="12" t="s">
        <v>1552</v>
      </c>
    </row>
    <row r="490" spans="2:34" ht="43.2" x14ac:dyDescent="0.3">
      <c r="B490" s="12" t="s">
        <v>1105</v>
      </c>
      <c r="C490" s="12" t="s">
        <v>304</v>
      </c>
      <c r="D490" s="12" t="s">
        <v>312</v>
      </c>
      <c r="E490" s="12" t="s">
        <v>249</v>
      </c>
      <c r="F490" s="12" t="s">
        <v>1531</v>
      </c>
      <c r="G490" s="12" t="s">
        <v>1532</v>
      </c>
      <c r="H490" s="12" t="s">
        <v>1185</v>
      </c>
      <c r="I490" s="12" t="s">
        <v>1176</v>
      </c>
      <c r="J490" s="12" t="s">
        <v>1111</v>
      </c>
      <c r="K490" s="12" t="s">
        <v>1186</v>
      </c>
      <c r="L490" s="84" t="s">
        <v>722</v>
      </c>
      <c r="M490" s="85"/>
      <c r="N490" s="88" t="s">
        <v>722</v>
      </c>
      <c r="O490" s="118">
        <v>-0.44800000000000001</v>
      </c>
      <c r="P490" s="116">
        <v>2</v>
      </c>
      <c r="Q490" s="116">
        <v>1.1040000000000001</v>
      </c>
      <c r="R490" s="12">
        <v>0</v>
      </c>
      <c r="S490" s="116">
        <v>251.77600000000001</v>
      </c>
      <c r="T490" s="12">
        <v>2</v>
      </c>
      <c r="U490" s="12">
        <v>281</v>
      </c>
      <c r="V490" s="116">
        <v>562</v>
      </c>
      <c r="W490" s="116">
        <v>310.22399999999999</v>
      </c>
      <c r="X490" s="12" t="s">
        <v>256</v>
      </c>
      <c r="Y490" s="12">
        <v>0</v>
      </c>
      <c r="Z490" s="12">
        <v>0</v>
      </c>
      <c r="AA490" s="12">
        <v>0</v>
      </c>
      <c r="AB490" s="12">
        <v>0</v>
      </c>
      <c r="AC490" s="12">
        <v>3</v>
      </c>
      <c r="AD490" s="12">
        <v>1</v>
      </c>
      <c r="AE490" s="12">
        <v>1</v>
      </c>
      <c r="AF490" s="12">
        <v>13</v>
      </c>
      <c r="AG490" s="12" t="s">
        <v>2020</v>
      </c>
      <c r="AH490" s="12" t="s">
        <v>1552</v>
      </c>
    </row>
    <row r="491" spans="2:34" ht="43.2" x14ac:dyDescent="0.3">
      <c r="B491" s="12" t="s">
        <v>1105</v>
      </c>
      <c r="C491" s="12" t="s">
        <v>304</v>
      </c>
      <c r="D491" s="12" t="s">
        <v>312</v>
      </c>
      <c r="E491" s="12" t="s">
        <v>260</v>
      </c>
      <c r="F491" s="12" t="s">
        <v>2846</v>
      </c>
      <c r="G491" s="12" t="s">
        <v>2898</v>
      </c>
      <c r="H491" s="12" t="s">
        <v>1185</v>
      </c>
      <c r="I491" s="12" t="s">
        <v>1176</v>
      </c>
      <c r="J491" s="12" t="s">
        <v>1111</v>
      </c>
      <c r="K491" s="12" t="s">
        <v>1186</v>
      </c>
      <c r="L491" s="84" t="s">
        <v>722</v>
      </c>
      <c r="M491" s="85"/>
      <c r="N491" s="88" t="s">
        <v>722</v>
      </c>
      <c r="O491" s="118">
        <v>-0.42</v>
      </c>
      <c r="P491" s="116">
        <v>2</v>
      </c>
      <c r="Q491" s="116">
        <v>1.1599999999999999</v>
      </c>
      <c r="R491" s="12">
        <v>0</v>
      </c>
      <c r="S491" s="116">
        <v>236.04</v>
      </c>
      <c r="T491" s="12">
        <v>3</v>
      </c>
      <c r="U491" s="12">
        <v>281</v>
      </c>
      <c r="V491" s="116">
        <v>562</v>
      </c>
      <c r="W491" s="116">
        <v>325.95999999999998</v>
      </c>
      <c r="X491" s="12" t="s">
        <v>256</v>
      </c>
      <c r="Y491" s="12">
        <v>0</v>
      </c>
      <c r="Z491" s="12">
        <v>0</v>
      </c>
      <c r="AA491" s="12">
        <v>0</v>
      </c>
      <c r="AB491" s="12">
        <v>0</v>
      </c>
      <c r="AC491" s="12">
        <v>8</v>
      </c>
      <c r="AD491" s="12">
        <v>1</v>
      </c>
      <c r="AE491" s="12">
        <v>1</v>
      </c>
      <c r="AF491" s="12">
        <v>13</v>
      </c>
      <c r="AG491" s="12" t="s">
        <v>2021</v>
      </c>
      <c r="AH491" s="12" t="s">
        <v>1552</v>
      </c>
    </row>
    <row r="492" spans="2:34" ht="43.2" x14ac:dyDescent="0.3">
      <c r="B492" s="12" t="s">
        <v>1105</v>
      </c>
      <c r="C492" s="12" t="s">
        <v>304</v>
      </c>
      <c r="D492" s="12" t="s">
        <v>312</v>
      </c>
      <c r="E492" s="12" t="s">
        <v>256</v>
      </c>
      <c r="F492" s="12" t="s">
        <v>2846</v>
      </c>
      <c r="G492" s="12" t="s">
        <v>2898</v>
      </c>
      <c r="H492" s="12" t="s">
        <v>1185</v>
      </c>
      <c r="I492" s="12" t="s">
        <v>1176</v>
      </c>
      <c r="J492" s="12" t="s">
        <v>1111</v>
      </c>
      <c r="K492" s="12" t="s">
        <v>1186</v>
      </c>
      <c r="L492" s="84" t="s">
        <v>722</v>
      </c>
      <c r="M492" s="85"/>
      <c r="N492" s="88" t="s">
        <v>722</v>
      </c>
      <c r="O492" s="118">
        <v>-0.4</v>
      </c>
      <c r="P492" s="116">
        <v>2</v>
      </c>
      <c r="Q492" s="116">
        <v>1.2</v>
      </c>
      <c r="R492" s="12">
        <v>0</v>
      </c>
      <c r="S492" s="116">
        <v>224.8</v>
      </c>
      <c r="T492" s="12">
        <v>4</v>
      </c>
      <c r="U492" s="12">
        <v>281</v>
      </c>
      <c r="V492" s="116">
        <v>562</v>
      </c>
      <c r="W492" s="116">
        <v>337.2</v>
      </c>
      <c r="X492" s="12" t="s">
        <v>256</v>
      </c>
      <c r="Y492" s="12">
        <v>0</v>
      </c>
      <c r="Z492" s="12">
        <v>0</v>
      </c>
      <c r="AA492" s="12">
        <v>0</v>
      </c>
      <c r="AB492" s="12">
        <v>1</v>
      </c>
      <c r="AC492" s="12">
        <v>6</v>
      </c>
      <c r="AD492" s="12">
        <v>1</v>
      </c>
      <c r="AE492" s="12">
        <v>1</v>
      </c>
      <c r="AF492" s="12">
        <v>13</v>
      </c>
      <c r="AG492" s="12" t="s">
        <v>2022</v>
      </c>
      <c r="AH492" s="12" t="s">
        <v>1552</v>
      </c>
    </row>
    <row r="493" spans="2:34" ht="43.2" x14ac:dyDescent="0.3">
      <c r="B493" s="12" t="s">
        <v>1105</v>
      </c>
      <c r="C493" s="12" t="s">
        <v>304</v>
      </c>
      <c r="D493" s="12" t="s">
        <v>312</v>
      </c>
      <c r="E493" s="12" t="s">
        <v>246</v>
      </c>
      <c r="F493" s="12" t="s">
        <v>1531</v>
      </c>
      <c r="G493" s="12" t="s">
        <v>2898</v>
      </c>
      <c r="H493" s="12" t="s">
        <v>1185</v>
      </c>
      <c r="I493" s="12" t="s">
        <v>1176</v>
      </c>
      <c r="J493" s="12" t="s">
        <v>1111</v>
      </c>
      <c r="K493" s="12" t="s">
        <v>1186</v>
      </c>
      <c r="L493" s="84" t="s">
        <v>722</v>
      </c>
      <c r="M493" s="85"/>
      <c r="N493" s="88" t="s">
        <v>722</v>
      </c>
      <c r="O493" s="118">
        <v>-0.04</v>
      </c>
      <c r="P493" s="116">
        <v>2</v>
      </c>
      <c r="Q493" s="116">
        <v>1.92</v>
      </c>
      <c r="R493" s="12">
        <v>0</v>
      </c>
      <c r="S493" s="116">
        <v>22.48</v>
      </c>
      <c r="T493" s="12">
        <v>5</v>
      </c>
      <c r="U493" s="12">
        <v>281</v>
      </c>
      <c r="V493" s="116">
        <v>562</v>
      </c>
      <c r="W493" s="116">
        <v>539.52</v>
      </c>
      <c r="X493" s="12" t="s">
        <v>256</v>
      </c>
      <c r="Y493" s="12">
        <v>0</v>
      </c>
      <c r="Z493" s="12">
        <v>0</v>
      </c>
      <c r="AA493" s="12">
        <v>0</v>
      </c>
      <c r="AB493" s="12">
        <v>0</v>
      </c>
      <c r="AC493" s="12">
        <v>2</v>
      </c>
      <c r="AD493" s="12">
        <v>1</v>
      </c>
      <c r="AE493" s="12">
        <v>1</v>
      </c>
      <c r="AF493" s="12">
        <v>13</v>
      </c>
      <c r="AG493" s="12" t="s">
        <v>2023</v>
      </c>
      <c r="AH493" s="12" t="s">
        <v>1552</v>
      </c>
    </row>
    <row r="494" spans="2:34" ht="43.2" x14ac:dyDescent="0.3">
      <c r="B494" s="12" t="s">
        <v>1105</v>
      </c>
      <c r="C494" s="12" t="s">
        <v>304</v>
      </c>
      <c r="D494" s="12" t="s">
        <v>312</v>
      </c>
      <c r="E494" s="12" t="s">
        <v>254</v>
      </c>
      <c r="F494" s="12" t="s">
        <v>2846</v>
      </c>
      <c r="G494" s="12" t="s">
        <v>1532</v>
      </c>
      <c r="H494" s="12" t="s">
        <v>1185</v>
      </c>
      <c r="I494" s="12" t="s">
        <v>1176</v>
      </c>
      <c r="J494" s="12" t="s">
        <v>1111</v>
      </c>
      <c r="K494" s="12" t="s">
        <v>1186</v>
      </c>
      <c r="L494" s="84" t="s">
        <v>722</v>
      </c>
      <c r="M494" s="85"/>
      <c r="N494" s="88" t="s">
        <v>722</v>
      </c>
      <c r="O494" s="118">
        <v>8.6999999999999994E-2</v>
      </c>
      <c r="P494" s="116">
        <v>2</v>
      </c>
      <c r="Q494" s="116">
        <v>2.1739999999999999</v>
      </c>
      <c r="R494" s="12">
        <v>0</v>
      </c>
      <c r="S494" s="116">
        <v>-48.893999999999998</v>
      </c>
      <c r="T494" s="12">
        <v>6</v>
      </c>
      <c r="U494" s="12">
        <v>281</v>
      </c>
      <c r="V494" s="116">
        <v>562</v>
      </c>
      <c r="W494" s="116">
        <v>610.89400000000001</v>
      </c>
      <c r="X494" s="12" t="s">
        <v>256</v>
      </c>
      <c r="Y494" s="12">
        <v>1</v>
      </c>
      <c r="Z494" s="12">
        <v>0</v>
      </c>
      <c r="AA494" s="12">
        <v>0</v>
      </c>
      <c r="AB494" s="12">
        <v>0</v>
      </c>
      <c r="AC494" s="12">
        <v>5</v>
      </c>
      <c r="AD494" s="12">
        <v>1</v>
      </c>
      <c r="AE494" s="12">
        <v>1</v>
      </c>
      <c r="AF494" s="12">
        <v>13</v>
      </c>
      <c r="AG494" s="12" t="s">
        <v>2024</v>
      </c>
      <c r="AH494" s="12" t="s">
        <v>1552</v>
      </c>
    </row>
    <row r="495" spans="2:34" ht="28.8" x14ac:dyDescent="0.3">
      <c r="B495" s="12" t="s">
        <v>1105</v>
      </c>
      <c r="C495" s="12" t="s">
        <v>304</v>
      </c>
      <c r="D495" s="12" t="s">
        <v>322</v>
      </c>
      <c r="E495" s="12" t="s">
        <v>246</v>
      </c>
      <c r="F495" s="12" t="s">
        <v>1531</v>
      </c>
      <c r="G495" s="12" t="s">
        <v>2898</v>
      </c>
      <c r="H495" s="12" t="s">
        <v>1185</v>
      </c>
      <c r="I495" s="12" t="s">
        <v>1176</v>
      </c>
      <c r="J495" s="12" t="s">
        <v>1111</v>
      </c>
      <c r="K495" s="12" t="s">
        <v>1186</v>
      </c>
      <c r="L495" s="84" t="s">
        <v>723</v>
      </c>
      <c r="M495" s="85"/>
      <c r="N495" s="88" t="s">
        <v>723</v>
      </c>
      <c r="O495" s="118">
        <v>-0.92527778000000005</v>
      </c>
      <c r="P495" s="116">
        <v>0.36</v>
      </c>
      <c r="Q495" s="116">
        <v>2.69E-2</v>
      </c>
      <c r="R495" s="12">
        <v>0</v>
      </c>
      <c r="S495" s="116">
        <v>93.601100000000002</v>
      </c>
      <c r="T495" s="12">
        <v>0</v>
      </c>
      <c r="U495" s="12">
        <v>281</v>
      </c>
      <c r="V495" s="116">
        <v>101.16</v>
      </c>
      <c r="W495" s="116">
        <v>7.5589000000000004</v>
      </c>
      <c r="X495" s="12" t="s">
        <v>256</v>
      </c>
      <c r="Y495" s="12">
        <v>0</v>
      </c>
      <c r="Z495" s="12">
        <v>0</v>
      </c>
      <c r="AA495" s="12">
        <v>1</v>
      </c>
      <c r="AB495" s="12">
        <v>0</v>
      </c>
      <c r="AC495" s="12">
        <v>2</v>
      </c>
      <c r="AD495" s="12">
        <v>2</v>
      </c>
      <c r="AE495" s="12">
        <v>1</v>
      </c>
      <c r="AF495" s="12">
        <v>13</v>
      </c>
      <c r="AG495" s="12" t="s">
        <v>2025</v>
      </c>
      <c r="AH495" s="12" t="s">
        <v>1552</v>
      </c>
    </row>
    <row r="496" spans="2:34" ht="28.8" x14ac:dyDescent="0.3">
      <c r="B496" s="12" t="s">
        <v>1105</v>
      </c>
      <c r="C496" s="12" t="s">
        <v>304</v>
      </c>
      <c r="D496" s="12" t="s">
        <v>322</v>
      </c>
      <c r="E496" s="12" t="s">
        <v>262</v>
      </c>
      <c r="F496" s="12" t="s">
        <v>1531</v>
      </c>
      <c r="G496" s="12" t="s">
        <v>1532</v>
      </c>
      <c r="H496" s="12" t="s">
        <v>1185</v>
      </c>
      <c r="I496" s="12" t="s">
        <v>1176</v>
      </c>
      <c r="J496" s="12" t="s">
        <v>1111</v>
      </c>
      <c r="K496" s="12" t="s">
        <v>1186</v>
      </c>
      <c r="L496" s="84" t="s">
        <v>723</v>
      </c>
      <c r="M496" s="85"/>
      <c r="N496" s="88" t="s">
        <v>723</v>
      </c>
      <c r="O496" s="118">
        <v>-0.88694443999999995</v>
      </c>
      <c r="P496" s="116">
        <v>0.36</v>
      </c>
      <c r="Q496" s="116">
        <v>4.07E-2</v>
      </c>
      <c r="R496" s="12">
        <v>0</v>
      </c>
      <c r="S496" s="116">
        <v>89.723299999999995</v>
      </c>
      <c r="T496" s="12">
        <v>0</v>
      </c>
      <c r="U496" s="12">
        <v>281</v>
      </c>
      <c r="V496" s="116">
        <v>101.16</v>
      </c>
      <c r="W496" s="116">
        <v>11.4367</v>
      </c>
      <c r="X496" s="12" t="s">
        <v>256</v>
      </c>
      <c r="Y496" s="12">
        <v>0</v>
      </c>
      <c r="Z496" s="12">
        <v>0</v>
      </c>
      <c r="AA496" s="12">
        <v>1</v>
      </c>
      <c r="AB496" s="12">
        <v>0</v>
      </c>
      <c r="AC496" s="12">
        <v>9</v>
      </c>
      <c r="AD496" s="12">
        <v>2</v>
      </c>
      <c r="AE496" s="12">
        <v>1</v>
      </c>
      <c r="AF496" s="12">
        <v>13</v>
      </c>
      <c r="AG496" s="12" t="s">
        <v>2026</v>
      </c>
      <c r="AH496" s="12" t="s">
        <v>1552</v>
      </c>
    </row>
    <row r="497" spans="2:34" ht="28.8" x14ac:dyDescent="0.3">
      <c r="B497" s="12" t="s">
        <v>1105</v>
      </c>
      <c r="C497" s="12" t="s">
        <v>304</v>
      </c>
      <c r="D497" s="12" t="s">
        <v>322</v>
      </c>
      <c r="E497" s="12" t="s">
        <v>256</v>
      </c>
      <c r="F497" s="12" t="s">
        <v>2846</v>
      </c>
      <c r="G497" s="12" t="s">
        <v>2898</v>
      </c>
      <c r="H497" s="12" t="s">
        <v>1185</v>
      </c>
      <c r="I497" s="12" t="s">
        <v>1176</v>
      </c>
      <c r="J497" s="12" t="s">
        <v>1111</v>
      </c>
      <c r="K497" s="12" t="s">
        <v>1186</v>
      </c>
      <c r="L497" s="84" t="s">
        <v>723</v>
      </c>
      <c r="M497" s="85"/>
      <c r="N497" s="88" t="s">
        <v>723</v>
      </c>
      <c r="O497" s="118">
        <v>-0.88</v>
      </c>
      <c r="P497" s="116">
        <v>0.36</v>
      </c>
      <c r="Q497" s="116">
        <v>4.3200000000000002E-2</v>
      </c>
      <c r="R497" s="12">
        <v>0</v>
      </c>
      <c r="S497" s="116">
        <v>89.020799999999994</v>
      </c>
      <c r="T497" s="12">
        <v>0</v>
      </c>
      <c r="U497" s="12">
        <v>281</v>
      </c>
      <c r="V497" s="116">
        <v>101.16</v>
      </c>
      <c r="W497" s="116">
        <v>12.139200000000001</v>
      </c>
      <c r="X497" s="12" t="s">
        <v>256</v>
      </c>
      <c r="Y497" s="12">
        <v>0</v>
      </c>
      <c r="Z497" s="12">
        <v>0</v>
      </c>
      <c r="AA497" s="12">
        <v>1</v>
      </c>
      <c r="AB497" s="12">
        <v>1</v>
      </c>
      <c r="AC497" s="12">
        <v>6</v>
      </c>
      <c r="AD497" s="12">
        <v>2</v>
      </c>
      <c r="AE497" s="12">
        <v>1</v>
      </c>
      <c r="AF497" s="12">
        <v>13</v>
      </c>
      <c r="AG497" s="12" t="s">
        <v>2027</v>
      </c>
      <c r="AH497" s="12" t="s">
        <v>1552</v>
      </c>
    </row>
    <row r="498" spans="2:34" ht="28.8" x14ac:dyDescent="0.3">
      <c r="B498" s="12" t="s">
        <v>1105</v>
      </c>
      <c r="C498" s="12" t="s">
        <v>304</v>
      </c>
      <c r="D498" s="12" t="s">
        <v>322</v>
      </c>
      <c r="E498" s="12" t="s">
        <v>260</v>
      </c>
      <c r="F498" s="12" t="s">
        <v>2846</v>
      </c>
      <c r="G498" s="12" t="s">
        <v>2898</v>
      </c>
      <c r="H498" s="12" t="s">
        <v>1185</v>
      </c>
      <c r="I498" s="12" t="s">
        <v>1176</v>
      </c>
      <c r="J498" s="12" t="s">
        <v>1111</v>
      </c>
      <c r="K498" s="12" t="s">
        <v>1186</v>
      </c>
      <c r="L498" s="84" t="s">
        <v>722</v>
      </c>
      <c r="M498" s="85"/>
      <c r="N498" s="88" t="s">
        <v>722</v>
      </c>
      <c r="O498" s="118">
        <v>-0.65194443999999996</v>
      </c>
      <c r="P498" s="116">
        <v>0.36</v>
      </c>
      <c r="Q498" s="116">
        <v>0.12529999999999999</v>
      </c>
      <c r="R498" s="12">
        <v>0</v>
      </c>
      <c r="S498" s="116">
        <v>65.950699999999998</v>
      </c>
      <c r="T498" s="12">
        <v>1</v>
      </c>
      <c r="U498" s="12">
        <v>281</v>
      </c>
      <c r="V498" s="116">
        <v>101.16</v>
      </c>
      <c r="W498" s="116">
        <v>35.209299999999999</v>
      </c>
      <c r="X498" s="12" t="s">
        <v>256</v>
      </c>
      <c r="Y498" s="12">
        <v>0</v>
      </c>
      <c r="Z498" s="12">
        <v>0</v>
      </c>
      <c r="AA498" s="12">
        <v>0</v>
      </c>
      <c r="AB498" s="12">
        <v>0</v>
      </c>
      <c r="AC498" s="12">
        <v>8</v>
      </c>
      <c r="AD498" s="12">
        <v>2</v>
      </c>
      <c r="AE498" s="12">
        <v>1</v>
      </c>
      <c r="AF498" s="12">
        <v>13</v>
      </c>
      <c r="AG498" s="12" t="s">
        <v>2028</v>
      </c>
      <c r="AH498" s="12" t="s">
        <v>1552</v>
      </c>
    </row>
    <row r="499" spans="2:34" ht="28.8" x14ac:dyDescent="0.3">
      <c r="B499" s="12" t="s">
        <v>1105</v>
      </c>
      <c r="C499" s="12" t="s">
        <v>304</v>
      </c>
      <c r="D499" s="12" t="s">
        <v>322</v>
      </c>
      <c r="E499" s="12" t="s">
        <v>259</v>
      </c>
      <c r="F499" s="12" t="s">
        <v>2846</v>
      </c>
      <c r="G499" s="12" t="s">
        <v>1532</v>
      </c>
      <c r="H499" s="12" t="s">
        <v>1185</v>
      </c>
      <c r="I499" s="12" t="s">
        <v>1176</v>
      </c>
      <c r="J499" s="12" t="s">
        <v>1111</v>
      </c>
      <c r="K499" s="12" t="s">
        <v>1186</v>
      </c>
      <c r="L499" s="84" t="s">
        <v>722</v>
      </c>
      <c r="M499" s="85"/>
      <c r="N499" s="88" t="s">
        <v>722</v>
      </c>
      <c r="O499" s="118">
        <v>-0.60388889000000001</v>
      </c>
      <c r="P499" s="116">
        <v>0.36</v>
      </c>
      <c r="Q499" s="116">
        <v>0.1426</v>
      </c>
      <c r="R499" s="12">
        <v>0</v>
      </c>
      <c r="S499" s="116">
        <v>61.089399999999998</v>
      </c>
      <c r="T499" s="12">
        <v>2</v>
      </c>
      <c r="U499" s="12">
        <v>281</v>
      </c>
      <c r="V499" s="116">
        <v>101.16</v>
      </c>
      <c r="W499" s="116">
        <v>40.070599999999999</v>
      </c>
      <c r="X499" s="12" t="s">
        <v>256</v>
      </c>
      <c r="Y499" s="12">
        <v>0</v>
      </c>
      <c r="Z499" s="12">
        <v>0</v>
      </c>
      <c r="AA499" s="12">
        <v>0</v>
      </c>
      <c r="AB499" s="12">
        <v>0</v>
      </c>
      <c r="AC499" s="12">
        <v>7</v>
      </c>
      <c r="AD499" s="12">
        <v>2</v>
      </c>
      <c r="AE499" s="12">
        <v>1</v>
      </c>
      <c r="AF499" s="12">
        <v>13</v>
      </c>
      <c r="AG499" s="12" t="s">
        <v>2029</v>
      </c>
      <c r="AH499" s="12" t="s">
        <v>1552</v>
      </c>
    </row>
    <row r="500" spans="2:34" ht="28.8" x14ac:dyDescent="0.3">
      <c r="B500" s="12" t="s">
        <v>1105</v>
      </c>
      <c r="C500" s="12" t="s">
        <v>304</v>
      </c>
      <c r="D500" s="12" t="s">
        <v>322</v>
      </c>
      <c r="E500" s="12" t="s">
        <v>249</v>
      </c>
      <c r="F500" s="12" t="s">
        <v>1531</v>
      </c>
      <c r="G500" s="12" t="s">
        <v>1532</v>
      </c>
      <c r="H500" s="12" t="s">
        <v>1185</v>
      </c>
      <c r="I500" s="12" t="s">
        <v>1176</v>
      </c>
      <c r="J500" s="12" t="s">
        <v>1111</v>
      </c>
      <c r="K500" s="12" t="s">
        <v>1186</v>
      </c>
      <c r="L500" s="84" t="s">
        <v>722</v>
      </c>
      <c r="M500" s="85"/>
      <c r="N500" s="88" t="s">
        <v>722</v>
      </c>
      <c r="O500" s="118">
        <v>-0.56138889000000003</v>
      </c>
      <c r="P500" s="116">
        <v>0.36</v>
      </c>
      <c r="Q500" s="116">
        <v>0.15790000000000001</v>
      </c>
      <c r="R500" s="12">
        <v>0</v>
      </c>
      <c r="S500" s="116">
        <v>56.790100000000002</v>
      </c>
      <c r="T500" s="12">
        <v>3</v>
      </c>
      <c r="U500" s="12">
        <v>281</v>
      </c>
      <c r="V500" s="116">
        <v>101.16</v>
      </c>
      <c r="W500" s="116">
        <v>44.369900000000001</v>
      </c>
      <c r="X500" s="12" t="s">
        <v>256</v>
      </c>
      <c r="Y500" s="12">
        <v>0</v>
      </c>
      <c r="Z500" s="12">
        <v>0</v>
      </c>
      <c r="AA500" s="12">
        <v>0</v>
      </c>
      <c r="AB500" s="12">
        <v>0</v>
      </c>
      <c r="AC500" s="12">
        <v>3</v>
      </c>
      <c r="AD500" s="12">
        <v>2</v>
      </c>
      <c r="AE500" s="12">
        <v>1</v>
      </c>
      <c r="AF500" s="12">
        <v>13</v>
      </c>
      <c r="AG500" s="12" t="s">
        <v>2030</v>
      </c>
      <c r="AH500" s="12" t="s">
        <v>1552</v>
      </c>
    </row>
    <row r="501" spans="2:34" ht="28.8" x14ac:dyDescent="0.3">
      <c r="B501" s="12" t="s">
        <v>1105</v>
      </c>
      <c r="C501" s="12" t="s">
        <v>304</v>
      </c>
      <c r="D501" s="12" t="s">
        <v>322</v>
      </c>
      <c r="E501" s="12" t="s">
        <v>254</v>
      </c>
      <c r="F501" s="12" t="s">
        <v>2846</v>
      </c>
      <c r="G501" s="12" t="s">
        <v>1532</v>
      </c>
      <c r="H501" s="12" t="s">
        <v>1185</v>
      </c>
      <c r="I501" s="12" t="s">
        <v>1176</v>
      </c>
      <c r="J501" s="12" t="s">
        <v>1111</v>
      </c>
      <c r="K501" s="12" t="s">
        <v>1186</v>
      </c>
      <c r="L501" s="84" t="s">
        <v>722</v>
      </c>
      <c r="M501" s="85"/>
      <c r="N501" s="88" t="s">
        <v>722</v>
      </c>
      <c r="O501" s="118">
        <v>-0.43833333000000002</v>
      </c>
      <c r="P501" s="116">
        <v>0.36</v>
      </c>
      <c r="Q501" s="116">
        <v>0.20219999999999999</v>
      </c>
      <c r="R501" s="12">
        <v>0</v>
      </c>
      <c r="S501" s="116">
        <v>44.341799999999999</v>
      </c>
      <c r="T501" s="12">
        <v>4</v>
      </c>
      <c r="U501" s="12">
        <v>281</v>
      </c>
      <c r="V501" s="116">
        <v>101.16</v>
      </c>
      <c r="W501" s="116">
        <v>56.818199999999997</v>
      </c>
      <c r="X501" s="12" t="s">
        <v>256</v>
      </c>
      <c r="Y501" s="12">
        <v>0</v>
      </c>
      <c r="Z501" s="12">
        <v>0</v>
      </c>
      <c r="AA501" s="12">
        <v>0</v>
      </c>
      <c r="AB501" s="12">
        <v>0</v>
      </c>
      <c r="AC501" s="12">
        <v>5</v>
      </c>
      <c r="AD501" s="12">
        <v>2</v>
      </c>
      <c r="AE501" s="12">
        <v>1</v>
      </c>
      <c r="AF501" s="12">
        <v>13</v>
      </c>
      <c r="AG501" s="12" t="s">
        <v>2031</v>
      </c>
      <c r="AH501" s="12" t="s">
        <v>1552</v>
      </c>
    </row>
    <row r="502" spans="2:34" ht="28.8" x14ac:dyDescent="0.3">
      <c r="B502" s="12" t="s">
        <v>1105</v>
      </c>
      <c r="C502" s="12" t="s">
        <v>304</v>
      </c>
      <c r="D502" s="12" t="s">
        <v>322</v>
      </c>
      <c r="E502" s="12" t="s">
        <v>251</v>
      </c>
      <c r="F502" s="12" t="s">
        <v>1531</v>
      </c>
      <c r="G502" s="12" t="s">
        <v>2898</v>
      </c>
      <c r="H502" s="12" t="s">
        <v>1185</v>
      </c>
      <c r="I502" s="12" t="s">
        <v>1176</v>
      </c>
      <c r="J502" s="12" t="s">
        <v>1111</v>
      </c>
      <c r="K502" s="12" t="s">
        <v>1186</v>
      </c>
      <c r="L502" s="84" t="s">
        <v>722</v>
      </c>
      <c r="M502" s="85"/>
      <c r="N502" s="88" t="s">
        <v>722</v>
      </c>
      <c r="O502" s="118">
        <v>9.5555559999999998E-2</v>
      </c>
      <c r="P502" s="116">
        <v>0.36</v>
      </c>
      <c r="Q502" s="116">
        <v>0.39439999999999997</v>
      </c>
      <c r="R502" s="12">
        <v>0</v>
      </c>
      <c r="S502" s="116">
        <v>-9.6663999999999994</v>
      </c>
      <c r="T502" s="12">
        <v>5</v>
      </c>
      <c r="U502" s="12">
        <v>281</v>
      </c>
      <c r="V502" s="116">
        <v>101.16</v>
      </c>
      <c r="W502" s="116">
        <v>110.82640000000001</v>
      </c>
      <c r="X502" s="12" t="s">
        <v>256</v>
      </c>
      <c r="Y502" s="12">
        <v>1</v>
      </c>
      <c r="Z502" s="12">
        <v>0</v>
      </c>
      <c r="AA502" s="12">
        <v>0</v>
      </c>
      <c r="AB502" s="12">
        <v>0</v>
      </c>
      <c r="AC502" s="12">
        <v>4</v>
      </c>
      <c r="AD502" s="12">
        <v>2</v>
      </c>
      <c r="AE502" s="12">
        <v>1</v>
      </c>
      <c r="AF502" s="12">
        <v>13</v>
      </c>
      <c r="AG502" s="12" t="s">
        <v>2032</v>
      </c>
      <c r="AH502" s="12" t="s">
        <v>1552</v>
      </c>
    </row>
    <row r="503" spans="2:34" ht="28.8" x14ac:dyDescent="0.3">
      <c r="B503" s="12" t="s">
        <v>1105</v>
      </c>
      <c r="C503" s="12" t="s">
        <v>304</v>
      </c>
      <c r="D503" s="12" t="s">
        <v>327</v>
      </c>
      <c r="E503" s="12" t="s">
        <v>259</v>
      </c>
      <c r="F503" s="12" t="s">
        <v>2846</v>
      </c>
      <c r="G503" s="12" t="s">
        <v>1532</v>
      </c>
      <c r="H503" s="12" t="s">
        <v>1185</v>
      </c>
      <c r="I503" s="12" t="s">
        <v>1176</v>
      </c>
      <c r="J503" s="12" t="s">
        <v>1111</v>
      </c>
      <c r="K503" s="12" t="s">
        <v>1186</v>
      </c>
      <c r="L503" s="84" t="s">
        <v>723</v>
      </c>
      <c r="M503" s="85"/>
      <c r="N503" s="88" t="s">
        <v>723</v>
      </c>
      <c r="O503" s="118">
        <v>0.76971831000000002</v>
      </c>
      <c r="P503" s="116">
        <v>0.14199999999999999</v>
      </c>
      <c r="Q503" s="116">
        <v>0.25130000000000002</v>
      </c>
      <c r="R503" s="12">
        <v>0</v>
      </c>
      <c r="S503" s="116">
        <v>-30.713299999999901</v>
      </c>
      <c r="T503" s="12">
        <v>0</v>
      </c>
      <c r="U503" s="12">
        <v>281</v>
      </c>
      <c r="V503" s="116">
        <v>39.902000000000001</v>
      </c>
      <c r="W503" s="116">
        <v>70.615300000000005</v>
      </c>
      <c r="X503" s="12" t="s">
        <v>256</v>
      </c>
      <c r="Y503" s="12">
        <v>1</v>
      </c>
      <c r="Z503" s="12">
        <v>1</v>
      </c>
      <c r="AA503" s="12">
        <v>0</v>
      </c>
      <c r="AB503" s="12">
        <v>0</v>
      </c>
      <c r="AC503" s="12">
        <v>7</v>
      </c>
      <c r="AD503" s="12">
        <v>3</v>
      </c>
      <c r="AE503" s="12">
        <v>1</v>
      </c>
      <c r="AF503" s="12">
        <v>13</v>
      </c>
      <c r="AG503" s="12" t="s">
        <v>2033</v>
      </c>
      <c r="AH503" s="12" t="s">
        <v>1552</v>
      </c>
    </row>
    <row r="504" spans="2:34" ht="28.8" x14ac:dyDescent="0.3">
      <c r="B504" s="12" t="s">
        <v>1105</v>
      </c>
      <c r="C504" s="12" t="s">
        <v>304</v>
      </c>
      <c r="D504" s="12" t="s">
        <v>327</v>
      </c>
      <c r="E504" s="12" t="s">
        <v>251</v>
      </c>
      <c r="F504" s="12" t="s">
        <v>1531</v>
      </c>
      <c r="G504" s="12" t="s">
        <v>2898</v>
      </c>
      <c r="H504" s="12" t="s">
        <v>1185</v>
      </c>
      <c r="I504" s="12" t="s">
        <v>1176</v>
      </c>
      <c r="J504" s="12" t="s">
        <v>1111</v>
      </c>
      <c r="K504" s="12" t="s">
        <v>1186</v>
      </c>
      <c r="L504" s="84" t="s">
        <v>723</v>
      </c>
      <c r="M504" s="85"/>
      <c r="N504" s="88" t="s">
        <v>723</v>
      </c>
      <c r="O504" s="118">
        <v>0.98732394000000001</v>
      </c>
      <c r="P504" s="116">
        <v>0.14199999999999999</v>
      </c>
      <c r="Q504" s="116">
        <v>0.28220000000000001</v>
      </c>
      <c r="R504" s="12">
        <v>0</v>
      </c>
      <c r="S504" s="116">
        <v>-39.3962</v>
      </c>
      <c r="T504" s="12">
        <v>0</v>
      </c>
      <c r="U504" s="12">
        <v>281</v>
      </c>
      <c r="V504" s="116">
        <v>39.902000000000001</v>
      </c>
      <c r="W504" s="116">
        <v>79.298199999999994</v>
      </c>
      <c r="X504" s="12" t="s">
        <v>256</v>
      </c>
      <c r="Y504" s="12">
        <v>1</v>
      </c>
      <c r="Z504" s="12">
        <v>1</v>
      </c>
      <c r="AA504" s="12">
        <v>0</v>
      </c>
      <c r="AB504" s="12">
        <v>0</v>
      </c>
      <c r="AC504" s="12">
        <v>4</v>
      </c>
      <c r="AD504" s="12">
        <v>3</v>
      </c>
      <c r="AE504" s="12">
        <v>1</v>
      </c>
      <c r="AF504" s="12">
        <v>13</v>
      </c>
      <c r="AG504" s="12" t="s">
        <v>2034</v>
      </c>
      <c r="AH504" s="12" t="s">
        <v>1552</v>
      </c>
    </row>
    <row r="505" spans="2:34" ht="28.8" x14ac:dyDescent="0.3">
      <c r="B505" s="12" t="s">
        <v>1105</v>
      </c>
      <c r="C505" s="12" t="s">
        <v>304</v>
      </c>
      <c r="D505" s="12" t="s">
        <v>327</v>
      </c>
      <c r="E505" s="12" t="s">
        <v>254</v>
      </c>
      <c r="F505" s="12" t="s">
        <v>2846</v>
      </c>
      <c r="G505" s="12" t="s">
        <v>1532</v>
      </c>
      <c r="H505" s="12" t="s">
        <v>1185</v>
      </c>
      <c r="I505" s="12" t="s">
        <v>1176</v>
      </c>
      <c r="J505" s="12" t="s">
        <v>1111</v>
      </c>
      <c r="K505" s="12" t="s">
        <v>1186</v>
      </c>
      <c r="L505" s="84" t="s">
        <v>723</v>
      </c>
      <c r="M505" s="85"/>
      <c r="N505" s="88" t="s">
        <v>723</v>
      </c>
      <c r="O505" s="118">
        <v>1.21971831</v>
      </c>
      <c r="P505" s="116">
        <v>0.14199999999999999</v>
      </c>
      <c r="Q505" s="116">
        <v>0.31519999999999998</v>
      </c>
      <c r="R505" s="12">
        <v>0</v>
      </c>
      <c r="S505" s="116">
        <v>-48.669199999999996</v>
      </c>
      <c r="T505" s="12">
        <v>0</v>
      </c>
      <c r="U505" s="12">
        <v>281</v>
      </c>
      <c r="V505" s="116">
        <v>39.902000000000001</v>
      </c>
      <c r="W505" s="116">
        <v>88.571200000000005</v>
      </c>
      <c r="X505" s="12" t="s">
        <v>256</v>
      </c>
      <c r="Y505" s="12">
        <v>1</v>
      </c>
      <c r="Z505" s="12">
        <v>1</v>
      </c>
      <c r="AA505" s="12">
        <v>0</v>
      </c>
      <c r="AB505" s="12">
        <v>0</v>
      </c>
      <c r="AC505" s="12">
        <v>5</v>
      </c>
      <c r="AD505" s="12">
        <v>3</v>
      </c>
      <c r="AE505" s="12">
        <v>1</v>
      </c>
      <c r="AF505" s="12">
        <v>13</v>
      </c>
      <c r="AG505" s="12" t="s">
        <v>2035</v>
      </c>
      <c r="AH505" s="12" t="s">
        <v>1552</v>
      </c>
    </row>
    <row r="506" spans="2:34" ht="28.8" x14ac:dyDescent="0.3">
      <c r="B506" s="12" t="s">
        <v>1105</v>
      </c>
      <c r="C506" s="12" t="s">
        <v>304</v>
      </c>
      <c r="D506" s="12" t="s">
        <v>327</v>
      </c>
      <c r="E506" s="12" t="s">
        <v>246</v>
      </c>
      <c r="F506" s="12" t="s">
        <v>1531</v>
      </c>
      <c r="G506" s="12" t="s">
        <v>2898</v>
      </c>
      <c r="H506" s="12" t="s">
        <v>1185</v>
      </c>
      <c r="I506" s="12" t="s">
        <v>1176</v>
      </c>
      <c r="J506" s="12" t="s">
        <v>1111</v>
      </c>
      <c r="K506" s="12" t="s">
        <v>1186</v>
      </c>
      <c r="L506" s="84" t="s">
        <v>723</v>
      </c>
      <c r="M506" s="85"/>
      <c r="N506" s="88" t="s">
        <v>723</v>
      </c>
      <c r="O506" s="118">
        <v>1.6633802799999999</v>
      </c>
      <c r="P506" s="116">
        <v>0.14199999999999999</v>
      </c>
      <c r="Q506" s="116">
        <v>0.37819999999999998</v>
      </c>
      <c r="R506" s="12">
        <v>0</v>
      </c>
      <c r="S506" s="116">
        <v>-66.372199999999907</v>
      </c>
      <c r="T506" s="12">
        <v>0</v>
      </c>
      <c r="U506" s="12">
        <v>281</v>
      </c>
      <c r="V506" s="116">
        <v>39.902000000000001</v>
      </c>
      <c r="W506" s="116">
        <v>106.27419999999999</v>
      </c>
      <c r="X506" s="12" t="s">
        <v>256</v>
      </c>
      <c r="Y506" s="12">
        <v>1</v>
      </c>
      <c r="Z506" s="12">
        <v>1</v>
      </c>
      <c r="AA506" s="12">
        <v>0</v>
      </c>
      <c r="AB506" s="12">
        <v>0</v>
      </c>
      <c r="AC506" s="12">
        <v>2</v>
      </c>
      <c r="AD506" s="12">
        <v>3</v>
      </c>
      <c r="AE506" s="12">
        <v>1</v>
      </c>
      <c r="AF506" s="12">
        <v>13</v>
      </c>
      <c r="AG506" s="12" t="s">
        <v>2036</v>
      </c>
      <c r="AH506" s="12" t="s">
        <v>1552</v>
      </c>
    </row>
    <row r="507" spans="2:34" ht="28.8" x14ac:dyDescent="0.3">
      <c r="B507" s="12" t="s">
        <v>1105</v>
      </c>
      <c r="C507" s="12" t="s">
        <v>304</v>
      </c>
      <c r="D507" s="12" t="s">
        <v>327</v>
      </c>
      <c r="E507" s="12" t="s">
        <v>249</v>
      </c>
      <c r="F507" s="12" t="s">
        <v>1531</v>
      </c>
      <c r="G507" s="12" t="s">
        <v>1532</v>
      </c>
      <c r="H507" s="12" t="s">
        <v>1185</v>
      </c>
      <c r="I507" s="12" t="s">
        <v>1176</v>
      </c>
      <c r="J507" s="12" t="s">
        <v>1111</v>
      </c>
      <c r="K507" s="12" t="s">
        <v>1186</v>
      </c>
      <c r="L507" s="84" t="s">
        <v>722</v>
      </c>
      <c r="M507" s="85"/>
      <c r="N507" s="88" t="s">
        <v>722</v>
      </c>
      <c r="O507" s="118">
        <v>-0.21478873000000001</v>
      </c>
      <c r="P507" s="116">
        <v>0.14199999999999999</v>
      </c>
      <c r="Q507" s="116">
        <v>0.1115</v>
      </c>
      <c r="R507" s="12">
        <v>0</v>
      </c>
      <c r="S507" s="116">
        <v>8.5704999999999991</v>
      </c>
      <c r="T507" s="12">
        <v>1</v>
      </c>
      <c r="U507" s="12">
        <v>281</v>
      </c>
      <c r="V507" s="116">
        <v>39.902000000000001</v>
      </c>
      <c r="W507" s="116">
        <v>31.331499999999998</v>
      </c>
      <c r="X507" s="12" t="s">
        <v>256</v>
      </c>
      <c r="Y507" s="12">
        <v>0</v>
      </c>
      <c r="Z507" s="12">
        <v>0</v>
      </c>
      <c r="AA507" s="12">
        <v>0</v>
      </c>
      <c r="AB507" s="12">
        <v>0</v>
      </c>
      <c r="AC507" s="12">
        <v>3</v>
      </c>
      <c r="AD507" s="12">
        <v>3</v>
      </c>
      <c r="AE507" s="12">
        <v>1</v>
      </c>
      <c r="AF507" s="12">
        <v>13</v>
      </c>
      <c r="AG507" s="12" t="s">
        <v>2037</v>
      </c>
      <c r="AH507" s="12" t="s">
        <v>1552</v>
      </c>
    </row>
    <row r="508" spans="2:34" ht="28.8" x14ac:dyDescent="0.3">
      <c r="B508" s="12" t="s">
        <v>1105</v>
      </c>
      <c r="C508" s="12" t="s">
        <v>304</v>
      </c>
      <c r="D508" s="12" t="s">
        <v>327</v>
      </c>
      <c r="E508" s="12" t="s">
        <v>262</v>
      </c>
      <c r="F508" s="12" t="s">
        <v>1531</v>
      </c>
      <c r="G508" s="12" t="s">
        <v>1532</v>
      </c>
      <c r="H508" s="12" t="s">
        <v>1185</v>
      </c>
      <c r="I508" s="12" t="s">
        <v>1176</v>
      </c>
      <c r="J508" s="12" t="s">
        <v>1111</v>
      </c>
      <c r="K508" s="12" t="s">
        <v>1186</v>
      </c>
      <c r="L508" s="84" t="s">
        <v>722</v>
      </c>
      <c r="M508" s="85"/>
      <c r="N508" s="88" t="s">
        <v>722</v>
      </c>
      <c r="O508" s="118">
        <v>-8.4507000000000002E-3</v>
      </c>
      <c r="P508" s="116">
        <v>0.14199999999999999</v>
      </c>
      <c r="Q508" s="116">
        <v>0.14080000000000001</v>
      </c>
      <c r="R508" s="12">
        <v>0</v>
      </c>
      <c r="S508" s="116">
        <v>0.337199999999999</v>
      </c>
      <c r="T508" s="12">
        <v>2</v>
      </c>
      <c r="U508" s="12">
        <v>281</v>
      </c>
      <c r="V508" s="116">
        <v>39.902000000000001</v>
      </c>
      <c r="W508" s="116">
        <v>39.564799999999998</v>
      </c>
      <c r="X508" s="12" t="s">
        <v>256</v>
      </c>
      <c r="Y508" s="12">
        <v>0</v>
      </c>
      <c r="Z508" s="12">
        <v>0</v>
      </c>
      <c r="AA508" s="12">
        <v>0</v>
      </c>
      <c r="AB508" s="12">
        <v>0</v>
      </c>
      <c r="AC508" s="12">
        <v>9</v>
      </c>
      <c r="AD508" s="12">
        <v>3</v>
      </c>
      <c r="AE508" s="12">
        <v>1</v>
      </c>
      <c r="AF508" s="12">
        <v>13</v>
      </c>
      <c r="AG508" s="12" t="s">
        <v>2038</v>
      </c>
      <c r="AH508" s="12" t="s">
        <v>1552</v>
      </c>
    </row>
    <row r="509" spans="2:34" ht="28.8" x14ac:dyDescent="0.3">
      <c r="B509" s="12" t="s">
        <v>1105</v>
      </c>
      <c r="C509" s="12" t="s">
        <v>304</v>
      </c>
      <c r="D509" s="12" t="s">
        <v>327</v>
      </c>
      <c r="E509" s="12" t="s">
        <v>260</v>
      </c>
      <c r="F509" s="12" t="s">
        <v>2846</v>
      </c>
      <c r="G509" s="12" t="s">
        <v>2898</v>
      </c>
      <c r="H509" s="12" t="s">
        <v>1185</v>
      </c>
      <c r="I509" s="12" t="s">
        <v>1176</v>
      </c>
      <c r="J509" s="12" t="s">
        <v>1111</v>
      </c>
      <c r="K509" s="12" t="s">
        <v>1186</v>
      </c>
      <c r="L509" s="84" t="s">
        <v>722</v>
      </c>
      <c r="M509" s="85"/>
      <c r="N509" s="88" t="s">
        <v>722</v>
      </c>
      <c r="O509" s="118">
        <v>4.577465E-2</v>
      </c>
      <c r="P509" s="116">
        <v>0.14199999999999999</v>
      </c>
      <c r="Q509" s="116">
        <v>0.14849999999999999</v>
      </c>
      <c r="R509" s="12">
        <v>0</v>
      </c>
      <c r="S509" s="116">
        <v>-1.8265</v>
      </c>
      <c r="T509" s="12">
        <v>3</v>
      </c>
      <c r="U509" s="12">
        <v>281</v>
      </c>
      <c r="V509" s="116">
        <v>39.902000000000001</v>
      </c>
      <c r="W509" s="116">
        <v>41.728499999999997</v>
      </c>
      <c r="X509" s="12" t="s">
        <v>256</v>
      </c>
      <c r="Y509" s="12">
        <v>1</v>
      </c>
      <c r="Z509" s="12">
        <v>0</v>
      </c>
      <c r="AA509" s="12">
        <v>0</v>
      </c>
      <c r="AB509" s="12">
        <v>0</v>
      </c>
      <c r="AC509" s="12">
        <v>8</v>
      </c>
      <c r="AD509" s="12">
        <v>3</v>
      </c>
      <c r="AE509" s="12">
        <v>1</v>
      </c>
      <c r="AF509" s="12">
        <v>13</v>
      </c>
      <c r="AG509" s="12" t="s">
        <v>2039</v>
      </c>
      <c r="AH509" s="12" t="s">
        <v>1552</v>
      </c>
    </row>
    <row r="510" spans="2:34" ht="28.8" x14ac:dyDescent="0.3">
      <c r="B510" s="12" t="s">
        <v>1105</v>
      </c>
      <c r="C510" s="12" t="s">
        <v>304</v>
      </c>
      <c r="D510" s="12" t="s">
        <v>327</v>
      </c>
      <c r="E510" s="12" t="s">
        <v>256</v>
      </c>
      <c r="F510" s="12" t="s">
        <v>2846</v>
      </c>
      <c r="G510" s="12" t="s">
        <v>2898</v>
      </c>
      <c r="H510" s="12" t="s">
        <v>1185</v>
      </c>
      <c r="I510" s="12" t="s">
        <v>1176</v>
      </c>
      <c r="J510" s="12" t="s">
        <v>1111</v>
      </c>
      <c r="K510" s="12" t="s">
        <v>1186</v>
      </c>
      <c r="L510" s="84" t="s">
        <v>722</v>
      </c>
      <c r="M510" s="85"/>
      <c r="N510" s="88" t="s">
        <v>722</v>
      </c>
      <c r="O510" s="118">
        <v>0.46197183000000003</v>
      </c>
      <c r="P510" s="116">
        <v>0.14199999999999999</v>
      </c>
      <c r="Q510" s="116">
        <v>0.20760000000000001</v>
      </c>
      <c r="R510" s="12">
        <v>0</v>
      </c>
      <c r="S510" s="116">
        <v>-18.433599999999998</v>
      </c>
      <c r="T510" s="12">
        <v>4</v>
      </c>
      <c r="U510" s="12">
        <v>281</v>
      </c>
      <c r="V510" s="116">
        <v>39.902000000000001</v>
      </c>
      <c r="W510" s="116">
        <v>58.335599999999999</v>
      </c>
      <c r="X510" s="12" t="s">
        <v>256</v>
      </c>
      <c r="Y510" s="12">
        <v>1</v>
      </c>
      <c r="Z510" s="12">
        <v>0</v>
      </c>
      <c r="AA510" s="12">
        <v>0</v>
      </c>
      <c r="AB510" s="12">
        <v>1</v>
      </c>
      <c r="AC510" s="12">
        <v>6</v>
      </c>
      <c r="AD510" s="12">
        <v>3</v>
      </c>
      <c r="AE510" s="12">
        <v>1</v>
      </c>
      <c r="AF510" s="12">
        <v>13</v>
      </c>
      <c r="AG510" s="12" t="s">
        <v>2040</v>
      </c>
      <c r="AH510" s="12" t="s">
        <v>1552</v>
      </c>
    </row>
    <row r="511" spans="2:34" ht="28.8" x14ac:dyDescent="0.3">
      <c r="B511" s="12" t="s">
        <v>1105</v>
      </c>
      <c r="C511" s="12" t="s">
        <v>304</v>
      </c>
      <c r="D511" s="12" t="s">
        <v>330</v>
      </c>
      <c r="E511" s="12" t="s">
        <v>259</v>
      </c>
      <c r="F511" s="12" t="s">
        <v>2846</v>
      </c>
      <c r="G511" s="12" t="s">
        <v>1532</v>
      </c>
      <c r="H511" s="12" t="s">
        <v>1185</v>
      </c>
      <c r="I511" s="12" t="s">
        <v>1176</v>
      </c>
      <c r="J511" s="12" t="s">
        <v>1111</v>
      </c>
      <c r="K511" s="12" t="s">
        <v>1186</v>
      </c>
      <c r="L511" s="84" t="s">
        <v>723</v>
      </c>
      <c r="M511" s="85"/>
      <c r="N511" s="88" t="s">
        <v>723</v>
      </c>
      <c r="O511" s="118">
        <v>0.51474819999999999</v>
      </c>
      <c r="P511" s="116">
        <v>2.5019999999999998</v>
      </c>
      <c r="Q511" s="116">
        <v>3.7898999999999998</v>
      </c>
      <c r="R511" s="12">
        <v>0</v>
      </c>
      <c r="S511" s="116">
        <v>-361.8999</v>
      </c>
      <c r="T511" s="12">
        <v>0</v>
      </c>
      <c r="U511" s="12">
        <v>281</v>
      </c>
      <c r="V511" s="116">
        <v>703.06200000000001</v>
      </c>
      <c r="W511" s="116">
        <v>1064.9619</v>
      </c>
      <c r="X511" s="12" t="s">
        <v>256</v>
      </c>
      <c r="Y511" s="12">
        <v>1</v>
      </c>
      <c r="Z511" s="12">
        <v>1</v>
      </c>
      <c r="AA511" s="12">
        <v>0</v>
      </c>
      <c r="AB511" s="12">
        <v>0</v>
      </c>
      <c r="AC511" s="12">
        <v>7</v>
      </c>
      <c r="AD511" s="12">
        <v>4</v>
      </c>
      <c r="AE511" s="12">
        <v>1</v>
      </c>
      <c r="AF511" s="12">
        <v>13</v>
      </c>
      <c r="AG511" s="12" t="s">
        <v>2042</v>
      </c>
      <c r="AH511" s="12" t="s">
        <v>1552</v>
      </c>
    </row>
    <row r="512" spans="2:34" ht="28.8" x14ac:dyDescent="0.3">
      <c r="B512" s="12" t="s">
        <v>1105</v>
      </c>
      <c r="C512" s="12" t="s">
        <v>304</v>
      </c>
      <c r="D512" s="12" t="s">
        <v>330</v>
      </c>
      <c r="E512" s="12" t="s">
        <v>262</v>
      </c>
      <c r="F512" s="12" t="s">
        <v>1531</v>
      </c>
      <c r="G512" s="12" t="s">
        <v>1532</v>
      </c>
      <c r="H512" s="12" t="s">
        <v>1185</v>
      </c>
      <c r="I512" s="12" t="s">
        <v>1176</v>
      </c>
      <c r="J512" s="12" t="s">
        <v>1111</v>
      </c>
      <c r="K512" s="12" t="s">
        <v>1186</v>
      </c>
      <c r="L512" s="84" t="s">
        <v>722</v>
      </c>
      <c r="M512" s="85"/>
      <c r="N512" s="88" t="s">
        <v>722</v>
      </c>
      <c r="O512" s="118">
        <v>-0.58852917999999999</v>
      </c>
      <c r="P512" s="116">
        <v>2.5019999999999998</v>
      </c>
      <c r="Q512" s="116">
        <v>1.0295000000000001</v>
      </c>
      <c r="R512" s="12">
        <v>0</v>
      </c>
      <c r="S512" s="116">
        <v>413.77249999999998</v>
      </c>
      <c r="T512" s="12">
        <v>1</v>
      </c>
      <c r="U512" s="12">
        <v>281</v>
      </c>
      <c r="V512" s="116">
        <v>703.06200000000001</v>
      </c>
      <c r="W512" s="116">
        <v>289.28949999999998</v>
      </c>
      <c r="X512" s="12" t="s">
        <v>256</v>
      </c>
      <c r="Y512" s="12">
        <v>0</v>
      </c>
      <c r="Z512" s="12">
        <v>0</v>
      </c>
      <c r="AA512" s="12">
        <v>0</v>
      </c>
      <c r="AB512" s="12">
        <v>0</v>
      </c>
      <c r="AC512" s="12">
        <v>9</v>
      </c>
      <c r="AD512" s="12">
        <v>4</v>
      </c>
      <c r="AE512" s="12">
        <v>1</v>
      </c>
      <c r="AF512" s="12">
        <v>13</v>
      </c>
      <c r="AG512" s="12" t="s">
        <v>2041</v>
      </c>
      <c r="AH512" s="12" t="s">
        <v>1552</v>
      </c>
    </row>
    <row r="513" spans="2:34" ht="28.8" x14ac:dyDescent="0.3">
      <c r="B513" s="12" t="s">
        <v>1105</v>
      </c>
      <c r="C513" s="12" t="s">
        <v>304</v>
      </c>
      <c r="D513" s="12" t="s">
        <v>330</v>
      </c>
      <c r="E513" s="12" t="s">
        <v>249</v>
      </c>
      <c r="F513" s="12" t="s">
        <v>1531</v>
      </c>
      <c r="G513" s="12" t="s">
        <v>1532</v>
      </c>
      <c r="H513" s="12" t="s">
        <v>1185</v>
      </c>
      <c r="I513" s="12" t="s">
        <v>1176</v>
      </c>
      <c r="J513" s="12" t="s">
        <v>1111</v>
      </c>
      <c r="K513" s="12" t="s">
        <v>1186</v>
      </c>
      <c r="L513" s="84" t="s">
        <v>722</v>
      </c>
      <c r="M513" s="85"/>
      <c r="N513" s="88" t="s">
        <v>722</v>
      </c>
      <c r="O513" s="118">
        <v>-0.45107913999999999</v>
      </c>
      <c r="P513" s="116">
        <v>2.5019999999999998</v>
      </c>
      <c r="Q513" s="116">
        <v>1.3734</v>
      </c>
      <c r="R513" s="12">
        <v>0</v>
      </c>
      <c r="S513" s="116">
        <v>317.13659999999999</v>
      </c>
      <c r="T513" s="12">
        <v>2</v>
      </c>
      <c r="U513" s="12">
        <v>281</v>
      </c>
      <c r="V513" s="116">
        <v>703.06200000000001</v>
      </c>
      <c r="W513" s="116">
        <v>385.92540000000002</v>
      </c>
      <c r="X513" s="12" t="s">
        <v>256</v>
      </c>
      <c r="Y513" s="12">
        <v>0</v>
      </c>
      <c r="Z513" s="12">
        <v>0</v>
      </c>
      <c r="AA513" s="12">
        <v>0</v>
      </c>
      <c r="AB513" s="12">
        <v>0</v>
      </c>
      <c r="AC513" s="12">
        <v>3</v>
      </c>
      <c r="AD513" s="12">
        <v>4</v>
      </c>
      <c r="AE513" s="12">
        <v>1</v>
      </c>
      <c r="AF513" s="12">
        <v>13</v>
      </c>
      <c r="AG513" s="12" t="s">
        <v>2043</v>
      </c>
      <c r="AH513" s="12" t="s">
        <v>1552</v>
      </c>
    </row>
    <row r="514" spans="2:34" ht="28.8" x14ac:dyDescent="0.3">
      <c r="B514" s="12" t="s">
        <v>1105</v>
      </c>
      <c r="C514" s="12" t="s">
        <v>304</v>
      </c>
      <c r="D514" s="12" t="s">
        <v>330</v>
      </c>
      <c r="E514" s="12" t="s">
        <v>260</v>
      </c>
      <c r="F514" s="12" t="s">
        <v>2846</v>
      </c>
      <c r="G514" s="12" t="s">
        <v>2898</v>
      </c>
      <c r="H514" s="12" t="s">
        <v>1185</v>
      </c>
      <c r="I514" s="12" t="s">
        <v>1176</v>
      </c>
      <c r="J514" s="12" t="s">
        <v>1111</v>
      </c>
      <c r="K514" s="12" t="s">
        <v>1186</v>
      </c>
      <c r="L514" s="84" t="s">
        <v>722</v>
      </c>
      <c r="M514" s="85"/>
      <c r="N514" s="88" t="s">
        <v>722</v>
      </c>
      <c r="O514" s="118">
        <v>-0.42693845000000002</v>
      </c>
      <c r="P514" s="116">
        <v>2.5019999999999998</v>
      </c>
      <c r="Q514" s="116">
        <v>1.4338</v>
      </c>
      <c r="R514" s="12">
        <v>0</v>
      </c>
      <c r="S514" s="116">
        <v>300.16419999999999</v>
      </c>
      <c r="T514" s="12">
        <v>3</v>
      </c>
      <c r="U514" s="12">
        <v>281</v>
      </c>
      <c r="V514" s="116">
        <v>703.06200000000001</v>
      </c>
      <c r="W514" s="116">
        <v>402.89780000000002</v>
      </c>
      <c r="X514" s="12" t="s">
        <v>256</v>
      </c>
      <c r="Y514" s="12">
        <v>0</v>
      </c>
      <c r="Z514" s="12">
        <v>0</v>
      </c>
      <c r="AA514" s="12">
        <v>0</v>
      </c>
      <c r="AB514" s="12">
        <v>0</v>
      </c>
      <c r="AC514" s="12">
        <v>8</v>
      </c>
      <c r="AD514" s="12">
        <v>4</v>
      </c>
      <c r="AE514" s="12">
        <v>1</v>
      </c>
      <c r="AF514" s="12">
        <v>13</v>
      </c>
      <c r="AG514" s="12" t="s">
        <v>2044</v>
      </c>
      <c r="AH514" s="12" t="s">
        <v>1552</v>
      </c>
    </row>
    <row r="515" spans="2:34" ht="28.8" x14ac:dyDescent="0.3">
      <c r="B515" s="12" t="s">
        <v>1105</v>
      </c>
      <c r="C515" s="12" t="s">
        <v>304</v>
      </c>
      <c r="D515" s="12" t="s">
        <v>330</v>
      </c>
      <c r="E515" s="12" t="s">
        <v>256</v>
      </c>
      <c r="F515" s="12" t="s">
        <v>2846</v>
      </c>
      <c r="G515" s="12" t="s">
        <v>2898</v>
      </c>
      <c r="H515" s="12" t="s">
        <v>1185</v>
      </c>
      <c r="I515" s="12" t="s">
        <v>1176</v>
      </c>
      <c r="J515" s="12" t="s">
        <v>1111</v>
      </c>
      <c r="K515" s="12" t="s">
        <v>1186</v>
      </c>
      <c r="L515" s="84" t="s">
        <v>722</v>
      </c>
      <c r="M515" s="85"/>
      <c r="N515" s="88" t="s">
        <v>722</v>
      </c>
      <c r="O515" s="118">
        <v>-0.42014388000000003</v>
      </c>
      <c r="P515" s="116">
        <v>2.5019999999999998</v>
      </c>
      <c r="Q515" s="116">
        <v>1.4508000000000001</v>
      </c>
      <c r="R515" s="12">
        <v>0</v>
      </c>
      <c r="S515" s="116">
        <v>295.38719999999898</v>
      </c>
      <c r="T515" s="12">
        <v>4</v>
      </c>
      <c r="U515" s="12">
        <v>281</v>
      </c>
      <c r="V515" s="116">
        <v>703.06200000000001</v>
      </c>
      <c r="W515" s="116">
        <v>407.6748</v>
      </c>
      <c r="X515" s="12" t="s">
        <v>256</v>
      </c>
      <c r="Y515" s="12">
        <v>0</v>
      </c>
      <c r="Z515" s="12">
        <v>0</v>
      </c>
      <c r="AA515" s="12">
        <v>0</v>
      </c>
      <c r="AB515" s="12">
        <v>1</v>
      </c>
      <c r="AC515" s="12">
        <v>6</v>
      </c>
      <c r="AD515" s="12">
        <v>4</v>
      </c>
      <c r="AE515" s="12">
        <v>1</v>
      </c>
      <c r="AF515" s="12">
        <v>13</v>
      </c>
      <c r="AG515" s="12" t="s">
        <v>2045</v>
      </c>
      <c r="AH515" s="12" t="s">
        <v>1552</v>
      </c>
    </row>
    <row r="516" spans="2:34" ht="28.8" x14ac:dyDescent="0.3">
      <c r="B516" s="12" t="s">
        <v>1105</v>
      </c>
      <c r="C516" s="12" t="s">
        <v>304</v>
      </c>
      <c r="D516" s="12" t="s">
        <v>330</v>
      </c>
      <c r="E516" s="12" t="s">
        <v>246</v>
      </c>
      <c r="F516" s="12" t="s">
        <v>1531</v>
      </c>
      <c r="G516" s="12" t="s">
        <v>2898</v>
      </c>
      <c r="H516" s="12" t="s">
        <v>1185</v>
      </c>
      <c r="I516" s="12" t="s">
        <v>1176</v>
      </c>
      <c r="J516" s="12" t="s">
        <v>1111</v>
      </c>
      <c r="K516" s="12" t="s">
        <v>1186</v>
      </c>
      <c r="L516" s="84" t="s">
        <v>722</v>
      </c>
      <c r="M516" s="85"/>
      <c r="N516" s="88" t="s">
        <v>722</v>
      </c>
      <c r="O516" s="118">
        <v>-7.0703440000000006E-2</v>
      </c>
      <c r="P516" s="116">
        <v>2.5019999999999998</v>
      </c>
      <c r="Q516" s="116">
        <v>2.3250999999999999</v>
      </c>
      <c r="R516" s="12">
        <v>0</v>
      </c>
      <c r="S516" s="116">
        <v>49.7089</v>
      </c>
      <c r="T516" s="12">
        <v>5</v>
      </c>
      <c r="U516" s="12">
        <v>281</v>
      </c>
      <c r="V516" s="116">
        <v>703.06200000000001</v>
      </c>
      <c r="W516" s="116">
        <v>653.35310000000004</v>
      </c>
      <c r="X516" s="12" t="s">
        <v>256</v>
      </c>
      <c r="Y516" s="12">
        <v>0</v>
      </c>
      <c r="Z516" s="12">
        <v>0</v>
      </c>
      <c r="AA516" s="12">
        <v>0</v>
      </c>
      <c r="AB516" s="12">
        <v>0</v>
      </c>
      <c r="AC516" s="12">
        <v>2</v>
      </c>
      <c r="AD516" s="12">
        <v>4</v>
      </c>
      <c r="AE516" s="12">
        <v>1</v>
      </c>
      <c r="AF516" s="12">
        <v>13</v>
      </c>
      <c r="AG516" s="12" t="s">
        <v>2046</v>
      </c>
      <c r="AH516" s="12" t="s">
        <v>1552</v>
      </c>
    </row>
    <row r="517" spans="2:34" ht="28.8" x14ac:dyDescent="0.3">
      <c r="B517" s="12" t="s">
        <v>1105</v>
      </c>
      <c r="C517" s="12" t="s">
        <v>304</v>
      </c>
      <c r="D517" s="12" t="s">
        <v>330</v>
      </c>
      <c r="E517" s="12" t="s">
        <v>254</v>
      </c>
      <c r="F517" s="12" t="s">
        <v>2846</v>
      </c>
      <c r="G517" s="12" t="s">
        <v>1532</v>
      </c>
      <c r="H517" s="12" t="s">
        <v>1185</v>
      </c>
      <c r="I517" s="12" t="s">
        <v>1176</v>
      </c>
      <c r="J517" s="12" t="s">
        <v>1111</v>
      </c>
      <c r="K517" s="12" t="s">
        <v>1186</v>
      </c>
      <c r="L517" s="84" t="s">
        <v>722</v>
      </c>
      <c r="M517" s="85"/>
      <c r="N517" s="88" t="s">
        <v>722</v>
      </c>
      <c r="O517" s="118">
        <v>7.5699440000000007E-2</v>
      </c>
      <c r="P517" s="116">
        <v>2.5019999999999998</v>
      </c>
      <c r="Q517" s="116">
        <v>2.6913999999999998</v>
      </c>
      <c r="R517" s="12">
        <v>0</v>
      </c>
      <c r="S517" s="116">
        <v>-53.221400000000003</v>
      </c>
      <c r="T517" s="12">
        <v>6</v>
      </c>
      <c r="U517" s="12">
        <v>281</v>
      </c>
      <c r="V517" s="116">
        <v>703.06200000000001</v>
      </c>
      <c r="W517" s="116">
        <v>756.28340000000003</v>
      </c>
      <c r="X517" s="12" t="s">
        <v>256</v>
      </c>
      <c r="Y517" s="12">
        <v>1</v>
      </c>
      <c r="Z517" s="12">
        <v>0</v>
      </c>
      <c r="AA517" s="12">
        <v>0</v>
      </c>
      <c r="AB517" s="12">
        <v>0</v>
      </c>
      <c r="AC517" s="12">
        <v>5</v>
      </c>
      <c r="AD517" s="12">
        <v>4</v>
      </c>
      <c r="AE517" s="12">
        <v>1</v>
      </c>
      <c r="AF517" s="12">
        <v>13</v>
      </c>
      <c r="AG517" s="12" t="s">
        <v>2047</v>
      </c>
      <c r="AH517" s="12" t="s">
        <v>1552</v>
      </c>
    </row>
    <row r="518" spans="2:34" ht="28.8" x14ac:dyDescent="0.3">
      <c r="B518" s="12" t="s">
        <v>1105</v>
      </c>
      <c r="C518" s="12" t="s">
        <v>304</v>
      </c>
      <c r="D518" s="12" t="s">
        <v>330</v>
      </c>
      <c r="E518" s="12" t="s">
        <v>251</v>
      </c>
      <c r="F518" s="12" t="s">
        <v>1531</v>
      </c>
      <c r="G518" s="12" t="s">
        <v>2898</v>
      </c>
      <c r="H518" s="12" t="s">
        <v>1185</v>
      </c>
      <c r="I518" s="12" t="s">
        <v>1176</v>
      </c>
      <c r="J518" s="12" t="s">
        <v>1111</v>
      </c>
      <c r="K518" s="12" t="s">
        <v>1186</v>
      </c>
      <c r="L518" s="84" t="s">
        <v>722</v>
      </c>
      <c r="M518" s="85"/>
      <c r="N518" s="88" t="s">
        <v>722</v>
      </c>
      <c r="O518" s="118">
        <v>0.48305355999999999</v>
      </c>
      <c r="P518" s="116">
        <v>2.5019999999999998</v>
      </c>
      <c r="Q518" s="116">
        <v>3.7105999999999999</v>
      </c>
      <c r="R518" s="12">
        <v>0</v>
      </c>
      <c r="S518" s="116">
        <v>-339.61659999999898</v>
      </c>
      <c r="T518" s="12">
        <v>7</v>
      </c>
      <c r="U518" s="12">
        <v>281</v>
      </c>
      <c r="V518" s="116">
        <v>703.06200000000001</v>
      </c>
      <c r="W518" s="116">
        <v>1042.6786</v>
      </c>
      <c r="X518" s="12" t="s">
        <v>256</v>
      </c>
      <c r="Y518" s="12">
        <v>1</v>
      </c>
      <c r="Z518" s="12">
        <v>0</v>
      </c>
      <c r="AA518" s="12">
        <v>0</v>
      </c>
      <c r="AB518" s="12">
        <v>0</v>
      </c>
      <c r="AC518" s="12">
        <v>4</v>
      </c>
      <c r="AD518" s="12">
        <v>4</v>
      </c>
      <c r="AE518" s="12">
        <v>1</v>
      </c>
      <c r="AF518" s="12">
        <v>13</v>
      </c>
      <c r="AG518" s="12" t="s">
        <v>2048</v>
      </c>
      <c r="AH518" s="12" t="s">
        <v>1552</v>
      </c>
    </row>
    <row r="519" spans="2:34" ht="28.8" x14ac:dyDescent="0.3">
      <c r="B519" s="12" t="s">
        <v>1105</v>
      </c>
      <c r="C519" s="12" t="s">
        <v>304</v>
      </c>
      <c r="D519" s="12" t="s">
        <v>333</v>
      </c>
      <c r="E519" s="12" t="s">
        <v>259</v>
      </c>
      <c r="F519" s="12" t="s">
        <v>2846</v>
      </c>
      <c r="G519" s="12" t="s">
        <v>1532</v>
      </c>
      <c r="H519" s="12" t="s">
        <v>1185</v>
      </c>
      <c r="I519" s="12" t="s">
        <v>1176</v>
      </c>
      <c r="J519" s="12" t="s">
        <v>1111</v>
      </c>
      <c r="K519" s="12" t="s">
        <v>1186</v>
      </c>
      <c r="L519" s="84" t="s">
        <v>723</v>
      </c>
      <c r="M519" s="85"/>
      <c r="N519" s="88" t="s">
        <v>723</v>
      </c>
      <c r="O519" s="118">
        <v>0.51476257000000003</v>
      </c>
      <c r="P519" s="116">
        <v>703.06200000000001</v>
      </c>
      <c r="Q519" s="116">
        <v>1064.972</v>
      </c>
      <c r="R519" s="12">
        <v>0</v>
      </c>
      <c r="S519" s="116">
        <v>-361.91</v>
      </c>
      <c r="T519" s="12">
        <v>0</v>
      </c>
      <c r="U519" s="12">
        <v>1</v>
      </c>
      <c r="V519" s="116">
        <v>703.06200000000001</v>
      </c>
      <c r="W519" s="116">
        <v>1064.972</v>
      </c>
      <c r="X519" s="12" t="s">
        <v>256</v>
      </c>
      <c r="Y519" s="12">
        <v>1</v>
      </c>
      <c r="Z519" s="12">
        <v>1</v>
      </c>
      <c r="AA519" s="12">
        <v>0</v>
      </c>
      <c r="AB519" s="12">
        <v>0</v>
      </c>
      <c r="AC519" s="12">
        <v>7</v>
      </c>
      <c r="AD519" s="12">
        <v>5</v>
      </c>
      <c r="AE519" s="12">
        <v>1</v>
      </c>
      <c r="AF519" s="12">
        <v>13</v>
      </c>
      <c r="AG519" s="12" t="s">
        <v>2050</v>
      </c>
      <c r="AH519" s="12" t="s">
        <v>1552</v>
      </c>
    </row>
    <row r="520" spans="2:34" ht="28.8" x14ac:dyDescent="0.3">
      <c r="B520" s="12" t="s">
        <v>1105</v>
      </c>
      <c r="C520" s="12" t="s">
        <v>304</v>
      </c>
      <c r="D520" s="12" t="s">
        <v>333</v>
      </c>
      <c r="E520" s="12" t="s">
        <v>262</v>
      </c>
      <c r="F520" s="12" t="s">
        <v>1531</v>
      </c>
      <c r="G520" s="12" t="s">
        <v>1532</v>
      </c>
      <c r="H520" s="12" t="s">
        <v>1185</v>
      </c>
      <c r="I520" s="12" t="s">
        <v>1176</v>
      </c>
      <c r="J520" s="12" t="s">
        <v>1111</v>
      </c>
      <c r="K520" s="12" t="s">
        <v>1186</v>
      </c>
      <c r="L520" s="84" t="s">
        <v>722</v>
      </c>
      <c r="M520" s="85"/>
      <c r="N520" s="88" t="s">
        <v>722</v>
      </c>
      <c r="O520" s="118">
        <v>-0.58854041000000001</v>
      </c>
      <c r="P520" s="116">
        <v>703.06200000000001</v>
      </c>
      <c r="Q520" s="116">
        <v>289.28160000000003</v>
      </c>
      <c r="R520" s="12">
        <v>0</v>
      </c>
      <c r="S520" s="116">
        <v>413.78039999999999</v>
      </c>
      <c r="T520" s="12">
        <v>1</v>
      </c>
      <c r="U520" s="12">
        <v>1</v>
      </c>
      <c r="V520" s="116">
        <v>703.06200000000001</v>
      </c>
      <c r="W520" s="116">
        <v>289.28160000000003</v>
      </c>
      <c r="X520" s="12" t="s">
        <v>256</v>
      </c>
      <c r="Y520" s="12">
        <v>0</v>
      </c>
      <c r="Z520" s="12">
        <v>0</v>
      </c>
      <c r="AA520" s="12">
        <v>0</v>
      </c>
      <c r="AB520" s="12">
        <v>0</v>
      </c>
      <c r="AC520" s="12">
        <v>9</v>
      </c>
      <c r="AD520" s="12">
        <v>5</v>
      </c>
      <c r="AE520" s="12">
        <v>1</v>
      </c>
      <c r="AF520" s="12">
        <v>13</v>
      </c>
      <c r="AG520" s="12" t="s">
        <v>2049</v>
      </c>
      <c r="AH520" s="12" t="s">
        <v>1552</v>
      </c>
    </row>
    <row r="521" spans="2:34" ht="28.8" x14ac:dyDescent="0.3">
      <c r="B521" s="12" t="s">
        <v>1105</v>
      </c>
      <c r="C521" s="12" t="s">
        <v>304</v>
      </c>
      <c r="D521" s="12" t="s">
        <v>333</v>
      </c>
      <c r="E521" s="12" t="s">
        <v>249</v>
      </c>
      <c r="F521" s="12" t="s">
        <v>1531</v>
      </c>
      <c r="G521" s="12" t="s">
        <v>1532</v>
      </c>
      <c r="H521" s="12" t="s">
        <v>1185</v>
      </c>
      <c r="I521" s="12" t="s">
        <v>1176</v>
      </c>
      <c r="J521" s="12" t="s">
        <v>1111</v>
      </c>
      <c r="K521" s="12" t="s">
        <v>1186</v>
      </c>
      <c r="L521" s="84" t="s">
        <v>722</v>
      </c>
      <c r="M521" s="85"/>
      <c r="N521" s="88" t="s">
        <v>722</v>
      </c>
      <c r="O521" s="118">
        <v>-0.45108867000000002</v>
      </c>
      <c r="P521" s="116">
        <v>703.06200000000001</v>
      </c>
      <c r="Q521" s="116">
        <v>385.9187</v>
      </c>
      <c r="R521" s="12">
        <v>0</v>
      </c>
      <c r="S521" s="116">
        <v>317.14330000000001</v>
      </c>
      <c r="T521" s="12">
        <v>2</v>
      </c>
      <c r="U521" s="12">
        <v>1</v>
      </c>
      <c r="V521" s="116">
        <v>703.06200000000001</v>
      </c>
      <c r="W521" s="116">
        <v>385.9187</v>
      </c>
      <c r="X521" s="12" t="s">
        <v>256</v>
      </c>
      <c r="Y521" s="12">
        <v>0</v>
      </c>
      <c r="Z521" s="12">
        <v>0</v>
      </c>
      <c r="AA521" s="12">
        <v>0</v>
      </c>
      <c r="AB521" s="12">
        <v>0</v>
      </c>
      <c r="AC521" s="12">
        <v>3</v>
      </c>
      <c r="AD521" s="12">
        <v>5</v>
      </c>
      <c r="AE521" s="12">
        <v>1</v>
      </c>
      <c r="AF521" s="12">
        <v>13</v>
      </c>
      <c r="AG521" s="12" t="s">
        <v>2051</v>
      </c>
      <c r="AH521" s="12" t="s">
        <v>1552</v>
      </c>
    </row>
    <row r="522" spans="2:34" ht="28.8" x14ac:dyDescent="0.3">
      <c r="B522" s="12" t="s">
        <v>1105</v>
      </c>
      <c r="C522" s="12" t="s">
        <v>304</v>
      </c>
      <c r="D522" s="12" t="s">
        <v>333</v>
      </c>
      <c r="E522" s="12" t="s">
        <v>260</v>
      </c>
      <c r="F522" s="12" t="s">
        <v>2846</v>
      </c>
      <c r="G522" s="12" t="s">
        <v>2898</v>
      </c>
      <c r="H522" s="12" t="s">
        <v>1185</v>
      </c>
      <c r="I522" s="12" t="s">
        <v>1176</v>
      </c>
      <c r="J522" s="12" t="s">
        <v>1111</v>
      </c>
      <c r="K522" s="12" t="s">
        <v>1186</v>
      </c>
      <c r="L522" s="84" t="s">
        <v>722</v>
      </c>
      <c r="M522" s="85"/>
      <c r="N522" s="88" t="s">
        <v>722</v>
      </c>
      <c r="O522" s="118">
        <v>-0.42695438000000002</v>
      </c>
      <c r="P522" s="116">
        <v>703.06200000000001</v>
      </c>
      <c r="Q522" s="116">
        <v>402.88659999999999</v>
      </c>
      <c r="R522" s="12">
        <v>0</v>
      </c>
      <c r="S522" s="116">
        <v>300.17540000000002</v>
      </c>
      <c r="T522" s="12">
        <v>3</v>
      </c>
      <c r="U522" s="12">
        <v>1</v>
      </c>
      <c r="V522" s="116">
        <v>703.06200000000001</v>
      </c>
      <c r="W522" s="116">
        <v>402.88659999999999</v>
      </c>
      <c r="X522" s="12" t="s">
        <v>256</v>
      </c>
      <c r="Y522" s="12">
        <v>0</v>
      </c>
      <c r="Z522" s="12">
        <v>0</v>
      </c>
      <c r="AA522" s="12">
        <v>0</v>
      </c>
      <c r="AB522" s="12">
        <v>0</v>
      </c>
      <c r="AC522" s="12">
        <v>8</v>
      </c>
      <c r="AD522" s="12">
        <v>5</v>
      </c>
      <c r="AE522" s="12">
        <v>1</v>
      </c>
      <c r="AF522" s="12">
        <v>13</v>
      </c>
      <c r="AG522" s="12" t="s">
        <v>2052</v>
      </c>
      <c r="AH522" s="12" t="s">
        <v>1552</v>
      </c>
    </row>
    <row r="523" spans="2:34" ht="28.8" x14ac:dyDescent="0.3">
      <c r="B523" s="12" t="s">
        <v>1105</v>
      </c>
      <c r="C523" s="12" t="s">
        <v>304</v>
      </c>
      <c r="D523" s="12" t="s">
        <v>333</v>
      </c>
      <c r="E523" s="12" t="s">
        <v>256</v>
      </c>
      <c r="F523" s="12" t="s">
        <v>2846</v>
      </c>
      <c r="G523" s="12" t="s">
        <v>2898</v>
      </c>
      <c r="H523" s="12" t="s">
        <v>1185</v>
      </c>
      <c r="I523" s="12" t="s">
        <v>1176</v>
      </c>
      <c r="J523" s="12" t="s">
        <v>1111</v>
      </c>
      <c r="K523" s="12" t="s">
        <v>1186</v>
      </c>
      <c r="L523" s="84" t="s">
        <v>722</v>
      </c>
      <c r="M523" s="85"/>
      <c r="N523" s="88" t="s">
        <v>722</v>
      </c>
      <c r="O523" s="118">
        <v>-0.42014388000000003</v>
      </c>
      <c r="P523" s="116">
        <v>703.06200000000001</v>
      </c>
      <c r="Q523" s="116">
        <v>407.6748</v>
      </c>
      <c r="R523" s="12">
        <v>0</v>
      </c>
      <c r="S523" s="116">
        <v>295.38720000000001</v>
      </c>
      <c r="T523" s="12">
        <v>4</v>
      </c>
      <c r="U523" s="12">
        <v>1</v>
      </c>
      <c r="V523" s="116">
        <v>703.06200000000001</v>
      </c>
      <c r="W523" s="116">
        <v>407.6748</v>
      </c>
      <c r="X523" s="12" t="s">
        <v>256</v>
      </c>
      <c r="Y523" s="12">
        <v>0</v>
      </c>
      <c r="Z523" s="12">
        <v>0</v>
      </c>
      <c r="AA523" s="12">
        <v>0</v>
      </c>
      <c r="AB523" s="12">
        <v>1</v>
      </c>
      <c r="AC523" s="12">
        <v>6</v>
      </c>
      <c r="AD523" s="12">
        <v>5</v>
      </c>
      <c r="AE523" s="12">
        <v>1</v>
      </c>
      <c r="AF523" s="12">
        <v>13</v>
      </c>
      <c r="AG523" s="12" t="s">
        <v>2053</v>
      </c>
      <c r="AH523" s="12" t="s">
        <v>1552</v>
      </c>
    </row>
    <row r="524" spans="2:34" ht="28.8" x14ac:dyDescent="0.3">
      <c r="B524" s="12" t="s">
        <v>1105</v>
      </c>
      <c r="C524" s="12" t="s">
        <v>304</v>
      </c>
      <c r="D524" s="12" t="s">
        <v>333</v>
      </c>
      <c r="E524" s="12" t="s">
        <v>246</v>
      </c>
      <c r="F524" s="12" t="s">
        <v>1531</v>
      </c>
      <c r="G524" s="12" t="s">
        <v>2898</v>
      </c>
      <c r="H524" s="12" t="s">
        <v>1185</v>
      </c>
      <c r="I524" s="12" t="s">
        <v>1176</v>
      </c>
      <c r="J524" s="12" t="s">
        <v>1111</v>
      </c>
      <c r="K524" s="12" t="s">
        <v>1186</v>
      </c>
      <c r="L524" s="84" t="s">
        <v>722</v>
      </c>
      <c r="M524" s="85"/>
      <c r="N524" s="88" t="s">
        <v>722</v>
      </c>
      <c r="O524" s="118">
        <v>-7.0695469999999996E-2</v>
      </c>
      <c r="P524" s="116">
        <v>703.06200000000001</v>
      </c>
      <c r="Q524" s="116">
        <v>653.3587</v>
      </c>
      <c r="R524" s="12">
        <v>0</v>
      </c>
      <c r="S524" s="116">
        <v>49.703299999999999</v>
      </c>
      <c r="T524" s="12">
        <v>5</v>
      </c>
      <c r="U524" s="12">
        <v>1</v>
      </c>
      <c r="V524" s="116">
        <v>703.06200000000001</v>
      </c>
      <c r="W524" s="116">
        <v>653.3587</v>
      </c>
      <c r="X524" s="12" t="s">
        <v>256</v>
      </c>
      <c r="Y524" s="12">
        <v>0</v>
      </c>
      <c r="Z524" s="12">
        <v>0</v>
      </c>
      <c r="AA524" s="12">
        <v>0</v>
      </c>
      <c r="AB524" s="12">
        <v>0</v>
      </c>
      <c r="AC524" s="12">
        <v>2</v>
      </c>
      <c r="AD524" s="12">
        <v>5</v>
      </c>
      <c r="AE524" s="12">
        <v>1</v>
      </c>
      <c r="AF524" s="12">
        <v>13</v>
      </c>
      <c r="AG524" s="12" t="s">
        <v>2054</v>
      </c>
      <c r="AH524" s="12" t="s">
        <v>1552</v>
      </c>
    </row>
    <row r="525" spans="2:34" ht="28.8" x14ac:dyDescent="0.3">
      <c r="B525" s="12" t="s">
        <v>1105</v>
      </c>
      <c r="C525" s="12" t="s">
        <v>304</v>
      </c>
      <c r="D525" s="12" t="s">
        <v>333</v>
      </c>
      <c r="E525" s="12" t="s">
        <v>254</v>
      </c>
      <c r="F525" s="12" t="s">
        <v>2846</v>
      </c>
      <c r="G525" s="12" t="s">
        <v>1532</v>
      </c>
      <c r="H525" s="12" t="s">
        <v>1185</v>
      </c>
      <c r="I525" s="12" t="s">
        <v>1176</v>
      </c>
      <c r="J525" s="12" t="s">
        <v>1111</v>
      </c>
      <c r="K525" s="12" t="s">
        <v>1186</v>
      </c>
      <c r="L525" s="84" t="s">
        <v>722</v>
      </c>
      <c r="M525" s="85"/>
      <c r="N525" s="88" t="s">
        <v>722</v>
      </c>
      <c r="O525" s="118">
        <v>7.5704279999999999E-2</v>
      </c>
      <c r="P525" s="116">
        <v>703.06200000000001</v>
      </c>
      <c r="Q525" s="116">
        <v>756.28679999999997</v>
      </c>
      <c r="R525" s="12">
        <v>0</v>
      </c>
      <c r="S525" s="116">
        <v>-53.224800000000002</v>
      </c>
      <c r="T525" s="12">
        <v>6</v>
      </c>
      <c r="U525" s="12">
        <v>1</v>
      </c>
      <c r="V525" s="116">
        <v>703.06200000000001</v>
      </c>
      <c r="W525" s="116">
        <v>756.28679999999997</v>
      </c>
      <c r="X525" s="12" t="s">
        <v>256</v>
      </c>
      <c r="Y525" s="12">
        <v>1</v>
      </c>
      <c r="Z525" s="12">
        <v>0</v>
      </c>
      <c r="AA525" s="12">
        <v>0</v>
      </c>
      <c r="AB525" s="12">
        <v>0</v>
      </c>
      <c r="AC525" s="12">
        <v>5</v>
      </c>
      <c r="AD525" s="12">
        <v>5</v>
      </c>
      <c r="AE525" s="12">
        <v>1</v>
      </c>
      <c r="AF525" s="12">
        <v>13</v>
      </c>
      <c r="AG525" s="12" t="s">
        <v>2055</v>
      </c>
      <c r="AH525" s="12" t="s">
        <v>1552</v>
      </c>
    </row>
    <row r="526" spans="2:34" ht="28.8" x14ac:dyDescent="0.3">
      <c r="B526" s="12" t="s">
        <v>1105</v>
      </c>
      <c r="C526" s="12" t="s">
        <v>304</v>
      </c>
      <c r="D526" s="12" t="s">
        <v>333</v>
      </c>
      <c r="E526" s="12" t="s">
        <v>251</v>
      </c>
      <c r="F526" s="12" t="s">
        <v>1531</v>
      </c>
      <c r="G526" s="12" t="s">
        <v>2898</v>
      </c>
      <c r="H526" s="12" t="s">
        <v>1185</v>
      </c>
      <c r="I526" s="12" t="s">
        <v>1176</v>
      </c>
      <c r="J526" s="12" t="s">
        <v>1111</v>
      </c>
      <c r="K526" s="12" t="s">
        <v>1186</v>
      </c>
      <c r="L526" s="84" t="s">
        <v>722</v>
      </c>
      <c r="M526" s="85"/>
      <c r="N526" s="88" t="s">
        <v>722</v>
      </c>
      <c r="O526" s="118">
        <v>0.48304629999999998</v>
      </c>
      <c r="P526" s="116">
        <v>703.06200000000001</v>
      </c>
      <c r="Q526" s="116">
        <v>1042.6735000000001</v>
      </c>
      <c r="R526" s="12">
        <v>0</v>
      </c>
      <c r="S526" s="116">
        <v>-339.61149999999998</v>
      </c>
      <c r="T526" s="12">
        <v>7</v>
      </c>
      <c r="U526" s="12">
        <v>1</v>
      </c>
      <c r="V526" s="116">
        <v>703.06200000000001</v>
      </c>
      <c r="W526" s="116">
        <v>1042.6735000000001</v>
      </c>
      <c r="X526" s="12" t="s">
        <v>256</v>
      </c>
      <c r="Y526" s="12">
        <v>1</v>
      </c>
      <c r="Z526" s="12">
        <v>0</v>
      </c>
      <c r="AA526" s="12">
        <v>0</v>
      </c>
      <c r="AB526" s="12">
        <v>0</v>
      </c>
      <c r="AC526" s="12">
        <v>4</v>
      </c>
      <c r="AD526" s="12">
        <v>5</v>
      </c>
      <c r="AE526" s="12">
        <v>1</v>
      </c>
      <c r="AF526" s="12">
        <v>13</v>
      </c>
      <c r="AG526" s="12" t="s">
        <v>2056</v>
      </c>
      <c r="AH526" s="12" t="s">
        <v>1552</v>
      </c>
    </row>
    <row r="527" spans="2:34" ht="43.2" x14ac:dyDescent="0.3">
      <c r="B527" s="12" t="s">
        <v>1105</v>
      </c>
      <c r="C527" s="12" t="s">
        <v>304</v>
      </c>
      <c r="D527" s="12" t="s">
        <v>312</v>
      </c>
      <c r="E527" s="12" t="s">
        <v>251</v>
      </c>
      <c r="F527" s="12" t="s">
        <v>1531</v>
      </c>
      <c r="G527" s="12" t="s">
        <v>2898</v>
      </c>
      <c r="H527" s="12" t="s">
        <v>1189</v>
      </c>
      <c r="I527" s="12" t="s">
        <v>1176</v>
      </c>
      <c r="J527" s="12" t="s">
        <v>1132</v>
      </c>
      <c r="K527" s="12" t="s">
        <v>1190</v>
      </c>
      <c r="L527" s="84" t="s">
        <v>723</v>
      </c>
      <c r="M527" s="85"/>
      <c r="N527" s="88" t="s">
        <v>723</v>
      </c>
      <c r="O527" s="118">
        <v>0.64600000000000002</v>
      </c>
      <c r="P527" s="116">
        <v>3</v>
      </c>
      <c r="Q527" s="116">
        <v>4.9379999999999997</v>
      </c>
      <c r="R527" s="12">
        <v>0</v>
      </c>
      <c r="S527" s="116">
        <v>-616.28399999999999</v>
      </c>
      <c r="T527" s="12">
        <v>0</v>
      </c>
      <c r="U527" s="12">
        <v>318</v>
      </c>
      <c r="V527" s="116">
        <v>954</v>
      </c>
      <c r="W527" s="116">
        <v>1570.2840000000001</v>
      </c>
      <c r="X527" s="12" t="s">
        <v>256</v>
      </c>
      <c r="Y527" s="12">
        <v>1</v>
      </c>
      <c r="Z527" s="12">
        <v>1</v>
      </c>
      <c r="AA527" s="12">
        <v>0</v>
      </c>
      <c r="AB527" s="12">
        <v>0</v>
      </c>
      <c r="AC527" s="12">
        <v>4</v>
      </c>
      <c r="AD527" s="12">
        <v>1</v>
      </c>
      <c r="AE527" s="12">
        <v>1</v>
      </c>
      <c r="AF527" s="12">
        <v>14</v>
      </c>
      <c r="AG527" s="12" t="s">
        <v>2057</v>
      </c>
      <c r="AH527" s="12" t="s">
        <v>1552</v>
      </c>
    </row>
    <row r="528" spans="2:34" ht="43.2" x14ac:dyDescent="0.3">
      <c r="B528" s="12" t="s">
        <v>1105</v>
      </c>
      <c r="C528" s="12" t="s">
        <v>304</v>
      </c>
      <c r="D528" s="12" t="s">
        <v>312</v>
      </c>
      <c r="E528" s="12" t="s">
        <v>249</v>
      </c>
      <c r="F528" s="12" t="s">
        <v>1531</v>
      </c>
      <c r="G528" s="12" t="s">
        <v>1532</v>
      </c>
      <c r="H528" s="12" t="s">
        <v>1189</v>
      </c>
      <c r="I528" s="12" t="s">
        <v>1176</v>
      </c>
      <c r="J528" s="12" t="s">
        <v>1132</v>
      </c>
      <c r="K528" s="12" t="s">
        <v>1190</v>
      </c>
      <c r="L528" s="84" t="s">
        <v>722</v>
      </c>
      <c r="M528" s="85"/>
      <c r="N528" s="88" t="s">
        <v>722</v>
      </c>
      <c r="O528" s="118">
        <v>-0.39200000000000002</v>
      </c>
      <c r="P528" s="116">
        <v>3</v>
      </c>
      <c r="Q528" s="116">
        <v>1.8240000000000001</v>
      </c>
      <c r="R528" s="12">
        <v>0</v>
      </c>
      <c r="S528" s="116">
        <v>373.96799999999899</v>
      </c>
      <c r="T528" s="12">
        <v>1</v>
      </c>
      <c r="U528" s="12">
        <v>318</v>
      </c>
      <c r="V528" s="116">
        <v>954</v>
      </c>
      <c r="W528" s="116">
        <v>580.03200000000004</v>
      </c>
      <c r="X528" s="12" t="s">
        <v>256</v>
      </c>
      <c r="Y528" s="12">
        <v>0</v>
      </c>
      <c r="Z528" s="12">
        <v>0</v>
      </c>
      <c r="AA528" s="12">
        <v>0</v>
      </c>
      <c r="AB528" s="12">
        <v>0</v>
      </c>
      <c r="AC528" s="12">
        <v>3</v>
      </c>
      <c r="AD528" s="12">
        <v>1</v>
      </c>
      <c r="AE528" s="12">
        <v>1</v>
      </c>
      <c r="AF528" s="12">
        <v>14</v>
      </c>
      <c r="AG528" s="12" t="s">
        <v>2058</v>
      </c>
      <c r="AH528" s="12" t="s">
        <v>1552</v>
      </c>
    </row>
    <row r="529" spans="2:34" ht="43.2" x14ac:dyDescent="0.3">
      <c r="B529" s="12" t="s">
        <v>1105</v>
      </c>
      <c r="C529" s="12" t="s">
        <v>304</v>
      </c>
      <c r="D529" s="12" t="s">
        <v>312</v>
      </c>
      <c r="E529" s="12" t="s">
        <v>260</v>
      </c>
      <c r="F529" s="12" t="s">
        <v>2846</v>
      </c>
      <c r="G529" s="12" t="s">
        <v>2898</v>
      </c>
      <c r="H529" s="12" t="s">
        <v>1189</v>
      </c>
      <c r="I529" s="12" t="s">
        <v>1176</v>
      </c>
      <c r="J529" s="12" t="s">
        <v>1132</v>
      </c>
      <c r="K529" s="12" t="s">
        <v>1190</v>
      </c>
      <c r="L529" s="84" t="s">
        <v>722</v>
      </c>
      <c r="M529" s="85"/>
      <c r="N529" s="88" t="s">
        <v>722</v>
      </c>
      <c r="O529" s="118">
        <v>-0.24299999999999999</v>
      </c>
      <c r="P529" s="116">
        <v>3</v>
      </c>
      <c r="Q529" s="116">
        <v>2.2709999999999999</v>
      </c>
      <c r="R529" s="12">
        <v>0</v>
      </c>
      <c r="S529" s="116">
        <v>231.822</v>
      </c>
      <c r="T529" s="12">
        <v>2</v>
      </c>
      <c r="U529" s="12">
        <v>318</v>
      </c>
      <c r="V529" s="116">
        <v>954</v>
      </c>
      <c r="W529" s="116">
        <v>722.178</v>
      </c>
      <c r="X529" s="12" t="s">
        <v>256</v>
      </c>
      <c r="Y529" s="12">
        <v>0</v>
      </c>
      <c r="Z529" s="12">
        <v>0</v>
      </c>
      <c r="AA529" s="12">
        <v>0</v>
      </c>
      <c r="AB529" s="12">
        <v>0</v>
      </c>
      <c r="AC529" s="12">
        <v>8</v>
      </c>
      <c r="AD529" s="12">
        <v>1</v>
      </c>
      <c r="AE529" s="12">
        <v>1</v>
      </c>
      <c r="AF529" s="12">
        <v>14</v>
      </c>
      <c r="AG529" s="12" t="s">
        <v>2059</v>
      </c>
      <c r="AH529" s="12" t="s">
        <v>1552</v>
      </c>
    </row>
    <row r="530" spans="2:34" ht="43.2" x14ac:dyDescent="0.3">
      <c r="B530" s="12" t="s">
        <v>1105</v>
      </c>
      <c r="C530" s="12" t="s">
        <v>304</v>
      </c>
      <c r="D530" s="12" t="s">
        <v>312</v>
      </c>
      <c r="E530" s="12" t="s">
        <v>259</v>
      </c>
      <c r="F530" s="12" t="s">
        <v>2846</v>
      </c>
      <c r="G530" s="12" t="s">
        <v>1532</v>
      </c>
      <c r="H530" s="12" t="s">
        <v>1189</v>
      </c>
      <c r="I530" s="12" t="s">
        <v>1176</v>
      </c>
      <c r="J530" s="12" t="s">
        <v>1132</v>
      </c>
      <c r="K530" s="12" t="s">
        <v>1190</v>
      </c>
      <c r="L530" s="84" t="s">
        <v>722</v>
      </c>
      <c r="M530" s="85"/>
      <c r="N530" s="88" t="s">
        <v>722</v>
      </c>
      <c r="O530" s="118">
        <v>8.7999999999999995E-2</v>
      </c>
      <c r="P530" s="116">
        <v>3</v>
      </c>
      <c r="Q530" s="116">
        <v>3.2639999999999998</v>
      </c>
      <c r="R530" s="12">
        <v>0</v>
      </c>
      <c r="S530" s="116">
        <v>-83.951999999999998</v>
      </c>
      <c r="T530" s="12">
        <v>3</v>
      </c>
      <c r="U530" s="12">
        <v>318</v>
      </c>
      <c r="V530" s="116">
        <v>954</v>
      </c>
      <c r="W530" s="116">
        <v>1037.952</v>
      </c>
      <c r="X530" s="12" t="s">
        <v>256</v>
      </c>
      <c r="Y530" s="12">
        <v>1</v>
      </c>
      <c r="Z530" s="12">
        <v>0</v>
      </c>
      <c r="AA530" s="12">
        <v>0</v>
      </c>
      <c r="AB530" s="12">
        <v>0</v>
      </c>
      <c r="AC530" s="12">
        <v>7</v>
      </c>
      <c r="AD530" s="12">
        <v>1</v>
      </c>
      <c r="AE530" s="12">
        <v>1</v>
      </c>
      <c r="AF530" s="12">
        <v>14</v>
      </c>
      <c r="AG530" s="12" t="s">
        <v>2060</v>
      </c>
      <c r="AH530" s="12" t="s">
        <v>1552</v>
      </c>
    </row>
    <row r="531" spans="2:34" ht="43.2" x14ac:dyDescent="0.3">
      <c r="B531" s="12" t="s">
        <v>1105</v>
      </c>
      <c r="C531" s="12" t="s">
        <v>304</v>
      </c>
      <c r="D531" s="12" t="s">
        <v>312</v>
      </c>
      <c r="E531" s="12" t="s">
        <v>254</v>
      </c>
      <c r="F531" s="12" t="s">
        <v>2846</v>
      </c>
      <c r="G531" s="12" t="s">
        <v>1532</v>
      </c>
      <c r="H531" s="12" t="s">
        <v>1189</v>
      </c>
      <c r="I531" s="12" t="s">
        <v>1176</v>
      </c>
      <c r="J531" s="12" t="s">
        <v>1132</v>
      </c>
      <c r="K531" s="12" t="s">
        <v>1190</v>
      </c>
      <c r="L531" s="84" t="s">
        <v>722</v>
      </c>
      <c r="M531" s="85"/>
      <c r="N531" s="88" t="s">
        <v>722</v>
      </c>
      <c r="O531" s="118">
        <v>0.33900000000000002</v>
      </c>
      <c r="P531" s="116">
        <v>3</v>
      </c>
      <c r="Q531" s="116">
        <v>4.0170000000000003</v>
      </c>
      <c r="R531" s="12">
        <v>0</v>
      </c>
      <c r="S531" s="116">
        <v>-323.40599999999898</v>
      </c>
      <c r="T531" s="12">
        <v>4</v>
      </c>
      <c r="U531" s="12">
        <v>318</v>
      </c>
      <c r="V531" s="116">
        <v>954</v>
      </c>
      <c r="W531" s="116">
        <v>1277.4059999999999</v>
      </c>
      <c r="X531" s="12" t="s">
        <v>256</v>
      </c>
      <c r="Y531" s="12">
        <v>1</v>
      </c>
      <c r="Z531" s="12">
        <v>0</v>
      </c>
      <c r="AA531" s="12">
        <v>0</v>
      </c>
      <c r="AB531" s="12">
        <v>0</v>
      </c>
      <c r="AC531" s="12">
        <v>5</v>
      </c>
      <c r="AD531" s="12">
        <v>1</v>
      </c>
      <c r="AE531" s="12">
        <v>1</v>
      </c>
      <c r="AF531" s="12">
        <v>14</v>
      </c>
      <c r="AG531" s="12" t="s">
        <v>2061</v>
      </c>
      <c r="AH531" s="12" t="s">
        <v>1552</v>
      </c>
    </row>
    <row r="532" spans="2:34" ht="43.2" x14ac:dyDescent="0.3">
      <c r="B532" s="12" t="s">
        <v>1105</v>
      </c>
      <c r="C532" s="12" t="s">
        <v>304</v>
      </c>
      <c r="D532" s="12" t="s">
        <v>312</v>
      </c>
      <c r="E532" s="12" t="s">
        <v>262</v>
      </c>
      <c r="F532" s="12" t="s">
        <v>1531</v>
      </c>
      <c r="G532" s="12" t="s">
        <v>1532</v>
      </c>
      <c r="H532" s="12" t="s">
        <v>1189</v>
      </c>
      <c r="I532" s="12" t="s">
        <v>1176</v>
      </c>
      <c r="J532" s="12" t="s">
        <v>1132</v>
      </c>
      <c r="K532" s="12" t="s">
        <v>1190</v>
      </c>
      <c r="L532" s="84" t="s">
        <v>722</v>
      </c>
      <c r="M532" s="85"/>
      <c r="N532" s="88" t="s">
        <v>722</v>
      </c>
      <c r="O532" s="118">
        <v>0.40600000000000003</v>
      </c>
      <c r="P532" s="116">
        <v>3</v>
      </c>
      <c r="Q532" s="116">
        <v>4.218</v>
      </c>
      <c r="R532" s="12">
        <v>0</v>
      </c>
      <c r="S532" s="116">
        <v>-387.32400000000001</v>
      </c>
      <c r="T532" s="12">
        <v>5</v>
      </c>
      <c r="U532" s="12">
        <v>318</v>
      </c>
      <c r="V532" s="116">
        <v>954</v>
      </c>
      <c r="W532" s="116">
        <v>1341.3240000000001</v>
      </c>
      <c r="X532" s="12" t="s">
        <v>256</v>
      </c>
      <c r="Y532" s="12">
        <v>1</v>
      </c>
      <c r="Z532" s="12">
        <v>0</v>
      </c>
      <c r="AA532" s="12">
        <v>0</v>
      </c>
      <c r="AB532" s="12">
        <v>0</v>
      </c>
      <c r="AC532" s="12">
        <v>9</v>
      </c>
      <c r="AD532" s="12">
        <v>1</v>
      </c>
      <c r="AE532" s="12">
        <v>1</v>
      </c>
      <c r="AF532" s="12">
        <v>14</v>
      </c>
      <c r="AG532" s="12" t="s">
        <v>2062</v>
      </c>
      <c r="AH532" s="12" t="s">
        <v>1552</v>
      </c>
    </row>
    <row r="533" spans="2:34" ht="43.2" x14ac:dyDescent="0.3">
      <c r="B533" s="12" t="s">
        <v>1105</v>
      </c>
      <c r="C533" s="12" t="s">
        <v>304</v>
      </c>
      <c r="D533" s="12" t="s">
        <v>312</v>
      </c>
      <c r="E533" s="12" t="s">
        <v>256</v>
      </c>
      <c r="F533" s="12" t="s">
        <v>2846</v>
      </c>
      <c r="G533" s="12" t="s">
        <v>2898</v>
      </c>
      <c r="H533" s="12" t="s">
        <v>1189</v>
      </c>
      <c r="I533" s="12" t="s">
        <v>1176</v>
      </c>
      <c r="J533" s="12" t="s">
        <v>1132</v>
      </c>
      <c r="K533" s="12" t="s">
        <v>1190</v>
      </c>
      <c r="L533" s="84" t="s">
        <v>722</v>
      </c>
      <c r="M533" s="85"/>
      <c r="N533" s="88" t="s">
        <v>722</v>
      </c>
      <c r="O533" s="118">
        <v>0.46500000000000002</v>
      </c>
      <c r="P533" s="116">
        <v>3</v>
      </c>
      <c r="Q533" s="116">
        <v>4.3949999999999996</v>
      </c>
      <c r="R533" s="12">
        <v>0</v>
      </c>
      <c r="S533" s="116">
        <v>-443.61</v>
      </c>
      <c r="T533" s="12">
        <v>6</v>
      </c>
      <c r="U533" s="12">
        <v>318</v>
      </c>
      <c r="V533" s="116">
        <v>954</v>
      </c>
      <c r="W533" s="116">
        <v>1397.61</v>
      </c>
      <c r="X533" s="12" t="s">
        <v>256</v>
      </c>
      <c r="Y533" s="12">
        <v>1</v>
      </c>
      <c r="Z533" s="12">
        <v>0</v>
      </c>
      <c r="AA533" s="12">
        <v>0</v>
      </c>
      <c r="AB533" s="12">
        <v>1</v>
      </c>
      <c r="AC533" s="12">
        <v>6</v>
      </c>
      <c r="AD533" s="12">
        <v>1</v>
      </c>
      <c r="AE533" s="12">
        <v>1</v>
      </c>
      <c r="AF533" s="12">
        <v>14</v>
      </c>
      <c r="AG533" s="12" t="s">
        <v>2063</v>
      </c>
      <c r="AH533" s="12" t="s">
        <v>1552</v>
      </c>
    </row>
    <row r="534" spans="2:34" ht="43.2" x14ac:dyDescent="0.3">
      <c r="B534" s="12" t="s">
        <v>1105</v>
      </c>
      <c r="C534" s="12" t="s">
        <v>304</v>
      </c>
      <c r="D534" s="12" t="s">
        <v>312</v>
      </c>
      <c r="E534" s="12" t="s">
        <v>246</v>
      </c>
      <c r="F534" s="12" t="s">
        <v>1531</v>
      </c>
      <c r="G534" s="12" t="s">
        <v>2898</v>
      </c>
      <c r="H534" s="12" t="s">
        <v>1189</v>
      </c>
      <c r="I534" s="12" t="s">
        <v>1176</v>
      </c>
      <c r="J534" s="12" t="s">
        <v>1132</v>
      </c>
      <c r="K534" s="12" t="s">
        <v>1190</v>
      </c>
      <c r="L534" s="84" t="s">
        <v>722</v>
      </c>
      <c r="M534" s="85"/>
      <c r="N534" s="88" t="s">
        <v>722</v>
      </c>
      <c r="O534" s="118">
        <v>0.47899999999999998</v>
      </c>
      <c r="P534" s="116">
        <v>3</v>
      </c>
      <c r="Q534" s="116">
        <v>4.4370000000000003</v>
      </c>
      <c r="R534" s="12">
        <v>0</v>
      </c>
      <c r="S534" s="116">
        <v>-456.96600000000001</v>
      </c>
      <c r="T534" s="12">
        <v>7</v>
      </c>
      <c r="U534" s="12">
        <v>318</v>
      </c>
      <c r="V534" s="116">
        <v>954</v>
      </c>
      <c r="W534" s="116">
        <v>1410.9659999999999</v>
      </c>
      <c r="X534" s="12" t="s">
        <v>256</v>
      </c>
      <c r="Y534" s="12">
        <v>1</v>
      </c>
      <c r="Z534" s="12">
        <v>0</v>
      </c>
      <c r="AA534" s="12">
        <v>0</v>
      </c>
      <c r="AB534" s="12">
        <v>0</v>
      </c>
      <c r="AC534" s="12">
        <v>2</v>
      </c>
      <c r="AD534" s="12">
        <v>1</v>
      </c>
      <c r="AE534" s="12">
        <v>1</v>
      </c>
      <c r="AF534" s="12">
        <v>14</v>
      </c>
      <c r="AG534" s="12" t="s">
        <v>2064</v>
      </c>
      <c r="AH534" s="12" t="s">
        <v>1552</v>
      </c>
    </row>
    <row r="535" spans="2:34" ht="28.8" x14ac:dyDescent="0.3">
      <c r="B535" s="12" t="s">
        <v>1105</v>
      </c>
      <c r="C535" s="12" t="s">
        <v>304</v>
      </c>
      <c r="D535" s="12" t="s">
        <v>322</v>
      </c>
      <c r="E535" s="12" t="s">
        <v>251</v>
      </c>
      <c r="F535" s="12" t="s">
        <v>1531</v>
      </c>
      <c r="G535" s="12" t="s">
        <v>2898</v>
      </c>
      <c r="H535" s="12" t="s">
        <v>1189</v>
      </c>
      <c r="I535" s="12" t="s">
        <v>1176</v>
      </c>
      <c r="J535" s="12" t="s">
        <v>1132</v>
      </c>
      <c r="K535" s="12" t="s">
        <v>1190</v>
      </c>
      <c r="L535" s="84" t="s">
        <v>723</v>
      </c>
      <c r="M535" s="85"/>
      <c r="N535" s="88" t="s">
        <v>723</v>
      </c>
      <c r="O535" s="118">
        <v>-0.84929577000000001</v>
      </c>
      <c r="P535" s="116">
        <v>0.42599999999999999</v>
      </c>
      <c r="Q535" s="116">
        <v>6.4199999999999993E-2</v>
      </c>
      <c r="R535" s="12">
        <v>0</v>
      </c>
      <c r="S535" s="116">
        <v>115.05240000000001</v>
      </c>
      <c r="T535" s="12">
        <v>0</v>
      </c>
      <c r="U535" s="12">
        <v>318</v>
      </c>
      <c r="V535" s="116">
        <v>135.46799999999999</v>
      </c>
      <c r="W535" s="116">
        <v>20.415600000000001</v>
      </c>
      <c r="X535" s="12" t="s">
        <v>256</v>
      </c>
      <c r="Y535" s="12">
        <v>0</v>
      </c>
      <c r="Z535" s="12">
        <v>0</v>
      </c>
      <c r="AA535" s="12">
        <v>1</v>
      </c>
      <c r="AB535" s="12">
        <v>0</v>
      </c>
      <c r="AC535" s="12">
        <v>4</v>
      </c>
      <c r="AD535" s="12">
        <v>2</v>
      </c>
      <c r="AE535" s="12">
        <v>1</v>
      </c>
      <c r="AF535" s="12">
        <v>14</v>
      </c>
      <c r="AG535" s="12" t="s">
        <v>2065</v>
      </c>
      <c r="AH535" s="12" t="s">
        <v>1552</v>
      </c>
    </row>
    <row r="536" spans="2:34" ht="28.8" x14ac:dyDescent="0.3">
      <c r="B536" s="12" t="s">
        <v>1105</v>
      </c>
      <c r="C536" s="12" t="s">
        <v>304</v>
      </c>
      <c r="D536" s="12" t="s">
        <v>322</v>
      </c>
      <c r="E536" s="12" t="s">
        <v>260</v>
      </c>
      <c r="F536" s="12" t="s">
        <v>2846</v>
      </c>
      <c r="G536" s="12" t="s">
        <v>2898</v>
      </c>
      <c r="H536" s="12" t="s">
        <v>1189</v>
      </c>
      <c r="I536" s="12" t="s">
        <v>1176</v>
      </c>
      <c r="J536" s="12" t="s">
        <v>1132</v>
      </c>
      <c r="K536" s="12" t="s">
        <v>1190</v>
      </c>
      <c r="L536" s="84" t="s">
        <v>723</v>
      </c>
      <c r="M536" s="85"/>
      <c r="N536" s="88" t="s">
        <v>723</v>
      </c>
      <c r="O536" s="118">
        <v>-0.83474177999999999</v>
      </c>
      <c r="P536" s="116">
        <v>0.42599999999999999</v>
      </c>
      <c r="Q536" s="116">
        <v>7.0400000000000004E-2</v>
      </c>
      <c r="R536" s="12">
        <v>0</v>
      </c>
      <c r="S536" s="116">
        <v>113.0808</v>
      </c>
      <c r="T536" s="12">
        <v>0</v>
      </c>
      <c r="U536" s="12">
        <v>318</v>
      </c>
      <c r="V536" s="116">
        <v>135.46799999999999</v>
      </c>
      <c r="W536" s="116">
        <v>22.3872</v>
      </c>
      <c r="X536" s="12" t="s">
        <v>256</v>
      </c>
      <c r="Y536" s="12">
        <v>0</v>
      </c>
      <c r="Z536" s="12">
        <v>0</v>
      </c>
      <c r="AA536" s="12">
        <v>1</v>
      </c>
      <c r="AB536" s="12">
        <v>0</v>
      </c>
      <c r="AC536" s="12">
        <v>8</v>
      </c>
      <c r="AD536" s="12">
        <v>2</v>
      </c>
      <c r="AE536" s="12">
        <v>1</v>
      </c>
      <c r="AF536" s="12">
        <v>14</v>
      </c>
      <c r="AG536" s="12" t="s">
        <v>2066</v>
      </c>
      <c r="AH536" s="12" t="s">
        <v>1552</v>
      </c>
    </row>
    <row r="537" spans="2:34" ht="28.8" x14ac:dyDescent="0.3">
      <c r="B537" s="12" t="s">
        <v>1105</v>
      </c>
      <c r="C537" s="12" t="s">
        <v>304</v>
      </c>
      <c r="D537" s="12" t="s">
        <v>322</v>
      </c>
      <c r="E537" s="12" t="s">
        <v>254</v>
      </c>
      <c r="F537" s="12" t="s">
        <v>2846</v>
      </c>
      <c r="G537" s="12" t="s">
        <v>1532</v>
      </c>
      <c r="H537" s="12" t="s">
        <v>1189</v>
      </c>
      <c r="I537" s="12" t="s">
        <v>1176</v>
      </c>
      <c r="J537" s="12" t="s">
        <v>1132</v>
      </c>
      <c r="K537" s="12" t="s">
        <v>1190</v>
      </c>
      <c r="L537" s="84" t="s">
        <v>723</v>
      </c>
      <c r="M537" s="85"/>
      <c r="N537" s="88" t="s">
        <v>723</v>
      </c>
      <c r="O537" s="118">
        <v>0.54647886999999995</v>
      </c>
      <c r="P537" s="116">
        <v>0.42599999999999999</v>
      </c>
      <c r="Q537" s="116">
        <v>0.65880000000000005</v>
      </c>
      <c r="R537" s="12">
        <v>0</v>
      </c>
      <c r="S537" s="116">
        <v>-74.0304</v>
      </c>
      <c r="T537" s="12">
        <v>0</v>
      </c>
      <c r="U537" s="12">
        <v>318</v>
      </c>
      <c r="V537" s="116">
        <v>135.46799999999999</v>
      </c>
      <c r="W537" s="116">
        <v>209.4984</v>
      </c>
      <c r="X537" s="12" t="s">
        <v>256</v>
      </c>
      <c r="Y537" s="12">
        <v>1</v>
      </c>
      <c r="Z537" s="12">
        <v>1</v>
      </c>
      <c r="AA537" s="12">
        <v>0</v>
      </c>
      <c r="AB537" s="12">
        <v>0</v>
      </c>
      <c r="AC537" s="12">
        <v>5</v>
      </c>
      <c r="AD537" s="12">
        <v>2</v>
      </c>
      <c r="AE537" s="12">
        <v>1</v>
      </c>
      <c r="AF537" s="12">
        <v>14</v>
      </c>
      <c r="AG537" s="12" t="s">
        <v>2068</v>
      </c>
      <c r="AH537" s="12" t="s">
        <v>1552</v>
      </c>
    </row>
    <row r="538" spans="2:34" ht="28.8" x14ac:dyDescent="0.3">
      <c r="B538" s="12" t="s">
        <v>1105</v>
      </c>
      <c r="C538" s="12" t="s">
        <v>304</v>
      </c>
      <c r="D538" s="12" t="s">
        <v>322</v>
      </c>
      <c r="E538" s="12" t="s">
        <v>246</v>
      </c>
      <c r="F538" s="12" t="s">
        <v>1531</v>
      </c>
      <c r="G538" s="12" t="s">
        <v>2898</v>
      </c>
      <c r="H538" s="12" t="s">
        <v>1189</v>
      </c>
      <c r="I538" s="12" t="s">
        <v>1176</v>
      </c>
      <c r="J538" s="12" t="s">
        <v>1132</v>
      </c>
      <c r="K538" s="12" t="s">
        <v>1190</v>
      </c>
      <c r="L538" s="84" t="s">
        <v>723</v>
      </c>
      <c r="M538" s="85"/>
      <c r="N538" s="88" t="s">
        <v>723</v>
      </c>
      <c r="O538" s="118">
        <v>0.66643191999999996</v>
      </c>
      <c r="P538" s="116">
        <v>0.42599999999999999</v>
      </c>
      <c r="Q538" s="116">
        <v>0.70989999999999998</v>
      </c>
      <c r="R538" s="12">
        <v>0</v>
      </c>
      <c r="S538" s="116">
        <v>-90.280199999999994</v>
      </c>
      <c r="T538" s="12">
        <v>0</v>
      </c>
      <c r="U538" s="12">
        <v>318</v>
      </c>
      <c r="V538" s="116">
        <v>135.46799999999999</v>
      </c>
      <c r="W538" s="116">
        <v>225.7482</v>
      </c>
      <c r="X538" s="12" t="s">
        <v>256</v>
      </c>
      <c r="Y538" s="12">
        <v>1</v>
      </c>
      <c r="Z538" s="12">
        <v>1</v>
      </c>
      <c r="AA538" s="12">
        <v>0</v>
      </c>
      <c r="AB538" s="12">
        <v>0</v>
      </c>
      <c r="AC538" s="12">
        <v>2</v>
      </c>
      <c r="AD538" s="12">
        <v>2</v>
      </c>
      <c r="AE538" s="12">
        <v>1</v>
      </c>
      <c r="AF538" s="12">
        <v>14</v>
      </c>
      <c r="AG538" s="12" t="s">
        <v>2069</v>
      </c>
      <c r="AH538" s="12" t="s">
        <v>1552</v>
      </c>
    </row>
    <row r="539" spans="2:34" ht="28.8" x14ac:dyDescent="0.3">
      <c r="B539" s="12" t="s">
        <v>1105</v>
      </c>
      <c r="C539" s="12" t="s">
        <v>304</v>
      </c>
      <c r="D539" s="12" t="s">
        <v>322</v>
      </c>
      <c r="E539" s="12" t="s">
        <v>256</v>
      </c>
      <c r="F539" s="12" t="s">
        <v>2846</v>
      </c>
      <c r="G539" s="12" t="s">
        <v>2898</v>
      </c>
      <c r="H539" s="12" t="s">
        <v>1189</v>
      </c>
      <c r="I539" s="12" t="s">
        <v>1176</v>
      </c>
      <c r="J539" s="12" t="s">
        <v>1132</v>
      </c>
      <c r="K539" s="12" t="s">
        <v>1190</v>
      </c>
      <c r="L539" s="84" t="s">
        <v>723</v>
      </c>
      <c r="M539" s="85"/>
      <c r="N539" s="88" t="s">
        <v>723</v>
      </c>
      <c r="O539" s="118">
        <v>0.90868545000000001</v>
      </c>
      <c r="P539" s="116">
        <v>0.42599999999999999</v>
      </c>
      <c r="Q539" s="116">
        <v>0.81310000000000004</v>
      </c>
      <c r="R539" s="12">
        <v>0</v>
      </c>
      <c r="S539" s="116">
        <v>-123.09780000000001</v>
      </c>
      <c r="T539" s="12">
        <v>0</v>
      </c>
      <c r="U539" s="12">
        <v>318</v>
      </c>
      <c r="V539" s="116">
        <v>135.46799999999999</v>
      </c>
      <c r="W539" s="116">
        <v>258.56580000000002</v>
      </c>
      <c r="X539" s="12" t="s">
        <v>256</v>
      </c>
      <c r="Y539" s="12">
        <v>1</v>
      </c>
      <c r="Z539" s="12">
        <v>1</v>
      </c>
      <c r="AA539" s="12">
        <v>0</v>
      </c>
      <c r="AB539" s="12">
        <v>1</v>
      </c>
      <c r="AC539" s="12">
        <v>6</v>
      </c>
      <c r="AD539" s="12">
        <v>2</v>
      </c>
      <c r="AE539" s="12">
        <v>1</v>
      </c>
      <c r="AF539" s="12">
        <v>14</v>
      </c>
      <c r="AG539" s="12" t="s">
        <v>2070</v>
      </c>
      <c r="AH539" s="12" t="s">
        <v>1552</v>
      </c>
    </row>
    <row r="540" spans="2:34" ht="28.8" x14ac:dyDescent="0.3">
      <c r="B540" s="12" t="s">
        <v>1105</v>
      </c>
      <c r="C540" s="12" t="s">
        <v>304</v>
      </c>
      <c r="D540" s="12" t="s">
        <v>322</v>
      </c>
      <c r="E540" s="12" t="s">
        <v>262</v>
      </c>
      <c r="F540" s="12" t="s">
        <v>1531</v>
      </c>
      <c r="G540" s="12" t="s">
        <v>1532</v>
      </c>
      <c r="H540" s="12" t="s">
        <v>1189</v>
      </c>
      <c r="I540" s="12" t="s">
        <v>1176</v>
      </c>
      <c r="J540" s="12" t="s">
        <v>1132</v>
      </c>
      <c r="K540" s="12" t="s">
        <v>1190</v>
      </c>
      <c r="L540" s="84" t="s">
        <v>722</v>
      </c>
      <c r="M540" s="85"/>
      <c r="N540" s="88" t="s">
        <v>722</v>
      </c>
      <c r="O540" s="118">
        <v>-0.66338028000000004</v>
      </c>
      <c r="P540" s="116">
        <v>0.42599999999999999</v>
      </c>
      <c r="Q540" s="116">
        <v>0.1434</v>
      </c>
      <c r="R540" s="12">
        <v>0</v>
      </c>
      <c r="S540" s="116">
        <v>89.866799999999998</v>
      </c>
      <c r="T540" s="12">
        <v>1</v>
      </c>
      <c r="U540" s="12">
        <v>318</v>
      </c>
      <c r="V540" s="116">
        <v>135.46799999999999</v>
      </c>
      <c r="W540" s="116">
        <v>45.601199999999999</v>
      </c>
      <c r="X540" s="12" t="s">
        <v>256</v>
      </c>
      <c r="Y540" s="12">
        <v>0</v>
      </c>
      <c r="Z540" s="12">
        <v>0</v>
      </c>
      <c r="AA540" s="12">
        <v>0</v>
      </c>
      <c r="AB540" s="12">
        <v>0</v>
      </c>
      <c r="AC540" s="12">
        <v>9</v>
      </c>
      <c r="AD540" s="12">
        <v>2</v>
      </c>
      <c r="AE540" s="12">
        <v>1</v>
      </c>
      <c r="AF540" s="12">
        <v>14</v>
      </c>
      <c r="AG540" s="12" t="s">
        <v>2067</v>
      </c>
      <c r="AH540" s="12" t="s">
        <v>1552</v>
      </c>
    </row>
    <row r="541" spans="2:34" ht="28.8" x14ac:dyDescent="0.3">
      <c r="B541" s="12" t="s">
        <v>1105</v>
      </c>
      <c r="C541" s="12" t="s">
        <v>304</v>
      </c>
      <c r="D541" s="12" t="s">
        <v>322</v>
      </c>
      <c r="E541" s="12" t="s">
        <v>259</v>
      </c>
      <c r="F541" s="12" t="s">
        <v>2846</v>
      </c>
      <c r="G541" s="12" t="s">
        <v>1532</v>
      </c>
      <c r="H541" s="12" t="s">
        <v>1189</v>
      </c>
      <c r="I541" s="12" t="s">
        <v>1176</v>
      </c>
      <c r="J541" s="12" t="s">
        <v>1132</v>
      </c>
      <c r="K541" s="12" t="s">
        <v>1190</v>
      </c>
      <c r="L541" s="84" t="s">
        <v>722</v>
      </c>
      <c r="M541" s="85"/>
      <c r="N541" s="88" t="s">
        <v>722</v>
      </c>
      <c r="O541" s="118">
        <v>-0.23380281999999999</v>
      </c>
      <c r="P541" s="116">
        <v>0.42599999999999999</v>
      </c>
      <c r="Q541" s="116">
        <v>0.32640000000000002</v>
      </c>
      <c r="R541" s="12">
        <v>0</v>
      </c>
      <c r="S541" s="116">
        <v>31.672799999999999</v>
      </c>
      <c r="T541" s="12">
        <v>2</v>
      </c>
      <c r="U541" s="12">
        <v>318</v>
      </c>
      <c r="V541" s="116">
        <v>135.46799999999999</v>
      </c>
      <c r="W541" s="116">
        <v>103.79519999999999</v>
      </c>
      <c r="X541" s="12" t="s">
        <v>256</v>
      </c>
      <c r="Y541" s="12">
        <v>0</v>
      </c>
      <c r="Z541" s="12">
        <v>0</v>
      </c>
      <c r="AA541" s="12">
        <v>0</v>
      </c>
      <c r="AB541" s="12">
        <v>0</v>
      </c>
      <c r="AC541" s="12">
        <v>7</v>
      </c>
      <c r="AD541" s="12">
        <v>2</v>
      </c>
      <c r="AE541" s="12">
        <v>1</v>
      </c>
      <c r="AF541" s="12">
        <v>14</v>
      </c>
      <c r="AG541" s="12" t="s">
        <v>2071</v>
      </c>
      <c r="AH541" s="12" t="s">
        <v>1552</v>
      </c>
    </row>
    <row r="542" spans="2:34" ht="28.8" x14ac:dyDescent="0.3">
      <c r="B542" s="12" t="s">
        <v>1105</v>
      </c>
      <c r="C542" s="12" t="s">
        <v>304</v>
      </c>
      <c r="D542" s="12" t="s">
        <v>327</v>
      </c>
      <c r="E542" s="12" t="s">
        <v>260</v>
      </c>
      <c r="F542" s="12" t="s">
        <v>2846</v>
      </c>
      <c r="G542" s="12" t="s">
        <v>2898</v>
      </c>
      <c r="H542" s="12" t="s">
        <v>1189</v>
      </c>
      <c r="I542" s="12" t="s">
        <v>1176</v>
      </c>
      <c r="J542" s="12" t="s">
        <v>1132</v>
      </c>
      <c r="K542" s="12" t="s">
        <v>1190</v>
      </c>
      <c r="L542" s="84" t="s">
        <v>723</v>
      </c>
      <c r="M542" s="85"/>
      <c r="N542" s="88" t="s">
        <v>723</v>
      </c>
      <c r="O542" s="118">
        <v>-0.92797618999999998</v>
      </c>
      <c r="P542" s="116">
        <v>0.504</v>
      </c>
      <c r="Q542" s="116">
        <v>3.6299999999999999E-2</v>
      </c>
      <c r="R542" s="12">
        <v>0</v>
      </c>
      <c r="S542" s="116">
        <v>148.7286</v>
      </c>
      <c r="T542" s="12">
        <v>0</v>
      </c>
      <c r="U542" s="12">
        <v>318</v>
      </c>
      <c r="V542" s="116">
        <v>160.27199999999999</v>
      </c>
      <c r="W542" s="116">
        <v>11.5434</v>
      </c>
      <c r="X542" s="12" t="s">
        <v>256</v>
      </c>
      <c r="Y542" s="12">
        <v>0</v>
      </c>
      <c r="Z542" s="12">
        <v>0</v>
      </c>
      <c r="AA542" s="12">
        <v>1</v>
      </c>
      <c r="AB542" s="12">
        <v>0</v>
      </c>
      <c r="AC542" s="12">
        <v>8</v>
      </c>
      <c r="AD542" s="12">
        <v>3</v>
      </c>
      <c r="AE542" s="12">
        <v>1</v>
      </c>
      <c r="AF542" s="12">
        <v>14</v>
      </c>
      <c r="AG542" s="12" t="s">
        <v>2072</v>
      </c>
      <c r="AH542" s="12" t="s">
        <v>1552</v>
      </c>
    </row>
    <row r="543" spans="2:34" ht="28.8" x14ac:dyDescent="0.3">
      <c r="B543" s="12" t="s">
        <v>1105</v>
      </c>
      <c r="C543" s="12" t="s">
        <v>304</v>
      </c>
      <c r="D543" s="12" t="s">
        <v>327</v>
      </c>
      <c r="E543" s="12" t="s">
        <v>251</v>
      </c>
      <c r="F543" s="12" t="s">
        <v>1531</v>
      </c>
      <c r="G543" s="12" t="s">
        <v>2898</v>
      </c>
      <c r="H543" s="12" t="s">
        <v>1189</v>
      </c>
      <c r="I543" s="12" t="s">
        <v>1176</v>
      </c>
      <c r="J543" s="12" t="s">
        <v>1132</v>
      </c>
      <c r="K543" s="12" t="s">
        <v>1190</v>
      </c>
      <c r="L543" s="84" t="s">
        <v>723</v>
      </c>
      <c r="M543" s="85"/>
      <c r="N543" s="88" t="s">
        <v>723</v>
      </c>
      <c r="O543" s="118">
        <v>0.52837301999999997</v>
      </c>
      <c r="P543" s="116">
        <v>0.504</v>
      </c>
      <c r="Q543" s="116">
        <v>0.77029999999999998</v>
      </c>
      <c r="R543" s="12">
        <v>0</v>
      </c>
      <c r="S543" s="116">
        <v>-84.683399999999907</v>
      </c>
      <c r="T543" s="12">
        <v>0</v>
      </c>
      <c r="U543" s="12">
        <v>318</v>
      </c>
      <c r="V543" s="116">
        <v>160.27199999999999</v>
      </c>
      <c r="W543" s="116">
        <v>244.9554</v>
      </c>
      <c r="X543" s="12" t="s">
        <v>256</v>
      </c>
      <c r="Y543" s="12">
        <v>1</v>
      </c>
      <c r="Z543" s="12">
        <v>1</v>
      </c>
      <c r="AA543" s="12">
        <v>0</v>
      </c>
      <c r="AB543" s="12">
        <v>0</v>
      </c>
      <c r="AC543" s="12">
        <v>4</v>
      </c>
      <c r="AD543" s="12">
        <v>3</v>
      </c>
      <c r="AE543" s="12">
        <v>1</v>
      </c>
      <c r="AF543" s="12">
        <v>14</v>
      </c>
      <c r="AG543" s="12" t="s">
        <v>2074</v>
      </c>
      <c r="AH543" s="12" t="s">
        <v>1552</v>
      </c>
    </row>
    <row r="544" spans="2:34" ht="28.8" x14ac:dyDescent="0.3">
      <c r="B544" s="12" t="s">
        <v>1105</v>
      </c>
      <c r="C544" s="12" t="s">
        <v>304</v>
      </c>
      <c r="D544" s="12" t="s">
        <v>327</v>
      </c>
      <c r="E544" s="12" t="s">
        <v>254</v>
      </c>
      <c r="F544" s="12" t="s">
        <v>2846</v>
      </c>
      <c r="G544" s="12" t="s">
        <v>1532</v>
      </c>
      <c r="H544" s="12" t="s">
        <v>1189</v>
      </c>
      <c r="I544" s="12" t="s">
        <v>1176</v>
      </c>
      <c r="J544" s="12" t="s">
        <v>1132</v>
      </c>
      <c r="K544" s="12" t="s">
        <v>1190</v>
      </c>
      <c r="L544" s="84" t="s">
        <v>722</v>
      </c>
      <c r="M544" s="85"/>
      <c r="N544" s="88" t="s">
        <v>722</v>
      </c>
      <c r="O544" s="118">
        <v>-0.54563492000000002</v>
      </c>
      <c r="P544" s="116">
        <v>0.504</v>
      </c>
      <c r="Q544" s="116">
        <v>0.22900000000000001</v>
      </c>
      <c r="R544" s="12">
        <v>0</v>
      </c>
      <c r="S544" s="116">
        <v>87.45</v>
      </c>
      <c r="T544" s="12">
        <v>1</v>
      </c>
      <c r="U544" s="12">
        <v>318</v>
      </c>
      <c r="V544" s="116">
        <v>160.27199999999999</v>
      </c>
      <c r="W544" s="116">
        <v>72.822000000000003</v>
      </c>
      <c r="X544" s="12" t="s">
        <v>256</v>
      </c>
      <c r="Y544" s="12">
        <v>0</v>
      </c>
      <c r="Z544" s="12">
        <v>0</v>
      </c>
      <c r="AA544" s="12">
        <v>0</v>
      </c>
      <c r="AB544" s="12">
        <v>0</v>
      </c>
      <c r="AC544" s="12">
        <v>5</v>
      </c>
      <c r="AD544" s="12">
        <v>3</v>
      </c>
      <c r="AE544" s="12">
        <v>1</v>
      </c>
      <c r="AF544" s="12">
        <v>14</v>
      </c>
      <c r="AG544" s="12" t="s">
        <v>2073</v>
      </c>
      <c r="AH544" s="12" t="s">
        <v>1552</v>
      </c>
    </row>
    <row r="545" spans="2:34" ht="28.8" x14ac:dyDescent="0.3">
      <c r="B545" s="12" t="s">
        <v>1105</v>
      </c>
      <c r="C545" s="12" t="s">
        <v>304</v>
      </c>
      <c r="D545" s="12" t="s">
        <v>327</v>
      </c>
      <c r="E545" s="12" t="s">
        <v>256</v>
      </c>
      <c r="F545" s="12" t="s">
        <v>2846</v>
      </c>
      <c r="G545" s="12" t="s">
        <v>2898</v>
      </c>
      <c r="H545" s="12" t="s">
        <v>1189</v>
      </c>
      <c r="I545" s="12" t="s">
        <v>1176</v>
      </c>
      <c r="J545" s="12" t="s">
        <v>1132</v>
      </c>
      <c r="K545" s="12" t="s">
        <v>1190</v>
      </c>
      <c r="L545" s="84" t="s">
        <v>722</v>
      </c>
      <c r="M545" s="85"/>
      <c r="N545" s="88" t="s">
        <v>722</v>
      </c>
      <c r="O545" s="118">
        <v>-0.46805555999999998</v>
      </c>
      <c r="P545" s="116">
        <v>0.504</v>
      </c>
      <c r="Q545" s="116">
        <v>0.2681</v>
      </c>
      <c r="R545" s="12">
        <v>0</v>
      </c>
      <c r="S545" s="116">
        <v>75.016199999999998</v>
      </c>
      <c r="T545" s="12">
        <v>2</v>
      </c>
      <c r="U545" s="12">
        <v>318</v>
      </c>
      <c r="V545" s="116">
        <v>160.27199999999999</v>
      </c>
      <c r="W545" s="116">
        <v>85.255799999999994</v>
      </c>
      <c r="X545" s="12" t="s">
        <v>256</v>
      </c>
      <c r="Y545" s="12">
        <v>0</v>
      </c>
      <c r="Z545" s="12">
        <v>0</v>
      </c>
      <c r="AA545" s="12">
        <v>0</v>
      </c>
      <c r="AB545" s="12">
        <v>1</v>
      </c>
      <c r="AC545" s="12">
        <v>6</v>
      </c>
      <c r="AD545" s="12">
        <v>3</v>
      </c>
      <c r="AE545" s="12">
        <v>1</v>
      </c>
      <c r="AF545" s="12">
        <v>14</v>
      </c>
      <c r="AG545" s="12" t="s">
        <v>2075</v>
      </c>
      <c r="AH545" s="12" t="s">
        <v>1552</v>
      </c>
    </row>
    <row r="546" spans="2:34" ht="28.8" x14ac:dyDescent="0.3">
      <c r="B546" s="12" t="s">
        <v>1105</v>
      </c>
      <c r="C546" s="12" t="s">
        <v>304</v>
      </c>
      <c r="D546" s="12" t="s">
        <v>327</v>
      </c>
      <c r="E546" s="12" t="s">
        <v>249</v>
      </c>
      <c r="F546" s="12" t="s">
        <v>1531</v>
      </c>
      <c r="G546" s="12" t="s">
        <v>1532</v>
      </c>
      <c r="H546" s="12" t="s">
        <v>1189</v>
      </c>
      <c r="I546" s="12" t="s">
        <v>1176</v>
      </c>
      <c r="J546" s="12" t="s">
        <v>1132</v>
      </c>
      <c r="K546" s="12" t="s">
        <v>1190</v>
      </c>
      <c r="L546" s="84" t="s">
        <v>722</v>
      </c>
      <c r="M546" s="85"/>
      <c r="N546" s="88" t="s">
        <v>722</v>
      </c>
      <c r="O546" s="118">
        <v>-0.37380952000000001</v>
      </c>
      <c r="P546" s="116">
        <v>0.504</v>
      </c>
      <c r="Q546" s="116">
        <v>0.31559999999999999</v>
      </c>
      <c r="R546" s="12">
        <v>0</v>
      </c>
      <c r="S546" s="116">
        <v>59.911200000000001</v>
      </c>
      <c r="T546" s="12">
        <v>3</v>
      </c>
      <c r="U546" s="12">
        <v>318</v>
      </c>
      <c r="V546" s="116">
        <v>160.27199999999999</v>
      </c>
      <c r="W546" s="116">
        <v>100.3608</v>
      </c>
      <c r="X546" s="12" t="s">
        <v>256</v>
      </c>
      <c r="Y546" s="12">
        <v>0</v>
      </c>
      <c r="Z546" s="12">
        <v>0</v>
      </c>
      <c r="AA546" s="12">
        <v>0</v>
      </c>
      <c r="AB546" s="12">
        <v>0</v>
      </c>
      <c r="AC546" s="12">
        <v>3</v>
      </c>
      <c r="AD546" s="12">
        <v>3</v>
      </c>
      <c r="AE546" s="12">
        <v>1</v>
      </c>
      <c r="AF546" s="12">
        <v>14</v>
      </c>
      <c r="AG546" s="12" t="s">
        <v>2076</v>
      </c>
      <c r="AH546" s="12" t="s">
        <v>1552</v>
      </c>
    </row>
    <row r="547" spans="2:34" ht="28.8" x14ac:dyDescent="0.3">
      <c r="B547" s="12" t="s">
        <v>1105</v>
      </c>
      <c r="C547" s="12" t="s">
        <v>304</v>
      </c>
      <c r="D547" s="12" t="s">
        <v>327</v>
      </c>
      <c r="E547" s="12" t="s">
        <v>246</v>
      </c>
      <c r="F547" s="12" t="s">
        <v>1531</v>
      </c>
      <c r="G547" s="12" t="s">
        <v>2898</v>
      </c>
      <c r="H547" s="12" t="s">
        <v>1189</v>
      </c>
      <c r="I547" s="12" t="s">
        <v>1176</v>
      </c>
      <c r="J547" s="12" t="s">
        <v>1132</v>
      </c>
      <c r="K547" s="12" t="s">
        <v>1190</v>
      </c>
      <c r="L547" s="84" t="s">
        <v>722</v>
      </c>
      <c r="M547" s="85"/>
      <c r="N547" s="88" t="s">
        <v>722</v>
      </c>
      <c r="O547" s="118">
        <v>-0.31329364999999998</v>
      </c>
      <c r="P547" s="116">
        <v>0.504</v>
      </c>
      <c r="Q547" s="116">
        <v>0.34610000000000002</v>
      </c>
      <c r="R547" s="12">
        <v>0</v>
      </c>
      <c r="S547" s="116">
        <v>50.212200000000003</v>
      </c>
      <c r="T547" s="12">
        <v>4</v>
      </c>
      <c r="U547" s="12">
        <v>318</v>
      </c>
      <c r="V547" s="116">
        <v>160.27199999999999</v>
      </c>
      <c r="W547" s="116">
        <v>110.0598</v>
      </c>
      <c r="X547" s="12" t="s">
        <v>256</v>
      </c>
      <c r="Y547" s="12">
        <v>0</v>
      </c>
      <c r="Z547" s="12">
        <v>0</v>
      </c>
      <c r="AA547" s="12">
        <v>0</v>
      </c>
      <c r="AB547" s="12">
        <v>0</v>
      </c>
      <c r="AC547" s="12">
        <v>2</v>
      </c>
      <c r="AD547" s="12">
        <v>3</v>
      </c>
      <c r="AE547" s="12">
        <v>1</v>
      </c>
      <c r="AF547" s="12">
        <v>14</v>
      </c>
      <c r="AG547" s="12" t="s">
        <v>2077</v>
      </c>
      <c r="AH547" s="12" t="s">
        <v>1552</v>
      </c>
    </row>
    <row r="548" spans="2:34" ht="28.8" x14ac:dyDescent="0.3">
      <c r="B548" s="12" t="s">
        <v>1105</v>
      </c>
      <c r="C548" s="12" t="s">
        <v>304</v>
      </c>
      <c r="D548" s="12" t="s">
        <v>327</v>
      </c>
      <c r="E548" s="12" t="s">
        <v>259</v>
      </c>
      <c r="F548" s="12" t="s">
        <v>2846</v>
      </c>
      <c r="G548" s="12" t="s">
        <v>1532</v>
      </c>
      <c r="H548" s="12" t="s">
        <v>1189</v>
      </c>
      <c r="I548" s="12" t="s">
        <v>1176</v>
      </c>
      <c r="J548" s="12" t="s">
        <v>1132</v>
      </c>
      <c r="K548" s="12" t="s">
        <v>1190</v>
      </c>
      <c r="L548" s="84" t="s">
        <v>722</v>
      </c>
      <c r="M548" s="85"/>
      <c r="N548" s="88" t="s">
        <v>722</v>
      </c>
      <c r="O548" s="118">
        <v>-0.13869048</v>
      </c>
      <c r="P548" s="116">
        <v>0.504</v>
      </c>
      <c r="Q548" s="116">
        <v>0.43409999999999999</v>
      </c>
      <c r="R548" s="12">
        <v>0</v>
      </c>
      <c r="S548" s="116">
        <v>22.228200000000001</v>
      </c>
      <c r="T548" s="12">
        <v>5</v>
      </c>
      <c r="U548" s="12">
        <v>318</v>
      </c>
      <c r="V548" s="116">
        <v>160.27199999999999</v>
      </c>
      <c r="W548" s="116">
        <v>138.0438</v>
      </c>
      <c r="X548" s="12" t="s">
        <v>256</v>
      </c>
      <c r="Y548" s="12">
        <v>0</v>
      </c>
      <c r="Z548" s="12">
        <v>0</v>
      </c>
      <c r="AA548" s="12">
        <v>0</v>
      </c>
      <c r="AB548" s="12">
        <v>0</v>
      </c>
      <c r="AC548" s="12">
        <v>7</v>
      </c>
      <c r="AD548" s="12">
        <v>3</v>
      </c>
      <c r="AE548" s="12">
        <v>1</v>
      </c>
      <c r="AF548" s="12">
        <v>14</v>
      </c>
      <c r="AG548" s="12" t="s">
        <v>2078</v>
      </c>
      <c r="AH548" s="12" t="s">
        <v>1552</v>
      </c>
    </row>
    <row r="549" spans="2:34" ht="28.8" x14ac:dyDescent="0.3">
      <c r="B549" s="12" t="s">
        <v>1105</v>
      </c>
      <c r="C549" s="12" t="s">
        <v>304</v>
      </c>
      <c r="D549" s="12" t="s">
        <v>327</v>
      </c>
      <c r="E549" s="12" t="s">
        <v>262</v>
      </c>
      <c r="F549" s="12" t="s">
        <v>1531</v>
      </c>
      <c r="G549" s="12" t="s">
        <v>1532</v>
      </c>
      <c r="H549" s="12" t="s">
        <v>1189</v>
      </c>
      <c r="I549" s="12" t="s">
        <v>1176</v>
      </c>
      <c r="J549" s="12" t="s">
        <v>1132</v>
      </c>
      <c r="K549" s="12" t="s">
        <v>1190</v>
      </c>
      <c r="L549" s="84" t="s">
        <v>722</v>
      </c>
      <c r="M549" s="85"/>
      <c r="N549" s="88" t="s">
        <v>722</v>
      </c>
      <c r="O549" s="118">
        <v>0.20515873000000001</v>
      </c>
      <c r="P549" s="116">
        <v>0.504</v>
      </c>
      <c r="Q549" s="116">
        <v>0.60740000000000005</v>
      </c>
      <c r="R549" s="12">
        <v>0</v>
      </c>
      <c r="S549" s="116">
        <v>-32.8812</v>
      </c>
      <c r="T549" s="12">
        <v>6</v>
      </c>
      <c r="U549" s="12">
        <v>318</v>
      </c>
      <c r="V549" s="116">
        <v>160.27199999999999</v>
      </c>
      <c r="W549" s="116">
        <v>193.1532</v>
      </c>
      <c r="X549" s="12" t="s">
        <v>256</v>
      </c>
      <c r="Y549" s="12">
        <v>1</v>
      </c>
      <c r="Z549" s="12">
        <v>0</v>
      </c>
      <c r="AA549" s="12">
        <v>0</v>
      </c>
      <c r="AB549" s="12">
        <v>0</v>
      </c>
      <c r="AC549" s="12">
        <v>9</v>
      </c>
      <c r="AD549" s="12">
        <v>3</v>
      </c>
      <c r="AE549" s="12">
        <v>1</v>
      </c>
      <c r="AF549" s="12">
        <v>14</v>
      </c>
      <c r="AG549" s="12" t="s">
        <v>2079</v>
      </c>
      <c r="AH549" s="12" t="s">
        <v>1552</v>
      </c>
    </row>
    <row r="550" spans="2:34" ht="28.8" x14ac:dyDescent="0.3">
      <c r="B550" s="12" t="s">
        <v>1105</v>
      </c>
      <c r="C550" s="12" t="s">
        <v>304</v>
      </c>
      <c r="D550" s="12" t="s">
        <v>330</v>
      </c>
      <c r="E550" s="12" t="s">
        <v>249</v>
      </c>
      <c r="F550" s="12" t="s">
        <v>1531</v>
      </c>
      <c r="G550" s="12" t="s">
        <v>1532</v>
      </c>
      <c r="H550" s="12" t="s">
        <v>1189</v>
      </c>
      <c r="I550" s="12" t="s">
        <v>1176</v>
      </c>
      <c r="J550" s="12" t="s">
        <v>1132</v>
      </c>
      <c r="K550" s="12" t="s">
        <v>1190</v>
      </c>
      <c r="L550" s="84" t="s">
        <v>722</v>
      </c>
      <c r="M550" s="85"/>
      <c r="N550" s="88" t="s">
        <v>722</v>
      </c>
      <c r="O550" s="118">
        <v>-0.45557251999999998</v>
      </c>
      <c r="P550" s="116">
        <v>3.93</v>
      </c>
      <c r="Q550" s="116">
        <v>2.1396000000000002</v>
      </c>
      <c r="R550" s="12">
        <v>0</v>
      </c>
      <c r="S550" s="116">
        <v>569.34720000000004</v>
      </c>
      <c r="T550" s="12">
        <v>1</v>
      </c>
      <c r="U550" s="12">
        <v>318</v>
      </c>
      <c r="V550" s="116">
        <v>1249.74</v>
      </c>
      <c r="W550" s="116">
        <v>680.39279999999997</v>
      </c>
      <c r="X550" s="12" t="s">
        <v>256</v>
      </c>
      <c r="Y550" s="12">
        <v>0</v>
      </c>
      <c r="Z550" s="12">
        <v>0</v>
      </c>
      <c r="AA550" s="12">
        <v>0</v>
      </c>
      <c r="AB550" s="12">
        <v>0</v>
      </c>
      <c r="AC550" s="12">
        <v>3</v>
      </c>
      <c r="AD550" s="12">
        <v>4</v>
      </c>
      <c r="AE550" s="12">
        <v>1</v>
      </c>
      <c r="AF550" s="12">
        <v>14</v>
      </c>
      <c r="AG550" s="12" t="s">
        <v>2080</v>
      </c>
      <c r="AH550" s="12" t="s">
        <v>1552</v>
      </c>
    </row>
    <row r="551" spans="2:34" ht="28.8" x14ac:dyDescent="0.3">
      <c r="B551" s="12" t="s">
        <v>1105</v>
      </c>
      <c r="C551" s="12" t="s">
        <v>304</v>
      </c>
      <c r="D551" s="12" t="s">
        <v>330</v>
      </c>
      <c r="E551" s="12" t="s">
        <v>260</v>
      </c>
      <c r="F551" s="12" t="s">
        <v>2846</v>
      </c>
      <c r="G551" s="12" t="s">
        <v>2898</v>
      </c>
      <c r="H551" s="12" t="s">
        <v>1189</v>
      </c>
      <c r="I551" s="12" t="s">
        <v>1176</v>
      </c>
      <c r="J551" s="12" t="s">
        <v>1132</v>
      </c>
      <c r="K551" s="12" t="s">
        <v>1190</v>
      </c>
      <c r="L551" s="84" t="s">
        <v>722</v>
      </c>
      <c r="M551" s="85"/>
      <c r="N551" s="88" t="s">
        <v>722</v>
      </c>
      <c r="O551" s="118">
        <v>-0.39498728</v>
      </c>
      <c r="P551" s="116">
        <v>3.93</v>
      </c>
      <c r="Q551" s="116">
        <v>2.3776999999999999</v>
      </c>
      <c r="R551" s="12">
        <v>0</v>
      </c>
      <c r="S551" s="116">
        <v>493.63139999999999</v>
      </c>
      <c r="T551" s="12">
        <v>2</v>
      </c>
      <c r="U551" s="12">
        <v>318</v>
      </c>
      <c r="V551" s="116">
        <v>1249.74</v>
      </c>
      <c r="W551" s="116">
        <v>756.10860000000002</v>
      </c>
      <c r="X551" s="12" t="s">
        <v>256</v>
      </c>
      <c r="Y551" s="12">
        <v>0</v>
      </c>
      <c r="Z551" s="12">
        <v>0</v>
      </c>
      <c r="AA551" s="12">
        <v>0</v>
      </c>
      <c r="AB551" s="12">
        <v>0</v>
      </c>
      <c r="AC551" s="12">
        <v>8</v>
      </c>
      <c r="AD551" s="12">
        <v>4</v>
      </c>
      <c r="AE551" s="12">
        <v>1</v>
      </c>
      <c r="AF551" s="12">
        <v>14</v>
      </c>
      <c r="AG551" s="12" t="s">
        <v>2081</v>
      </c>
      <c r="AH551" s="12" t="s">
        <v>1552</v>
      </c>
    </row>
    <row r="552" spans="2:34" ht="28.8" x14ac:dyDescent="0.3">
      <c r="B552" s="12" t="s">
        <v>1105</v>
      </c>
      <c r="C552" s="12" t="s">
        <v>304</v>
      </c>
      <c r="D552" s="12" t="s">
        <v>330</v>
      </c>
      <c r="E552" s="12" t="s">
        <v>259</v>
      </c>
      <c r="F552" s="12" t="s">
        <v>2846</v>
      </c>
      <c r="G552" s="12" t="s">
        <v>1532</v>
      </c>
      <c r="H552" s="12" t="s">
        <v>1189</v>
      </c>
      <c r="I552" s="12" t="s">
        <v>1176</v>
      </c>
      <c r="J552" s="12" t="s">
        <v>1132</v>
      </c>
      <c r="K552" s="12" t="s">
        <v>1190</v>
      </c>
      <c r="L552" s="84" t="s">
        <v>722</v>
      </c>
      <c r="M552" s="85"/>
      <c r="N552" s="88" t="s">
        <v>722</v>
      </c>
      <c r="O552" s="118">
        <v>2.4045799999999999E-2</v>
      </c>
      <c r="P552" s="116">
        <v>3.93</v>
      </c>
      <c r="Q552" s="116">
        <v>4.0244999999999997</v>
      </c>
      <c r="R552" s="12">
        <v>0</v>
      </c>
      <c r="S552" s="116">
        <v>-30.050999999999998</v>
      </c>
      <c r="T552" s="12">
        <v>3</v>
      </c>
      <c r="U552" s="12">
        <v>318</v>
      </c>
      <c r="V552" s="116">
        <v>1249.74</v>
      </c>
      <c r="W552" s="116">
        <v>1279.7909999999999</v>
      </c>
      <c r="X552" s="12" t="s">
        <v>256</v>
      </c>
      <c r="Y552" s="12">
        <v>1</v>
      </c>
      <c r="Z552" s="12">
        <v>0</v>
      </c>
      <c r="AA552" s="12">
        <v>0</v>
      </c>
      <c r="AB552" s="12">
        <v>0</v>
      </c>
      <c r="AC552" s="12">
        <v>7</v>
      </c>
      <c r="AD552" s="12">
        <v>4</v>
      </c>
      <c r="AE552" s="12">
        <v>1</v>
      </c>
      <c r="AF552" s="12">
        <v>14</v>
      </c>
      <c r="AG552" s="12" t="s">
        <v>2082</v>
      </c>
      <c r="AH552" s="12" t="s">
        <v>1552</v>
      </c>
    </row>
    <row r="553" spans="2:34" ht="28.8" x14ac:dyDescent="0.3">
      <c r="B553" s="12" t="s">
        <v>1105</v>
      </c>
      <c r="C553" s="12" t="s">
        <v>304</v>
      </c>
      <c r="D553" s="12" t="s">
        <v>330</v>
      </c>
      <c r="E553" s="12" t="s">
        <v>254</v>
      </c>
      <c r="F553" s="12" t="s">
        <v>2846</v>
      </c>
      <c r="G553" s="12" t="s">
        <v>1532</v>
      </c>
      <c r="H553" s="12" t="s">
        <v>1189</v>
      </c>
      <c r="I553" s="12" t="s">
        <v>1176</v>
      </c>
      <c r="J553" s="12" t="s">
        <v>1132</v>
      </c>
      <c r="K553" s="12" t="s">
        <v>1190</v>
      </c>
      <c r="L553" s="84" t="s">
        <v>722</v>
      </c>
      <c r="M553" s="85"/>
      <c r="N553" s="88" t="s">
        <v>722</v>
      </c>
      <c r="O553" s="118">
        <v>0.24804071</v>
      </c>
      <c r="P553" s="116">
        <v>3.93</v>
      </c>
      <c r="Q553" s="116">
        <v>4.9047999999999998</v>
      </c>
      <c r="R553" s="12">
        <v>0</v>
      </c>
      <c r="S553" s="116">
        <v>-309.9864</v>
      </c>
      <c r="T553" s="12">
        <v>4</v>
      </c>
      <c r="U553" s="12">
        <v>318</v>
      </c>
      <c r="V553" s="116">
        <v>1249.74</v>
      </c>
      <c r="W553" s="116">
        <v>1559.7264</v>
      </c>
      <c r="X553" s="12" t="s">
        <v>256</v>
      </c>
      <c r="Y553" s="12">
        <v>1</v>
      </c>
      <c r="Z553" s="12">
        <v>0</v>
      </c>
      <c r="AA553" s="12">
        <v>0</v>
      </c>
      <c r="AB553" s="12">
        <v>0</v>
      </c>
      <c r="AC553" s="12">
        <v>5</v>
      </c>
      <c r="AD553" s="12">
        <v>4</v>
      </c>
      <c r="AE553" s="12">
        <v>1</v>
      </c>
      <c r="AF553" s="12">
        <v>14</v>
      </c>
      <c r="AG553" s="12" t="s">
        <v>2083</v>
      </c>
      <c r="AH553" s="12" t="s">
        <v>1552</v>
      </c>
    </row>
    <row r="554" spans="2:34" ht="28.8" x14ac:dyDescent="0.3">
      <c r="B554" s="12" t="s">
        <v>1105</v>
      </c>
      <c r="C554" s="12" t="s">
        <v>304</v>
      </c>
      <c r="D554" s="12" t="s">
        <v>330</v>
      </c>
      <c r="E554" s="12" t="s">
        <v>262</v>
      </c>
      <c r="F554" s="12" t="s">
        <v>1531</v>
      </c>
      <c r="G554" s="12" t="s">
        <v>1532</v>
      </c>
      <c r="H554" s="12" t="s">
        <v>1189</v>
      </c>
      <c r="I554" s="12" t="s">
        <v>1176</v>
      </c>
      <c r="J554" s="12" t="s">
        <v>1132</v>
      </c>
      <c r="K554" s="12" t="s">
        <v>1190</v>
      </c>
      <c r="L554" s="84" t="s">
        <v>722</v>
      </c>
      <c r="M554" s="85"/>
      <c r="N554" s="88" t="s">
        <v>722</v>
      </c>
      <c r="O554" s="118">
        <v>0.2643257</v>
      </c>
      <c r="P554" s="116">
        <v>3.93</v>
      </c>
      <c r="Q554" s="116">
        <v>4.9687999999999999</v>
      </c>
      <c r="R554" s="12">
        <v>0</v>
      </c>
      <c r="S554" s="116">
        <v>-330.33839999999998</v>
      </c>
      <c r="T554" s="12">
        <v>5</v>
      </c>
      <c r="U554" s="12">
        <v>318</v>
      </c>
      <c r="V554" s="116">
        <v>1249.74</v>
      </c>
      <c r="W554" s="116">
        <v>1580.0784000000001</v>
      </c>
      <c r="X554" s="12" t="s">
        <v>256</v>
      </c>
      <c r="Y554" s="12">
        <v>1</v>
      </c>
      <c r="Z554" s="12">
        <v>0</v>
      </c>
      <c r="AA554" s="12">
        <v>0</v>
      </c>
      <c r="AB554" s="12">
        <v>0</v>
      </c>
      <c r="AC554" s="12">
        <v>9</v>
      </c>
      <c r="AD554" s="12">
        <v>4</v>
      </c>
      <c r="AE554" s="12">
        <v>1</v>
      </c>
      <c r="AF554" s="12">
        <v>14</v>
      </c>
      <c r="AG554" s="12" t="s">
        <v>2084</v>
      </c>
      <c r="AH554" s="12" t="s">
        <v>1552</v>
      </c>
    </row>
    <row r="555" spans="2:34" ht="28.8" x14ac:dyDescent="0.3">
      <c r="B555" s="12" t="s">
        <v>1105</v>
      </c>
      <c r="C555" s="12" t="s">
        <v>304</v>
      </c>
      <c r="D555" s="12" t="s">
        <v>330</v>
      </c>
      <c r="E555" s="12" t="s">
        <v>256</v>
      </c>
      <c r="F555" s="12" t="s">
        <v>2846</v>
      </c>
      <c r="G555" s="12" t="s">
        <v>2898</v>
      </c>
      <c r="H555" s="12" t="s">
        <v>1189</v>
      </c>
      <c r="I555" s="12" t="s">
        <v>1176</v>
      </c>
      <c r="J555" s="12" t="s">
        <v>1132</v>
      </c>
      <c r="K555" s="12" t="s">
        <v>1190</v>
      </c>
      <c r="L555" s="84" t="s">
        <v>722</v>
      </c>
      <c r="M555" s="85"/>
      <c r="N555" s="88" t="s">
        <v>722</v>
      </c>
      <c r="O555" s="118">
        <v>0.39343510999999998</v>
      </c>
      <c r="P555" s="116">
        <v>3.93</v>
      </c>
      <c r="Q555" s="116">
        <v>5.4762000000000004</v>
      </c>
      <c r="R555" s="12">
        <v>0</v>
      </c>
      <c r="S555" s="116">
        <v>-491.69159999999999</v>
      </c>
      <c r="T555" s="12">
        <v>6</v>
      </c>
      <c r="U555" s="12">
        <v>318</v>
      </c>
      <c r="V555" s="116">
        <v>1249.74</v>
      </c>
      <c r="W555" s="116">
        <v>1741.4315999999999</v>
      </c>
      <c r="X555" s="12" t="s">
        <v>256</v>
      </c>
      <c r="Y555" s="12">
        <v>1</v>
      </c>
      <c r="Z555" s="12">
        <v>0</v>
      </c>
      <c r="AA555" s="12">
        <v>0</v>
      </c>
      <c r="AB555" s="12">
        <v>1</v>
      </c>
      <c r="AC555" s="12">
        <v>6</v>
      </c>
      <c r="AD555" s="12">
        <v>4</v>
      </c>
      <c r="AE555" s="12">
        <v>1</v>
      </c>
      <c r="AF555" s="12">
        <v>14</v>
      </c>
      <c r="AG555" s="12" t="s">
        <v>2085</v>
      </c>
      <c r="AH555" s="12" t="s">
        <v>1552</v>
      </c>
    </row>
    <row r="556" spans="2:34" ht="28.8" x14ac:dyDescent="0.3">
      <c r="B556" s="12" t="s">
        <v>1105</v>
      </c>
      <c r="C556" s="12" t="s">
        <v>304</v>
      </c>
      <c r="D556" s="12" t="s">
        <v>330</v>
      </c>
      <c r="E556" s="12" t="s">
        <v>246</v>
      </c>
      <c r="F556" s="12" t="s">
        <v>1531</v>
      </c>
      <c r="G556" s="12" t="s">
        <v>2898</v>
      </c>
      <c r="H556" s="12" t="s">
        <v>1189</v>
      </c>
      <c r="I556" s="12" t="s">
        <v>1176</v>
      </c>
      <c r="J556" s="12" t="s">
        <v>1132</v>
      </c>
      <c r="K556" s="12" t="s">
        <v>1190</v>
      </c>
      <c r="L556" s="84" t="s">
        <v>722</v>
      </c>
      <c r="M556" s="85"/>
      <c r="N556" s="88" t="s">
        <v>722</v>
      </c>
      <c r="O556" s="118">
        <v>0.39770991999999999</v>
      </c>
      <c r="P556" s="116">
        <v>3.93</v>
      </c>
      <c r="Q556" s="116">
        <v>5.4930000000000003</v>
      </c>
      <c r="R556" s="12">
        <v>0</v>
      </c>
      <c r="S556" s="116">
        <v>-497.03399999999999</v>
      </c>
      <c r="T556" s="12">
        <v>7</v>
      </c>
      <c r="U556" s="12">
        <v>318</v>
      </c>
      <c r="V556" s="116">
        <v>1249.74</v>
      </c>
      <c r="W556" s="116">
        <v>1746.7739999999999</v>
      </c>
      <c r="X556" s="12" t="s">
        <v>256</v>
      </c>
      <c r="Y556" s="12">
        <v>1</v>
      </c>
      <c r="Z556" s="12">
        <v>0</v>
      </c>
      <c r="AA556" s="12">
        <v>0</v>
      </c>
      <c r="AB556" s="12">
        <v>0</v>
      </c>
      <c r="AC556" s="12">
        <v>2</v>
      </c>
      <c r="AD556" s="12">
        <v>4</v>
      </c>
      <c r="AE556" s="12">
        <v>1</v>
      </c>
      <c r="AF556" s="12">
        <v>14</v>
      </c>
      <c r="AG556" s="12" t="s">
        <v>2086</v>
      </c>
      <c r="AH556" s="12" t="s">
        <v>1552</v>
      </c>
    </row>
    <row r="557" spans="2:34" ht="28.8" x14ac:dyDescent="0.3">
      <c r="B557" s="12" t="s">
        <v>1105</v>
      </c>
      <c r="C557" s="12" t="s">
        <v>304</v>
      </c>
      <c r="D557" s="12" t="s">
        <v>330</v>
      </c>
      <c r="E557" s="12" t="s">
        <v>251</v>
      </c>
      <c r="F557" s="12" t="s">
        <v>1531</v>
      </c>
      <c r="G557" s="12" t="s">
        <v>2898</v>
      </c>
      <c r="H557" s="12" t="s">
        <v>1189</v>
      </c>
      <c r="I557" s="12" t="s">
        <v>1176</v>
      </c>
      <c r="J557" s="12" t="s">
        <v>1132</v>
      </c>
      <c r="K557" s="12" t="s">
        <v>1190</v>
      </c>
      <c r="L557" s="84" t="s">
        <v>722</v>
      </c>
      <c r="M557" s="85"/>
      <c r="N557" s="88" t="s">
        <v>722</v>
      </c>
      <c r="O557" s="118">
        <v>0.46882952</v>
      </c>
      <c r="P557" s="116">
        <v>3.93</v>
      </c>
      <c r="Q557" s="116">
        <v>5.7725</v>
      </c>
      <c r="R557" s="12">
        <v>0</v>
      </c>
      <c r="S557" s="116">
        <v>-585.91499999999996</v>
      </c>
      <c r="T557" s="12">
        <v>8</v>
      </c>
      <c r="U557" s="12">
        <v>318</v>
      </c>
      <c r="V557" s="116">
        <v>1249.74</v>
      </c>
      <c r="W557" s="116">
        <v>1835.655</v>
      </c>
      <c r="X557" s="12" t="s">
        <v>256</v>
      </c>
      <c r="Y557" s="12">
        <v>1</v>
      </c>
      <c r="Z557" s="12">
        <v>0</v>
      </c>
      <c r="AA557" s="12">
        <v>0</v>
      </c>
      <c r="AB557" s="12">
        <v>0</v>
      </c>
      <c r="AC557" s="12">
        <v>4</v>
      </c>
      <c r="AD557" s="12">
        <v>4</v>
      </c>
      <c r="AE557" s="12">
        <v>1</v>
      </c>
      <c r="AF557" s="12">
        <v>14</v>
      </c>
      <c r="AG557" s="12" t="s">
        <v>2087</v>
      </c>
      <c r="AH557" s="12" t="s">
        <v>1552</v>
      </c>
    </row>
    <row r="558" spans="2:34" ht="28.8" x14ac:dyDescent="0.3">
      <c r="B558" s="12" t="s">
        <v>1105</v>
      </c>
      <c r="C558" s="12" t="s">
        <v>304</v>
      </c>
      <c r="D558" s="12" t="s">
        <v>333</v>
      </c>
      <c r="E558" s="12" t="s">
        <v>249</v>
      </c>
      <c r="F558" s="12" t="s">
        <v>1531</v>
      </c>
      <c r="G558" s="12" t="s">
        <v>1532</v>
      </c>
      <c r="H558" s="12" t="s">
        <v>1189</v>
      </c>
      <c r="I558" s="12" t="s">
        <v>1176</v>
      </c>
      <c r="J558" s="12" t="s">
        <v>1132</v>
      </c>
      <c r="K558" s="12" t="s">
        <v>1190</v>
      </c>
      <c r="L558" s="84" t="s">
        <v>722</v>
      </c>
      <c r="M558" s="85"/>
      <c r="N558" s="88" t="s">
        <v>722</v>
      </c>
      <c r="O558" s="118">
        <v>-0.45558475999999998</v>
      </c>
      <c r="P558" s="116">
        <v>1249.74</v>
      </c>
      <c r="Q558" s="116">
        <v>680.37750000000005</v>
      </c>
      <c r="R558" s="12">
        <v>0</v>
      </c>
      <c r="S558" s="116">
        <v>569.36249999999995</v>
      </c>
      <c r="T558" s="12">
        <v>1</v>
      </c>
      <c r="U558" s="12">
        <v>1</v>
      </c>
      <c r="V558" s="116">
        <v>1249.74</v>
      </c>
      <c r="W558" s="116">
        <v>680.37750000000005</v>
      </c>
      <c r="X558" s="12" t="s">
        <v>256</v>
      </c>
      <c r="Y558" s="12">
        <v>0</v>
      </c>
      <c r="Z558" s="12">
        <v>0</v>
      </c>
      <c r="AA558" s="12">
        <v>0</v>
      </c>
      <c r="AB558" s="12">
        <v>0</v>
      </c>
      <c r="AC558" s="12">
        <v>3</v>
      </c>
      <c r="AD558" s="12">
        <v>5</v>
      </c>
      <c r="AE558" s="12">
        <v>1</v>
      </c>
      <c r="AF558" s="12">
        <v>14</v>
      </c>
      <c r="AG558" s="12" t="s">
        <v>2088</v>
      </c>
      <c r="AH558" s="12" t="s">
        <v>1552</v>
      </c>
    </row>
    <row r="559" spans="2:34" ht="28.8" x14ac:dyDescent="0.3">
      <c r="B559" s="12" t="s">
        <v>1105</v>
      </c>
      <c r="C559" s="12" t="s">
        <v>304</v>
      </c>
      <c r="D559" s="12" t="s">
        <v>333</v>
      </c>
      <c r="E559" s="12" t="s">
        <v>260</v>
      </c>
      <c r="F559" s="12" t="s">
        <v>2846</v>
      </c>
      <c r="G559" s="12" t="s">
        <v>2898</v>
      </c>
      <c r="H559" s="12" t="s">
        <v>1189</v>
      </c>
      <c r="I559" s="12" t="s">
        <v>1176</v>
      </c>
      <c r="J559" s="12" t="s">
        <v>1132</v>
      </c>
      <c r="K559" s="12" t="s">
        <v>1190</v>
      </c>
      <c r="L559" s="84" t="s">
        <v>722</v>
      </c>
      <c r="M559" s="85"/>
      <c r="N559" s="88" t="s">
        <v>722</v>
      </c>
      <c r="O559" s="118">
        <v>-0.39497784000000002</v>
      </c>
      <c r="P559" s="116">
        <v>1249.74</v>
      </c>
      <c r="Q559" s="116">
        <v>756.12040000000002</v>
      </c>
      <c r="R559" s="12">
        <v>0</v>
      </c>
      <c r="S559" s="116">
        <v>493.61959999999999</v>
      </c>
      <c r="T559" s="12">
        <v>2</v>
      </c>
      <c r="U559" s="12">
        <v>1</v>
      </c>
      <c r="V559" s="116">
        <v>1249.74</v>
      </c>
      <c r="W559" s="116">
        <v>756.12040000000002</v>
      </c>
      <c r="X559" s="12" t="s">
        <v>256</v>
      </c>
      <c r="Y559" s="12">
        <v>0</v>
      </c>
      <c r="Z559" s="12">
        <v>0</v>
      </c>
      <c r="AA559" s="12">
        <v>0</v>
      </c>
      <c r="AB559" s="12">
        <v>0</v>
      </c>
      <c r="AC559" s="12">
        <v>8</v>
      </c>
      <c r="AD559" s="12">
        <v>5</v>
      </c>
      <c r="AE559" s="12">
        <v>1</v>
      </c>
      <c r="AF559" s="12">
        <v>14</v>
      </c>
      <c r="AG559" s="12" t="s">
        <v>2089</v>
      </c>
      <c r="AH559" s="12" t="s">
        <v>1552</v>
      </c>
    </row>
    <row r="560" spans="2:34" ht="28.8" x14ac:dyDescent="0.3">
      <c r="B560" s="12" t="s">
        <v>1105</v>
      </c>
      <c r="C560" s="12" t="s">
        <v>304</v>
      </c>
      <c r="D560" s="12" t="s">
        <v>333</v>
      </c>
      <c r="E560" s="12" t="s">
        <v>259</v>
      </c>
      <c r="F560" s="12" t="s">
        <v>2846</v>
      </c>
      <c r="G560" s="12" t="s">
        <v>1532</v>
      </c>
      <c r="H560" s="12" t="s">
        <v>1189</v>
      </c>
      <c r="I560" s="12" t="s">
        <v>1176</v>
      </c>
      <c r="J560" s="12" t="s">
        <v>1132</v>
      </c>
      <c r="K560" s="12" t="s">
        <v>1190</v>
      </c>
      <c r="L560" s="84" t="s">
        <v>722</v>
      </c>
      <c r="M560" s="85"/>
      <c r="N560" s="88" t="s">
        <v>722</v>
      </c>
      <c r="O560" s="118">
        <v>2.4048839999999998E-2</v>
      </c>
      <c r="P560" s="116">
        <v>1249.74</v>
      </c>
      <c r="Q560" s="116">
        <v>1279.7947999999999</v>
      </c>
      <c r="R560" s="12">
        <v>0</v>
      </c>
      <c r="S560" s="116">
        <v>-30.0548</v>
      </c>
      <c r="T560" s="12">
        <v>3</v>
      </c>
      <c r="U560" s="12">
        <v>1</v>
      </c>
      <c r="V560" s="116">
        <v>1249.74</v>
      </c>
      <c r="W560" s="116">
        <v>1279.7947999999999</v>
      </c>
      <c r="X560" s="12" t="s">
        <v>256</v>
      </c>
      <c r="Y560" s="12">
        <v>1</v>
      </c>
      <c r="Z560" s="12">
        <v>0</v>
      </c>
      <c r="AA560" s="12">
        <v>0</v>
      </c>
      <c r="AB560" s="12">
        <v>0</v>
      </c>
      <c r="AC560" s="12">
        <v>7</v>
      </c>
      <c r="AD560" s="12">
        <v>5</v>
      </c>
      <c r="AE560" s="12">
        <v>1</v>
      </c>
      <c r="AF560" s="12">
        <v>14</v>
      </c>
      <c r="AG560" s="12" t="s">
        <v>2090</v>
      </c>
      <c r="AH560" s="12" t="s">
        <v>1552</v>
      </c>
    </row>
    <row r="561" spans="2:34" ht="28.8" x14ac:dyDescent="0.3">
      <c r="B561" s="12" t="s">
        <v>1105</v>
      </c>
      <c r="C561" s="12" t="s">
        <v>304</v>
      </c>
      <c r="D561" s="12" t="s">
        <v>333</v>
      </c>
      <c r="E561" s="12" t="s">
        <v>254</v>
      </c>
      <c r="F561" s="12" t="s">
        <v>2846</v>
      </c>
      <c r="G561" s="12" t="s">
        <v>1532</v>
      </c>
      <c r="H561" s="12" t="s">
        <v>1189</v>
      </c>
      <c r="I561" s="12" t="s">
        <v>1176</v>
      </c>
      <c r="J561" s="12" t="s">
        <v>1132</v>
      </c>
      <c r="K561" s="12" t="s">
        <v>1190</v>
      </c>
      <c r="L561" s="84" t="s">
        <v>722</v>
      </c>
      <c r="M561" s="85"/>
      <c r="N561" s="88" t="s">
        <v>722</v>
      </c>
      <c r="O561" s="118">
        <v>0.24802974999999999</v>
      </c>
      <c r="P561" s="116">
        <v>1249.74</v>
      </c>
      <c r="Q561" s="116">
        <v>1559.7127</v>
      </c>
      <c r="R561" s="12">
        <v>0</v>
      </c>
      <c r="S561" s="116">
        <v>-309.97269999999997</v>
      </c>
      <c r="T561" s="12">
        <v>4</v>
      </c>
      <c r="U561" s="12">
        <v>1</v>
      </c>
      <c r="V561" s="116">
        <v>1249.74</v>
      </c>
      <c r="W561" s="116">
        <v>1559.7127</v>
      </c>
      <c r="X561" s="12" t="s">
        <v>256</v>
      </c>
      <c r="Y561" s="12">
        <v>1</v>
      </c>
      <c r="Z561" s="12">
        <v>0</v>
      </c>
      <c r="AA561" s="12">
        <v>0</v>
      </c>
      <c r="AB561" s="12">
        <v>0</v>
      </c>
      <c r="AC561" s="12">
        <v>5</v>
      </c>
      <c r="AD561" s="12">
        <v>5</v>
      </c>
      <c r="AE561" s="12">
        <v>1</v>
      </c>
      <c r="AF561" s="12">
        <v>14</v>
      </c>
      <c r="AG561" s="12" t="s">
        <v>2091</v>
      </c>
      <c r="AH561" s="12" t="s">
        <v>1552</v>
      </c>
    </row>
    <row r="562" spans="2:34" ht="28.8" x14ac:dyDescent="0.3">
      <c r="B562" s="12" t="s">
        <v>1105</v>
      </c>
      <c r="C562" s="12" t="s">
        <v>304</v>
      </c>
      <c r="D562" s="12" t="s">
        <v>333</v>
      </c>
      <c r="E562" s="12" t="s">
        <v>262</v>
      </c>
      <c r="F562" s="12" t="s">
        <v>1531</v>
      </c>
      <c r="G562" s="12" t="s">
        <v>1532</v>
      </c>
      <c r="H562" s="12" t="s">
        <v>1189</v>
      </c>
      <c r="I562" s="12" t="s">
        <v>1176</v>
      </c>
      <c r="J562" s="12" t="s">
        <v>1132</v>
      </c>
      <c r="K562" s="12" t="s">
        <v>1190</v>
      </c>
      <c r="L562" s="84" t="s">
        <v>722</v>
      </c>
      <c r="M562" s="85"/>
      <c r="N562" s="88" t="s">
        <v>722</v>
      </c>
      <c r="O562" s="118">
        <v>0.26432674</v>
      </c>
      <c r="P562" s="116">
        <v>1249.74</v>
      </c>
      <c r="Q562" s="116">
        <v>1580.0797</v>
      </c>
      <c r="R562" s="12">
        <v>0</v>
      </c>
      <c r="S562" s="116">
        <v>-330.33969999999999</v>
      </c>
      <c r="T562" s="12">
        <v>5</v>
      </c>
      <c r="U562" s="12">
        <v>1</v>
      </c>
      <c r="V562" s="116">
        <v>1249.74</v>
      </c>
      <c r="W562" s="116">
        <v>1580.0797</v>
      </c>
      <c r="X562" s="12" t="s">
        <v>256</v>
      </c>
      <c r="Y562" s="12">
        <v>1</v>
      </c>
      <c r="Z562" s="12">
        <v>0</v>
      </c>
      <c r="AA562" s="12">
        <v>0</v>
      </c>
      <c r="AB562" s="12">
        <v>0</v>
      </c>
      <c r="AC562" s="12">
        <v>9</v>
      </c>
      <c r="AD562" s="12">
        <v>5</v>
      </c>
      <c r="AE562" s="12">
        <v>1</v>
      </c>
      <c r="AF562" s="12">
        <v>14</v>
      </c>
      <c r="AG562" s="12" t="s">
        <v>2092</v>
      </c>
      <c r="AH562" s="12" t="s">
        <v>1552</v>
      </c>
    </row>
    <row r="563" spans="2:34" ht="28.8" x14ac:dyDescent="0.3">
      <c r="B563" s="12" t="s">
        <v>1105</v>
      </c>
      <c r="C563" s="12" t="s">
        <v>304</v>
      </c>
      <c r="D563" s="12" t="s">
        <v>333</v>
      </c>
      <c r="E563" s="12" t="s">
        <v>256</v>
      </c>
      <c r="F563" s="12" t="s">
        <v>2846</v>
      </c>
      <c r="G563" s="12" t="s">
        <v>2898</v>
      </c>
      <c r="H563" s="12" t="s">
        <v>1189</v>
      </c>
      <c r="I563" s="12" t="s">
        <v>1176</v>
      </c>
      <c r="J563" s="12" t="s">
        <v>1132</v>
      </c>
      <c r="K563" s="12" t="s">
        <v>1190</v>
      </c>
      <c r="L563" s="84" t="s">
        <v>722</v>
      </c>
      <c r="M563" s="85"/>
      <c r="N563" s="88" t="s">
        <v>722</v>
      </c>
      <c r="O563" s="118">
        <v>0.39342750999999998</v>
      </c>
      <c r="P563" s="116">
        <v>1249.74</v>
      </c>
      <c r="Q563" s="116">
        <v>1741.4221</v>
      </c>
      <c r="R563" s="12">
        <v>0</v>
      </c>
      <c r="S563" s="116">
        <v>-491.68209999999999</v>
      </c>
      <c r="T563" s="12">
        <v>6</v>
      </c>
      <c r="U563" s="12">
        <v>1</v>
      </c>
      <c r="V563" s="116">
        <v>1249.74</v>
      </c>
      <c r="W563" s="116">
        <v>1741.4221</v>
      </c>
      <c r="X563" s="12" t="s">
        <v>256</v>
      </c>
      <c r="Y563" s="12">
        <v>1</v>
      </c>
      <c r="Z563" s="12">
        <v>0</v>
      </c>
      <c r="AA563" s="12">
        <v>0</v>
      </c>
      <c r="AB563" s="12">
        <v>1</v>
      </c>
      <c r="AC563" s="12">
        <v>6</v>
      </c>
      <c r="AD563" s="12">
        <v>5</v>
      </c>
      <c r="AE563" s="12">
        <v>1</v>
      </c>
      <c r="AF563" s="12">
        <v>14</v>
      </c>
      <c r="AG563" s="12" t="s">
        <v>2093</v>
      </c>
      <c r="AH563" s="12" t="s">
        <v>1552</v>
      </c>
    </row>
    <row r="564" spans="2:34" ht="28.8" x14ac:dyDescent="0.3">
      <c r="B564" s="12" t="s">
        <v>1105</v>
      </c>
      <c r="C564" s="12" t="s">
        <v>304</v>
      </c>
      <c r="D564" s="12" t="s">
        <v>333</v>
      </c>
      <c r="E564" s="12" t="s">
        <v>246</v>
      </c>
      <c r="F564" s="12" t="s">
        <v>1531</v>
      </c>
      <c r="G564" s="12" t="s">
        <v>2898</v>
      </c>
      <c r="H564" s="12" t="s">
        <v>1189</v>
      </c>
      <c r="I564" s="12" t="s">
        <v>1176</v>
      </c>
      <c r="J564" s="12" t="s">
        <v>1132</v>
      </c>
      <c r="K564" s="12" t="s">
        <v>1190</v>
      </c>
      <c r="L564" s="84" t="s">
        <v>722</v>
      </c>
      <c r="M564" s="85"/>
      <c r="N564" s="88" t="s">
        <v>722</v>
      </c>
      <c r="O564" s="118">
        <v>0.39771144000000003</v>
      </c>
      <c r="P564" s="116">
        <v>1249.74</v>
      </c>
      <c r="Q564" s="116">
        <v>1746.7759000000001</v>
      </c>
      <c r="R564" s="12">
        <v>0</v>
      </c>
      <c r="S564" s="116">
        <v>-497.03590000000003</v>
      </c>
      <c r="T564" s="12">
        <v>7</v>
      </c>
      <c r="U564" s="12">
        <v>1</v>
      </c>
      <c r="V564" s="116">
        <v>1249.74</v>
      </c>
      <c r="W564" s="116">
        <v>1746.7759000000001</v>
      </c>
      <c r="X564" s="12" t="s">
        <v>256</v>
      </c>
      <c r="Y564" s="12">
        <v>1</v>
      </c>
      <c r="Z564" s="12">
        <v>0</v>
      </c>
      <c r="AA564" s="12">
        <v>0</v>
      </c>
      <c r="AB564" s="12">
        <v>0</v>
      </c>
      <c r="AC564" s="12">
        <v>2</v>
      </c>
      <c r="AD564" s="12">
        <v>5</v>
      </c>
      <c r="AE564" s="12">
        <v>1</v>
      </c>
      <c r="AF564" s="12">
        <v>14</v>
      </c>
      <c r="AG564" s="12" t="s">
        <v>2094</v>
      </c>
      <c r="AH564" s="12" t="s">
        <v>1552</v>
      </c>
    </row>
    <row r="565" spans="2:34" ht="28.8" x14ac:dyDescent="0.3">
      <c r="B565" s="12" t="s">
        <v>1105</v>
      </c>
      <c r="C565" s="12" t="s">
        <v>304</v>
      </c>
      <c r="D565" s="12" t="s">
        <v>333</v>
      </c>
      <c r="E565" s="12" t="s">
        <v>251</v>
      </c>
      <c r="F565" s="12" t="s">
        <v>1531</v>
      </c>
      <c r="G565" s="12" t="s">
        <v>2898</v>
      </c>
      <c r="H565" s="12" t="s">
        <v>1189</v>
      </c>
      <c r="I565" s="12" t="s">
        <v>1176</v>
      </c>
      <c r="J565" s="12" t="s">
        <v>1132</v>
      </c>
      <c r="K565" s="12" t="s">
        <v>1190</v>
      </c>
      <c r="L565" s="84" t="s">
        <v>722</v>
      </c>
      <c r="M565" s="85"/>
      <c r="N565" s="88" t="s">
        <v>722</v>
      </c>
      <c r="O565" s="118">
        <v>0.46883511999999999</v>
      </c>
      <c r="P565" s="116">
        <v>1249.74</v>
      </c>
      <c r="Q565" s="116">
        <v>1835.662</v>
      </c>
      <c r="R565" s="12">
        <v>0</v>
      </c>
      <c r="S565" s="116">
        <v>-585.92200000000003</v>
      </c>
      <c r="T565" s="12">
        <v>8</v>
      </c>
      <c r="U565" s="12">
        <v>1</v>
      </c>
      <c r="V565" s="116">
        <v>1249.74</v>
      </c>
      <c r="W565" s="116">
        <v>1835.662</v>
      </c>
      <c r="X565" s="12" t="s">
        <v>256</v>
      </c>
      <c r="Y565" s="12">
        <v>1</v>
      </c>
      <c r="Z565" s="12">
        <v>0</v>
      </c>
      <c r="AA565" s="12">
        <v>0</v>
      </c>
      <c r="AB565" s="12">
        <v>0</v>
      </c>
      <c r="AC565" s="12">
        <v>4</v>
      </c>
      <c r="AD565" s="12">
        <v>5</v>
      </c>
      <c r="AE565" s="12">
        <v>1</v>
      </c>
      <c r="AF565" s="12">
        <v>14</v>
      </c>
      <c r="AG565" s="12" t="s">
        <v>2095</v>
      </c>
      <c r="AH565" s="12" t="s">
        <v>1552</v>
      </c>
    </row>
    <row r="566" spans="2:34" ht="43.2" x14ac:dyDescent="0.3">
      <c r="B566" s="12" t="s">
        <v>1105</v>
      </c>
      <c r="C566" s="12" t="s">
        <v>304</v>
      </c>
      <c r="D566" s="12" t="s">
        <v>312</v>
      </c>
      <c r="E566" s="12" t="s">
        <v>251</v>
      </c>
      <c r="F566" s="12" t="s">
        <v>1531</v>
      </c>
      <c r="G566" s="12" t="s">
        <v>2898</v>
      </c>
      <c r="H566" s="12" t="s">
        <v>1193</v>
      </c>
      <c r="I566" s="12" t="s">
        <v>1176</v>
      </c>
      <c r="J566" s="12" t="s">
        <v>1132</v>
      </c>
      <c r="K566" s="12" t="s">
        <v>1194</v>
      </c>
      <c r="L566" s="84" t="s">
        <v>723</v>
      </c>
      <c r="M566" s="85"/>
      <c r="N566" s="88" t="s">
        <v>723</v>
      </c>
      <c r="O566" s="118">
        <v>0.52400000000000002</v>
      </c>
      <c r="P566" s="116">
        <v>3.5</v>
      </c>
      <c r="Q566" s="116">
        <v>5.3339999999999996</v>
      </c>
      <c r="R566" s="12">
        <v>0</v>
      </c>
      <c r="S566" s="116">
        <v>-66.024000000000001</v>
      </c>
      <c r="T566" s="12">
        <v>0</v>
      </c>
      <c r="U566" s="12">
        <v>36</v>
      </c>
      <c r="V566" s="116">
        <v>126</v>
      </c>
      <c r="W566" s="116">
        <v>192.024</v>
      </c>
      <c r="X566" s="12" t="s">
        <v>256</v>
      </c>
      <c r="Y566" s="12">
        <v>1</v>
      </c>
      <c r="Z566" s="12">
        <v>1</v>
      </c>
      <c r="AA566" s="12">
        <v>0</v>
      </c>
      <c r="AB566" s="12">
        <v>0</v>
      </c>
      <c r="AC566" s="12">
        <v>4</v>
      </c>
      <c r="AD566" s="12">
        <v>1</v>
      </c>
      <c r="AE566" s="12">
        <v>1</v>
      </c>
      <c r="AF566" s="12">
        <v>15</v>
      </c>
      <c r="AG566" s="12" t="s">
        <v>2097</v>
      </c>
      <c r="AH566" s="12" t="s">
        <v>1552</v>
      </c>
    </row>
    <row r="567" spans="2:34" ht="43.2" x14ac:dyDescent="0.3">
      <c r="B567" s="12" t="s">
        <v>1105</v>
      </c>
      <c r="C567" s="12" t="s">
        <v>304</v>
      </c>
      <c r="D567" s="12" t="s">
        <v>312</v>
      </c>
      <c r="E567" s="12" t="s">
        <v>260</v>
      </c>
      <c r="F567" s="12" t="s">
        <v>2846</v>
      </c>
      <c r="G567" s="12" t="s">
        <v>2898</v>
      </c>
      <c r="H567" s="12" t="s">
        <v>1193</v>
      </c>
      <c r="I567" s="12" t="s">
        <v>1176</v>
      </c>
      <c r="J567" s="12" t="s">
        <v>1132</v>
      </c>
      <c r="K567" s="12" t="s">
        <v>1194</v>
      </c>
      <c r="L567" s="84" t="s">
        <v>723</v>
      </c>
      <c r="M567" s="85"/>
      <c r="N567" s="88" t="s">
        <v>723</v>
      </c>
      <c r="O567" s="118">
        <v>0.59199999999999997</v>
      </c>
      <c r="P567" s="116">
        <v>3.5</v>
      </c>
      <c r="Q567" s="116">
        <v>5.5720000000000001</v>
      </c>
      <c r="R567" s="12">
        <v>0</v>
      </c>
      <c r="S567" s="116">
        <v>-74.591999999999999</v>
      </c>
      <c r="T567" s="12">
        <v>0</v>
      </c>
      <c r="U567" s="12">
        <v>36</v>
      </c>
      <c r="V567" s="116">
        <v>126</v>
      </c>
      <c r="W567" s="116">
        <v>200.59200000000001</v>
      </c>
      <c r="X567" s="12" t="s">
        <v>256</v>
      </c>
      <c r="Y567" s="12">
        <v>1</v>
      </c>
      <c r="Z567" s="12">
        <v>1</v>
      </c>
      <c r="AA567" s="12">
        <v>0</v>
      </c>
      <c r="AB567" s="12">
        <v>0</v>
      </c>
      <c r="AC567" s="12">
        <v>8</v>
      </c>
      <c r="AD567" s="12">
        <v>1</v>
      </c>
      <c r="AE567" s="12">
        <v>1</v>
      </c>
      <c r="AF567" s="12">
        <v>15</v>
      </c>
      <c r="AG567" s="12" t="s">
        <v>2098</v>
      </c>
      <c r="AH567" s="12" t="s">
        <v>1552</v>
      </c>
    </row>
    <row r="568" spans="2:34" ht="43.2" x14ac:dyDescent="0.3">
      <c r="B568" s="12" t="s">
        <v>1105</v>
      </c>
      <c r="C568" s="12" t="s">
        <v>304</v>
      </c>
      <c r="D568" s="12" t="s">
        <v>312</v>
      </c>
      <c r="E568" s="12" t="s">
        <v>246</v>
      </c>
      <c r="F568" s="12" t="s">
        <v>1531</v>
      </c>
      <c r="G568" s="12" t="s">
        <v>2898</v>
      </c>
      <c r="H568" s="12" t="s">
        <v>1193</v>
      </c>
      <c r="I568" s="12" t="s">
        <v>1176</v>
      </c>
      <c r="J568" s="12" t="s">
        <v>1132</v>
      </c>
      <c r="K568" s="12" t="s">
        <v>1194</v>
      </c>
      <c r="L568" s="84" t="s">
        <v>723</v>
      </c>
      <c r="M568" s="85"/>
      <c r="N568" s="88" t="s">
        <v>723</v>
      </c>
      <c r="O568" s="118">
        <v>0.67200000000000004</v>
      </c>
      <c r="P568" s="116">
        <v>3.5</v>
      </c>
      <c r="Q568" s="116">
        <v>5.8520000000000003</v>
      </c>
      <c r="R568" s="12">
        <v>0</v>
      </c>
      <c r="S568" s="116">
        <v>-84.671999999999997</v>
      </c>
      <c r="T568" s="12">
        <v>0</v>
      </c>
      <c r="U568" s="12">
        <v>36</v>
      </c>
      <c r="V568" s="116">
        <v>126</v>
      </c>
      <c r="W568" s="116">
        <v>210.672</v>
      </c>
      <c r="X568" s="12" t="s">
        <v>256</v>
      </c>
      <c r="Y568" s="12">
        <v>1</v>
      </c>
      <c r="Z568" s="12">
        <v>1</v>
      </c>
      <c r="AA568" s="12">
        <v>0</v>
      </c>
      <c r="AB568" s="12">
        <v>0</v>
      </c>
      <c r="AC568" s="12">
        <v>2</v>
      </c>
      <c r="AD568" s="12">
        <v>1</v>
      </c>
      <c r="AE568" s="12">
        <v>1</v>
      </c>
      <c r="AF568" s="12">
        <v>15</v>
      </c>
      <c r="AG568" s="12" t="s">
        <v>2099</v>
      </c>
      <c r="AH568" s="12" t="s">
        <v>1552</v>
      </c>
    </row>
    <row r="569" spans="2:34" ht="43.2" x14ac:dyDescent="0.3">
      <c r="B569" s="12" t="s">
        <v>1105</v>
      </c>
      <c r="C569" s="12" t="s">
        <v>304</v>
      </c>
      <c r="D569" s="12" t="s">
        <v>312</v>
      </c>
      <c r="E569" s="12" t="s">
        <v>254</v>
      </c>
      <c r="F569" s="12" t="s">
        <v>2846</v>
      </c>
      <c r="G569" s="12" t="s">
        <v>1532</v>
      </c>
      <c r="H569" s="12" t="s">
        <v>1193</v>
      </c>
      <c r="I569" s="12" t="s">
        <v>1176</v>
      </c>
      <c r="J569" s="12" t="s">
        <v>1132</v>
      </c>
      <c r="K569" s="12" t="s">
        <v>1194</v>
      </c>
      <c r="L569" s="84" t="s">
        <v>722</v>
      </c>
      <c r="M569" s="85"/>
      <c r="N569" s="88" t="s">
        <v>722</v>
      </c>
      <c r="O569" s="118">
        <v>-0.67600000000000005</v>
      </c>
      <c r="P569" s="116">
        <v>3.5</v>
      </c>
      <c r="Q569" s="116">
        <v>1.1339999999999999</v>
      </c>
      <c r="R569" s="12">
        <v>0</v>
      </c>
      <c r="S569" s="116">
        <v>85.176000000000002</v>
      </c>
      <c r="T569" s="12">
        <v>1</v>
      </c>
      <c r="U569" s="12">
        <v>36</v>
      </c>
      <c r="V569" s="116">
        <v>126</v>
      </c>
      <c r="W569" s="116">
        <v>40.823999999999998</v>
      </c>
      <c r="X569" s="12" t="s">
        <v>256</v>
      </c>
      <c r="Y569" s="12">
        <v>0</v>
      </c>
      <c r="Z569" s="12">
        <v>0</v>
      </c>
      <c r="AA569" s="12">
        <v>0</v>
      </c>
      <c r="AB569" s="12">
        <v>0</v>
      </c>
      <c r="AC569" s="12">
        <v>5</v>
      </c>
      <c r="AD569" s="12">
        <v>1</v>
      </c>
      <c r="AE569" s="12">
        <v>1</v>
      </c>
      <c r="AF569" s="12">
        <v>15</v>
      </c>
      <c r="AG569" s="12" t="s">
        <v>2096</v>
      </c>
      <c r="AH569" s="12" t="s">
        <v>1552</v>
      </c>
    </row>
    <row r="570" spans="2:34" ht="43.2" x14ac:dyDescent="0.3">
      <c r="B570" s="12" t="s">
        <v>1105</v>
      </c>
      <c r="C570" s="12" t="s">
        <v>304</v>
      </c>
      <c r="D570" s="12" t="s">
        <v>312</v>
      </c>
      <c r="E570" s="12" t="s">
        <v>262</v>
      </c>
      <c r="F570" s="12" t="s">
        <v>1531</v>
      </c>
      <c r="G570" s="12" t="s">
        <v>1532</v>
      </c>
      <c r="H570" s="12" t="s">
        <v>1193</v>
      </c>
      <c r="I570" s="12" t="s">
        <v>1176</v>
      </c>
      <c r="J570" s="12" t="s">
        <v>1132</v>
      </c>
      <c r="K570" s="12" t="s">
        <v>1194</v>
      </c>
      <c r="L570" s="84" t="s">
        <v>722</v>
      </c>
      <c r="M570" s="85"/>
      <c r="N570" s="88" t="s">
        <v>722</v>
      </c>
      <c r="O570" s="118">
        <v>-0.46800000000000003</v>
      </c>
      <c r="P570" s="116">
        <v>3.5</v>
      </c>
      <c r="Q570" s="116">
        <v>1.8620000000000001</v>
      </c>
      <c r="R570" s="12">
        <v>0</v>
      </c>
      <c r="S570" s="116">
        <v>58.967999999999897</v>
      </c>
      <c r="T570" s="12">
        <v>2</v>
      </c>
      <c r="U570" s="12">
        <v>36</v>
      </c>
      <c r="V570" s="116">
        <v>126</v>
      </c>
      <c r="W570" s="116">
        <v>67.031999999999996</v>
      </c>
      <c r="X570" s="12" t="s">
        <v>256</v>
      </c>
      <c r="Y570" s="12">
        <v>0</v>
      </c>
      <c r="Z570" s="12">
        <v>0</v>
      </c>
      <c r="AA570" s="12">
        <v>0</v>
      </c>
      <c r="AB570" s="12">
        <v>0</v>
      </c>
      <c r="AC570" s="12">
        <v>9</v>
      </c>
      <c r="AD570" s="12">
        <v>1</v>
      </c>
      <c r="AE570" s="12">
        <v>1</v>
      </c>
      <c r="AF570" s="12">
        <v>15</v>
      </c>
      <c r="AG570" s="12" t="s">
        <v>2100</v>
      </c>
      <c r="AH570" s="12" t="s">
        <v>1552</v>
      </c>
    </row>
    <row r="571" spans="2:34" ht="43.2" x14ac:dyDescent="0.3">
      <c r="B571" s="12" t="s">
        <v>1105</v>
      </c>
      <c r="C571" s="12" t="s">
        <v>304</v>
      </c>
      <c r="D571" s="12" t="s">
        <v>312</v>
      </c>
      <c r="E571" s="12" t="s">
        <v>259</v>
      </c>
      <c r="F571" s="12" t="s">
        <v>2846</v>
      </c>
      <c r="G571" s="12" t="s">
        <v>1532</v>
      </c>
      <c r="H571" s="12" t="s">
        <v>1193</v>
      </c>
      <c r="I571" s="12" t="s">
        <v>1176</v>
      </c>
      <c r="J571" s="12" t="s">
        <v>1132</v>
      </c>
      <c r="K571" s="12" t="s">
        <v>1194</v>
      </c>
      <c r="L571" s="84" t="s">
        <v>722</v>
      </c>
      <c r="M571" s="85"/>
      <c r="N571" s="88" t="s">
        <v>722</v>
      </c>
      <c r="O571" s="118">
        <v>-0.18</v>
      </c>
      <c r="P571" s="116">
        <v>3.5</v>
      </c>
      <c r="Q571" s="116">
        <v>2.87</v>
      </c>
      <c r="R571" s="12">
        <v>0</v>
      </c>
      <c r="S571" s="116">
        <v>22.68</v>
      </c>
      <c r="T571" s="12">
        <v>3</v>
      </c>
      <c r="U571" s="12">
        <v>36</v>
      </c>
      <c r="V571" s="116">
        <v>126</v>
      </c>
      <c r="W571" s="116">
        <v>103.32</v>
      </c>
      <c r="X571" s="12" t="s">
        <v>256</v>
      </c>
      <c r="Y571" s="12">
        <v>0</v>
      </c>
      <c r="Z571" s="12">
        <v>0</v>
      </c>
      <c r="AA571" s="12">
        <v>0</v>
      </c>
      <c r="AB571" s="12">
        <v>0</v>
      </c>
      <c r="AC571" s="12">
        <v>7</v>
      </c>
      <c r="AD571" s="12">
        <v>1</v>
      </c>
      <c r="AE571" s="12">
        <v>1</v>
      </c>
      <c r="AF571" s="12">
        <v>15</v>
      </c>
      <c r="AG571" s="12" t="s">
        <v>2101</v>
      </c>
      <c r="AH571" s="12" t="s">
        <v>1552</v>
      </c>
    </row>
    <row r="572" spans="2:34" ht="43.2" x14ac:dyDescent="0.3">
      <c r="B572" s="12" t="s">
        <v>1105</v>
      </c>
      <c r="C572" s="12" t="s">
        <v>304</v>
      </c>
      <c r="D572" s="12" t="s">
        <v>312</v>
      </c>
      <c r="E572" s="12" t="s">
        <v>249</v>
      </c>
      <c r="F572" s="12" t="s">
        <v>1531</v>
      </c>
      <c r="G572" s="12" t="s">
        <v>1532</v>
      </c>
      <c r="H572" s="12" t="s">
        <v>1193</v>
      </c>
      <c r="I572" s="12" t="s">
        <v>1176</v>
      </c>
      <c r="J572" s="12" t="s">
        <v>1132</v>
      </c>
      <c r="K572" s="12" t="s">
        <v>1194</v>
      </c>
      <c r="L572" s="84" t="s">
        <v>722</v>
      </c>
      <c r="M572" s="85"/>
      <c r="N572" s="88" t="s">
        <v>722</v>
      </c>
      <c r="O572" s="118">
        <v>-7.1999999999999995E-2</v>
      </c>
      <c r="P572" s="116">
        <v>3.5</v>
      </c>
      <c r="Q572" s="116">
        <v>3.2480000000000002</v>
      </c>
      <c r="R572" s="12">
        <v>0</v>
      </c>
      <c r="S572" s="116">
        <v>9.0719999999999992</v>
      </c>
      <c r="T572" s="12">
        <v>4</v>
      </c>
      <c r="U572" s="12">
        <v>36</v>
      </c>
      <c r="V572" s="116">
        <v>126</v>
      </c>
      <c r="W572" s="116">
        <v>116.928</v>
      </c>
      <c r="X572" s="12" t="s">
        <v>256</v>
      </c>
      <c r="Y572" s="12">
        <v>0</v>
      </c>
      <c r="Z572" s="12">
        <v>0</v>
      </c>
      <c r="AA572" s="12">
        <v>0</v>
      </c>
      <c r="AB572" s="12">
        <v>0</v>
      </c>
      <c r="AC572" s="12">
        <v>3</v>
      </c>
      <c r="AD572" s="12">
        <v>1</v>
      </c>
      <c r="AE572" s="12">
        <v>1</v>
      </c>
      <c r="AF572" s="12">
        <v>15</v>
      </c>
      <c r="AG572" s="12" t="s">
        <v>2102</v>
      </c>
      <c r="AH572" s="12" t="s">
        <v>1552</v>
      </c>
    </row>
    <row r="573" spans="2:34" ht="43.2" x14ac:dyDescent="0.3">
      <c r="B573" s="12" t="s">
        <v>1105</v>
      </c>
      <c r="C573" s="12" t="s">
        <v>304</v>
      </c>
      <c r="D573" s="12" t="s">
        <v>312</v>
      </c>
      <c r="E573" s="12" t="s">
        <v>256</v>
      </c>
      <c r="F573" s="12" t="s">
        <v>2846</v>
      </c>
      <c r="G573" s="12" t="s">
        <v>2898</v>
      </c>
      <c r="H573" s="12" t="s">
        <v>1193</v>
      </c>
      <c r="I573" s="12" t="s">
        <v>1176</v>
      </c>
      <c r="J573" s="12" t="s">
        <v>1132</v>
      </c>
      <c r="K573" s="12" t="s">
        <v>1194</v>
      </c>
      <c r="L573" s="84" t="s">
        <v>722</v>
      </c>
      <c r="M573" s="85"/>
      <c r="N573" s="88" t="s">
        <v>722</v>
      </c>
      <c r="O573" s="118">
        <v>0.221</v>
      </c>
      <c r="P573" s="116">
        <v>3.5</v>
      </c>
      <c r="Q573" s="116">
        <v>4.2735000000000003</v>
      </c>
      <c r="R573" s="12">
        <v>0</v>
      </c>
      <c r="S573" s="116">
        <v>-27.846</v>
      </c>
      <c r="T573" s="12">
        <v>5</v>
      </c>
      <c r="U573" s="12">
        <v>36</v>
      </c>
      <c r="V573" s="116">
        <v>126</v>
      </c>
      <c r="W573" s="116">
        <v>153.846</v>
      </c>
      <c r="X573" s="12" t="s">
        <v>256</v>
      </c>
      <c r="Y573" s="12">
        <v>1</v>
      </c>
      <c r="Z573" s="12">
        <v>0</v>
      </c>
      <c r="AA573" s="12">
        <v>0</v>
      </c>
      <c r="AB573" s="12">
        <v>1</v>
      </c>
      <c r="AC573" s="12">
        <v>6</v>
      </c>
      <c r="AD573" s="12">
        <v>1</v>
      </c>
      <c r="AE573" s="12">
        <v>1</v>
      </c>
      <c r="AF573" s="12">
        <v>15</v>
      </c>
      <c r="AG573" s="12" t="s">
        <v>2103</v>
      </c>
      <c r="AH573" s="12" t="s">
        <v>1552</v>
      </c>
    </row>
    <row r="574" spans="2:34" ht="28.8" x14ac:dyDescent="0.3">
      <c r="B574" s="12" t="s">
        <v>1105</v>
      </c>
      <c r="C574" s="12" t="s">
        <v>304</v>
      </c>
      <c r="D574" s="12" t="s">
        <v>322</v>
      </c>
      <c r="E574" s="12" t="s">
        <v>262</v>
      </c>
      <c r="F574" s="12" t="s">
        <v>1531</v>
      </c>
      <c r="G574" s="12" t="s">
        <v>1532</v>
      </c>
      <c r="H574" s="12" t="s">
        <v>1193</v>
      </c>
      <c r="I574" s="12" t="s">
        <v>1176</v>
      </c>
      <c r="J574" s="12" t="s">
        <v>1132</v>
      </c>
      <c r="K574" s="12" t="s">
        <v>1194</v>
      </c>
      <c r="L574" s="84" t="s">
        <v>723</v>
      </c>
      <c r="M574" s="85"/>
      <c r="N574" s="88" t="s">
        <v>723</v>
      </c>
      <c r="O574" s="118">
        <v>-0.77251908000000002</v>
      </c>
      <c r="P574" s="116">
        <v>0.45850000000000002</v>
      </c>
      <c r="Q574" s="116">
        <v>0.1043</v>
      </c>
      <c r="R574" s="12">
        <v>0</v>
      </c>
      <c r="S574" s="116">
        <v>12.751200000000001</v>
      </c>
      <c r="T574" s="12">
        <v>0</v>
      </c>
      <c r="U574" s="12">
        <v>36</v>
      </c>
      <c r="V574" s="116">
        <v>16.506</v>
      </c>
      <c r="W574" s="116">
        <v>3.7547999999999999</v>
      </c>
      <c r="X574" s="12" t="s">
        <v>256</v>
      </c>
      <c r="Y574" s="12">
        <v>0</v>
      </c>
      <c r="Z574" s="12">
        <v>0</v>
      </c>
      <c r="AA574" s="12">
        <v>1</v>
      </c>
      <c r="AB574" s="12">
        <v>0</v>
      </c>
      <c r="AC574" s="12">
        <v>9</v>
      </c>
      <c r="AD574" s="12">
        <v>2</v>
      </c>
      <c r="AE574" s="12">
        <v>1</v>
      </c>
      <c r="AF574" s="12">
        <v>15</v>
      </c>
      <c r="AG574" s="12" t="s">
        <v>2104</v>
      </c>
      <c r="AH574" s="12" t="s">
        <v>1552</v>
      </c>
    </row>
    <row r="575" spans="2:34" ht="28.8" x14ac:dyDescent="0.3">
      <c r="B575" s="12" t="s">
        <v>1105</v>
      </c>
      <c r="C575" s="12" t="s">
        <v>304</v>
      </c>
      <c r="D575" s="12" t="s">
        <v>322</v>
      </c>
      <c r="E575" s="12" t="s">
        <v>254</v>
      </c>
      <c r="F575" s="12" t="s">
        <v>2846</v>
      </c>
      <c r="G575" s="12" t="s">
        <v>1532</v>
      </c>
      <c r="H575" s="12" t="s">
        <v>1193</v>
      </c>
      <c r="I575" s="12" t="s">
        <v>1176</v>
      </c>
      <c r="J575" s="12" t="s">
        <v>1132</v>
      </c>
      <c r="K575" s="12" t="s">
        <v>1194</v>
      </c>
      <c r="L575" s="84" t="s">
        <v>723</v>
      </c>
      <c r="M575" s="85"/>
      <c r="N575" s="88" t="s">
        <v>723</v>
      </c>
      <c r="O575" s="118">
        <v>-0.75267176000000002</v>
      </c>
      <c r="P575" s="116">
        <v>0.45850000000000002</v>
      </c>
      <c r="Q575" s="116">
        <v>0.1134</v>
      </c>
      <c r="R575" s="12">
        <v>0</v>
      </c>
      <c r="S575" s="116">
        <v>12.4236</v>
      </c>
      <c r="T575" s="12">
        <v>0</v>
      </c>
      <c r="U575" s="12">
        <v>36</v>
      </c>
      <c r="V575" s="116">
        <v>16.506</v>
      </c>
      <c r="W575" s="116">
        <v>4.0823999999999998</v>
      </c>
      <c r="X575" s="12" t="s">
        <v>256</v>
      </c>
      <c r="Y575" s="12">
        <v>0</v>
      </c>
      <c r="Z575" s="12">
        <v>0</v>
      </c>
      <c r="AA575" s="12">
        <v>1</v>
      </c>
      <c r="AB575" s="12">
        <v>0</v>
      </c>
      <c r="AC575" s="12">
        <v>5</v>
      </c>
      <c r="AD575" s="12">
        <v>2</v>
      </c>
      <c r="AE575" s="12">
        <v>1</v>
      </c>
      <c r="AF575" s="12">
        <v>15</v>
      </c>
      <c r="AG575" s="12" t="s">
        <v>2105</v>
      </c>
      <c r="AH575" s="12" t="s">
        <v>1552</v>
      </c>
    </row>
    <row r="576" spans="2:34" ht="28.8" x14ac:dyDescent="0.3">
      <c r="B576" s="12" t="s">
        <v>1105</v>
      </c>
      <c r="C576" s="12" t="s">
        <v>304</v>
      </c>
      <c r="D576" s="12" t="s">
        <v>322</v>
      </c>
      <c r="E576" s="12" t="s">
        <v>246</v>
      </c>
      <c r="F576" s="12" t="s">
        <v>1531</v>
      </c>
      <c r="G576" s="12" t="s">
        <v>2898</v>
      </c>
      <c r="H576" s="12" t="s">
        <v>1193</v>
      </c>
      <c r="I576" s="12" t="s">
        <v>1176</v>
      </c>
      <c r="J576" s="12" t="s">
        <v>1132</v>
      </c>
      <c r="K576" s="12" t="s">
        <v>1194</v>
      </c>
      <c r="L576" s="84" t="s">
        <v>723</v>
      </c>
      <c r="M576" s="85"/>
      <c r="N576" s="88" t="s">
        <v>723</v>
      </c>
      <c r="O576" s="118">
        <v>0.76139586000000004</v>
      </c>
      <c r="P576" s="116">
        <v>0.45850000000000002</v>
      </c>
      <c r="Q576" s="116">
        <v>0.80759999999999998</v>
      </c>
      <c r="R576" s="12">
        <v>0</v>
      </c>
      <c r="S576" s="116">
        <v>-12.567600000000001</v>
      </c>
      <c r="T576" s="12">
        <v>0</v>
      </c>
      <c r="U576" s="12">
        <v>36</v>
      </c>
      <c r="V576" s="116">
        <v>16.506</v>
      </c>
      <c r="W576" s="116">
        <v>29.073599999999999</v>
      </c>
      <c r="X576" s="12" t="s">
        <v>256</v>
      </c>
      <c r="Y576" s="12">
        <v>1</v>
      </c>
      <c r="Z576" s="12">
        <v>1</v>
      </c>
      <c r="AA576" s="12">
        <v>0</v>
      </c>
      <c r="AB576" s="12">
        <v>0</v>
      </c>
      <c r="AC576" s="12">
        <v>2</v>
      </c>
      <c r="AD576" s="12">
        <v>2</v>
      </c>
      <c r="AE576" s="12">
        <v>1</v>
      </c>
      <c r="AF576" s="12">
        <v>15</v>
      </c>
      <c r="AG576" s="12" t="s">
        <v>2106</v>
      </c>
      <c r="AH576" s="12" t="s">
        <v>1552</v>
      </c>
    </row>
    <row r="577" spans="2:34" ht="28.8" x14ac:dyDescent="0.3">
      <c r="B577" s="12" t="s">
        <v>1105</v>
      </c>
      <c r="C577" s="12" t="s">
        <v>304</v>
      </c>
      <c r="D577" s="12" t="s">
        <v>322</v>
      </c>
      <c r="E577" s="12" t="s">
        <v>251</v>
      </c>
      <c r="F577" s="12" t="s">
        <v>1531</v>
      </c>
      <c r="G577" s="12" t="s">
        <v>2898</v>
      </c>
      <c r="H577" s="12" t="s">
        <v>1193</v>
      </c>
      <c r="I577" s="12" t="s">
        <v>1176</v>
      </c>
      <c r="J577" s="12" t="s">
        <v>1132</v>
      </c>
      <c r="K577" s="12" t="s">
        <v>1194</v>
      </c>
      <c r="L577" s="84" t="s">
        <v>723</v>
      </c>
      <c r="M577" s="85"/>
      <c r="N577" s="88" t="s">
        <v>723</v>
      </c>
      <c r="O577" s="118">
        <v>1.2104689200000001</v>
      </c>
      <c r="P577" s="116">
        <v>0.45850000000000002</v>
      </c>
      <c r="Q577" s="116">
        <v>1.0135000000000001</v>
      </c>
      <c r="R577" s="12">
        <v>0</v>
      </c>
      <c r="S577" s="116">
        <v>-19.98</v>
      </c>
      <c r="T577" s="12">
        <v>0</v>
      </c>
      <c r="U577" s="12">
        <v>36</v>
      </c>
      <c r="V577" s="116">
        <v>16.506</v>
      </c>
      <c r="W577" s="116">
        <v>36.485999999999997</v>
      </c>
      <c r="X577" s="12" t="s">
        <v>256</v>
      </c>
      <c r="Y577" s="12">
        <v>1</v>
      </c>
      <c r="Z577" s="12">
        <v>1</v>
      </c>
      <c r="AA577" s="12">
        <v>0</v>
      </c>
      <c r="AB577" s="12">
        <v>0</v>
      </c>
      <c r="AC577" s="12">
        <v>4</v>
      </c>
      <c r="AD577" s="12">
        <v>2</v>
      </c>
      <c r="AE577" s="12">
        <v>1</v>
      </c>
      <c r="AF577" s="12">
        <v>15</v>
      </c>
      <c r="AG577" s="12" t="s">
        <v>2107</v>
      </c>
      <c r="AH577" s="12" t="s">
        <v>1552</v>
      </c>
    </row>
    <row r="578" spans="2:34" ht="28.8" x14ac:dyDescent="0.3">
      <c r="B578" s="12" t="s">
        <v>1105</v>
      </c>
      <c r="C578" s="12" t="s">
        <v>304</v>
      </c>
      <c r="D578" s="12" t="s">
        <v>322</v>
      </c>
      <c r="E578" s="12" t="s">
        <v>260</v>
      </c>
      <c r="F578" s="12" t="s">
        <v>2846</v>
      </c>
      <c r="G578" s="12" t="s">
        <v>2898</v>
      </c>
      <c r="H578" s="12" t="s">
        <v>1193</v>
      </c>
      <c r="I578" s="12" t="s">
        <v>1176</v>
      </c>
      <c r="J578" s="12" t="s">
        <v>1132</v>
      </c>
      <c r="K578" s="12" t="s">
        <v>1194</v>
      </c>
      <c r="L578" s="84" t="s">
        <v>723</v>
      </c>
      <c r="M578" s="85"/>
      <c r="N578" s="88" t="s">
        <v>723</v>
      </c>
      <c r="O578" s="118">
        <v>1.3696837500000001</v>
      </c>
      <c r="P578" s="116">
        <v>0.45850000000000002</v>
      </c>
      <c r="Q578" s="116">
        <v>1.0865</v>
      </c>
      <c r="R578" s="12">
        <v>0</v>
      </c>
      <c r="S578" s="116">
        <v>-22.608000000000001</v>
      </c>
      <c r="T578" s="12">
        <v>0</v>
      </c>
      <c r="U578" s="12">
        <v>36</v>
      </c>
      <c r="V578" s="116">
        <v>16.506</v>
      </c>
      <c r="W578" s="116">
        <v>39.113999999999997</v>
      </c>
      <c r="X578" s="12" t="s">
        <v>256</v>
      </c>
      <c r="Y578" s="12">
        <v>1</v>
      </c>
      <c r="Z578" s="12">
        <v>1</v>
      </c>
      <c r="AA578" s="12">
        <v>0</v>
      </c>
      <c r="AB578" s="12">
        <v>0</v>
      </c>
      <c r="AC578" s="12">
        <v>8</v>
      </c>
      <c r="AD578" s="12">
        <v>2</v>
      </c>
      <c r="AE578" s="12">
        <v>1</v>
      </c>
      <c r="AF578" s="12">
        <v>15</v>
      </c>
      <c r="AG578" s="12" t="s">
        <v>2108</v>
      </c>
      <c r="AH578" s="12" t="s">
        <v>1552</v>
      </c>
    </row>
    <row r="579" spans="2:34" ht="28.8" x14ac:dyDescent="0.3">
      <c r="B579" s="12" t="s">
        <v>1105</v>
      </c>
      <c r="C579" s="12" t="s">
        <v>304</v>
      </c>
      <c r="D579" s="12" t="s">
        <v>322</v>
      </c>
      <c r="E579" s="12" t="s">
        <v>249</v>
      </c>
      <c r="F579" s="12" t="s">
        <v>1531</v>
      </c>
      <c r="G579" s="12" t="s">
        <v>1532</v>
      </c>
      <c r="H579" s="12" t="s">
        <v>1193</v>
      </c>
      <c r="I579" s="12" t="s">
        <v>1176</v>
      </c>
      <c r="J579" s="12" t="s">
        <v>1132</v>
      </c>
      <c r="K579" s="12" t="s">
        <v>1194</v>
      </c>
      <c r="L579" s="84" t="s">
        <v>722</v>
      </c>
      <c r="M579" s="85"/>
      <c r="N579" s="88" t="s">
        <v>722</v>
      </c>
      <c r="O579" s="118">
        <v>-0.36946564999999998</v>
      </c>
      <c r="P579" s="116">
        <v>0.45850000000000002</v>
      </c>
      <c r="Q579" s="116">
        <v>0.28910000000000002</v>
      </c>
      <c r="R579" s="12">
        <v>0</v>
      </c>
      <c r="S579" s="116">
        <v>6.0983999999999998</v>
      </c>
      <c r="T579" s="12">
        <v>1</v>
      </c>
      <c r="U579" s="12">
        <v>36</v>
      </c>
      <c r="V579" s="116">
        <v>16.506</v>
      </c>
      <c r="W579" s="116">
        <v>10.4076</v>
      </c>
      <c r="X579" s="12" t="s">
        <v>256</v>
      </c>
      <c r="Y579" s="12">
        <v>0</v>
      </c>
      <c r="Z579" s="12">
        <v>0</v>
      </c>
      <c r="AA579" s="12">
        <v>0</v>
      </c>
      <c r="AB579" s="12">
        <v>0</v>
      </c>
      <c r="AC579" s="12">
        <v>3</v>
      </c>
      <c r="AD579" s="12">
        <v>2</v>
      </c>
      <c r="AE579" s="12">
        <v>1</v>
      </c>
      <c r="AF579" s="12">
        <v>15</v>
      </c>
      <c r="AG579" s="12" t="s">
        <v>2109</v>
      </c>
      <c r="AH579" s="12" t="s">
        <v>1552</v>
      </c>
    </row>
    <row r="580" spans="2:34" ht="28.8" x14ac:dyDescent="0.3">
      <c r="B580" s="12" t="s">
        <v>1105</v>
      </c>
      <c r="C580" s="12" t="s">
        <v>304</v>
      </c>
      <c r="D580" s="12" t="s">
        <v>322</v>
      </c>
      <c r="E580" s="12" t="s">
        <v>259</v>
      </c>
      <c r="F580" s="12" t="s">
        <v>2846</v>
      </c>
      <c r="G580" s="12" t="s">
        <v>1532</v>
      </c>
      <c r="H580" s="12" t="s">
        <v>1193</v>
      </c>
      <c r="I580" s="12" t="s">
        <v>1176</v>
      </c>
      <c r="J580" s="12" t="s">
        <v>1132</v>
      </c>
      <c r="K580" s="12" t="s">
        <v>1194</v>
      </c>
      <c r="L580" s="84" t="s">
        <v>722</v>
      </c>
      <c r="M580" s="85"/>
      <c r="N580" s="88" t="s">
        <v>722</v>
      </c>
      <c r="O580" s="118">
        <v>-0.26128679999999999</v>
      </c>
      <c r="P580" s="116">
        <v>0.45850000000000002</v>
      </c>
      <c r="Q580" s="116">
        <v>0.3387</v>
      </c>
      <c r="R580" s="12">
        <v>0</v>
      </c>
      <c r="S580" s="116">
        <v>4.3128000000000002</v>
      </c>
      <c r="T580" s="12">
        <v>2</v>
      </c>
      <c r="U580" s="12">
        <v>36</v>
      </c>
      <c r="V580" s="116">
        <v>16.506</v>
      </c>
      <c r="W580" s="116">
        <v>12.193199999999999</v>
      </c>
      <c r="X580" s="12" t="s">
        <v>256</v>
      </c>
      <c r="Y580" s="12">
        <v>0</v>
      </c>
      <c r="Z580" s="12">
        <v>0</v>
      </c>
      <c r="AA580" s="12">
        <v>0</v>
      </c>
      <c r="AB580" s="12">
        <v>0</v>
      </c>
      <c r="AC580" s="12">
        <v>7</v>
      </c>
      <c r="AD580" s="12">
        <v>2</v>
      </c>
      <c r="AE580" s="12">
        <v>1</v>
      </c>
      <c r="AF580" s="12">
        <v>15</v>
      </c>
      <c r="AG580" s="12" t="s">
        <v>2110</v>
      </c>
      <c r="AH580" s="12" t="s">
        <v>1552</v>
      </c>
    </row>
    <row r="581" spans="2:34" ht="28.8" x14ac:dyDescent="0.3">
      <c r="B581" s="12" t="s">
        <v>1105</v>
      </c>
      <c r="C581" s="12" t="s">
        <v>304</v>
      </c>
      <c r="D581" s="12" t="s">
        <v>322</v>
      </c>
      <c r="E581" s="12" t="s">
        <v>256</v>
      </c>
      <c r="F581" s="12" t="s">
        <v>2846</v>
      </c>
      <c r="G581" s="12" t="s">
        <v>2898</v>
      </c>
      <c r="H581" s="12" t="s">
        <v>1193</v>
      </c>
      <c r="I581" s="12" t="s">
        <v>1176</v>
      </c>
      <c r="J581" s="12" t="s">
        <v>1132</v>
      </c>
      <c r="K581" s="12" t="s">
        <v>1194</v>
      </c>
      <c r="L581" s="84" t="s">
        <v>722</v>
      </c>
      <c r="M581" s="85"/>
      <c r="N581" s="88" t="s">
        <v>722</v>
      </c>
      <c r="O581" s="118">
        <v>0.33282443</v>
      </c>
      <c r="P581" s="116">
        <v>0.45850000000000002</v>
      </c>
      <c r="Q581" s="116">
        <v>0.61109999999999998</v>
      </c>
      <c r="R581" s="12">
        <v>0</v>
      </c>
      <c r="S581" s="116">
        <v>-5.4935999999999998</v>
      </c>
      <c r="T581" s="12">
        <v>3</v>
      </c>
      <c r="U581" s="12">
        <v>36</v>
      </c>
      <c r="V581" s="116">
        <v>16.506</v>
      </c>
      <c r="W581" s="116">
        <v>21.999600000000001</v>
      </c>
      <c r="X581" s="12" t="s">
        <v>256</v>
      </c>
      <c r="Y581" s="12">
        <v>1</v>
      </c>
      <c r="Z581" s="12">
        <v>0</v>
      </c>
      <c r="AA581" s="12">
        <v>0</v>
      </c>
      <c r="AB581" s="12">
        <v>1</v>
      </c>
      <c r="AC581" s="12">
        <v>6</v>
      </c>
      <c r="AD581" s="12">
        <v>2</v>
      </c>
      <c r="AE581" s="12">
        <v>1</v>
      </c>
      <c r="AF581" s="12">
        <v>15</v>
      </c>
      <c r="AG581" s="12" t="s">
        <v>2111</v>
      </c>
      <c r="AH581" s="12" t="s">
        <v>1552</v>
      </c>
    </row>
    <row r="582" spans="2:34" ht="28.8" x14ac:dyDescent="0.3">
      <c r="B582" s="12" t="s">
        <v>1105</v>
      </c>
      <c r="C582" s="12" t="s">
        <v>304</v>
      </c>
      <c r="D582" s="12" t="s">
        <v>327</v>
      </c>
      <c r="E582" s="12" t="s">
        <v>260</v>
      </c>
      <c r="F582" s="12" t="s">
        <v>2846</v>
      </c>
      <c r="G582" s="12" t="s">
        <v>2898</v>
      </c>
      <c r="H582" s="12" t="s">
        <v>1193</v>
      </c>
      <c r="I582" s="12" t="s">
        <v>1176</v>
      </c>
      <c r="J582" s="12" t="s">
        <v>1132</v>
      </c>
      <c r="K582" s="12" t="s">
        <v>1194</v>
      </c>
      <c r="L582" s="84" t="s">
        <v>723</v>
      </c>
      <c r="M582" s="85"/>
      <c r="N582" s="88" t="s">
        <v>723</v>
      </c>
      <c r="O582" s="118">
        <v>-0.86015037999999999</v>
      </c>
      <c r="P582" s="116">
        <v>0.19950000000000001</v>
      </c>
      <c r="Q582" s="116">
        <v>2.7900000000000001E-2</v>
      </c>
      <c r="R582" s="12">
        <v>0</v>
      </c>
      <c r="S582" s="116">
        <v>6.1776</v>
      </c>
      <c r="T582" s="12">
        <v>0</v>
      </c>
      <c r="U582" s="12">
        <v>36</v>
      </c>
      <c r="V582" s="116">
        <v>7.1820000000000004</v>
      </c>
      <c r="W582" s="116">
        <v>1.0044</v>
      </c>
      <c r="X582" s="12" t="s">
        <v>256</v>
      </c>
      <c r="Y582" s="12">
        <v>0</v>
      </c>
      <c r="Z582" s="12">
        <v>0</v>
      </c>
      <c r="AA582" s="12">
        <v>1</v>
      </c>
      <c r="AB582" s="12">
        <v>0</v>
      </c>
      <c r="AC582" s="12">
        <v>8</v>
      </c>
      <c r="AD582" s="12">
        <v>3</v>
      </c>
      <c r="AE582" s="12">
        <v>1</v>
      </c>
      <c r="AF582" s="12">
        <v>15</v>
      </c>
      <c r="AG582" s="12" t="s">
        <v>2112</v>
      </c>
      <c r="AH582" s="12" t="s">
        <v>1552</v>
      </c>
    </row>
    <row r="583" spans="2:34" ht="28.8" x14ac:dyDescent="0.3">
      <c r="B583" s="12" t="s">
        <v>1105</v>
      </c>
      <c r="C583" s="12" t="s">
        <v>304</v>
      </c>
      <c r="D583" s="12" t="s">
        <v>327</v>
      </c>
      <c r="E583" s="12" t="s">
        <v>251</v>
      </c>
      <c r="F583" s="12" t="s">
        <v>1531</v>
      </c>
      <c r="G583" s="12" t="s">
        <v>2898</v>
      </c>
      <c r="H583" s="12" t="s">
        <v>1193</v>
      </c>
      <c r="I583" s="12" t="s">
        <v>1176</v>
      </c>
      <c r="J583" s="12" t="s">
        <v>1132</v>
      </c>
      <c r="K583" s="12" t="s">
        <v>1194</v>
      </c>
      <c r="L583" s="84" t="s">
        <v>723</v>
      </c>
      <c r="M583" s="85"/>
      <c r="N583" s="88" t="s">
        <v>723</v>
      </c>
      <c r="O583" s="118">
        <v>3.2776942400000002</v>
      </c>
      <c r="P583" s="116">
        <v>0.19950000000000001</v>
      </c>
      <c r="Q583" s="116">
        <v>0.85340000000000005</v>
      </c>
      <c r="R583" s="12">
        <v>0</v>
      </c>
      <c r="S583" s="116">
        <v>-23.540400000000002</v>
      </c>
      <c r="T583" s="12">
        <v>0</v>
      </c>
      <c r="U583" s="12">
        <v>36</v>
      </c>
      <c r="V583" s="116">
        <v>7.1820000000000004</v>
      </c>
      <c r="W583" s="116">
        <v>30.7224</v>
      </c>
      <c r="X583" s="12" t="s">
        <v>256</v>
      </c>
      <c r="Y583" s="12">
        <v>1</v>
      </c>
      <c r="Z583" s="12">
        <v>1</v>
      </c>
      <c r="AA583" s="12">
        <v>0</v>
      </c>
      <c r="AB583" s="12">
        <v>0</v>
      </c>
      <c r="AC583" s="12">
        <v>4</v>
      </c>
      <c r="AD583" s="12">
        <v>3</v>
      </c>
      <c r="AE583" s="12">
        <v>1</v>
      </c>
      <c r="AF583" s="12">
        <v>15</v>
      </c>
      <c r="AG583" s="12" t="s">
        <v>2116</v>
      </c>
      <c r="AH583" s="12" t="s">
        <v>1552</v>
      </c>
    </row>
    <row r="584" spans="2:34" ht="28.8" x14ac:dyDescent="0.3">
      <c r="B584" s="12" t="s">
        <v>1105</v>
      </c>
      <c r="C584" s="12" t="s">
        <v>304</v>
      </c>
      <c r="D584" s="12" t="s">
        <v>327</v>
      </c>
      <c r="E584" s="12" t="s">
        <v>246</v>
      </c>
      <c r="F584" s="12" t="s">
        <v>1531</v>
      </c>
      <c r="G584" s="12" t="s">
        <v>2898</v>
      </c>
      <c r="H584" s="12" t="s">
        <v>1193</v>
      </c>
      <c r="I584" s="12" t="s">
        <v>1176</v>
      </c>
      <c r="J584" s="12" t="s">
        <v>1132</v>
      </c>
      <c r="K584" s="12" t="s">
        <v>1194</v>
      </c>
      <c r="L584" s="84" t="s">
        <v>723</v>
      </c>
      <c r="M584" s="85"/>
      <c r="N584" s="88" t="s">
        <v>723</v>
      </c>
      <c r="O584" s="118">
        <v>3.5468671700000001</v>
      </c>
      <c r="P584" s="116">
        <v>0.19950000000000001</v>
      </c>
      <c r="Q584" s="116">
        <v>0.90710000000000002</v>
      </c>
      <c r="R584" s="12">
        <v>0</v>
      </c>
      <c r="S584" s="116">
        <v>-25.473600000000001</v>
      </c>
      <c r="T584" s="12">
        <v>0</v>
      </c>
      <c r="U584" s="12">
        <v>36</v>
      </c>
      <c r="V584" s="116">
        <v>7.1820000000000004</v>
      </c>
      <c r="W584" s="116">
        <v>32.6556</v>
      </c>
      <c r="X584" s="12" t="s">
        <v>256</v>
      </c>
      <c r="Y584" s="12">
        <v>1</v>
      </c>
      <c r="Z584" s="12">
        <v>1</v>
      </c>
      <c r="AA584" s="12">
        <v>0</v>
      </c>
      <c r="AB584" s="12">
        <v>0</v>
      </c>
      <c r="AC584" s="12">
        <v>2</v>
      </c>
      <c r="AD584" s="12">
        <v>3</v>
      </c>
      <c r="AE584" s="12">
        <v>1</v>
      </c>
      <c r="AF584" s="12">
        <v>15</v>
      </c>
      <c r="AG584" s="12" t="s">
        <v>2117</v>
      </c>
      <c r="AH584" s="12" t="s">
        <v>1552</v>
      </c>
    </row>
    <row r="585" spans="2:34" ht="28.8" x14ac:dyDescent="0.3">
      <c r="B585" s="12" t="s">
        <v>1105</v>
      </c>
      <c r="C585" s="12" t="s">
        <v>304</v>
      </c>
      <c r="D585" s="12" t="s">
        <v>327</v>
      </c>
      <c r="E585" s="12" t="s">
        <v>254</v>
      </c>
      <c r="F585" s="12" t="s">
        <v>2846</v>
      </c>
      <c r="G585" s="12" t="s">
        <v>1532</v>
      </c>
      <c r="H585" s="12" t="s">
        <v>1193</v>
      </c>
      <c r="I585" s="12" t="s">
        <v>1176</v>
      </c>
      <c r="J585" s="12" t="s">
        <v>1132</v>
      </c>
      <c r="K585" s="12" t="s">
        <v>1194</v>
      </c>
      <c r="L585" s="84" t="s">
        <v>722</v>
      </c>
      <c r="M585" s="85"/>
      <c r="N585" s="88" t="s">
        <v>722</v>
      </c>
      <c r="O585" s="118">
        <v>-0.68721805000000002</v>
      </c>
      <c r="P585" s="116">
        <v>0.19950000000000001</v>
      </c>
      <c r="Q585" s="116">
        <v>6.2399999999999997E-2</v>
      </c>
      <c r="R585" s="12">
        <v>0</v>
      </c>
      <c r="S585" s="116">
        <v>4.9356</v>
      </c>
      <c r="T585" s="12">
        <v>1</v>
      </c>
      <c r="U585" s="12">
        <v>36</v>
      </c>
      <c r="V585" s="116">
        <v>7.1820000000000004</v>
      </c>
      <c r="W585" s="116">
        <v>2.2464</v>
      </c>
      <c r="X585" s="12" t="s">
        <v>256</v>
      </c>
      <c r="Y585" s="12">
        <v>0</v>
      </c>
      <c r="Z585" s="12">
        <v>0</v>
      </c>
      <c r="AA585" s="12">
        <v>0</v>
      </c>
      <c r="AB585" s="12">
        <v>0</v>
      </c>
      <c r="AC585" s="12">
        <v>5</v>
      </c>
      <c r="AD585" s="12">
        <v>3</v>
      </c>
      <c r="AE585" s="12">
        <v>1</v>
      </c>
      <c r="AF585" s="12">
        <v>15</v>
      </c>
      <c r="AG585" s="12" t="s">
        <v>2113</v>
      </c>
      <c r="AH585" s="12" t="s">
        <v>1552</v>
      </c>
    </row>
    <row r="586" spans="2:34" ht="28.8" x14ac:dyDescent="0.3">
      <c r="B586" s="12" t="s">
        <v>1105</v>
      </c>
      <c r="C586" s="12" t="s">
        <v>304</v>
      </c>
      <c r="D586" s="12" t="s">
        <v>327</v>
      </c>
      <c r="E586" s="12" t="s">
        <v>259</v>
      </c>
      <c r="F586" s="12" t="s">
        <v>2846</v>
      </c>
      <c r="G586" s="12" t="s">
        <v>1532</v>
      </c>
      <c r="H586" s="12" t="s">
        <v>1193</v>
      </c>
      <c r="I586" s="12" t="s">
        <v>1176</v>
      </c>
      <c r="J586" s="12" t="s">
        <v>1132</v>
      </c>
      <c r="K586" s="12" t="s">
        <v>1194</v>
      </c>
      <c r="L586" s="84" t="s">
        <v>722</v>
      </c>
      <c r="M586" s="85"/>
      <c r="N586" s="88" t="s">
        <v>722</v>
      </c>
      <c r="O586" s="118">
        <v>-0.68370927000000004</v>
      </c>
      <c r="P586" s="116">
        <v>0.19950000000000001</v>
      </c>
      <c r="Q586" s="116">
        <v>6.3100000000000003E-2</v>
      </c>
      <c r="R586" s="12">
        <v>0</v>
      </c>
      <c r="S586" s="116">
        <v>4.9104000000000001</v>
      </c>
      <c r="T586" s="12">
        <v>2</v>
      </c>
      <c r="U586" s="12">
        <v>36</v>
      </c>
      <c r="V586" s="116">
        <v>7.1820000000000004</v>
      </c>
      <c r="W586" s="116">
        <v>2.2715999999999998</v>
      </c>
      <c r="X586" s="12" t="s">
        <v>256</v>
      </c>
      <c r="Y586" s="12">
        <v>0</v>
      </c>
      <c r="Z586" s="12">
        <v>0</v>
      </c>
      <c r="AA586" s="12">
        <v>0</v>
      </c>
      <c r="AB586" s="12">
        <v>0</v>
      </c>
      <c r="AC586" s="12">
        <v>7</v>
      </c>
      <c r="AD586" s="12">
        <v>3</v>
      </c>
      <c r="AE586" s="12">
        <v>1</v>
      </c>
      <c r="AF586" s="12">
        <v>15</v>
      </c>
      <c r="AG586" s="12" t="s">
        <v>2114</v>
      </c>
      <c r="AH586" s="12" t="s">
        <v>1552</v>
      </c>
    </row>
    <row r="587" spans="2:34" ht="28.8" x14ac:dyDescent="0.3">
      <c r="B587" s="12" t="s">
        <v>1105</v>
      </c>
      <c r="C587" s="12" t="s">
        <v>304</v>
      </c>
      <c r="D587" s="12" t="s">
        <v>327</v>
      </c>
      <c r="E587" s="12" t="s">
        <v>262</v>
      </c>
      <c r="F587" s="12" t="s">
        <v>1531</v>
      </c>
      <c r="G587" s="12" t="s">
        <v>1532</v>
      </c>
      <c r="H587" s="12" t="s">
        <v>1193</v>
      </c>
      <c r="I587" s="12" t="s">
        <v>1176</v>
      </c>
      <c r="J587" s="12" t="s">
        <v>1132</v>
      </c>
      <c r="K587" s="12" t="s">
        <v>1194</v>
      </c>
      <c r="L587" s="84" t="s">
        <v>722</v>
      </c>
      <c r="M587" s="85"/>
      <c r="N587" s="88" t="s">
        <v>722</v>
      </c>
      <c r="O587" s="118">
        <v>-0.60802005000000003</v>
      </c>
      <c r="P587" s="116">
        <v>0.19950000000000001</v>
      </c>
      <c r="Q587" s="116">
        <v>7.8200000000000006E-2</v>
      </c>
      <c r="R587" s="12">
        <v>0</v>
      </c>
      <c r="S587" s="116">
        <v>4.3667999999999996</v>
      </c>
      <c r="T587" s="12">
        <v>3</v>
      </c>
      <c r="U587" s="12">
        <v>36</v>
      </c>
      <c r="V587" s="116">
        <v>7.1820000000000004</v>
      </c>
      <c r="W587" s="116">
        <v>2.8151999999999999</v>
      </c>
      <c r="X587" s="12" t="s">
        <v>256</v>
      </c>
      <c r="Y587" s="12">
        <v>0</v>
      </c>
      <c r="Z587" s="12">
        <v>0</v>
      </c>
      <c r="AA587" s="12">
        <v>0</v>
      </c>
      <c r="AB587" s="12">
        <v>0</v>
      </c>
      <c r="AC587" s="12">
        <v>9</v>
      </c>
      <c r="AD587" s="12">
        <v>3</v>
      </c>
      <c r="AE587" s="12">
        <v>1</v>
      </c>
      <c r="AF587" s="12">
        <v>15</v>
      </c>
      <c r="AG587" s="12" t="s">
        <v>2115</v>
      </c>
      <c r="AH587" s="12" t="s">
        <v>1552</v>
      </c>
    </row>
    <row r="588" spans="2:34" ht="28.8" x14ac:dyDescent="0.3">
      <c r="B588" s="12" t="s">
        <v>1105</v>
      </c>
      <c r="C588" s="12" t="s">
        <v>304</v>
      </c>
      <c r="D588" s="12" t="s">
        <v>327</v>
      </c>
      <c r="E588" s="12" t="s">
        <v>256</v>
      </c>
      <c r="F588" s="12" t="s">
        <v>2846</v>
      </c>
      <c r="G588" s="12" t="s">
        <v>2898</v>
      </c>
      <c r="H588" s="12" t="s">
        <v>1193</v>
      </c>
      <c r="I588" s="12" t="s">
        <v>1176</v>
      </c>
      <c r="J588" s="12" t="s">
        <v>1132</v>
      </c>
      <c r="K588" s="12" t="s">
        <v>1194</v>
      </c>
      <c r="L588" s="84" t="s">
        <v>722</v>
      </c>
      <c r="M588" s="85"/>
      <c r="N588" s="88" t="s">
        <v>722</v>
      </c>
      <c r="O588" s="118">
        <v>0.26365915000000001</v>
      </c>
      <c r="P588" s="116">
        <v>0.19950000000000001</v>
      </c>
      <c r="Q588" s="116">
        <v>0.25209999999999999</v>
      </c>
      <c r="R588" s="12">
        <v>0</v>
      </c>
      <c r="S588" s="116">
        <v>-1.8935999999999999</v>
      </c>
      <c r="T588" s="12">
        <v>4</v>
      </c>
      <c r="U588" s="12">
        <v>36</v>
      </c>
      <c r="V588" s="116">
        <v>7.1820000000000004</v>
      </c>
      <c r="W588" s="116">
        <v>9.0755999999999997</v>
      </c>
      <c r="X588" s="12" t="s">
        <v>256</v>
      </c>
      <c r="Y588" s="12">
        <v>1</v>
      </c>
      <c r="Z588" s="12">
        <v>0</v>
      </c>
      <c r="AA588" s="12">
        <v>0</v>
      </c>
      <c r="AB588" s="12">
        <v>1</v>
      </c>
      <c r="AC588" s="12">
        <v>6</v>
      </c>
      <c r="AD588" s="12">
        <v>3</v>
      </c>
      <c r="AE588" s="12">
        <v>1</v>
      </c>
      <c r="AF588" s="12">
        <v>15</v>
      </c>
      <c r="AG588" s="12" t="s">
        <v>2118</v>
      </c>
      <c r="AH588" s="12" t="s">
        <v>1552</v>
      </c>
    </row>
    <row r="589" spans="2:34" ht="28.8" x14ac:dyDescent="0.3">
      <c r="B589" s="12" t="s">
        <v>1105</v>
      </c>
      <c r="C589" s="12" t="s">
        <v>304</v>
      </c>
      <c r="D589" s="12" t="s">
        <v>327</v>
      </c>
      <c r="E589" s="12" t="s">
        <v>249</v>
      </c>
      <c r="F589" s="12" t="s">
        <v>1531</v>
      </c>
      <c r="G589" s="12" t="s">
        <v>1532</v>
      </c>
      <c r="H589" s="12" t="s">
        <v>1193</v>
      </c>
      <c r="I589" s="12" t="s">
        <v>1176</v>
      </c>
      <c r="J589" s="12" t="s">
        <v>1132</v>
      </c>
      <c r="K589" s="12" t="s">
        <v>1194</v>
      </c>
      <c r="L589" s="84" t="s">
        <v>722</v>
      </c>
      <c r="M589" s="85"/>
      <c r="N589" s="88" t="s">
        <v>722</v>
      </c>
      <c r="O589" s="118">
        <v>0.30225563999999999</v>
      </c>
      <c r="P589" s="116">
        <v>0.19950000000000001</v>
      </c>
      <c r="Q589" s="116">
        <v>0.25979999999999998</v>
      </c>
      <c r="R589" s="12">
        <v>0</v>
      </c>
      <c r="S589" s="116">
        <v>-2.1707999999999998</v>
      </c>
      <c r="T589" s="12">
        <v>5</v>
      </c>
      <c r="U589" s="12">
        <v>36</v>
      </c>
      <c r="V589" s="116">
        <v>7.1820000000000004</v>
      </c>
      <c r="W589" s="116">
        <v>9.3528000000000002</v>
      </c>
      <c r="X589" s="12" t="s">
        <v>256</v>
      </c>
      <c r="Y589" s="12">
        <v>1</v>
      </c>
      <c r="Z589" s="12">
        <v>0</v>
      </c>
      <c r="AA589" s="12">
        <v>0</v>
      </c>
      <c r="AB589" s="12">
        <v>0</v>
      </c>
      <c r="AC589" s="12">
        <v>3</v>
      </c>
      <c r="AD589" s="12">
        <v>3</v>
      </c>
      <c r="AE589" s="12">
        <v>1</v>
      </c>
      <c r="AF589" s="12">
        <v>15</v>
      </c>
      <c r="AG589" s="12" t="s">
        <v>2119</v>
      </c>
      <c r="AH589" s="12" t="s">
        <v>1552</v>
      </c>
    </row>
    <row r="590" spans="2:34" ht="28.8" x14ac:dyDescent="0.3">
      <c r="B590" s="12" t="s">
        <v>1105</v>
      </c>
      <c r="C590" s="12" t="s">
        <v>304</v>
      </c>
      <c r="D590" s="12" t="s">
        <v>330</v>
      </c>
      <c r="E590" s="12" t="s">
        <v>260</v>
      </c>
      <c r="F590" s="12" t="s">
        <v>2846</v>
      </c>
      <c r="G590" s="12" t="s">
        <v>2898</v>
      </c>
      <c r="H590" s="12" t="s">
        <v>1193</v>
      </c>
      <c r="I590" s="12" t="s">
        <v>1176</v>
      </c>
      <c r="J590" s="12" t="s">
        <v>1132</v>
      </c>
      <c r="K590" s="12" t="s">
        <v>1194</v>
      </c>
      <c r="L590" s="84" t="s">
        <v>723</v>
      </c>
      <c r="M590" s="85"/>
      <c r="N590" s="88" t="s">
        <v>723</v>
      </c>
      <c r="O590" s="118">
        <v>0.60808081000000003</v>
      </c>
      <c r="P590" s="116">
        <v>4.1580000000000004</v>
      </c>
      <c r="Q590" s="116">
        <v>6.6863999999999999</v>
      </c>
      <c r="R590" s="12">
        <v>0</v>
      </c>
      <c r="S590" s="116">
        <v>-91.022400000000005</v>
      </c>
      <c r="T590" s="12">
        <v>0</v>
      </c>
      <c r="U590" s="12">
        <v>36</v>
      </c>
      <c r="V590" s="116">
        <v>149.68799999999999</v>
      </c>
      <c r="W590" s="116">
        <v>240.71039999999999</v>
      </c>
      <c r="X590" s="12" t="s">
        <v>256</v>
      </c>
      <c r="Y590" s="12">
        <v>1</v>
      </c>
      <c r="Z590" s="12">
        <v>1</v>
      </c>
      <c r="AA590" s="12">
        <v>0</v>
      </c>
      <c r="AB590" s="12">
        <v>0</v>
      </c>
      <c r="AC590" s="12">
        <v>8</v>
      </c>
      <c r="AD590" s="12">
        <v>4</v>
      </c>
      <c r="AE590" s="12">
        <v>1</v>
      </c>
      <c r="AF590" s="12">
        <v>15</v>
      </c>
      <c r="AG590" s="12" t="s">
        <v>2122</v>
      </c>
      <c r="AH590" s="12" t="s">
        <v>1552</v>
      </c>
    </row>
    <row r="591" spans="2:34" ht="28.8" x14ac:dyDescent="0.3">
      <c r="B591" s="12" t="s">
        <v>1105</v>
      </c>
      <c r="C591" s="12" t="s">
        <v>304</v>
      </c>
      <c r="D591" s="12" t="s">
        <v>330</v>
      </c>
      <c r="E591" s="12" t="s">
        <v>251</v>
      </c>
      <c r="F591" s="12" t="s">
        <v>1531</v>
      </c>
      <c r="G591" s="12" t="s">
        <v>2898</v>
      </c>
      <c r="H591" s="12" t="s">
        <v>1193</v>
      </c>
      <c r="I591" s="12" t="s">
        <v>1176</v>
      </c>
      <c r="J591" s="12" t="s">
        <v>1132</v>
      </c>
      <c r="K591" s="12" t="s">
        <v>1194</v>
      </c>
      <c r="L591" s="84" t="s">
        <v>723</v>
      </c>
      <c r="M591" s="85"/>
      <c r="N591" s="88" t="s">
        <v>723</v>
      </c>
      <c r="O591" s="118">
        <v>0.73181817999999998</v>
      </c>
      <c r="P591" s="116">
        <v>4.1580000000000004</v>
      </c>
      <c r="Q591" s="116">
        <v>7.2008999999999999</v>
      </c>
      <c r="R591" s="12">
        <v>0</v>
      </c>
      <c r="S591" s="116">
        <v>-109.5444</v>
      </c>
      <c r="T591" s="12">
        <v>0</v>
      </c>
      <c r="U591" s="12">
        <v>36</v>
      </c>
      <c r="V591" s="116">
        <v>149.68799999999999</v>
      </c>
      <c r="W591" s="116">
        <v>259.23239999999998</v>
      </c>
      <c r="X591" s="12" t="s">
        <v>256</v>
      </c>
      <c r="Y591" s="12">
        <v>1</v>
      </c>
      <c r="Z591" s="12">
        <v>1</v>
      </c>
      <c r="AA591" s="12">
        <v>0</v>
      </c>
      <c r="AB591" s="12">
        <v>0</v>
      </c>
      <c r="AC591" s="12">
        <v>4</v>
      </c>
      <c r="AD591" s="12">
        <v>4</v>
      </c>
      <c r="AE591" s="12">
        <v>1</v>
      </c>
      <c r="AF591" s="12">
        <v>15</v>
      </c>
      <c r="AG591" s="12" t="s">
        <v>2123</v>
      </c>
      <c r="AH591" s="12" t="s">
        <v>1552</v>
      </c>
    </row>
    <row r="592" spans="2:34" ht="28.8" x14ac:dyDescent="0.3">
      <c r="B592" s="12" t="s">
        <v>1105</v>
      </c>
      <c r="C592" s="12" t="s">
        <v>304</v>
      </c>
      <c r="D592" s="12" t="s">
        <v>330</v>
      </c>
      <c r="E592" s="12" t="s">
        <v>246</v>
      </c>
      <c r="F592" s="12" t="s">
        <v>1531</v>
      </c>
      <c r="G592" s="12" t="s">
        <v>2898</v>
      </c>
      <c r="H592" s="12" t="s">
        <v>1193</v>
      </c>
      <c r="I592" s="12" t="s">
        <v>1176</v>
      </c>
      <c r="J592" s="12" t="s">
        <v>1132</v>
      </c>
      <c r="K592" s="12" t="s">
        <v>1194</v>
      </c>
      <c r="L592" s="84" t="s">
        <v>723</v>
      </c>
      <c r="M592" s="85"/>
      <c r="N592" s="88" t="s">
        <v>723</v>
      </c>
      <c r="O592" s="118">
        <v>0.81976912000000002</v>
      </c>
      <c r="P592" s="116">
        <v>4.1580000000000004</v>
      </c>
      <c r="Q592" s="116">
        <v>7.5666000000000002</v>
      </c>
      <c r="R592" s="12">
        <v>0</v>
      </c>
      <c r="S592" s="116">
        <v>-122.70959999999999</v>
      </c>
      <c r="T592" s="12">
        <v>0</v>
      </c>
      <c r="U592" s="12">
        <v>36</v>
      </c>
      <c r="V592" s="116">
        <v>149.68799999999999</v>
      </c>
      <c r="W592" s="116">
        <v>272.39760000000001</v>
      </c>
      <c r="X592" s="12" t="s">
        <v>256</v>
      </c>
      <c r="Y592" s="12">
        <v>1</v>
      </c>
      <c r="Z592" s="12">
        <v>1</v>
      </c>
      <c r="AA592" s="12">
        <v>0</v>
      </c>
      <c r="AB592" s="12">
        <v>0</v>
      </c>
      <c r="AC592" s="12">
        <v>2</v>
      </c>
      <c r="AD592" s="12">
        <v>4</v>
      </c>
      <c r="AE592" s="12">
        <v>1</v>
      </c>
      <c r="AF592" s="12">
        <v>15</v>
      </c>
      <c r="AG592" s="12" t="s">
        <v>2124</v>
      </c>
      <c r="AH592" s="12" t="s">
        <v>1552</v>
      </c>
    </row>
    <row r="593" spans="2:34" ht="28.8" x14ac:dyDescent="0.3">
      <c r="B593" s="12" t="s">
        <v>1105</v>
      </c>
      <c r="C593" s="12" t="s">
        <v>304</v>
      </c>
      <c r="D593" s="12" t="s">
        <v>330</v>
      </c>
      <c r="E593" s="12" t="s">
        <v>254</v>
      </c>
      <c r="F593" s="12" t="s">
        <v>2846</v>
      </c>
      <c r="G593" s="12" t="s">
        <v>1532</v>
      </c>
      <c r="H593" s="12" t="s">
        <v>1193</v>
      </c>
      <c r="I593" s="12" t="s">
        <v>1176</v>
      </c>
      <c r="J593" s="12" t="s">
        <v>1132</v>
      </c>
      <c r="K593" s="12" t="s">
        <v>1194</v>
      </c>
      <c r="L593" s="84" t="s">
        <v>722</v>
      </c>
      <c r="M593" s="85"/>
      <c r="N593" s="88" t="s">
        <v>722</v>
      </c>
      <c r="O593" s="118">
        <v>-0.68499277999999997</v>
      </c>
      <c r="P593" s="116">
        <v>4.1580000000000004</v>
      </c>
      <c r="Q593" s="116">
        <v>1.3098000000000001</v>
      </c>
      <c r="R593" s="12">
        <v>0</v>
      </c>
      <c r="S593" s="116">
        <v>102.53519999999899</v>
      </c>
      <c r="T593" s="12">
        <v>1</v>
      </c>
      <c r="U593" s="12">
        <v>36</v>
      </c>
      <c r="V593" s="116">
        <v>149.68799999999999</v>
      </c>
      <c r="W593" s="116">
        <v>47.152799999999999</v>
      </c>
      <c r="X593" s="12" t="s">
        <v>256</v>
      </c>
      <c r="Y593" s="12">
        <v>0</v>
      </c>
      <c r="Z593" s="12">
        <v>0</v>
      </c>
      <c r="AA593" s="12">
        <v>0</v>
      </c>
      <c r="AB593" s="12">
        <v>0</v>
      </c>
      <c r="AC593" s="12">
        <v>5</v>
      </c>
      <c r="AD593" s="12">
        <v>4</v>
      </c>
      <c r="AE593" s="12">
        <v>1</v>
      </c>
      <c r="AF593" s="12">
        <v>15</v>
      </c>
      <c r="AG593" s="12" t="s">
        <v>2120</v>
      </c>
      <c r="AH593" s="12" t="s">
        <v>1552</v>
      </c>
    </row>
    <row r="594" spans="2:34" ht="28.8" x14ac:dyDescent="0.3">
      <c r="B594" s="12" t="s">
        <v>1105</v>
      </c>
      <c r="C594" s="12" t="s">
        <v>304</v>
      </c>
      <c r="D594" s="12" t="s">
        <v>330</v>
      </c>
      <c r="E594" s="12" t="s">
        <v>262</v>
      </c>
      <c r="F594" s="12" t="s">
        <v>1531</v>
      </c>
      <c r="G594" s="12" t="s">
        <v>1532</v>
      </c>
      <c r="H594" s="12" t="s">
        <v>1193</v>
      </c>
      <c r="I594" s="12" t="s">
        <v>1176</v>
      </c>
      <c r="J594" s="12" t="s">
        <v>1132</v>
      </c>
      <c r="K594" s="12" t="s">
        <v>1194</v>
      </c>
      <c r="L594" s="84" t="s">
        <v>722</v>
      </c>
      <c r="M594" s="85"/>
      <c r="N594" s="88" t="s">
        <v>722</v>
      </c>
      <c r="O594" s="118">
        <v>-0.50829725999999997</v>
      </c>
      <c r="P594" s="116">
        <v>4.1580000000000004</v>
      </c>
      <c r="Q594" s="116">
        <v>2.0445000000000002</v>
      </c>
      <c r="R594" s="12">
        <v>0</v>
      </c>
      <c r="S594" s="116">
        <v>76.085999999999999</v>
      </c>
      <c r="T594" s="12">
        <v>2</v>
      </c>
      <c r="U594" s="12">
        <v>36</v>
      </c>
      <c r="V594" s="116">
        <v>149.68799999999999</v>
      </c>
      <c r="W594" s="116">
        <v>73.602000000000004</v>
      </c>
      <c r="X594" s="12" t="s">
        <v>256</v>
      </c>
      <c r="Y594" s="12">
        <v>0</v>
      </c>
      <c r="Z594" s="12">
        <v>0</v>
      </c>
      <c r="AA594" s="12">
        <v>0</v>
      </c>
      <c r="AB594" s="12">
        <v>0</v>
      </c>
      <c r="AC594" s="12">
        <v>9</v>
      </c>
      <c r="AD594" s="12">
        <v>4</v>
      </c>
      <c r="AE594" s="12">
        <v>1</v>
      </c>
      <c r="AF594" s="12">
        <v>15</v>
      </c>
      <c r="AG594" s="12" t="s">
        <v>2121</v>
      </c>
      <c r="AH594" s="12" t="s">
        <v>1552</v>
      </c>
    </row>
    <row r="595" spans="2:34" ht="28.8" x14ac:dyDescent="0.3">
      <c r="B595" s="12" t="s">
        <v>1105</v>
      </c>
      <c r="C595" s="12" t="s">
        <v>304</v>
      </c>
      <c r="D595" s="12" t="s">
        <v>330</v>
      </c>
      <c r="E595" s="12" t="s">
        <v>259</v>
      </c>
      <c r="F595" s="12" t="s">
        <v>2846</v>
      </c>
      <c r="G595" s="12" t="s">
        <v>1532</v>
      </c>
      <c r="H595" s="12" t="s">
        <v>1193</v>
      </c>
      <c r="I595" s="12" t="s">
        <v>1176</v>
      </c>
      <c r="J595" s="12" t="s">
        <v>1132</v>
      </c>
      <c r="K595" s="12" t="s">
        <v>1194</v>
      </c>
      <c r="L595" s="84" t="s">
        <v>722</v>
      </c>
      <c r="M595" s="85"/>
      <c r="N595" s="88" t="s">
        <v>722</v>
      </c>
      <c r="O595" s="118">
        <v>-0.21313130999999999</v>
      </c>
      <c r="P595" s="116">
        <v>4.1580000000000004</v>
      </c>
      <c r="Q595" s="116">
        <v>3.2717999999999998</v>
      </c>
      <c r="R595" s="12">
        <v>0</v>
      </c>
      <c r="S595" s="116">
        <v>31.903199999999998</v>
      </c>
      <c r="T595" s="12">
        <v>3</v>
      </c>
      <c r="U595" s="12">
        <v>36</v>
      </c>
      <c r="V595" s="116">
        <v>149.68799999999999</v>
      </c>
      <c r="W595" s="116">
        <v>117.7848</v>
      </c>
      <c r="X595" s="12" t="s">
        <v>256</v>
      </c>
      <c r="Y595" s="12">
        <v>0</v>
      </c>
      <c r="Z595" s="12">
        <v>0</v>
      </c>
      <c r="AA595" s="12">
        <v>0</v>
      </c>
      <c r="AB595" s="12">
        <v>0</v>
      </c>
      <c r="AC595" s="12">
        <v>7</v>
      </c>
      <c r="AD595" s="12">
        <v>4</v>
      </c>
      <c r="AE595" s="12">
        <v>1</v>
      </c>
      <c r="AF595" s="12">
        <v>15</v>
      </c>
      <c r="AG595" s="12" t="s">
        <v>2125</v>
      </c>
      <c r="AH595" s="12" t="s">
        <v>1552</v>
      </c>
    </row>
    <row r="596" spans="2:34" ht="28.8" x14ac:dyDescent="0.3">
      <c r="B596" s="12" t="s">
        <v>1105</v>
      </c>
      <c r="C596" s="12" t="s">
        <v>304</v>
      </c>
      <c r="D596" s="12" t="s">
        <v>330</v>
      </c>
      <c r="E596" s="12" t="s">
        <v>249</v>
      </c>
      <c r="F596" s="12" t="s">
        <v>1531</v>
      </c>
      <c r="G596" s="12" t="s">
        <v>1532</v>
      </c>
      <c r="H596" s="12" t="s">
        <v>1193</v>
      </c>
      <c r="I596" s="12" t="s">
        <v>1176</v>
      </c>
      <c r="J596" s="12" t="s">
        <v>1132</v>
      </c>
      <c r="K596" s="12" t="s">
        <v>1194</v>
      </c>
      <c r="L596" s="84" t="s">
        <v>722</v>
      </c>
      <c r="M596" s="85"/>
      <c r="N596" s="88" t="s">
        <v>722</v>
      </c>
      <c r="O596" s="118">
        <v>-8.6844640000000001E-2</v>
      </c>
      <c r="P596" s="116">
        <v>4.1580000000000004</v>
      </c>
      <c r="Q596" s="116">
        <v>3.7968999999999999</v>
      </c>
      <c r="R596" s="12">
        <v>0</v>
      </c>
      <c r="S596" s="116">
        <v>12.999599999999999</v>
      </c>
      <c r="T596" s="12">
        <v>4</v>
      </c>
      <c r="U596" s="12">
        <v>36</v>
      </c>
      <c r="V596" s="116">
        <v>149.68799999999999</v>
      </c>
      <c r="W596" s="116">
        <v>136.6884</v>
      </c>
      <c r="X596" s="12" t="s">
        <v>256</v>
      </c>
      <c r="Y596" s="12">
        <v>0</v>
      </c>
      <c r="Z596" s="12">
        <v>0</v>
      </c>
      <c r="AA596" s="12">
        <v>0</v>
      </c>
      <c r="AB596" s="12">
        <v>0</v>
      </c>
      <c r="AC596" s="12">
        <v>3</v>
      </c>
      <c r="AD596" s="12">
        <v>4</v>
      </c>
      <c r="AE596" s="12">
        <v>1</v>
      </c>
      <c r="AF596" s="12">
        <v>15</v>
      </c>
      <c r="AG596" s="12" t="s">
        <v>2126</v>
      </c>
      <c r="AH596" s="12" t="s">
        <v>1552</v>
      </c>
    </row>
    <row r="597" spans="2:34" ht="28.8" x14ac:dyDescent="0.3">
      <c r="B597" s="12" t="s">
        <v>1105</v>
      </c>
      <c r="C597" s="12" t="s">
        <v>304</v>
      </c>
      <c r="D597" s="12" t="s">
        <v>330</v>
      </c>
      <c r="E597" s="12" t="s">
        <v>256</v>
      </c>
      <c r="F597" s="12" t="s">
        <v>2846</v>
      </c>
      <c r="G597" s="12" t="s">
        <v>2898</v>
      </c>
      <c r="H597" s="12" t="s">
        <v>1193</v>
      </c>
      <c r="I597" s="12" t="s">
        <v>1176</v>
      </c>
      <c r="J597" s="12" t="s">
        <v>1132</v>
      </c>
      <c r="K597" s="12" t="s">
        <v>1194</v>
      </c>
      <c r="L597" s="84" t="s">
        <v>722</v>
      </c>
      <c r="M597" s="85"/>
      <c r="N597" s="88" t="s">
        <v>722</v>
      </c>
      <c r="O597" s="118">
        <v>0.23537759</v>
      </c>
      <c r="P597" s="116">
        <v>4.1580000000000004</v>
      </c>
      <c r="Q597" s="116">
        <v>5.1367000000000003</v>
      </c>
      <c r="R597" s="12">
        <v>0</v>
      </c>
      <c r="S597" s="116">
        <v>-35.233199999999997</v>
      </c>
      <c r="T597" s="12">
        <v>5</v>
      </c>
      <c r="U597" s="12">
        <v>36</v>
      </c>
      <c r="V597" s="116">
        <v>149.68799999999999</v>
      </c>
      <c r="W597" s="116">
        <v>184.9212</v>
      </c>
      <c r="X597" s="12" t="s">
        <v>256</v>
      </c>
      <c r="Y597" s="12">
        <v>1</v>
      </c>
      <c r="Z597" s="12">
        <v>0</v>
      </c>
      <c r="AA597" s="12">
        <v>0</v>
      </c>
      <c r="AB597" s="12">
        <v>1</v>
      </c>
      <c r="AC597" s="12">
        <v>6</v>
      </c>
      <c r="AD597" s="12">
        <v>4</v>
      </c>
      <c r="AE597" s="12">
        <v>1</v>
      </c>
      <c r="AF597" s="12">
        <v>15</v>
      </c>
      <c r="AG597" s="12" t="s">
        <v>2127</v>
      </c>
      <c r="AH597" s="12" t="s">
        <v>1552</v>
      </c>
    </row>
    <row r="598" spans="2:34" ht="28.8" x14ac:dyDescent="0.3">
      <c r="B598" s="12" t="s">
        <v>1105</v>
      </c>
      <c r="C598" s="12" t="s">
        <v>304</v>
      </c>
      <c r="D598" s="12" t="s">
        <v>333</v>
      </c>
      <c r="E598" s="12" t="s">
        <v>260</v>
      </c>
      <c r="F598" s="12" t="s">
        <v>2846</v>
      </c>
      <c r="G598" s="12" t="s">
        <v>2898</v>
      </c>
      <c r="H598" s="12" t="s">
        <v>1193</v>
      </c>
      <c r="I598" s="12" t="s">
        <v>1176</v>
      </c>
      <c r="J598" s="12" t="s">
        <v>1132</v>
      </c>
      <c r="K598" s="12" t="s">
        <v>1194</v>
      </c>
      <c r="L598" s="84" t="s">
        <v>723</v>
      </c>
      <c r="M598" s="85"/>
      <c r="N598" s="88" t="s">
        <v>723</v>
      </c>
      <c r="O598" s="118">
        <v>0.60808081000000003</v>
      </c>
      <c r="P598" s="116">
        <v>149.68799999999999</v>
      </c>
      <c r="Q598" s="116">
        <v>240.71039999999999</v>
      </c>
      <c r="R598" s="12">
        <v>0</v>
      </c>
      <c r="S598" s="116">
        <v>-91.022400000000005</v>
      </c>
      <c r="T598" s="12">
        <v>0</v>
      </c>
      <c r="U598" s="12">
        <v>1</v>
      </c>
      <c r="V598" s="116">
        <v>149.68799999999999</v>
      </c>
      <c r="W598" s="116">
        <v>240.71039999999999</v>
      </c>
      <c r="X598" s="12" t="s">
        <v>256</v>
      </c>
      <c r="Y598" s="12">
        <v>1</v>
      </c>
      <c r="Z598" s="12">
        <v>1</v>
      </c>
      <c r="AA598" s="12">
        <v>0</v>
      </c>
      <c r="AB598" s="12">
        <v>0</v>
      </c>
      <c r="AC598" s="12">
        <v>8</v>
      </c>
      <c r="AD598" s="12">
        <v>5</v>
      </c>
      <c r="AE598" s="12">
        <v>1</v>
      </c>
      <c r="AF598" s="12">
        <v>15</v>
      </c>
      <c r="AG598" s="12" t="s">
        <v>2130</v>
      </c>
      <c r="AH598" s="12" t="s">
        <v>1552</v>
      </c>
    </row>
    <row r="599" spans="2:34" ht="28.8" x14ac:dyDescent="0.3">
      <c r="B599" s="12" t="s">
        <v>1105</v>
      </c>
      <c r="C599" s="12" t="s">
        <v>304</v>
      </c>
      <c r="D599" s="12" t="s">
        <v>333</v>
      </c>
      <c r="E599" s="12" t="s">
        <v>251</v>
      </c>
      <c r="F599" s="12" t="s">
        <v>1531</v>
      </c>
      <c r="G599" s="12" t="s">
        <v>2898</v>
      </c>
      <c r="H599" s="12" t="s">
        <v>1193</v>
      </c>
      <c r="I599" s="12" t="s">
        <v>1176</v>
      </c>
      <c r="J599" s="12" t="s">
        <v>1132</v>
      </c>
      <c r="K599" s="12" t="s">
        <v>1194</v>
      </c>
      <c r="L599" s="84" t="s">
        <v>723</v>
      </c>
      <c r="M599" s="85"/>
      <c r="N599" s="88" t="s">
        <v>723</v>
      </c>
      <c r="O599" s="118">
        <v>0.73181817999999998</v>
      </c>
      <c r="P599" s="116">
        <v>149.68799999999999</v>
      </c>
      <c r="Q599" s="116">
        <v>259.23239999999998</v>
      </c>
      <c r="R599" s="12">
        <v>0</v>
      </c>
      <c r="S599" s="116">
        <v>-109.5444</v>
      </c>
      <c r="T599" s="12">
        <v>0</v>
      </c>
      <c r="U599" s="12">
        <v>1</v>
      </c>
      <c r="V599" s="116">
        <v>149.68799999999999</v>
      </c>
      <c r="W599" s="116">
        <v>259.23239999999998</v>
      </c>
      <c r="X599" s="12" t="s">
        <v>256</v>
      </c>
      <c r="Y599" s="12">
        <v>1</v>
      </c>
      <c r="Z599" s="12">
        <v>1</v>
      </c>
      <c r="AA599" s="12">
        <v>0</v>
      </c>
      <c r="AB599" s="12">
        <v>0</v>
      </c>
      <c r="AC599" s="12">
        <v>4</v>
      </c>
      <c r="AD599" s="12">
        <v>5</v>
      </c>
      <c r="AE599" s="12">
        <v>1</v>
      </c>
      <c r="AF599" s="12">
        <v>15</v>
      </c>
      <c r="AG599" s="12" t="s">
        <v>2131</v>
      </c>
      <c r="AH599" s="12" t="s">
        <v>1552</v>
      </c>
    </row>
    <row r="600" spans="2:34" ht="28.8" x14ac:dyDescent="0.3">
      <c r="B600" s="12" t="s">
        <v>1105</v>
      </c>
      <c r="C600" s="12" t="s">
        <v>304</v>
      </c>
      <c r="D600" s="12" t="s">
        <v>333</v>
      </c>
      <c r="E600" s="12" t="s">
        <v>246</v>
      </c>
      <c r="F600" s="12" t="s">
        <v>1531</v>
      </c>
      <c r="G600" s="12" t="s">
        <v>2898</v>
      </c>
      <c r="H600" s="12" t="s">
        <v>1193</v>
      </c>
      <c r="I600" s="12" t="s">
        <v>1176</v>
      </c>
      <c r="J600" s="12" t="s">
        <v>1132</v>
      </c>
      <c r="K600" s="12" t="s">
        <v>1194</v>
      </c>
      <c r="L600" s="84" t="s">
        <v>723</v>
      </c>
      <c r="M600" s="85"/>
      <c r="N600" s="88" t="s">
        <v>723</v>
      </c>
      <c r="O600" s="118">
        <v>0.8197778</v>
      </c>
      <c r="P600" s="116">
        <v>149.68799999999999</v>
      </c>
      <c r="Q600" s="116">
        <v>272.39890000000003</v>
      </c>
      <c r="R600" s="12">
        <v>0</v>
      </c>
      <c r="S600" s="116">
        <v>-122.7109</v>
      </c>
      <c r="T600" s="12">
        <v>0</v>
      </c>
      <c r="U600" s="12">
        <v>1</v>
      </c>
      <c r="V600" s="116">
        <v>149.68799999999999</v>
      </c>
      <c r="W600" s="116">
        <v>272.39890000000003</v>
      </c>
      <c r="X600" s="12" t="s">
        <v>256</v>
      </c>
      <c r="Y600" s="12">
        <v>1</v>
      </c>
      <c r="Z600" s="12">
        <v>1</v>
      </c>
      <c r="AA600" s="12">
        <v>0</v>
      </c>
      <c r="AB600" s="12">
        <v>0</v>
      </c>
      <c r="AC600" s="12">
        <v>2</v>
      </c>
      <c r="AD600" s="12">
        <v>5</v>
      </c>
      <c r="AE600" s="12">
        <v>1</v>
      </c>
      <c r="AF600" s="12">
        <v>15</v>
      </c>
      <c r="AG600" s="12" t="s">
        <v>2132</v>
      </c>
      <c r="AH600" s="12" t="s">
        <v>1552</v>
      </c>
    </row>
    <row r="601" spans="2:34" ht="28.8" x14ac:dyDescent="0.3">
      <c r="B601" s="12" t="s">
        <v>1105</v>
      </c>
      <c r="C601" s="12" t="s">
        <v>304</v>
      </c>
      <c r="D601" s="12" t="s">
        <v>333</v>
      </c>
      <c r="E601" s="12" t="s">
        <v>254</v>
      </c>
      <c r="F601" s="12" t="s">
        <v>2846</v>
      </c>
      <c r="G601" s="12" t="s">
        <v>1532</v>
      </c>
      <c r="H601" s="12" t="s">
        <v>1193</v>
      </c>
      <c r="I601" s="12" t="s">
        <v>1176</v>
      </c>
      <c r="J601" s="12" t="s">
        <v>1132</v>
      </c>
      <c r="K601" s="12" t="s">
        <v>1194</v>
      </c>
      <c r="L601" s="84" t="s">
        <v>722</v>
      </c>
      <c r="M601" s="85"/>
      <c r="N601" s="88" t="s">
        <v>722</v>
      </c>
      <c r="O601" s="118">
        <v>-0.68500013000000004</v>
      </c>
      <c r="P601" s="116">
        <v>149.68799999999999</v>
      </c>
      <c r="Q601" s="116">
        <v>47.151699999999998</v>
      </c>
      <c r="R601" s="12">
        <v>0</v>
      </c>
      <c r="S601" s="116">
        <v>102.5363</v>
      </c>
      <c r="T601" s="12">
        <v>1</v>
      </c>
      <c r="U601" s="12">
        <v>1</v>
      </c>
      <c r="V601" s="116">
        <v>149.68799999999999</v>
      </c>
      <c r="W601" s="116">
        <v>47.151699999999998</v>
      </c>
      <c r="X601" s="12" t="s">
        <v>256</v>
      </c>
      <c r="Y601" s="12">
        <v>0</v>
      </c>
      <c r="Z601" s="12">
        <v>0</v>
      </c>
      <c r="AA601" s="12">
        <v>0</v>
      </c>
      <c r="AB601" s="12">
        <v>0</v>
      </c>
      <c r="AC601" s="12">
        <v>5</v>
      </c>
      <c r="AD601" s="12">
        <v>5</v>
      </c>
      <c r="AE601" s="12">
        <v>1</v>
      </c>
      <c r="AF601" s="12">
        <v>15</v>
      </c>
      <c r="AG601" s="12" t="s">
        <v>2128</v>
      </c>
      <c r="AH601" s="12" t="s">
        <v>1552</v>
      </c>
    </row>
    <row r="602" spans="2:34" ht="28.8" x14ac:dyDescent="0.3">
      <c r="B602" s="12" t="s">
        <v>1105</v>
      </c>
      <c r="C602" s="12" t="s">
        <v>304</v>
      </c>
      <c r="D602" s="12" t="s">
        <v>333</v>
      </c>
      <c r="E602" s="12" t="s">
        <v>262</v>
      </c>
      <c r="F602" s="12" t="s">
        <v>1531</v>
      </c>
      <c r="G602" s="12" t="s">
        <v>1532</v>
      </c>
      <c r="H602" s="12" t="s">
        <v>1193</v>
      </c>
      <c r="I602" s="12" t="s">
        <v>1176</v>
      </c>
      <c r="J602" s="12" t="s">
        <v>1132</v>
      </c>
      <c r="K602" s="12" t="s">
        <v>1194</v>
      </c>
      <c r="L602" s="84" t="s">
        <v>722</v>
      </c>
      <c r="M602" s="85"/>
      <c r="N602" s="88" t="s">
        <v>722</v>
      </c>
      <c r="O602" s="118">
        <v>-0.50830326999999997</v>
      </c>
      <c r="P602" s="116">
        <v>149.68799999999999</v>
      </c>
      <c r="Q602" s="116">
        <v>73.601100000000002</v>
      </c>
      <c r="R602" s="12">
        <v>0</v>
      </c>
      <c r="S602" s="116">
        <v>76.0869</v>
      </c>
      <c r="T602" s="12">
        <v>2</v>
      </c>
      <c r="U602" s="12">
        <v>1</v>
      </c>
      <c r="V602" s="116">
        <v>149.68799999999999</v>
      </c>
      <c r="W602" s="116">
        <v>73.601100000000002</v>
      </c>
      <c r="X602" s="12" t="s">
        <v>256</v>
      </c>
      <c r="Y602" s="12">
        <v>0</v>
      </c>
      <c r="Z602" s="12">
        <v>0</v>
      </c>
      <c r="AA602" s="12">
        <v>0</v>
      </c>
      <c r="AB602" s="12">
        <v>0</v>
      </c>
      <c r="AC602" s="12">
        <v>9</v>
      </c>
      <c r="AD602" s="12">
        <v>5</v>
      </c>
      <c r="AE602" s="12">
        <v>1</v>
      </c>
      <c r="AF602" s="12">
        <v>15</v>
      </c>
      <c r="AG602" s="12" t="s">
        <v>2129</v>
      </c>
      <c r="AH602" s="12" t="s">
        <v>1552</v>
      </c>
    </row>
    <row r="603" spans="2:34" ht="28.8" x14ac:dyDescent="0.3">
      <c r="B603" s="12" t="s">
        <v>1105</v>
      </c>
      <c r="C603" s="12" t="s">
        <v>304</v>
      </c>
      <c r="D603" s="12" t="s">
        <v>333</v>
      </c>
      <c r="E603" s="12" t="s">
        <v>259</v>
      </c>
      <c r="F603" s="12" t="s">
        <v>2846</v>
      </c>
      <c r="G603" s="12" t="s">
        <v>1532</v>
      </c>
      <c r="H603" s="12" t="s">
        <v>1193</v>
      </c>
      <c r="I603" s="12" t="s">
        <v>1176</v>
      </c>
      <c r="J603" s="12" t="s">
        <v>1132</v>
      </c>
      <c r="K603" s="12" t="s">
        <v>1194</v>
      </c>
      <c r="L603" s="84" t="s">
        <v>722</v>
      </c>
      <c r="M603" s="85"/>
      <c r="N603" s="88" t="s">
        <v>722</v>
      </c>
      <c r="O603" s="118">
        <v>-0.21313130999999999</v>
      </c>
      <c r="P603" s="116">
        <v>149.68799999999999</v>
      </c>
      <c r="Q603" s="116">
        <v>117.7848</v>
      </c>
      <c r="R603" s="12">
        <v>0</v>
      </c>
      <c r="S603" s="116">
        <v>31.903199999999998</v>
      </c>
      <c r="T603" s="12">
        <v>3</v>
      </c>
      <c r="U603" s="12">
        <v>1</v>
      </c>
      <c r="V603" s="116">
        <v>149.68799999999999</v>
      </c>
      <c r="W603" s="116">
        <v>117.7848</v>
      </c>
      <c r="X603" s="12" t="s">
        <v>256</v>
      </c>
      <c r="Y603" s="12">
        <v>0</v>
      </c>
      <c r="Z603" s="12">
        <v>0</v>
      </c>
      <c r="AA603" s="12">
        <v>0</v>
      </c>
      <c r="AB603" s="12">
        <v>0</v>
      </c>
      <c r="AC603" s="12">
        <v>7</v>
      </c>
      <c r="AD603" s="12">
        <v>5</v>
      </c>
      <c r="AE603" s="12">
        <v>1</v>
      </c>
      <c r="AF603" s="12">
        <v>15</v>
      </c>
      <c r="AG603" s="12" t="s">
        <v>2133</v>
      </c>
      <c r="AH603" s="12" t="s">
        <v>1552</v>
      </c>
    </row>
    <row r="604" spans="2:34" ht="28.8" x14ac:dyDescent="0.3">
      <c r="B604" s="12" t="s">
        <v>1105</v>
      </c>
      <c r="C604" s="12" t="s">
        <v>304</v>
      </c>
      <c r="D604" s="12" t="s">
        <v>333</v>
      </c>
      <c r="E604" s="12" t="s">
        <v>249</v>
      </c>
      <c r="F604" s="12" t="s">
        <v>1531</v>
      </c>
      <c r="G604" s="12" t="s">
        <v>1532</v>
      </c>
      <c r="H604" s="12" t="s">
        <v>1193</v>
      </c>
      <c r="I604" s="12" t="s">
        <v>1176</v>
      </c>
      <c r="J604" s="12" t="s">
        <v>1132</v>
      </c>
      <c r="K604" s="12" t="s">
        <v>1194</v>
      </c>
      <c r="L604" s="84" t="s">
        <v>722</v>
      </c>
      <c r="M604" s="85"/>
      <c r="N604" s="88" t="s">
        <v>722</v>
      </c>
      <c r="O604" s="118">
        <v>-8.6841959999999996E-2</v>
      </c>
      <c r="P604" s="116">
        <v>149.68799999999999</v>
      </c>
      <c r="Q604" s="116">
        <v>136.68879999999999</v>
      </c>
      <c r="R604" s="12">
        <v>0</v>
      </c>
      <c r="S604" s="116">
        <v>12.9992</v>
      </c>
      <c r="T604" s="12">
        <v>4</v>
      </c>
      <c r="U604" s="12">
        <v>1</v>
      </c>
      <c r="V604" s="116">
        <v>149.68799999999999</v>
      </c>
      <c r="W604" s="116">
        <v>136.68879999999999</v>
      </c>
      <c r="X604" s="12" t="s">
        <v>256</v>
      </c>
      <c r="Y604" s="12">
        <v>0</v>
      </c>
      <c r="Z604" s="12">
        <v>0</v>
      </c>
      <c r="AA604" s="12">
        <v>0</v>
      </c>
      <c r="AB604" s="12">
        <v>0</v>
      </c>
      <c r="AC604" s="12">
        <v>3</v>
      </c>
      <c r="AD604" s="12">
        <v>5</v>
      </c>
      <c r="AE604" s="12">
        <v>1</v>
      </c>
      <c r="AF604" s="12">
        <v>15</v>
      </c>
      <c r="AG604" s="12" t="s">
        <v>2134</v>
      </c>
      <c r="AH604" s="12" t="s">
        <v>1552</v>
      </c>
    </row>
    <row r="605" spans="2:34" ht="28.8" x14ac:dyDescent="0.3">
      <c r="B605" s="12" t="s">
        <v>1105</v>
      </c>
      <c r="C605" s="12" t="s">
        <v>304</v>
      </c>
      <c r="D605" s="12" t="s">
        <v>333</v>
      </c>
      <c r="E605" s="12" t="s">
        <v>256</v>
      </c>
      <c r="F605" s="12" t="s">
        <v>2846</v>
      </c>
      <c r="G605" s="12" t="s">
        <v>2898</v>
      </c>
      <c r="H605" s="12" t="s">
        <v>1193</v>
      </c>
      <c r="I605" s="12" t="s">
        <v>1176</v>
      </c>
      <c r="J605" s="12" t="s">
        <v>1132</v>
      </c>
      <c r="K605" s="12" t="s">
        <v>1194</v>
      </c>
      <c r="L605" s="84" t="s">
        <v>722</v>
      </c>
      <c r="M605" s="85"/>
      <c r="N605" s="88" t="s">
        <v>722</v>
      </c>
      <c r="O605" s="118">
        <v>0.23538893999999999</v>
      </c>
      <c r="P605" s="116">
        <v>149.68799999999999</v>
      </c>
      <c r="Q605" s="116">
        <v>184.9229</v>
      </c>
      <c r="R605" s="12">
        <v>0</v>
      </c>
      <c r="S605" s="116">
        <v>-35.234900000000003</v>
      </c>
      <c r="T605" s="12">
        <v>5</v>
      </c>
      <c r="U605" s="12">
        <v>1</v>
      </c>
      <c r="V605" s="116">
        <v>149.68799999999999</v>
      </c>
      <c r="W605" s="116">
        <v>184.9229</v>
      </c>
      <c r="X605" s="12" t="s">
        <v>256</v>
      </c>
      <c r="Y605" s="12">
        <v>1</v>
      </c>
      <c r="Z605" s="12">
        <v>0</v>
      </c>
      <c r="AA605" s="12">
        <v>0</v>
      </c>
      <c r="AB605" s="12">
        <v>1</v>
      </c>
      <c r="AC605" s="12">
        <v>6</v>
      </c>
      <c r="AD605" s="12">
        <v>5</v>
      </c>
      <c r="AE605" s="12">
        <v>1</v>
      </c>
      <c r="AF605" s="12">
        <v>15</v>
      </c>
      <c r="AG605" s="12" t="s">
        <v>2135</v>
      </c>
      <c r="AH605" s="12" t="s">
        <v>1552</v>
      </c>
    </row>
    <row r="606" spans="2:34" ht="43.2" x14ac:dyDescent="0.3">
      <c r="B606" s="12" t="s">
        <v>1105</v>
      </c>
      <c r="C606" s="12" t="s">
        <v>304</v>
      </c>
      <c r="D606" s="12" t="s">
        <v>312</v>
      </c>
      <c r="E606" s="12" t="s">
        <v>254</v>
      </c>
      <c r="F606" s="12" t="s">
        <v>2846</v>
      </c>
      <c r="G606" s="12" t="s">
        <v>1532</v>
      </c>
      <c r="H606" s="12" t="s">
        <v>1197</v>
      </c>
      <c r="I606" s="12" t="s">
        <v>1176</v>
      </c>
      <c r="J606" s="12" t="s">
        <v>1132</v>
      </c>
      <c r="K606" s="12" t="s">
        <v>1198</v>
      </c>
      <c r="L606" s="84" t="s">
        <v>722</v>
      </c>
      <c r="M606" s="85"/>
      <c r="N606" s="88" t="s">
        <v>722</v>
      </c>
      <c r="O606" s="118">
        <v>-0.65300000000000002</v>
      </c>
      <c r="P606" s="116">
        <v>4</v>
      </c>
      <c r="Q606" s="116">
        <v>1.3879999999999999</v>
      </c>
      <c r="R606" s="12">
        <v>0</v>
      </c>
      <c r="S606" s="116">
        <v>227.244</v>
      </c>
      <c r="T606" s="12">
        <v>1</v>
      </c>
      <c r="U606" s="12">
        <v>87</v>
      </c>
      <c r="V606" s="116">
        <v>348</v>
      </c>
      <c r="W606" s="116">
        <v>120.756</v>
      </c>
      <c r="X606" s="12" t="s">
        <v>256</v>
      </c>
      <c r="Y606" s="12">
        <v>0</v>
      </c>
      <c r="Z606" s="12">
        <v>0</v>
      </c>
      <c r="AA606" s="12">
        <v>0</v>
      </c>
      <c r="AB606" s="12">
        <v>0</v>
      </c>
      <c r="AC606" s="12">
        <v>5</v>
      </c>
      <c r="AD606" s="12">
        <v>1</v>
      </c>
      <c r="AE606" s="12">
        <v>1</v>
      </c>
      <c r="AF606" s="12">
        <v>16</v>
      </c>
      <c r="AG606" s="12" t="s">
        <v>2136</v>
      </c>
      <c r="AH606" s="12" t="s">
        <v>1552</v>
      </c>
    </row>
    <row r="607" spans="2:34" ht="43.2" x14ac:dyDescent="0.3">
      <c r="B607" s="12" t="s">
        <v>1105</v>
      </c>
      <c r="C607" s="12" t="s">
        <v>304</v>
      </c>
      <c r="D607" s="12" t="s">
        <v>312</v>
      </c>
      <c r="E607" s="12" t="s">
        <v>246</v>
      </c>
      <c r="F607" s="12" t="s">
        <v>1531</v>
      </c>
      <c r="G607" s="12" t="s">
        <v>2898</v>
      </c>
      <c r="H607" s="12" t="s">
        <v>1197</v>
      </c>
      <c r="I607" s="12" t="s">
        <v>1176</v>
      </c>
      <c r="J607" s="12" t="s">
        <v>1132</v>
      </c>
      <c r="K607" s="12" t="s">
        <v>1198</v>
      </c>
      <c r="L607" s="84" t="s">
        <v>722</v>
      </c>
      <c r="M607" s="85"/>
      <c r="N607" s="88" t="s">
        <v>722</v>
      </c>
      <c r="O607" s="118">
        <v>-0.44600000000000001</v>
      </c>
      <c r="P607" s="116">
        <v>4</v>
      </c>
      <c r="Q607" s="116">
        <v>2.2160000000000002</v>
      </c>
      <c r="R607" s="12">
        <v>0</v>
      </c>
      <c r="S607" s="116">
        <v>155.208</v>
      </c>
      <c r="T607" s="12">
        <v>2</v>
      </c>
      <c r="U607" s="12">
        <v>87</v>
      </c>
      <c r="V607" s="116">
        <v>348</v>
      </c>
      <c r="W607" s="116">
        <v>192.792</v>
      </c>
      <c r="X607" s="12" t="s">
        <v>256</v>
      </c>
      <c r="Y607" s="12">
        <v>0</v>
      </c>
      <c r="Z607" s="12">
        <v>0</v>
      </c>
      <c r="AA607" s="12">
        <v>0</v>
      </c>
      <c r="AB607" s="12">
        <v>0</v>
      </c>
      <c r="AC607" s="12">
        <v>2</v>
      </c>
      <c r="AD607" s="12">
        <v>1</v>
      </c>
      <c r="AE607" s="12">
        <v>1</v>
      </c>
      <c r="AF607" s="12">
        <v>16</v>
      </c>
      <c r="AG607" s="12" t="s">
        <v>2137</v>
      </c>
      <c r="AH607" s="12" t="s">
        <v>1552</v>
      </c>
    </row>
    <row r="608" spans="2:34" ht="43.2" x14ac:dyDescent="0.3">
      <c r="B608" s="12" t="s">
        <v>1105</v>
      </c>
      <c r="C608" s="12" t="s">
        <v>304</v>
      </c>
      <c r="D608" s="12" t="s">
        <v>312</v>
      </c>
      <c r="E608" s="12" t="s">
        <v>259</v>
      </c>
      <c r="F608" s="12" t="s">
        <v>2846</v>
      </c>
      <c r="G608" s="12" t="s">
        <v>1532</v>
      </c>
      <c r="H608" s="12" t="s">
        <v>1197</v>
      </c>
      <c r="I608" s="12" t="s">
        <v>1176</v>
      </c>
      <c r="J608" s="12" t="s">
        <v>1132</v>
      </c>
      <c r="K608" s="12" t="s">
        <v>1198</v>
      </c>
      <c r="L608" s="84" t="s">
        <v>722</v>
      </c>
      <c r="M608" s="85"/>
      <c r="N608" s="88" t="s">
        <v>722</v>
      </c>
      <c r="O608" s="118">
        <v>-0.19900000000000001</v>
      </c>
      <c r="P608" s="116">
        <v>4</v>
      </c>
      <c r="Q608" s="116">
        <v>3.2040000000000002</v>
      </c>
      <c r="R608" s="12">
        <v>0</v>
      </c>
      <c r="S608" s="116">
        <v>69.251999999999995</v>
      </c>
      <c r="T608" s="12">
        <v>3</v>
      </c>
      <c r="U608" s="12">
        <v>87</v>
      </c>
      <c r="V608" s="116">
        <v>348</v>
      </c>
      <c r="W608" s="116">
        <v>278.74799999999999</v>
      </c>
      <c r="X608" s="12" t="s">
        <v>256</v>
      </c>
      <c r="Y608" s="12">
        <v>0</v>
      </c>
      <c r="Z608" s="12">
        <v>0</v>
      </c>
      <c r="AA608" s="12">
        <v>0</v>
      </c>
      <c r="AB608" s="12">
        <v>0</v>
      </c>
      <c r="AC608" s="12">
        <v>7</v>
      </c>
      <c r="AD608" s="12">
        <v>1</v>
      </c>
      <c r="AE608" s="12">
        <v>1</v>
      </c>
      <c r="AF608" s="12">
        <v>16</v>
      </c>
      <c r="AG608" s="12" t="s">
        <v>2138</v>
      </c>
      <c r="AH608" s="12" t="s">
        <v>1552</v>
      </c>
    </row>
    <row r="609" spans="2:34" ht="43.2" x14ac:dyDescent="0.3">
      <c r="B609" s="12" t="s">
        <v>1105</v>
      </c>
      <c r="C609" s="12" t="s">
        <v>304</v>
      </c>
      <c r="D609" s="12" t="s">
        <v>312</v>
      </c>
      <c r="E609" s="12" t="s">
        <v>260</v>
      </c>
      <c r="F609" s="12" t="s">
        <v>2846</v>
      </c>
      <c r="G609" s="12" t="s">
        <v>2898</v>
      </c>
      <c r="H609" s="12" t="s">
        <v>1197</v>
      </c>
      <c r="I609" s="12" t="s">
        <v>1176</v>
      </c>
      <c r="J609" s="12" t="s">
        <v>1132</v>
      </c>
      <c r="K609" s="12" t="s">
        <v>1198</v>
      </c>
      <c r="L609" s="84" t="s">
        <v>722</v>
      </c>
      <c r="M609" s="85"/>
      <c r="N609" s="88" t="s">
        <v>722</v>
      </c>
      <c r="O609" s="118">
        <v>-0.128</v>
      </c>
      <c r="P609" s="116">
        <v>4</v>
      </c>
      <c r="Q609" s="116">
        <v>3.488</v>
      </c>
      <c r="R609" s="12">
        <v>0</v>
      </c>
      <c r="S609" s="116">
        <v>44.543999999999997</v>
      </c>
      <c r="T609" s="12">
        <v>4</v>
      </c>
      <c r="U609" s="12">
        <v>87</v>
      </c>
      <c r="V609" s="116">
        <v>348</v>
      </c>
      <c r="W609" s="116">
        <v>303.45600000000002</v>
      </c>
      <c r="X609" s="12" t="s">
        <v>256</v>
      </c>
      <c r="Y609" s="12">
        <v>0</v>
      </c>
      <c r="Z609" s="12">
        <v>0</v>
      </c>
      <c r="AA609" s="12">
        <v>0</v>
      </c>
      <c r="AB609" s="12">
        <v>0</v>
      </c>
      <c r="AC609" s="12">
        <v>8</v>
      </c>
      <c r="AD609" s="12">
        <v>1</v>
      </c>
      <c r="AE609" s="12">
        <v>1</v>
      </c>
      <c r="AF609" s="12">
        <v>16</v>
      </c>
      <c r="AG609" s="12" t="s">
        <v>2139</v>
      </c>
      <c r="AH609" s="12" t="s">
        <v>1552</v>
      </c>
    </row>
    <row r="610" spans="2:34" ht="43.2" x14ac:dyDescent="0.3">
      <c r="B610" s="12" t="s">
        <v>1105</v>
      </c>
      <c r="C610" s="12" t="s">
        <v>304</v>
      </c>
      <c r="D610" s="12" t="s">
        <v>312</v>
      </c>
      <c r="E610" s="12" t="s">
        <v>262</v>
      </c>
      <c r="F610" s="12" t="s">
        <v>1531</v>
      </c>
      <c r="G610" s="12" t="s">
        <v>1532</v>
      </c>
      <c r="H610" s="12" t="s">
        <v>1197</v>
      </c>
      <c r="I610" s="12" t="s">
        <v>1176</v>
      </c>
      <c r="J610" s="12" t="s">
        <v>1132</v>
      </c>
      <c r="K610" s="12" t="s">
        <v>1198</v>
      </c>
      <c r="L610" s="84" t="s">
        <v>722</v>
      </c>
      <c r="M610" s="85"/>
      <c r="N610" s="88" t="s">
        <v>722</v>
      </c>
      <c r="O610" s="118">
        <v>5.5E-2</v>
      </c>
      <c r="P610" s="116">
        <v>4</v>
      </c>
      <c r="Q610" s="116">
        <v>4.22</v>
      </c>
      <c r="R610" s="12">
        <v>0</v>
      </c>
      <c r="S610" s="116">
        <v>-19.14</v>
      </c>
      <c r="T610" s="12">
        <v>5</v>
      </c>
      <c r="U610" s="12">
        <v>87</v>
      </c>
      <c r="V610" s="116">
        <v>348</v>
      </c>
      <c r="W610" s="116">
        <v>367.14</v>
      </c>
      <c r="X610" s="12" t="s">
        <v>256</v>
      </c>
      <c r="Y610" s="12">
        <v>1</v>
      </c>
      <c r="Z610" s="12">
        <v>0</v>
      </c>
      <c r="AA610" s="12">
        <v>0</v>
      </c>
      <c r="AB610" s="12">
        <v>0</v>
      </c>
      <c r="AC610" s="12">
        <v>9</v>
      </c>
      <c r="AD610" s="12">
        <v>1</v>
      </c>
      <c r="AE610" s="12">
        <v>1</v>
      </c>
      <c r="AF610" s="12">
        <v>16</v>
      </c>
      <c r="AG610" s="12" t="s">
        <v>2140</v>
      </c>
      <c r="AH610" s="12" t="s">
        <v>1552</v>
      </c>
    </row>
    <row r="611" spans="2:34" ht="43.2" x14ac:dyDescent="0.3">
      <c r="B611" s="12" t="s">
        <v>1105</v>
      </c>
      <c r="C611" s="12" t="s">
        <v>304</v>
      </c>
      <c r="D611" s="12" t="s">
        <v>312</v>
      </c>
      <c r="E611" s="12" t="s">
        <v>251</v>
      </c>
      <c r="F611" s="12" t="s">
        <v>1531</v>
      </c>
      <c r="G611" s="12" t="s">
        <v>2898</v>
      </c>
      <c r="H611" s="12" t="s">
        <v>1197</v>
      </c>
      <c r="I611" s="12" t="s">
        <v>1176</v>
      </c>
      <c r="J611" s="12" t="s">
        <v>1132</v>
      </c>
      <c r="K611" s="12" t="s">
        <v>1198</v>
      </c>
      <c r="L611" s="84" t="s">
        <v>722</v>
      </c>
      <c r="M611" s="85"/>
      <c r="N611" s="88" t="s">
        <v>722</v>
      </c>
      <c r="O611" s="118">
        <v>0.152</v>
      </c>
      <c r="P611" s="116">
        <v>4</v>
      </c>
      <c r="Q611" s="116">
        <v>4.6079999999999997</v>
      </c>
      <c r="R611" s="12">
        <v>0</v>
      </c>
      <c r="S611" s="116">
        <v>-52.896000000000001</v>
      </c>
      <c r="T611" s="12">
        <v>6</v>
      </c>
      <c r="U611" s="12">
        <v>87</v>
      </c>
      <c r="V611" s="116">
        <v>348</v>
      </c>
      <c r="W611" s="116">
        <v>400.89600000000002</v>
      </c>
      <c r="X611" s="12" t="s">
        <v>256</v>
      </c>
      <c r="Y611" s="12">
        <v>1</v>
      </c>
      <c r="Z611" s="12">
        <v>0</v>
      </c>
      <c r="AA611" s="12">
        <v>0</v>
      </c>
      <c r="AB611" s="12">
        <v>0</v>
      </c>
      <c r="AC611" s="12">
        <v>4</v>
      </c>
      <c r="AD611" s="12">
        <v>1</v>
      </c>
      <c r="AE611" s="12">
        <v>1</v>
      </c>
      <c r="AF611" s="12">
        <v>16</v>
      </c>
      <c r="AG611" s="12" t="s">
        <v>2141</v>
      </c>
      <c r="AH611" s="12" t="s">
        <v>1552</v>
      </c>
    </row>
    <row r="612" spans="2:34" ht="43.2" x14ac:dyDescent="0.3">
      <c r="B612" s="12" t="s">
        <v>1105</v>
      </c>
      <c r="C612" s="12" t="s">
        <v>304</v>
      </c>
      <c r="D612" s="12" t="s">
        <v>312</v>
      </c>
      <c r="E612" s="12" t="s">
        <v>256</v>
      </c>
      <c r="F612" s="12" t="s">
        <v>2846</v>
      </c>
      <c r="G612" s="12" t="s">
        <v>2898</v>
      </c>
      <c r="H612" s="12" t="s">
        <v>1197</v>
      </c>
      <c r="I612" s="12" t="s">
        <v>1176</v>
      </c>
      <c r="J612" s="12" t="s">
        <v>1132</v>
      </c>
      <c r="K612" s="12" t="s">
        <v>1198</v>
      </c>
      <c r="L612" s="84" t="s">
        <v>722</v>
      </c>
      <c r="M612" s="85"/>
      <c r="N612" s="88" t="s">
        <v>722</v>
      </c>
      <c r="O612" s="118">
        <v>0.35599999999999998</v>
      </c>
      <c r="P612" s="116">
        <v>4</v>
      </c>
      <c r="Q612" s="116">
        <v>5.4240000000000004</v>
      </c>
      <c r="R612" s="12">
        <v>0</v>
      </c>
      <c r="S612" s="116">
        <v>-123.887999999999</v>
      </c>
      <c r="T612" s="12">
        <v>7</v>
      </c>
      <c r="U612" s="12">
        <v>87</v>
      </c>
      <c r="V612" s="116">
        <v>348</v>
      </c>
      <c r="W612" s="116">
        <v>471.88799999999998</v>
      </c>
      <c r="X612" s="12" t="s">
        <v>256</v>
      </c>
      <c r="Y612" s="12">
        <v>1</v>
      </c>
      <c r="Z612" s="12">
        <v>0</v>
      </c>
      <c r="AA612" s="12">
        <v>0</v>
      </c>
      <c r="AB612" s="12">
        <v>1</v>
      </c>
      <c r="AC612" s="12">
        <v>6</v>
      </c>
      <c r="AD612" s="12">
        <v>1</v>
      </c>
      <c r="AE612" s="12">
        <v>1</v>
      </c>
      <c r="AF612" s="12">
        <v>16</v>
      </c>
      <c r="AG612" s="12" t="s">
        <v>2142</v>
      </c>
      <c r="AH612" s="12" t="s">
        <v>1552</v>
      </c>
    </row>
    <row r="613" spans="2:34" ht="43.2" x14ac:dyDescent="0.3">
      <c r="B613" s="12" t="s">
        <v>1105</v>
      </c>
      <c r="C613" s="12" t="s">
        <v>304</v>
      </c>
      <c r="D613" s="12" t="s">
        <v>312</v>
      </c>
      <c r="E613" s="12" t="s">
        <v>249</v>
      </c>
      <c r="F613" s="12" t="s">
        <v>1531</v>
      </c>
      <c r="G613" s="12" t="s">
        <v>1532</v>
      </c>
      <c r="H613" s="12" t="s">
        <v>1197</v>
      </c>
      <c r="I613" s="12" t="s">
        <v>1176</v>
      </c>
      <c r="J613" s="12" t="s">
        <v>1132</v>
      </c>
      <c r="K613" s="12" t="s">
        <v>1198</v>
      </c>
      <c r="L613" s="84" t="s">
        <v>722</v>
      </c>
      <c r="M613" s="85"/>
      <c r="N613" s="88" t="s">
        <v>722</v>
      </c>
      <c r="O613" s="118">
        <v>0.36699999999999999</v>
      </c>
      <c r="P613" s="116">
        <v>4</v>
      </c>
      <c r="Q613" s="116">
        <v>5.468</v>
      </c>
      <c r="R613" s="12">
        <v>0</v>
      </c>
      <c r="S613" s="116">
        <v>-127.71599999999999</v>
      </c>
      <c r="T613" s="12">
        <v>8</v>
      </c>
      <c r="U613" s="12">
        <v>87</v>
      </c>
      <c r="V613" s="116">
        <v>348</v>
      </c>
      <c r="W613" s="116">
        <v>475.71600000000001</v>
      </c>
      <c r="X613" s="12" t="s">
        <v>256</v>
      </c>
      <c r="Y613" s="12">
        <v>1</v>
      </c>
      <c r="Z613" s="12">
        <v>0</v>
      </c>
      <c r="AA613" s="12">
        <v>0</v>
      </c>
      <c r="AB613" s="12">
        <v>0</v>
      </c>
      <c r="AC613" s="12">
        <v>3</v>
      </c>
      <c r="AD613" s="12">
        <v>1</v>
      </c>
      <c r="AE613" s="12">
        <v>1</v>
      </c>
      <c r="AF613" s="12">
        <v>16</v>
      </c>
      <c r="AG613" s="12" t="s">
        <v>2143</v>
      </c>
      <c r="AH613" s="12" t="s">
        <v>1552</v>
      </c>
    </row>
    <row r="614" spans="2:34" ht="28.8" x14ac:dyDescent="0.3">
      <c r="B614" s="12" t="s">
        <v>1105</v>
      </c>
      <c r="C614" s="12" t="s">
        <v>304</v>
      </c>
      <c r="D614" s="12" t="s">
        <v>322</v>
      </c>
      <c r="E614" s="12" t="s">
        <v>251</v>
      </c>
      <c r="F614" s="12" t="s">
        <v>1531</v>
      </c>
      <c r="G614" s="12" t="s">
        <v>2898</v>
      </c>
      <c r="H614" s="12" t="s">
        <v>1197</v>
      </c>
      <c r="I614" s="12" t="s">
        <v>1176</v>
      </c>
      <c r="J614" s="12" t="s">
        <v>1132</v>
      </c>
      <c r="K614" s="12" t="s">
        <v>1198</v>
      </c>
      <c r="L614" s="84" t="s">
        <v>723</v>
      </c>
      <c r="M614" s="85"/>
      <c r="N614" s="88" t="s">
        <v>723</v>
      </c>
      <c r="O614" s="118">
        <v>-0.85472972999999997</v>
      </c>
      <c r="P614" s="116">
        <v>0.44400000000000001</v>
      </c>
      <c r="Q614" s="116">
        <v>6.4500000000000002E-2</v>
      </c>
      <c r="R614" s="12">
        <v>0</v>
      </c>
      <c r="S614" s="116">
        <v>33.016500000000001</v>
      </c>
      <c r="T614" s="12">
        <v>0</v>
      </c>
      <c r="U614" s="12">
        <v>87</v>
      </c>
      <c r="V614" s="116">
        <v>38.628</v>
      </c>
      <c r="W614" s="116">
        <v>5.6115000000000004</v>
      </c>
      <c r="X614" s="12" t="s">
        <v>256</v>
      </c>
      <c r="Y614" s="12">
        <v>0</v>
      </c>
      <c r="Z614" s="12">
        <v>0</v>
      </c>
      <c r="AA614" s="12">
        <v>1</v>
      </c>
      <c r="AB614" s="12">
        <v>0</v>
      </c>
      <c r="AC614" s="12">
        <v>4</v>
      </c>
      <c r="AD614" s="12">
        <v>2</v>
      </c>
      <c r="AE614" s="12">
        <v>1</v>
      </c>
      <c r="AF614" s="12">
        <v>16</v>
      </c>
      <c r="AG614" s="12" t="s">
        <v>2144</v>
      </c>
      <c r="AH614" s="12" t="s">
        <v>1552</v>
      </c>
    </row>
    <row r="615" spans="2:34" ht="28.8" x14ac:dyDescent="0.3">
      <c r="B615" s="12" t="s">
        <v>1105</v>
      </c>
      <c r="C615" s="12" t="s">
        <v>304</v>
      </c>
      <c r="D615" s="12" t="s">
        <v>322</v>
      </c>
      <c r="E615" s="12" t="s">
        <v>262</v>
      </c>
      <c r="F615" s="12" t="s">
        <v>1531</v>
      </c>
      <c r="G615" s="12" t="s">
        <v>1532</v>
      </c>
      <c r="H615" s="12" t="s">
        <v>1197</v>
      </c>
      <c r="I615" s="12" t="s">
        <v>1176</v>
      </c>
      <c r="J615" s="12" t="s">
        <v>1132</v>
      </c>
      <c r="K615" s="12" t="s">
        <v>1198</v>
      </c>
      <c r="L615" s="84" t="s">
        <v>723</v>
      </c>
      <c r="M615" s="85"/>
      <c r="N615" s="88" t="s">
        <v>723</v>
      </c>
      <c r="O615" s="118">
        <v>-0.83851350999999996</v>
      </c>
      <c r="P615" s="116">
        <v>0.44400000000000001</v>
      </c>
      <c r="Q615" s="116">
        <v>7.17E-2</v>
      </c>
      <c r="R615" s="12">
        <v>0</v>
      </c>
      <c r="S615" s="116">
        <v>32.390099999999997</v>
      </c>
      <c r="T615" s="12">
        <v>0</v>
      </c>
      <c r="U615" s="12">
        <v>87</v>
      </c>
      <c r="V615" s="116">
        <v>38.628</v>
      </c>
      <c r="W615" s="116">
        <v>6.2378999999999998</v>
      </c>
      <c r="X615" s="12" t="s">
        <v>256</v>
      </c>
      <c r="Y615" s="12">
        <v>0</v>
      </c>
      <c r="Z615" s="12">
        <v>0</v>
      </c>
      <c r="AA615" s="12">
        <v>1</v>
      </c>
      <c r="AB615" s="12">
        <v>0</v>
      </c>
      <c r="AC615" s="12">
        <v>9</v>
      </c>
      <c r="AD615" s="12">
        <v>2</v>
      </c>
      <c r="AE615" s="12">
        <v>1</v>
      </c>
      <c r="AF615" s="12">
        <v>16</v>
      </c>
      <c r="AG615" s="12" t="s">
        <v>2145</v>
      </c>
      <c r="AH615" s="12" t="s">
        <v>1552</v>
      </c>
    </row>
    <row r="616" spans="2:34" ht="28.8" x14ac:dyDescent="0.3">
      <c r="B616" s="12" t="s">
        <v>1105</v>
      </c>
      <c r="C616" s="12" t="s">
        <v>304</v>
      </c>
      <c r="D616" s="12" t="s">
        <v>322</v>
      </c>
      <c r="E616" s="12" t="s">
        <v>249</v>
      </c>
      <c r="F616" s="12" t="s">
        <v>1531</v>
      </c>
      <c r="G616" s="12" t="s">
        <v>1532</v>
      </c>
      <c r="H616" s="12" t="s">
        <v>1197</v>
      </c>
      <c r="I616" s="12" t="s">
        <v>1176</v>
      </c>
      <c r="J616" s="12" t="s">
        <v>1132</v>
      </c>
      <c r="K616" s="12" t="s">
        <v>1198</v>
      </c>
      <c r="L616" s="84" t="s">
        <v>723</v>
      </c>
      <c r="M616" s="85"/>
      <c r="N616" s="88" t="s">
        <v>723</v>
      </c>
      <c r="O616" s="118">
        <v>-0.82747747999999999</v>
      </c>
      <c r="P616" s="116">
        <v>0.44400000000000001</v>
      </c>
      <c r="Q616" s="116">
        <v>7.6600000000000001E-2</v>
      </c>
      <c r="R616" s="12">
        <v>0</v>
      </c>
      <c r="S616" s="116">
        <v>31.963799999999999</v>
      </c>
      <c r="T616" s="12">
        <v>0</v>
      </c>
      <c r="U616" s="12">
        <v>87</v>
      </c>
      <c r="V616" s="116">
        <v>38.628</v>
      </c>
      <c r="W616" s="116">
        <v>6.6642000000000001</v>
      </c>
      <c r="X616" s="12" t="s">
        <v>256</v>
      </c>
      <c r="Y616" s="12">
        <v>0</v>
      </c>
      <c r="Z616" s="12">
        <v>0</v>
      </c>
      <c r="AA616" s="12">
        <v>1</v>
      </c>
      <c r="AB616" s="12">
        <v>0</v>
      </c>
      <c r="AC616" s="12">
        <v>3</v>
      </c>
      <c r="AD616" s="12">
        <v>2</v>
      </c>
      <c r="AE616" s="12">
        <v>1</v>
      </c>
      <c r="AF616" s="12">
        <v>16</v>
      </c>
      <c r="AG616" s="12" t="s">
        <v>2146</v>
      </c>
      <c r="AH616" s="12" t="s">
        <v>1552</v>
      </c>
    </row>
    <row r="617" spans="2:34" ht="28.8" x14ac:dyDescent="0.3">
      <c r="B617" s="12" t="s">
        <v>1105</v>
      </c>
      <c r="C617" s="12" t="s">
        <v>304</v>
      </c>
      <c r="D617" s="12" t="s">
        <v>322</v>
      </c>
      <c r="E617" s="12" t="s">
        <v>254</v>
      </c>
      <c r="F617" s="12" t="s">
        <v>2846</v>
      </c>
      <c r="G617" s="12" t="s">
        <v>1532</v>
      </c>
      <c r="H617" s="12" t="s">
        <v>1197</v>
      </c>
      <c r="I617" s="12" t="s">
        <v>1176</v>
      </c>
      <c r="J617" s="12" t="s">
        <v>1132</v>
      </c>
      <c r="K617" s="12" t="s">
        <v>1198</v>
      </c>
      <c r="L617" s="84" t="s">
        <v>723</v>
      </c>
      <c r="M617" s="85"/>
      <c r="N617" s="88" t="s">
        <v>723</v>
      </c>
      <c r="O617" s="118">
        <v>-0.81554053999999998</v>
      </c>
      <c r="P617" s="116">
        <v>0.44400000000000001</v>
      </c>
      <c r="Q617" s="116">
        <v>8.1900000000000001E-2</v>
      </c>
      <c r="R617" s="12">
        <v>0</v>
      </c>
      <c r="S617" s="116">
        <v>31.502699999999901</v>
      </c>
      <c r="T617" s="12">
        <v>0</v>
      </c>
      <c r="U617" s="12">
        <v>87</v>
      </c>
      <c r="V617" s="116">
        <v>38.628</v>
      </c>
      <c r="W617" s="116">
        <v>7.1253000000000002</v>
      </c>
      <c r="X617" s="12" t="s">
        <v>256</v>
      </c>
      <c r="Y617" s="12">
        <v>0</v>
      </c>
      <c r="Z617" s="12">
        <v>0</v>
      </c>
      <c r="AA617" s="12">
        <v>1</v>
      </c>
      <c r="AB617" s="12">
        <v>0</v>
      </c>
      <c r="AC617" s="12">
        <v>5</v>
      </c>
      <c r="AD617" s="12">
        <v>2</v>
      </c>
      <c r="AE617" s="12">
        <v>1</v>
      </c>
      <c r="AF617" s="12">
        <v>16</v>
      </c>
      <c r="AG617" s="12" t="s">
        <v>2147</v>
      </c>
      <c r="AH617" s="12" t="s">
        <v>1552</v>
      </c>
    </row>
    <row r="618" spans="2:34" ht="28.8" x14ac:dyDescent="0.3">
      <c r="B618" s="12" t="s">
        <v>1105</v>
      </c>
      <c r="C618" s="12" t="s">
        <v>304</v>
      </c>
      <c r="D618" s="12" t="s">
        <v>322</v>
      </c>
      <c r="E618" s="12" t="s">
        <v>246</v>
      </c>
      <c r="F618" s="12" t="s">
        <v>1531</v>
      </c>
      <c r="G618" s="12" t="s">
        <v>2898</v>
      </c>
      <c r="H618" s="12" t="s">
        <v>1197</v>
      </c>
      <c r="I618" s="12" t="s">
        <v>1176</v>
      </c>
      <c r="J618" s="12" t="s">
        <v>1132</v>
      </c>
      <c r="K618" s="12" t="s">
        <v>1198</v>
      </c>
      <c r="L618" s="84" t="s">
        <v>722</v>
      </c>
      <c r="M618" s="85"/>
      <c r="N618" s="88" t="s">
        <v>722</v>
      </c>
      <c r="O618" s="118">
        <v>-0.23130630999999999</v>
      </c>
      <c r="P618" s="116">
        <v>0.44400000000000001</v>
      </c>
      <c r="Q618" s="116">
        <v>0.34129999999999999</v>
      </c>
      <c r="R618" s="12">
        <v>0</v>
      </c>
      <c r="S618" s="116">
        <v>8.9349000000000007</v>
      </c>
      <c r="T618" s="12">
        <v>1</v>
      </c>
      <c r="U618" s="12">
        <v>87</v>
      </c>
      <c r="V618" s="116">
        <v>38.628</v>
      </c>
      <c r="W618" s="116">
        <v>29.693100000000001</v>
      </c>
      <c r="X618" s="12" t="s">
        <v>256</v>
      </c>
      <c r="Y618" s="12">
        <v>0</v>
      </c>
      <c r="Z618" s="12">
        <v>0</v>
      </c>
      <c r="AA618" s="12">
        <v>0</v>
      </c>
      <c r="AB618" s="12">
        <v>0</v>
      </c>
      <c r="AC618" s="12">
        <v>2</v>
      </c>
      <c r="AD618" s="12">
        <v>2</v>
      </c>
      <c r="AE618" s="12">
        <v>1</v>
      </c>
      <c r="AF618" s="12">
        <v>16</v>
      </c>
      <c r="AG618" s="12" t="s">
        <v>2148</v>
      </c>
      <c r="AH618" s="12" t="s">
        <v>1552</v>
      </c>
    </row>
    <row r="619" spans="2:34" ht="28.8" x14ac:dyDescent="0.3">
      <c r="B619" s="12" t="s">
        <v>1105</v>
      </c>
      <c r="C619" s="12" t="s">
        <v>304</v>
      </c>
      <c r="D619" s="12" t="s">
        <v>322</v>
      </c>
      <c r="E619" s="12" t="s">
        <v>260</v>
      </c>
      <c r="F619" s="12" t="s">
        <v>2846</v>
      </c>
      <c r="G619" s="12" t="s">
        <v>2898</v>
      </c>
      <c r="H619" s="12" t="s">
        <v>1197</v>
      </c>
      <c r="I619" s="12" t="s">
        <v>1176</v>
      </c>
      <c r="J619" s="12" t="s">
        <v>1132</v>
      </c>
      <c r="K619" s="12" t="s">
        <v>1198</v>
      </c>
      <c r="L619" s="84" t="s">
        <v>722</v>
      </c>
      <c r="M619" s="85"/>
      <c r="N619" s="88" t="s">
        <v>722</v>
      </c>
      <c r="O619" s="118">
        <v>6.0585590000000002E-2</v>
      </c>
      <c r="P619" s="116">
        <v>0.44400000000000001</v>
      </c>
      <c r="Q619" s="116">
        <v>0.47089999999999999</v>
      </c>
      <c r="R619" s="12">
        <v>0</v>
      </c>
      <c r="S619" s="116">
        <v>-2.3403</v>
      </c>
      <c r="T619" s="12">
        <v>2</v>
      </c>
      <c r="U619" s="12">
        <v>87</v>
      </c>
      <c r="V619" s="116">
        <v>38.628</v>
      </c>
      <c r="W619" s="116">
        <v>40.968299999999999</v>
      </c>
      <c r="X619" s="12" t="s">
        <v>256</v>
      </c>
      <c r="Y619" s="12">
        <v>1</v>
      </c>
      <c r="Z619" s="12">
        <v>0</v>
      </c>
      <c r="AA619" s="12">
        <v>0</v>
      </c>
      <c r="AB619" s="12">
        <v>0</v>
      </c>
      <c r="AC619" s="12">
        <v>8</v>
      </c>
      <c r="AD619" s="12">
        <v>2</v>
      </c>
      <c r="AE619" s="12">
        <v>1</v>
      </c>
      <c r="AF619" s="12">
        <v>16</v>
      </c>
      <c r="AG619" s="12" t="s">
        <v>2149</v>
      </c>
      <c r="AH619" s="12" t="s">
        <v>1552</v>
      </c>
    </row>
    <row r="620" spans="2:34" ht="28.8" x14ac:dyDescent="0.3">
      <c r="B620" s="12" t="s">
        <v>1105</v>
      </c>
      <c r="C620" s="12" t="s">
        <v>304</v>
      </c>
      <c r="D620" s="12" t="s">
        <v>322</v>
      </c>
      <c r="E620" s="12" t="s">
        <v>259</v>
      </c>
      <c r="F620" s="12" t="s">
        <v>2846</v>
      </c>
      <c r="G620" s="12" t="s">
        <v>1532</v>
      </c>
      <c r="H620" s="12" t="s">
        <v>1197</v>
      </c>
      <c r="I620" s="12" t="s">
        <v>1176</v>
      </c>
      <c r="J620" s="12" t="s">
        <v>1132</v>
      </c>
      <c r="K620" s="12" t="s">
        <v>1198</v>
      </c>
      <c r="L620" s="84" t="s">
        <v>722</v>
      </c>
      <c r="M620" s="85"/>
      <c r="N620" s="88" t="s">
        <v>722</v>
      </c>
      <c r="O620" s="118">
        <v>0.32049549999999999</v>
      </c>
      <c r="P620" s="116">
        <v>0.44400000000000001</v>
      </c>
      <c r="Q620" s="116">
        <v>0.58630000000000004</v>
      </c>
      <c r="R620" s="12">
        <v>0</v>
      </c>
      <c r="S620" s="116">
        <v>-12.380100000000001</v>
      </c>
      <c r="T620" s="12">
        <v>3</v>
      </c>
      <c r="U620" s="12">
        <v>87</v>
      </c>
      <c r="V620" s="116">
        <v>38.628</v>
      </c>
      <c r="W620" s="116">
        <v>51.008099999999999</v>
      </c>
      <c r="X620" s="12" t="s">
        <v>256</v>
      </c>
      <c r="Y620" s="12">
        <v>1</v>
      </c>
      <c r="Z620" s="12">
        <v>0</v>
      </c>
      <c r="AA620" s="12">
        <v>0</v>
      </c>
      <c r="AB620" s="12">
        <v>0</v>
      </c>
      <c r="AC620" s="12">
        <v>7</v>
      </c>
      <c r="AD620" s="12">
        <v>2</v>
      </c>
      <c r="AE620" s="12">
        <v>1</v>
      </c>
      <c r="AF620" s="12">
        <v>16</v>
      </c>
      <c r="AG620" s="12" t="s">
        <v>2150</v>
      </c>
      <c r="AH620" s="12" t="s">
        <v>1552</v>
      </c>
    </row>
    <row r="621" spans="2:34" ht="28.8" x14ac:dyDescent="0.3">
      <c r="B621" s="12" t="s">
        <v>1105</v>
      </c>
      <c r="C621" s="12" t="s">
        <v>304</v>
      </c>
      <c r="D621" s="12" t="s">
        <v>322</v>
      </c>
      <c r="E621" s="12" t="s">
        <v>256</v>
      </c>
      <c r="F621" s="12" t="s">
        <v>2846</v>
      </c>
      <c r="G621" s="12" t="s">
        <v>2898</v>
      </c>
      <c r="H621" s="12" t="s">
        <v>1197</v>
      </c>
      <c r="I621" s="12" t="s">
        <v>1176</v>
      </c>
      <c r="J621" s="12" t="s">
        <v>1132</v>
      </c>
      <c r="K621" s="12" t="s">
        <v>1198</v>
      </c>
      <c r="L621" s="84" t="s">
        <v>722</v>
      </c>
      <c r="M621" s="85"/>
      <c r="N621" s="88" t="s">
        <v>722</v>
      </c>
      <c r="O621" s="118">
        <v>0.38040541</v>
      </c>
      <c r="P621" s="116">
        <v>0.44400000000000001</v>
      </c>
      <c r="Q621" s="116">
        <v>0.6129</v>
      </c>
      <c r="R621" s="12">
        <v>0</v>
      </c>
      <c r="S621" s="116">
        <v>-14.6943</v>
      </c>
      <c r="T621" s="12">
        <v>4</v>
      </c>
      <c r="U621" s="12">
        <v>87</v>
      </c>
      <c r="V621" s="116">
        <v>38.628</v>
      </c>
      <c r="W621" s="116">
        <v>53.322299999999998</v>
      </c>
      <c r="X621" s="12" t="s">
        <v>256</v>
      </c>
      <c r="Y621" s="12">
        <v>1</v>
      </c>
      <c r="Z621" s="12">
        <v>0</v>
      </c>
      <c r="AA621" s="12">
        <v>0</v>
      </c>
      <c r="AB621" s="12">
        <v>1</v>
      </c>
      <c r="AC621" s="12">
        <v>6</v>
      </c>
      <c r="AD621" s="12">
        <v>2</v>
      </c>
      <c r="AE621" s="12">
        <v>1</v>
      </c>
      <c r="AF621" s="12">
        <v>16</v>
      </c>
      <c r="AG621" s="12" t="s">
        <v>2151</v>
      </c>
      <c r="AH621" s="12" t="s">
        <v>1552</v>
      </c>
    </row>
    <row r="622" spans="2:34" ht="28.8" x14ac:dyDescent="0.3">
      <c r="B622" s="12" t="s">
        <v>1105</v>
      </c>
      <c r="C622" s="12" t="s">
        <v>304</v>
      </c>
      <c r="D622" s="12" t="s">
        <v>327</v>
      </c>
      <c r="E622" s="12" t="s">
        <v>256</v>
      </c>
      <c r="F622" s="12" t="s">
        <v>2846</v>
      </c>
      <c r="G622" s="12" t="s">
        <v>2898</v>
      </c>
      <c r="H622" s="12" t="s">
        <v>1197</v>
      </c>
      <c r="I622" s="12" t="s">
        <v>1176</v>
      </c>
      <c r="J622" s="12" t="s">
        <v>1132</v>
      </c>
      <c r="K622" s="12" t="s">
        <v>1198</v>
      </c>
      <c r="L622" s="84" t="s">
        <v>723</v>
      </c>
      <c r="M622" s="85"/>
      <c r="N622" s="88" t="s">
        <v>723</v>
      </c>
      <c r="O622" s="118">
        <v>0.91433823999999997</v>
      </c>
      <c r="P622" s="116">
        <v>0.27200000000000002</v>
      </c>
      <c r="Q622" s="116">
        <v>0.52070000000000005</v>
      </c>
      <c r="R622" s="12">
        <v>0</v>
      </c>
      <c r="S622" s="116">
        <v>-21.636900000000001</v>
      </c>
      <c r="T622" s="12">
        <v>0</v>
      </c>
      <c r="U622" s="12">
        <v>87</v>
      </c>
      <c r="V622" s="116">
        <v>23.664000000000001</v>
      </c>
      <c r="W622" s="116">
        <v>45.300899999999999</v>
      </c>
      <c r="X622" s="12" t="s">
        <v>256</v>
      </c>
      <c r="Y622" s="12">
        <v>1</v>
      </c>
      <c r="Z622" s="12">
        <v>1</v>
      </c>
      <c r="AA622" s="12">
        <v>0</v>
      </c>
      <c r="AB622" s="12">
        <v>1</v>
      </c>
      <c r="AC622" s="12">
        <v>6</v>
      </c>
      <c r="AD622" s="12">
        <v>3</v>
      </c>
      <c r="AE622" s="12">
        <v>1</v>
      </c>
      <c r="AF622" s="12">
        <v>16</v>
      </c>
      <c r="AG622" s="12" t="s">
        <v>2152</v>
      </c>
      <c r="AH622" s="12" t="s">
        <v>1552</v>
      </c>
    </row>
    <row r="623" spans="2:34" ht="28.8" x14ac:dyDescent="0.3">
      <c r="B623" s="12" t="s">
        <v>1105</v>
      </c>
      <c r="C623" s="12" t="s">
        <v>304</v>
      </c>
      <c r="D623" s="12" t="s">
        <v>327</v>
      </c>
      <c r="E623" s="12" t="s">
        <v>260</v>
      </c>
      <c r="F623" s="12" t="s">
        <v>2846</v>
      </c>
      <c r="G623" s="12" t="s">
        <v>2898</v>
      </c>
      <c r="H623" s="12" t="s">
        <v>1197</v>
      </c>
      <c r="I623" s="12" t="s">
        <v>1176</v>
      </c>
      <c r="J623" s="12" t="s">
        <v>1132</v>
      </c>
      <c r="K623" s="12" t="s">
        <v>1198</v>
      </c>
      <c r="L623" s="84" t="s">
        <v>723</v>
      </c>
      <c r="M623" s="85"/>
      <c r="N623" s="88" t="s">
        <v>723</v>
      </c>
      <c r="O623" s="118">
        <v>1.4878676500000001</v>
      </c>
      <c r="P623" s="116">
        <v>0.27200000000000002</v>
      </c>
      <c r="Q623" s="116">
        <v>0.67669999999999997</v>
      </c>
      <c r="R623" s="12">
        <v>0</v>
      </c>
      <c r="S623" s="116">
        <v>-35.2089</v>
      </c>
      <c r="T623" s="12">
        <v>0</v>
      </c>
      <c r="U623" s="12">
        <v>87</v>
      </c>
      <c r="V623" s="116">
        <v>23.664000000000001</v>
      </c>
      <c r="W623" s="116">
        <v>58.872900000000001</v>
      </c>
      <c r="X623" s="12" t="s">
        <v>256</v>
      </c>
      <c r="Y623" s="12">
        <v>1</v>
      </c>
      <c r="Z623" s="12">
        <v>1</v>
      </c>
      <c r="AA623" s="12">
        <v>0</v>
      </c>
      <c r="AB623" s="12">
        <v>0</v>
      </c>
      <c r="AC623" s="12">
        <v>8</v>
      </c>
      <c r="AD623" s="12">
        <v>3</v>
      </c>
      <c r="AE623" s="12">
        <v>1</v>
      </c>
      <c r="AF623" s="12">
        <v>16</v>
      </c>
      <c r="AG623" s="12" t="s">
        <v>2153</v>
      </c>
      <c r="AH623" s="12" t="s">
        <v>1552</v>
      </c>
    </row>
    <row r="624" spans="2:34" ht="28.8" x14ac:dyDescent="0.3">
      <c r="B624" s="12" t="s">
        <v>1105</v>
      </c>
      <c r="C624" s="12" t="s">
        <v>304</v>
      </c>
      <c r="D624" s="12" t="s">
        <v>327</v>
      </c>
      <c r="E624" s="12" t="s">
        <v>249</v>
      </c>
      <c r="F624" s="12" t="s">
        <v>1531</v>
      </c>
      <c r="G624" s="12" t="s">
        <v>1532</v>
      </c>
      <c r="H624" s="12" t="s">
        <v>1197</v>
      </c>
      <c r="I624" s="12" t="s">
        <v>1176</v>
      </c>
      <c r="J624" s="12" t="s">
        <v>1132</v>
      </c>
      <c r="K624" s="12" t="s">
        <v>1198</v>
      </c>
      <c r="L624" s="84" t="s">
        <v>723</v>
      </c>
      <c r="M624" s="85"/>
      <c r="N624" s="88" t="s">
        <v>723</v>
      </c>
      <c r="O624" s="118">
        <v>1.71397059</v>
      </c>
      <c r="P624" s="116">
        <v>0.27200000000000002</v>
      </c>
      <c r="Q624" s="116">
        <v>0.73819999999999997</v>
      </c>
      <c r="R624" s="12">
        <v>0</v>
      </c>
      <c r="S624" s="116">
        <v>-40.559399999999997</v>
      </c>
      <c r="T624" s="12">
        <v>0</v>
      </c>
      <c r="U624" s="12">
        <v>87</v>
      </c>
      <c r="V624" s="116">
        <v>23.664000000000001</v>
      </c>
      <c r="W624" s="116">
        <v>64.223399999999998</v>
      </c>
      <c r="X624" s="12" t="s">
        <v>256</v>
      </c>
      <c r="Y624" s="12">
        <v>1</v>
      </c>
      <c r="Z624" s="12">
        <v>1</v>
      </c>
      <c r="AA624" s="12">
        <v>0</v>
      </c>
      <c r="AB624" s="12">
        <v>0</v>
      </c>
      <c r="AC624" s="12">
        <v>3</v>
      </c>
      <c r="AD624" s="12">
        <v>3</v>
      </c>
      <c r="AE624" s="12">
        <v>1</v>
      </c>
      <c r="AF624" s="12">
        <v>16</v>
      </c>
      <c r="AG624" s="12" t="s">
        <v>2154</v>
      </c>
      <c r="AH624" s="12" t="s">
        <v>1552</v>
      </c>
    </row>
    <row r="625" spans="2:34" ht="28.8" x14ac:dyDescent="0.3">
      <c r="B625" s="12" t="s">
        <v>1105</v>
      </c>
      <c r="C625" s="12" t="s">
        <v>304</v>
      </c>
      <c r="D625" s="12" t="s">
        <v>327</v>
      </c>
      <c r="E625" s="12" t="s">
        <v>262</v>
      </c>
      <c r="F625" s="12" t="s">
        <v>1531</v>
      </c>
      <c r="G625" s="12" t="s">
        <v>1532</v>
      </c>
      <c r="H625" s="12" t="s">
        <v>1197</v>
      </c>
      <c r="I625" s="12" t="s">
        <v>1176</v>
      </c>
      <c r="J625" s="12" t="s">
        <v>1132</v>
      </c>
      <c r="K625" s="12" t="s">
        <v>1198</v>
      </c>
      <c r="L625" s="84" t="s">
        <v>723</v>
      </c>
      <c r="M625" s="85"/>
      <c r="N625" s="88" t="s">
        <v>723</v>
      </c>
      <c r="O625" s="118">
        <v>1.8547794099999999</v>
      </c>
      <c r="P625" s="116">
        <v>0.27200000000000002</v>
      </c>
      <c r="Q625" s="116">
        <v>0.77649999999999997</v>
      </c>
      <c r="R625" s="12">
        <v>0</v>
      </c>
      <c r="S625" s="116">
        <v>-43.891499999999901</v>
      </c>
      <c r="T625" s="12">
        <v>0</v>
      </c>
      <c r="U625" s="12">
        <v>87</v>
      </c>
      <c r="V625" s="116">
        <v>23.664000000000001</v>
      </c>
      <c r="W625" s="116">
        <v>67.555499999999995</v>
      </c>
      <c r="X625" s="12" t="s">
        <v>256</v>
      </c>
      <c r="Y625" s="12">
        <v>1</v>
      </c>
      <c r="Z625" s="12">
        <v>1</v>
      </c>
      <c r="AA625" s="12">
        <v>0</v>
      </c>
      <c r="AB625" s="12">
        <v>0</v>
      </c>
      <c r="AC625" s="12">
        <v>9</v>
      </c>
      <c r="AD625" s="12">
        <v>3</v>
      </c>
      <c r="AE625" s="12">
        <v>1</v>
      </c>
      <c r="AF625" s="12">
        <v>16</v>
      </c>
      <c r="AG625" s="12" t="s">
        <v>2155</v>
      </c>
      <c r="AH625" s="12" t="s">
        <v>1552</v>
      </c>
    </row>
    <row r="626" spans="2:34" ht="28.8" x14ac:dyDescent="0.3">
      <c r="B626" s="12" t="s">
        <v>1105</v>
      </c>
      <c r="C626" s="12" t="s">
        <v>304</v>
      </c>
      <c r="D626" s="12" t="s">
        <v>327</v>
      </c>
      <c r="E626" s="12" t="s">
        <v>251</v>
      </c>
      <c r="F626" s="12" t="s">
        <v>1531</v>
      </c>
      <c r="G626" s="12" t="s">
        <v>2898</v>
      </c>
      <c r="H626" s="12" t="s">
        <v>1197</v>
      </c>
      <c r="I626" s="12" t="s">
        <v>1176</v>
      </c>
      <c r="J626" s="12" t="s">
        <v>1132</v>
      </c>
      <c r="K626" s="12" t="s">
        <v>1198</v>
      </c>
      <c r="L626" s="84" t="s">
        <v>723</v>
      </c>
      <c r="M626" s="85"/>
      <c r="N626" s="88" t="s">
        <v>723</v>
      </c>
      <c r="O626" s="118">
        <v>1.86323529</v>
      </c>
      <c r="P626" s="116">
        <v>0.27200000000000002</v>
      </c>
      <c r="Q626" s="116">
        <v>0.77880000000000005</v>
      </c>
      <c r="R626" s="12">
        <v>0</v>
      </c>
      <c r="S626" s="116">
        <v>-44.0916</v>
      </c>
      <c r="T626" s="12">
        <v>0</v>
      </c>
      <c r="U626" s="12">
        <v>87</v>
      </c>
      <c r="V626" s="116">
        <v>23.664000000000001</v>
      </c>
      <c r="W626" s="116">
        <v>67.755600000000001</v>
      </c>
      <c r="X626" s="12" t="s">
        <v>256</v>
      </c>
      <c r="Y626" s="12">
        <v>1</v>
      </c>
      <c r="Z626" s="12">
        <v>1</v>
      </c>
      <c r="AA626" s="12">
        <v>0</v>
      </c>
      <c r="AB626" s="12">
        <v>0</v>
      </c>
      <c r="AC626" s="12">
        <v>4</v>
      </c>
      <c r="AD626" s="12">
        <v>3</v>
      </c>
      <c r="AE626" s="12">
        <v>1</v>
      </c>
      <c r="AF626" s="12">
        <v>16</v>
      </c>
      <c r="AG626" s="12" t="s">
        <v>2156</v>
      </c>
      <c r="AH626" s="12" t="s">
        <v>1552</v>
      </c>
    </row>
    <row r="627" spans="2:34" ht="28.8" x14ac:dyDescent="0.3">
      <c r="B627" s="12" t="s">
        <v>1105</v>
      </c>
      <c r="C627" s="12" t="s">
        <v>304</v>
      </c>
      <c r="D627" s="12" t="s">
        <v>327</v>
      </c>
      <c r="E627" s="12" t="s">
        <v>259</v>
      </c>
      <c r="F627" s="12" t="s">
        <v>2846</v>
      </c>
      <c r="G627" s="12" t="s">
        <v>1532</v>
      </c>
      <c r="H627" s="12" t="s">
        <v>1197</v>
      </c>
      <c r="I627" s="12" t="s">
        <v>1176</v>
      </c>
      <c r="J627" s="12" t="s">
        <v>1132</v>
      </c>
      <c r="K627" s="12" t="s">
        <v>1198</v>
      </c>
      <c r="L627" s="84" t="s">
        <v>722</v>
      </c>
      <c r="M627" s="85"/>
      <c r="N627" s="88" t="s">
        <v>722</v>
      </c>
      <c r="O627" s="118">
        <v>-0.49338235000000003</v>
      </c>
      <c r="P627" s="116">
        <v>0.27200000000000002</v>
      </c>
      <c r="Q627" s="116">
        <v>0.13780000000000001</v>
      </c>
      <c r="R627" s="12">
        <v>0</v>
      </c>
      <c r="S627" s="116">
        <v>11.6754</v>
      </c>
      <c r="T627" s="12">
        <v>1</v>
      </c>
      <c r="U627" s="12">
        <v>87</v>
      </c>
      <c r="V627" s="116">
        <v>23.664000000000001</v>
      </c>
      <c r="W627" s="116">
        <v>11.9886</v>
      </c>
      <c r="X627" s="12" t="s">
        <v>256</v>
      </c>
      <c r="Y627" s="12">
        <v>0</v>
      </c>
      <c r="Z627" s="12">
        <v>0</v>
      </c>
      <c r="AA627" s="12">
        <v>0</v>
      </c>
      <c r="AB627" s="12">
        <v>0</v>
      </c>
      <c r="AC627" s="12">
        <v>7</v>
      </c>
      <c r="AD627" s="12">
        <v>3</v>
      </c>
      <c r="AE627" s="12">
        <v>1</v>
      </c>
      <c r="AF627" s="12">
        <v>16</v>
      </c>
      <c r="AG627" s="12" t="s">
        <v>2157</v>
      </c>
      <c r="AH627" s="12" t="s">
        <v>1552</v>
      </c>
    </row>
    <row r="628" spans="2:34" ht="28.8" x14ac:dyDescent="0.3">
      <c r="B628" s="12" t="s">
        <v>1105</v>
      </c>
      <c r="C628" s="12" t="s">
        <v>304</v>
      </c>
      <c r="D628" s="12" t="s">
        <v>327</v>
      </c>
      <c r="E628" s="12" t="s">
        <v>254</v>
      </c>
      <c r="F628" s="12" t="s">
        <v>2846</v>
      </c>
      <c r="G628" s="12" t="s">
        <v>1532</v>
      </c>
      <c r="H628" s="12" t="s">
        <v>1197</v>
      </c>
      <c r="I628" s="12" t="s">
        <v>1176</v>
      </c>
      <c r="J628" s="12" t="s">
        <v>1132</v>
      </c>
      <c r="K628" s="12" t="s">
        <v>1198</v>
      </c>
      <c r="L628" s="84" t="s">
        <v>722</v>
      </c>
      <c r="M628" s="85"/>
      <c r="N628" s="88" t="s">
        <v>722</v>
      </c>
      <c r="O628" s="118">
        <v>-0.17316176</v>
      </c>
      <c r="P628" s="116">
        <v>0.27200000000000002</v>
      </c>
      <c r="Q628" s="116">
        <v>0.22489999999999999</v>
      </c>
      <c r="R628" s="12">
        <v>0</v>
      </c>
      <c r="S628" s="116">
        <v>4.0976999999999997</v>
      </c>
      <c r="T628" s="12">
        <v>2</v>
      </c>
      <c r="U628" s="12">
        <v>87</v>
      </c>
      <c r="V628" s="116">
        <v>23.664000000000001</v>
      </c>
      <c r="W628" s="116">
        <v>19.566299999999998</v>
      </c>
      <c r="X628" s="12" t="s">
        <v>256</v>
      </c>
      <c r="Y628" s="12">
        <v>0</v>
      </c>
      <c r="Z628" s="12">
        <v>0</v>
      </c>
      <c r="AA628" s="12">
        <v>0</v>
      </c>
      <c r="AB628" s="12">
        <v>0</v>
      </c>
      <c r="AC628" s="12">
        <v>5</v>
      </c>
      <c r="AD628" s="12">
        <v>3</v>
      </c>
      <c r="AE628" s="12">
        <v>1</v>
      </c>
      <c r="AF628" s="12">
        <v>16</v>
      </c>
      <c r="AG628" s="12" t="s">
        <v>2158</v>
      </c>
      <c r="AH628" s="12" t="s">
        <v>1552</v>
      </c>
    </row>
    <row r="629" spans="2:34" ht="28.8" x14ac:dyDescent="0.3">
      <c r="B629" s="12" t="s">
        <v>1105</v>
      </c>
      <c r="C629" s="12" t="s">
        <v>304</v>
      </c>
      <c r="D629" s="12" t="s">
        <v>327</v>
      </c>
      <c r="E629" s="12" t="s">
        <v>246</v>
      </c>
      <c r="F629" s="12" t="s">
        <v>1531</v>
      </c>
      <c r="G629" s="12" t="s">
        <v>2898</v>
      </c>
      <c r="H629" s="12" t="s">
        <v>1197</v>
      </c>
      <c r="I629" s="12" t="s">
        <v>1176</v>
      </c>
      <c r="J629" s="12" t="s">
        <v>1132</v>
      </c>
      <c r="K629" s="12" t="s">
        <v>1198</v>
      </c>
      <c r="L629" s="84" t="s">
        <v>722</v>
      </c>
      <c r="M629" s="85"/>
      <c r="N629" s="88" t="s">
        <v>722</v>
      </c>
      <c r="O629" s="118">
        <v>0.11617647</v>
      </c>
      <c r="P629" s="116">
        <v>0.27200000000000002</v>
      </c>
      <c r="Q629" s="116">
        <v>0.30359999999999998</v>
      </c>
      <c r="R629" s="12">
        <v>0</v>
      </c>
      <c r="S629" s="116">
        <v>-2.7492000000000001</v>
      </c>
      <c r="T629" s="12">
        <v>3</v>
      </c>
      <c r="U629" s="12">
        <v>87</v>
      </c>
      <c r="V629" s="116">
        <v>23.664000000000001</v>
      </c>
      <c r="W629" s="116">
        <v>26.4132</v>
      </c>
      <c r="X629" s="12" t="s">
        <v>256</v>
      </c>
      <c r="Y629" s="12">
        <v>1</v>
      </c>
      <c r="Z629" s="12">
        <v>0</v>
      </c>
      <c r="AA629" s="12">
        <v>0</v>
      </c>
      <c r="AB629" s="12">
        <v>0</v>
      </c>
      <c r="AC629" s="12">
        <v>2</v>
      </c>
      <c r="AD629" s="12">
        <v>3</v>
      </c>
      <c r="AE629" s="12">
        <v>1</v>
      </c>
      <c r="AF629" s="12">
        <v>16</v>
      </c>
      <c r="AG629" s="12" t="s">
        <v>2159</v>
      </c>
      <c r="AH629" s="12" t="s">
        <v>1552</v>
      </c>
    </row>
    <row r="630" spans="2:34" ht="28.8" x14ac:dyDescent="0.3">
      <c r="B630" s="12" t="s">
        <v>1105</v>
      </c>
      <c r="C630" s="12" t="s">
        <v>304</v>
      </c>
      <c r="D630" s="12" t="s">
        <v>330</v>
      </c>
      <c r="E630" s="12" t="s">
        <v>254</v>
      </c>
      <c r="F630" s="12" t="s">
        <v>2846</v>
      </c>
      <c r="G630" s="12" t="s">
        <v>1532</v>
      </c>
      <c r="H630" s="12" t="s">
        <v>1197</v>
      </c>
      <c r="I630" s="12" t="s">
        <v>1176</v>
      </c>
      <c r="J630" s="12" t="s">
        <v>1132</v>
      </c>
      <c r="K630" s="12" t="s">
        <v>1198</v>
      </c>
      <c r="L630" s="84" t="s">
        <v>722</v>
      </c>
      <c r="M630" s="85"/>
      <c r="N630" s="88" t="s">
        <v>722</v>
      </c>
      <c r="O630" s="118">
        <v>-0.64064885000000005</v>
      </c>
      <c r="P630" s="116">
        <v>4.7160000000000002</v>
      </c>
      <c r="Q630" s="116">
        <v>1.6947000000000001</v>
      </c>
      <c r="R630" s="12">
        <v>0</v>
      </c>
      <c r="S630" s="116">
        <v>262.85309999999998</v>
      </c>
      <c r="T630" s="12">
        <v>1</v>
      </c>
      <c r="U630" s="12">
        <v>87</v>
      </c>
      <c r="V630" s="116">
        <v>410.29199999999997</v>
      </c>
      <c r="W630" s="116">
        <v>147.43889999999999</v>
      </c>
      <c r="X630" s="12" t="s">
        <v>256</v>
      </c>
      <c r="Y630" s="12">
        <v>0</v>
      </c>
      <c r="Z630" s="12">
        <v>0</v>
      </c>
      <c r="AA630" s="12">
        <v>0</v>
      </c>
      <c r="AB630" s="12">
        <v>0</v>
      </c>
      <c r="AC630" s="12">
        <v>5</v>
      </c>
      <c r="AD630" s="12">
        <v>4</v>
      </c>
      <c r="AE630" s="12">
        <v>1</v>
      </c>
      <c r="AF630" s="12">
        <v>16</v>
      </c>
      <c r="AG630" s="12" t="s">
        <v>2160</v>
      </c>
      <c r="AH630" s="12" t="s">
        <v>1552</v>
      </c>
    </row>
    <row r="631" spans="2:34" ht="28.8" x14ac:dyDescent="0.3">
      <c r="B631" s="12" t="s">
        <v>1105</v>
      </c>
      <c r="C631" s="12" t="s">
        <v>304</v>
      </c>
      <c r="D631" s="12" t="s">
        <v>330</v>
      </c>
      <c r="E631" s="12" t="s">
        <v>246</v>
      </c>
      <c r="F631" s="12" t="s">
        <v>1531</v>
      </c>
      <c r="G631" s="12" t="s">
        <v>2898</v>
      </c>
      <c r="H631" s="12" t="s">
        <v>1197</v>
      </c>
      <c r="I631" s="12" t="s">
        <v>1176</v>
      </c>
      <c r="J631" s="12" t="s">
        <v>1132</v>
      </c>
      <c r="K631" s="12" t="s">
        <v>1198</v>
      </c>
      <c r="L631" s="84" t="s">
        <v>722</v>
      </c>
      <c r="M631" s="85"/>
      <c r="N631" s="88" t="s">
        <v>722</v>
      </c>
      <c r="O631" s="118">
        <v>-0.39336302000000001</v>
      </c>
      <c r="P631" s="116">
        <v>4.7160000000000002</v>
      </c>
      <c r="Q631" s="116">
        <v>2.8609</v>
      </c>
      <c r="R631" s="12">
        <v>0</v>
      </c>
      <c r="S631" s="116">
        <v>161.3937</v>
      </c>
      <c r="T631" s="12">
        <v>2</v>
      </c>
      <c r="U631" s="12">
        <v>87</v>
      </c>
      <c r="V631" s="116">
        <v>410.29199999999997</v>
      </c>
      <c r="W631" s="116">
        <v>248.89830000000001</v>
      </c>
      <c r="X631" s="12" t="s">
        <v>256</v>
      </c>
      <c r="Y631" s="12">
        <v>0</v>
      </c>
      <c r="Z631" s="12">
        <v>0</v>
      </c>
      <c r="AA631" s="12">
        <v>0</v>
      </c>
      <c r="AB631" s="12">
        <v>0</v>
      </c>
      <c r="AC631" s="12">
        <v>2</v>
      </c>
      <c r="AD631" s="12">
        <v>4</v>
      </c>
      <c r="AE631" s="12">
        <v>1</v>
      </c>
      <c r="AF631" s="12">
        <v>16</v>
      </c>
      <c r="AG631" s="12" t="s">
        <v>2161</v>
      </c>
      <c r="AH631" s="12" t="s">
        <v>1552</v>
      </c>
    </row>
    <row r="632" spans="2:34" ht="28.8" x14ac:dyDescent="0.3">
      <c r="B632" s="12" t="s">
        <v>1105</v>
      </c>
      <c r="C632" s="12" t="s">
        <v>304</v>
      </c>
      <c r="D632" s="12" t="s">
        <v>330</v>
      </c>
      <c r="E632" s="12" t="s">
        <v>259</v>
      </c>
      <c r="F632" s="12" t="s">
        <v>2846</v>
      </c>
      <c r="G632" s="12" t="s">
        <v>1532</v>
      </c>
      <c r="H632" s="12" t="s">
        <v>1197</v>
      </c>
      <c r="I632" s="12" t="s">
        <v>1176</v>
      </c>
      <c r="J632" s="12" t="s">
        <v>1132</v>
      </c>
      <c r="K632" s="12" t="s">
        <v>1198</v>
      </c>
      <c r="L632" s="84" t="s">
        <v>722</v>
      </c>
      <c r="M632" s="85"/>
      <c r="N632" s="88" t="s">
        <v>722</v>
      </c>
      <c r="O632" s="118">
        <v>-0.16706955000000001</v>
      </c>
      <c r="P632" s="116">
        <v>4.7160000000000002</v>
      </c>
      <c r="Q632" s="116">
        <v>3.9281000000000001</v>
      </c>
      <c r="R632" s="12">
        <v>0</v>
      </c>
      <c r="S632" s="116">
        <v>68.547300000000007</v>
      </c>
      <c r="T632" s="12">
        <v>3</v>
      </c>
      <c r="U632" s="12">
        <v>87</v>
      </c>
      <c r="V632" s="116">
        <v>410.29199999999997</v>
      </c>
      <c r="W632" s="116">
        <v>341.74470000000002</v>
      </c>
      <c r="X632" s="12" t="s">
        <v>256</v>
      </c>
      <c r="Y632" s="12">
        <v>0</v>
      </c>
      <c r="Z632" s="12">
        <v>0</v>
      </c>
      <c r="AA632" s="12">
        <v>0</v>
      </c>
      <c r="AB632" s="12">
        <v>0</v>
      </c>
      <c r="AC632" s="12">
        <v>7</v>
      </c>
      <c r="AD632" s="12">
        <v>4</v>
      </c>
      <c r="AE632" s="12">
        <v>1</v>
      </c>
      <c r="AF632" s="12">
        <v>16</v>
      </c>
      <c r="AG632" s="12" t="s">
        <v>2162</v>
      </c>
      <c r="AH632" s="12" t="s">
        <v>1552</v>
      </c>
    </row>
    <row r="633" spans="2:34" ht="28.8" x14ac:dyDescent="0.3">
      <c r="B633" s="12" t="s">
        <v>1105</v>
      </c>
      <c r="C633" s="12" t="s">
        <v>304</v>
      </c>
      <c r="D633" s="12" t="s">
        <v>330</v>
      </c>
      <c r="E633" s="12" t="s">
        <v>260</v>
      </c>
      <c r="F633" s="12" t="s">
        <v>2846</v>
      </c>
      <c r="G633" s="12" t="s">
        <v>2898</v>
      </c>
      <c r="H633" s="12" t="s">
        <v>1197</v>
      </c>
      <c r="I633" s="12" t="s">
        <v>1176</v>
      </c>
      <c r="J633" s="12" t="s">
        <v>1132</v>
      </c>
      <c r="K633" s="12" t="s">
        <v>1198</v>
      </c>
      <c r="L633" s="84" t="s">
        <v>722</v>
      </c>
      <c r="M633" s="85"/>
      <c r="N633" s="88" t="s">
        <v>722</v>
      </c>
      <c r="O633" s="118">
        <v>-1.704835E-2</v>
      </c>
      <c r="P633" s="116">
        <v>4.7160000000000002</v>
      </c>
      <c r="Q633" s="116">
        <v>4.6356000000000002</v>
      </c>
      <c r="R633" s="12">
        <v>0</v>
      </c>
      <c r="S633" s="116">
        <v>6.9947999999999997</v>
      </c>
      <c r="T633" s="12">
        <v>4</v>
      </c>
      <c r="U633" s="12">
        <v>87</v>
      </c>
      <c r="V633" s="116">
        <v>410.29199999999997</v>
      </c>
      <c r="W633" s="116">
        <v>403.29719999999998</v>
      </c>
      <c r="X633" s="12" t="s">
        <v>256</v>
      </c>
      <c r="Y633" s="12">
        <v>0</v>
      </c>
      <c r="Z633" s="12">
        <v>0</v>
      </c>
      <c r="AA633" s="12">
        <v>0</v>
      </c>
      <c r="AB633" s="12">
        <v>0</v>
      </c>
      <c r="AC633" s="12">
        <v>8</v>
      </c>
      <c r="AD633" s="12">
        <v>4</v>
      </c>
      <c r="AE633" s="12">
        <v>1</v>
      </c>
      <c r="AF633" s="12">
        <v>16</v>
      </c>
      <c r="AG633" s="12" t="s">
        <v>2163</v>
      </c>
      <c r="AH633" s="12" t="s">
        <v>1552</v>
      </c>
    </row>
    <row r="634" spans="2:34" ht="28.8" x14ac:dyDescent="0.3">
      <c r="B634" s="12" t="s">
        <v>1105</v>
      </c>
      <c r="C634" s="12" t="s">
        <v>304</v>
      </c>
      <c r="D634" s="12" t="s">
        <v>330</v>
      </c>
      <c r="E634" s="12" t="s">
        <v>262</v>
      </c>
      <c r="F634" s="12" t="s">
        <v>1531</v>
      </c>
      <c r="G634" s="12" t="s">
        <v>1532</v>
      </c>
      <c r="H634" s="12" t="s">
        <v>1197</v>
      </c>
      <c r="I634" s="12" t="s">
        <v>1176</v>
      </c>
      <c r="J634" s="12" t="s">
        <v>1132</v>
      </c>
      <c r="K634" s="12" t="s">
        <v>1198</v>
      </c>
      <c r="L634" s="84" t="s">
        <v>722</v>
      </c>
      <c r="M634" s="85"/>
      <c r="N634" s="88" t="s">
        <v>722</v>
      </c>
      <c r="O634" s="118">
        <v>7.4681929999999994E-2</v>
      </c>
      <c r="P634" s="116">
        <v>4.7160000000000002</v>
      </c>
      <c r="Q634" s="116">
        <v>5.0682</v>
      </c>
      <c r="R634" s="12">
        <v>0</v>
      </c>
      <c r="S634" s="116">
        <v>-30.641400000000001</v>
      </c>
      <c r="T634" s="12">
        <v>5</v>
      </c>
      <c r="U634" s="12">
        <v>87</v>
      </c>
      <c r="V634" s="116">
        <v>410.29199999999997</v>
      </c>
      <c r="W634" s="116">
        <v>440.93340000000001</v>
      </c>
      <c r="X634" s="12" t="s">
        <v>256</v>
      </c>
      <c r="Y634" s="12">
        <v>1</v>
      </c>
      <c r="Z634" s="12">
        <v>0</v>
      </c>
      <c r="AA634" s="12">
        <v>0</v>
      </c>
      <c r="AB634" s="12">
        <v>0</v>
      </c>
      <c r="AC634" s="12">
        <v>9</v>
      </c>
      <c r="AD634" s="12">
        <v>4</v>
      </c>
      <c r="AE634" s="12">
        <v>1</v>
      </c>
      <c r="AF634" s="12">
        <v>16</v>
      </c>
      <c r="AG634" s="12" t="s">
        <v>2164</v>
      </c>
      <c r="AH634" s="12" t="s">
        <v>1552</v>
      </c>
    </row>
    <row r="635" spans="2:34" ht="28.8" x14ac:dyDescent="0.3">
      <c r="B635" s="12" t="s">
        <v>1105</v>
      </c>
      <c r="C635" s="12" t="s">
        <v>304</v>
      </c>
      <c r="D635" s="12" t="s">
        <v>330</v>
      </c>
      <c r="E635" s="12" t="s">
        <v>251</v>
      </c>
      <c r="F635" s="12" t="s">
        <v>1531</v>
      </c>
      <c r="G635" s="12" t="s">
        <v>2898</v>
      </c>
      <c r="H635" s="12" t="s">
        <v>1197</v>
      </c>
      <c r="I635" s="12" t="s">
        <v>1176</v>
      </c>
      <c r="J635" s="12" t="s">
        <v>1132</v>
      </c>
      <c r="K635" s="12" t="s">
        <v>1198</v>
      </c>
      <c r="L635" s="84" t="s">
        <v>722</v>
      </c>
      <c r="M635" s="85"/>
      <c r="N635" s="88" t="s">
        <v>722</v>
      </c>
      <c r="O635" s="118">
        <v>0.15591603000000001</v>
      </c>
      <c r="P635" s="116">
        <v>4.7160000000000002</v>
      </c>
      <c r="Q635" s="116">
        <v>5.4512999999999998</v>
      </c>
      <c r="R635" s="12">
        <v>0</v>
      </c>
      <c r="S635" s="116">
        <v>-63.9710999999999</v>
      </c>
      <c r="T635" s="12">
        <v>6</v>
      </c>
      <c r="U635" s="12">
        <v>87</v>
      </c>
      <c r="V635" s="116">
        <v>410.29199999999997</v>
      </c>
      <c r="W635" s="116">
        <v>474.26310000000001</v>
      </c>
      <c r="X635" s="12" t="s">
        <v>256</v>
      </c>
      <c r="Y635" s="12">
        <v>1</v>
      </c>
      <c r="Z635" s="12">
        <v>0</v>
      </c>
      <c r="AA635" s="12">
        <v>0</v>
      </c>
      <c r="AB635" s="12">
        <v>0</v>
      </c>
      <c r="AC635" s="12">
        <v>4</v>
      </c>
      <c r="AD635" s="12">
        <v>4</v>
      </c>
      <c r="AE635" s="12">
        <v>1</v>
      </c>
      <c r="AF635" s="12">
        <v>16</v>
      </c>
      <c r="AG635" s="12" t="s">
        <v>2165</v>
      </c>
      <c r="AH635" s="12" t="s">
        <v>1552</v>
      </c>
    </row>
    <row r="636" spans="2:34" ht="28.8" x14ac:dyDescent="0.3">
      <c r="B636" s="12" t="s">
        <v>1105</v>
      </c>
      <c r="C636" s="12" t="s">
        <v>304</v>
      </c>
      <c r="D636" s="12" t="s">
        <v>330</v>
      </c>
      <c r="E636" s="12" t="s">
        <v>249</v>
      </c>
      <c r="F636" s="12" t="s">
        <v>1531</v>
      </c>
      <c r="G636" s="12" t="s">
        <v>1532</v>
      </c>
      <c r="H636" s="12" t="s">
        <v>1197</v>
      </c>
      <c r="I636" s="12" t="s">
        <v>1176</v>
      </c>
      <c r="J636" s="12" t="s">
        <v>1132</v>
      </c>
      <c r="K636" s="12" t="s">
        <v>1198</v>
      </c>
      <c r="L636" s="84" t="s">
        <v>722</v>
      </c>
      <c r="M636" s="85"/>
      <c r="N636" s="88" t="s">
        <v>722</v>
      </c>
      <c r="O636" s="118">
        <v>0.33220949999999999</v>
      </c>
      <c r="P636" s="116">
        <v>4.7160000000000002</v>
      </c>
      <c r="Q636" s="116">
        <v>6.2827000000000002</v>
      </c>
      <c r="R636" s="12">
        <v>0</v>
      </c>
      <c r="S636" s="116">
        <v>-136.30289999999999</v>
      </c>
      <c r="T636" s="12">
        <v>7</v>
      </c>
      <c r="U636" s="12">
        <v>87</v>
      </c>
      <c r="V636" s="116">
        <v>410.29199999999997</v>
      </c>
      <c r="W636" s="116">
        <v>546.59490000000005</v>
      </c>
      <c r="X636" s="12" t="s">
        <v>256</v>
      </c>
      <c r="Y636" s="12">
        <v>1</v>
      </c>
      <c r="Z636" s="12">
        <v>0</v>
      </c>
      <c r="AA636" s="12">
        <v>0</v>
      </c>
      <c r="AB636" s="12">
        <v>0</v>
      </c>
      <c r="AC636" s="12">
        <v>3</v>
      </c>
      <c r="AD636" s="12">
        <v>4</v>
      </c>
      <c r="AE636" s="12">
        <v>1</v>
      </c>
      <c r="AF636" s="12">
        <v>16</v>
      </c>
      <c r="AG636" s="12" t="s">
        <v>2166</v>
      </c>
      <c r="AH636" s="12" t="s">
        <v>1552</v>
      </c>
    </row>
    <row r="637" spans="2:34" ht="28.8" x14ac:dyDescent="0.3">
      <c r="B637" s="12" t="s">
        <v>1105</v>
      </c>
      <c r="C637" s="12" t="s">
        <v>304</v>
      </c>
      <c r="D637" s="12" t="s">
        <v>330</v>
      </c>
      <c r="E637" s="12" t="s">
        <v>256</v>
      </c>
      <c r="F637" s="12" t="s">
        <v>2846</v>
      </c>
      <c r="G637" s="12" t="s">
        <v>2898</v>
      </c>
      <c r="H637" s="12" t="s">
        <v>1197</v>
      </c>
      <c r="I637" s="12" t="s">
        <v>1176</v>
      </c>
      <c r="J637" s="12" t="s">
        <v>1132</v>
      </c>
      <c r="K637" s="12" t="s">
        <v>1198</v>
      </c>
      <c r="L637" s="84" t="s">
        <v>722</v>
      </c>
      <c r="M637" s="85"/>
      <c r="N637" s="88" t="s">
        <v>722</v>
      </c>
      <c r="O637" s="118">
        <v>0.39050042000000001</v>
      </c>
      <c r="P637" s="116">
        <v>4.7160000000000002</v>
      </c>
      <c r="Q637" s="116">
        <v>6.5575999999999999</v>
      </c>
      <c r="R637" s="12">
        <v>0</v>
      </c>
      <c r="S637" s="116">
        <v>-160.2192</v>
      </c>
      <c r="T637" s="12">
        <v>8</v>
      </c>
      <c r="U637" s="12">
        <v>87</v>
      </c>
      <c r="V637" s="116">
        <v>410.29199999999997</v>
      </c>
      <c r="W637" s="116">
        <v>570.51120000000003</v>
      </c>
      <c r="X637" s="12" t="s">
        <v>256</v>
      </c>
      <c r="Y637" s="12">
        <v>1</v>
      </c>
      <c r="Z637" s="12">
        <v>0</v>
      </c>
      <c r="AA637" s="12">
        <v>0</v>
      </c>
      <c r="AB637" s="12">
        <v>1</v>
      </c>
      <c r="AC637" s="12">
        <v>6</v>
      </c>
      <c r="AD637" s="12">
        <v>4</v>
      </c>
      <c r="AE637" s="12">
        <v>1</v>
      </c>
      <c r="AF637" s="12">
        <v>16</v>
      </c>
      <c r="AG637" s="12" t="s">
        <v>2167</v>
      </c>
      <c r="AH637" s="12" t="s">
        <v>1552</v>
      </c>
    </row>
    <row r="638" spans="2:34" ht="28.8" x14ac:dyDescent="0.3">
      <c r="B638" s="12" t="s">
        <v>1105</v>
      </c>
      <c r="C638" s="12" t="s">
        <v>304</v>
      </c>
      <c r="D638" s="12" t="s">
        <v>333</v>
      </c>
      <c r="E638" s="12" t="s">
        <v>254</v>
      </c>
      <c r="F638" s="12" t="s">
        <v>2846</v>
      </c>
      <c r="G638" s="12" t="s">
        <v>1532</v>
      </c>
      <c r="H638" s="12" t="s">
        <v>1197</v>
      </c>
      <c r="I638" s="12" t="s">
        <v>1176</v>
      </c>
      <c r="J638" s="12" t="s">
        <v>1132</v>
      </c>
      <c r="K638" s="12" t="s">
        <v>1198</v>
      </c>
      <c r="L638" s="84" t="s">
        <v>722</v>
      </c>
      <c r="M638" s="85"/>
      <c r="N638" s="88" t="s">
        <v>722</v>
      </c>
      <c r="O638" s="118">
        <v>-0.64063862000000005</v>
      </c>
      <c r="P638" s="116">
        <v>410.29199999999997</v>
      </c>
      <c r="Q638" s="116">
        <v>147.44309999999999</v>
      </c>
      <c r="R638" s="12">
        <v>0</v>
      </c>
      <c r="S638" s="116">
        <v>262.84890000000001</v>
      </c>
      <c r="T638" s="12">
        <v>1</v>
      </c>
      <c r="U638" s="12">
        <v>1</v>
      </c>
      <c r="V638" s="116">
        <v>410.29199999999997</v>
      </c>
      <c r="W638" s="116">
        <v>147.44309999999999</v>
      </c>
      <c r="X638" s="12" t="s">
        <v>256</v>
      </c>
      <c r="Y638" s="12">
        <v>0</v>
      </c>
      <c r="Z638" s="12">
        <v>0</v>
      </c>
      <c r="AA638" s="12">
        <v>0</v>
      </c>
      <c r="AB638" s="12">
        <v>0</v>
      </c>
      <c r="AC638" s="12">
        <v>5</v>
      </c>
      <c r="AD638" s="12">
        <v>5</v>
      </c>
      <c r="AE638" s="12">
        <v>1</v>
      </c>
      <c r="AF638" s="12">
        <v>16</v>
      </c>
      <c r="AG638" s="12" t="s">
        <v>2168</v>
      </c>
      <c r="AH638" s="12" t="s">
        <v>1552</v>
      </c>
    </row>
    <row r="639" spans="2:34" ht="28.8" x14ac:dyDescent="0.3">
      <c r="B639" s="12" t="s">
        <v>1105</v>
      </c>
      <c r="C639" s="12" t="s">
        <v>304</v>
      </c>
      <c r="D639" s="12" t="s">
        <v>333</v>
      </c>
      <c r="E639" s="12" t="s">
        <v>246</v>
      </c>
      <c r="F639" s="12" t="s">
        <v>1531</v>
      </c>
      <c r="G639" s="12" t="s">
        <v>2898</v>
      </c>
      <c r="H639" s="12" t="s">
        <v>1197</v>
      </c>
      <c r="I639" s="12" t="s">
        <v>1176</v>
      </c>
      <c r="J639" s="12" t="s">
        <v>1132</v>
      </c>
      <c r="K639" s="12" t="s">
        <v>1198</v>
      </c>
      <c r="L639" s="84" t="s">
        <v>722</v>
      </c>
      <c r="M639" s="85"/>
      <c r="N639" s="88" t="s">
        <v>722</v>
      </c>
      <c r="O639" s="118">
        <v>-0.39337228000000002</v>
      </c>
      <c r="P639" s="116">
        <v>410.29199999999997</v>
      </c>
      <c r="Q639" s="116">
        <v>248.89449999999999</v>
      </c>
      <c r="R639" s="12">
        <v>0</v>
      </c>
      <c r="S639" s="116">
        <v>161.39750000000001</v>
      </c>
      <c r="T639" s="12">
        <v>2</v>
      </c>
      <c r="U639" s="12">
        <v>1</v>
      </c>
      <c r="V639" s="116">
        <v>410.29199999999997</v>
      </c>
      <c r="W639" s="116">
        <v>248.89449999999999</v>
      </c>
      <c r="X639" s="12" t="s">
        <v>256</v>
      </c>
      <c r="Y639" s="12">
        <v>0</v>
      </c>
      <c r="Z639" s="12">
        <v>0</v>
      </c>
      <c r="AA639" s="12">
        <v>0</v>
      </c>
      <c r="AB639" s="12">
        <v>0</v>
      </c>
      <c r="AC639" s="12">
        <v>2</v>
      </c>
      <c r="AD639" s="12">
        <v>5</v>
      </c>
      <c r="AE639" s="12">
        <v>1</v>
      </c>
      <c r="AF639" s="12">
        <v>16</v>
      </c>
      <c r="AG639" s="12" t="s">
        <v>2169</v>
      </c>
      <c r="AH639" s="12" t="s">
        <v>1552</v>
      </c>
    </row>
    <row r="640" spans="2:34" ht="28.8" x14ac:dyDescent="0.3">
      <c r="B640" s="12" t="s">
        <v>1105</v>
      </c>
      <c r="C640" s="12" t="s">
        <v>304</v>
      </c>
      <c r="D640" s="12" t="s">
        <v>333</v>
      </c>
      <c r="E640" s="12" t="s">
        <v>259</v>
      </c>
      <c r="F640" s="12" t="s">
        <v>2846</v>
      </c>
      <c r="G640" s="12" t="s">
        <v>1532</v>
      </c>
      <c r="H640" s="12" t="s">
        <v>1197</v>
      </c>
      <c r="I640" s="12" t="s">
        <v>1176</v>
      </c>
      <c r="J640" s="12" t="s">
        <v>1132</v>
      </c>
      <c r="K640" s="12" t="s">
        <v>1198</v>
      </c>
      <c r="L640" s="84" t="s">
        <v>722</v>
      </c>
      <c r="M640" s="85"/>
      <c r="N640" s="88" t="s">
        <v>722</v>
      </c>
      <c r="O640" s="118">
        <v>-0.16706882000000001</v>
      </c>
      <c r="P640" s="116">
        <v>410.29199999999997</v>
      </c>
      <c r="Q640" s="116">
        <v>341.745</v>
      </c>
      <c r="R640" s="12">
        <v>0</v>
      </c>
      <c r="S640" s="116">
        <v>68.546999999999997</v>
      </c>
      <c r="T640" s="12">
        <v>3</v>
      </c>
      <c r="U640" s="12">
        <v>1</v>
      </c>
      <c r="V640" s="116">
        <v>410.29199999999997</v>
      </c>
      <c r="W640" s="116">
        <v>341.745</v>
      </c>
      <c r="X640" s="12" t="s">
        <v>256</v>
      </c>
      <c r="Y640" s="12">
        <v>0</v>
      </c>
      <c r="Z640" s="12">
        <v>0</v>
      </c>
      <c r="AA640" s="12">
        <v>0</v>
      </c>
      <c r="AB640" s="12">
        <v>0</v>
      </c>
      <c r="AC640" s="12">
        <v>7</v>
      </c>
      <c r="AD640" s="12">
        <v>5</v>
      </c>
      <c r="AE640" s="12">
        <v>1</v>
      </c>
      <c r="AF640" s="12">
        <v>16</v>
      </c>
      <c r="AG640" s="12" t="s">
        <v>2170</v>
      </c>
      <c r="AH640" s="12" t="s">
        <v>1552</v>
      </c>
    </row>
    <row r="641" spans="2:34" ht="28.8" x14ac:dyDescent="0.3">
      <c r="B641" s="12" t="s">
        <v>1105</v>
      </c>
      <c r="C641" s="12" t="s">
        <v>304</v>
      </c>
      <c r="D641" s="12" t="s">
        <v>333</v>
      </c>
      <c r="E641" s="12" t="s">
        <v>260</v>
      </c>
      <c r="F641" s="12" t="s">
        <v>2846</v>
      </c>
      <c r="G641" s="12" t="s">
        <v>2898</v>
      </c>
      <c r="H641" s="12" t="s">
        <v>1197</v>
      </c>
      <c r="I641" s="12" t="s">
        <v>1176</v>
      </c>
      <c r="J641" s="12" t="s">
        <v>1132</v>
      </c>
      <c r="K641" s="12" t="s">
        <v>1198</v>
      </c>
      <c r="L641" s="84" t="s">
        <v>722</v>
      </c>
      <c r="M641" s="85"/>
      <c r="N641" s="88" t="s">
        <v>722</v>
      </c>
      <c r="O641" s="118">
        <v>-1.705858E-2</v>
      </c>
      <c r="P641" s="116">
        <v>410.29199999999997</v>
      </c>
      <c r="Q641" s="116">
        <v>403.29300000000001</v>
      </c>
      <c r="R641" s="12">
        <v>0</v>
      </c>
      <c r="S641" s="116">
        <v>6.9989999999999997</v>
      </c>
      <c r="T641" s="12">
        <v>4</v>
      </c>
      <c r="U641" s="12">
        <v>1</v>
      </c>
      <c r="V641" s="116">
        <v>410.29199999999997</v>
      </c>
      <c r="W641" s="116">
        <v>403.29300000000001</v>
      </c>
      <c r="X641" s="12" t="s">
        <v>256</v>
      </c>
      <c r="Y641" s="12">
        <v>0</v>
      </c>
      <c r="Z641" s="12">
        <v>0</v>
      </c>
      <c r="AA641" s="12">
        <v>0</v>
      </c>
      <c r="AB641" s="12">
        <v>0</v>
      </c>
      <c r="AC641" s="12">
        <v>8</v>
      </c>
      <c r="AD641" s="12">
        <v>5</v>
      </c>
      <c r="AE641" s="12">
        <v>1</v>
      </c>
      <c r="AF641" s="12">
        <v>16</v>
      </c>
      <c r="AG641" s="12" t="s">
        <v>2171</v>
      </c>
      <c r="AH641" s="12" t="s">
        <v>1552</v>
      </c>
    </row>
    <row r="642" spans="2:34" ht="28.8" x14ac:dyDescent="0.3">
      <c r="B642" s="12" t="s">
        <v>1105</v>
      </c>
      <c r="C642" s="12" t="s">
        <v>304</v>
      </c>
      <c r="D642" s="12" t="s">
        <v>333</v>
      </c>
      <c r="E642" s="12" t="s">
        <v>262</v>
      </c>
      <c r="F642" s="12" t="s">
        <v>1531</v>
      </c>
      <c r="G642" s="12" t="s">
        <v>1532</v>
      </c>
      <c r="H642" s="12" t="s">
        <v>1197</v>
      </c>
      <c r="I642" s="12" t="s">
        <v>1176</v>
      </c>
      <c r="J642" s="12" t="s">
        <v>1132</v>
      </c>
      <c r="K642" s="12" t="s">
        <v>1198</v>
      </c>
      <c r="L642" s="84" t="s">
        <v>722</v>
      </c>
      <c r="M642" s="85"/>
      <c r="N642" s="88" t="s">
        <v>722</v>
      </c>
      <c r="O642" s="118">
        <v>7.4686080000000002E-2</v>
      </c>
      <c r="P642" s="116">
        <v>410.29199999999997</v>
      </c>
      <c r="Q642" s="116">
        <v>440.93509999999998</v>
      </c>
      <c r="R642" s="12">
        <v>0</v>
      </c>
      <c r="S642" s="116">
        <v>-30.6431</v>
      </c>
      <c r="T642" s="12">
        <v>5</v>
      </c>
      <c r="U642" s="12">
        <v>1</v>
      </c>
      <c r="V642" s="116">
        <v>410.29199999999997</v>
      </c>
      <c r="W642" s="116">
        <v>440.93509999999998</v>
      </c>
      <c r="X642" s="12" t="s">
        <v>256</v>
      </c>
      <c r="Y642" s="12">
        <v>1</v>
      </c>
      <c r="Z642" s="12">
        <v>0</v>
      </c>
      <c r="AA642" s="12">
        <v>0</v>
      </c>
      <c r="AB642" s="12">
        <v>0</v>
      </c>
      <c r="AC642" s="12">
        <v>9</v>
      </c>
      <c r="AD642" s="12">
        <v>5</v>
      </c>
      <c r="AE642" s="12">
        <v>1</v>
      </c>
      <c r="AF642" s="12">
        <v>16</v>
      </c>
      <c r="AG642" s="12" t="s">
        <v>2172</v>
      </c>
      <c r="AH642" s="12" t="s">
        <v>1552</v>
      </c>
    </row>
    <row r="643" spans="2:34" ht="28.8" x14ac:dyDescent="0.3">
      <c r="B643" s="12" t="s">
        <v>1105</v>
      </c>
      <c r="C643" s="12" t="s">
        <v>304</v>
      </c>
      <c r="D643" s="12" t="s">
        <v>333</v>
      </c>
      <c r="E643" s="12" t="s">
        <v>251</v>
      </c>
      <c r="F643" s="12" t="s">
        <v>1531</v>
      </c>
      <c r="G643" s="12" t="s">
        <v>2898</v>
      </c>
      <c r="H643" s="12" t="s">
        <v>1197</v>
      </c>
      <c r="I643" s="12" t="s">
        <v>1176</v>
      </c>
      <c r="J643" s="12" t="s">
        <v>1132</v>
      </c>
      <c r="K643" s="12" t="s">
        <v>1198</v>
      </c>
      <c r="L643" s="84" t="s">
        <v>722</v>
      </c>
      <c r="M643" s="85"/>
      <c r="N643" s="88" t="s">
        <v>722</v>
      </c>
      <c r="O643" s="118">
        <v>0.15590846999999999</v>
      </c>
      <c r="P643" s="116">
        <v>410.29199999999997</v>
      </c>
      <c r="Q643" s="116">
        <v>474.26</v>
      </c>
      <c r="R643" s="12">
        <v>0</v>
      </c>
      <c r="S643" s="116">
        <v>-63.968000000000004</v>
      </c>
      <c r="T643" s="12">
        <v>6</v>
      </c>
      <c r="U643" s="12">
        <v>1</v>
      </c>
      <c r="V643" s="116">
        <v>410.29199999999997</v>
      </c>
      <c r="W643" s="116">
        <v>474.26</v>
      </c>
      <c r="X643" s="12" t="s">
        <v>256</v>
      </c>
      <c r="Y643" s="12">
        <v>1</v>
      </c>
      <c r="Z643" s="12">
        <v>0</v>
      </c>
      <c r="AA643" s="12">
        <v>0</v>
      </c>
      <c r="AB643" s="12">
        <v>0</v>
      </c>
      <c r="AC643" s="12">
        <v>4</v>
      </c>
      <c r="AD643" s="12">
        <v>5</v>
      </c>
      <c r="AE643" s="12">
        <v>1</v>
      </c>
      <c r="AF643" s="12">
        <v>16</v>
      </c>
      <c r="AG643" s="12" t="s">
        <v>2173</v>
      </c>
      <c r="AH643" s="12" t="s">
        <v>1552</v>
      </c>
    </row>
    <row r="644" spans="2:34" ht="28.8" x14ac:dyDescent="0.3">
      <c r="B644" s="12" t="s">
        <v>1105</v>
      </c>
      <c r="C644" s="12" t="s">
        <v>304</v>
      </c>
      <c r="D644" s="12" t="s">
        <v>333</v>
      </c>
      <c r="E644" s="12" t="s">
        <v>249</v>
      </c>
      <c r="F644" s="12" t="s">
        <v>1531</v>
      </c>
      <c r="G644" s="12" t="s">
        <v>1532</v>
      </c>
      <c r="H644" s="12" t="s">
        <v>1197</v>
      </c>
      <c r="I644" s="12" t="s">
        <v>1176</v>
      </c>
      <c r="J644" s="12" t="s">
        <v>1132</v>
      </c>
      <c r="K644" s="12" t="s">
        <v>1198</v>
      </c>
      <c r="L644" s="84" t="s">
        <v>722</v>
      </c>
      <c r="M644" s="85"/>
      <c r="N644" s="88" t="s">
        <v>722</v>
      </c>
      <c r="O644" s="118">
        <v>0.33221632000000001</v>
      </c>
      <c r="P644" s="116">
        <v>410.29199999999997</v>
      </c>
      <c r="Q644" s="116">
        <v>546.59770000000003</v>
      </c>
      <c r="R644" s="12">
        <v>0</v>
      </c>
      <c r="S644" s="116">
        <v>-136.3057</v>
      </c>
      <c r="T644" s="12">
        <v>7</v>
      </c>
      <c r="U644" s="12">
        <v>1</v>
      </c>
      <c r="V644" s="116">
        <v>410.29199999999997</v>
      </c>
      <c r="W644" s="116">
        <v>546.59770000000003</v>
      </c>
      <c r="X644" s="12" t="s">
        <v>256</v>
      </c>
      <c r="Y644" s="12">
        <v>1</v>
      </c>
      <c r="Z644" s="12">
        <v>0</v>
      </c>
      <c r="AA644" s="12">
        <v>0</v>
      </c>
      <c r="AB644" s="12">
        <v>0</v>
      </c>
      <c r="AC644" s="12">
        <v>3</v>
      </c>
      <c r="AD644" s="12">
        <v>5</v>
      </c>
      <c r="AE644" s="12">
        <v>1</v>
      </c>
      <c r="AF644" s="12">
        <v>16</v>
      </c>
      <c r="AG644" s="12" t="s">
        <v>2174</v>
      </c>
      <c r="AH644" s="12" t="s">
        <v>1552</v>
      </c>
    </row>
    <row r="645" spans="2:34" ht="28.8" x14ac:dyDescent="0.3">
      <c r="B645" s="12" t="s">
        <v>1105</v>
      </c>
      <c r="C645" s="12" t="s">
        <v>304</v>
      </c>
      <c r="D645" s="12" t="s">
        <v>333</v>
      </c>
      <c r="E645" s="12" t="s">
        <v>256</v>
      </c>
      <c r="F645" s="12" t="s">
        <v>2846</v>
      </c>
      <c r="G645" s="12" t="s">
        <v>2898</v>
      </c>
      <c r="H645" s="12" t="s">
        <v>1197</v>
      </c>
      <c r="I645" s="12" t="s">
        <v>1176</v>
      </c>
      <c r="J645" s="12" t="s">
        <v>1132</v>
      </c>
      <c r="K645" s="12" t="s">
        <v>1198</v>
      </c>
      <c r="L645" s="84" t="s">
        <v>722</v>
      </c>
      <c r="M645" s="85"/>
      <c r="N645" s="88" t="s">
        <v>722</v>
      </c>
      <c r="O645" s="118">
        <v>0.39050383999999999</v>
      </c>
      <c r="P645" s="116">
        <v>410.29199999999997</v>
      </c>
      <c r="Q645" s="116">
        <v>570.51260000000002</v>
      </c>
      <c r="R645" s="12">
        <v>0</v>
      </c>
      <c r="S645" s="116">
        <v>-160.22059999999999</v>
      </c>
      <c r="T645" s="12">
        <v>8</v>
      </c>
      <c r="U645" s="12">
        <v>1</v>
      </c>
      <c r="V645" s="116">
        <v>410.29199999999997</v>
      </c>
      <c r="W645" s="116">
        <v>570.51260000000002</v>
      </c>
      <c r="X645" s="12" t="s">
        <v>256</v>
      </c>
      <c r="Y645" s="12">
        <v>1</v>
      </c>
      <c r="Z645" s="12">
        <v>0</v>
      </c>
      <c r="AA645" s="12">
        <v>0</v>
      </c>
      <c r="AB645" s="12">
        <v>1</v>
      </c>
      <c r="AC645" s="12">
        <v>6</v>
      </c>
      <c r="AD645" s="12">
        <v>5</v>
      </c>
      <c r="AE645" s="12">
        <v>1</v>
      </c>
      <c r="AF645" s="12">
        <v>16</v>
      </c>
      <c r="AG645" s="12" t="s">
        <v>2175</v>
      </c>
      <c r="AH645" s="12" t="s">
        <v>1552</v>
      </c>
    </row>
    <row r="646" spans="2:34" ht="43.2" x14ac:dyDescent="0.3">
      <c r="B646" s="12" t="s">
        <v>1105</v>
      </c>
      <c r="C646" s="12" t="s">
        <v>304</v>
      </c>
      <c r="D646" s="12" t="s">
        <v>312</v>
      </c>
      <c r="E646" s="12" t="s">
        <v>251</v>
      </c>
      <c r="F646" s="12" t="s">
        <v>1531</v>
      </c>
      <c r="G646" s="12" t="s">
        <v>2898</v>
      </c>
      <c r="H646" s="12" t="s">
        <v>1201</v>
      </c>
      <c r="I646" s="12" t="s">
        <v>1176</v>
      </c>
      <c r="J646" s="12" t="s">
        <v>1132</v>
      </c>
      <c r="K646" s="12" t="s">
        <v>1202</v>
      </c>
      <c r="L646" s="84" t="s">
        <v>723</v>
      </c>
      <c r="M646" s="85"/>
      <c r="N646" s="88" t="s">
        <v>723</v>
      </c>
      <c r="O646" s="118">
        <v>0.504</v>
      </c>
      <c r="P646" s="116">
        <v>5</v>
      </c>
      <c r="Q646" s="116">
        <v>7.52</v>
      </c>
      <c r="R646" s="12">
        <v>0</v>
      </c>
      <c r="S646" s="116">
        <v>-1501.92</v>
      </c>
      <c r="T646" s="12">
        <v>0</v>
      </c>
      <c r="U646" s="12">
        <v>596</v>
      </c>
      <c r="V646" s="116">
        <v>2980</v>
      </c>
      <c r="W646" s="116">
        <v>4481.92</v>
      </c>
      <c r="X646" s="12" t="s">
        <v>256</v>
      </c>
      <c r="Y646" s="12">
        <v>1</v>
      </c>
      <c r="Z646" s="12">
        <v>1</v>
      </c>
      <c r="AA646" s="12">
        <v>0</v>
      </c>
      <c r="AB646" s="12">
        <v>0</v>
      </c>
      <c r="AC646" s="12">
        <v>4</v>
      </c>
      <c r="AD646" s="12">
        <v>1</v>
      </c>
      <c r="AE646" s="12">
        <v>1</v>
      </c>
      <c r="AF646" s="12">
        <v>17</v>
      </c>
      <c r="AG646" s="12" t="s">
        <v>2176</v>
      </c>
      <c r="AH646" s="12" t="s">
        <v>1552</v>
      </c>
    </row>
    <row r="647" spans="2:34" ht="43.2" x14ac:dyDescent="0.3">
      <c r="B647" s="12" t="s">
        <v>1105</v>
      </c>
      <c r="C647" s="12" t="s">
        <v>304</v>
      </c>
      <c r="D647" s="12" t="s">
        <v>312</v>
      </c>
      <c r="E647" s="12" t="s">
        <v>254</v>
      </c>
      <c r="F647" s="12" t="s">
        <v>2846</v>
      </c>
      <c r="G647" s="12" t="s">
        <v>1532</v>
      </c>
      <c r="H647" s="12" t="s">
        <v>1201</v>
      </c>
      <c r="I647" s="12" t="s">
        <v>1176</v>
      </c>
      <c r="J647" s="12" t="s">
        <v>1132</v>
      </c>
      <c r="K647" s="12" t="s">
        <v>1202</v>
      </c>
      <c r="L647" s="84" t="s">
        <v>723</v>
      </c>
      <c r="M647" s="85"/>
      <c r="N647" s="88" t="s">
        <v>723</v>
      </c>
      <c r="O647" s="118">
        <v>0.63100000000000001</v>
      </c>
      <c r="P647" s="116">
        <v>5</v>
      </c>
      <c r="Q647" s="116">
        <v>8.1549999999999994</v>
      </c>
      <c r="R647" s="12">
        <v>0</v>
      </c>
      <c r="S647" s="116">
        <v>-1880.3799999999901</v>
      </c>
      <c r="T647" s="12">
        <v>0</v>
      </c>
      <c r="U647" s="12">
        <v>596</v>
      </c>
      <c r="V647" s="116">
        <v>2980</v>
      </c>
      <c r="W647" s="116">
        <v>4860.38</v>
      </c>
      <c r="X647" s="12" t="s">
        <v>256</v>
      </c>
      <c r="Y647" s="12">
        <v>1</v>
      </c>
      <c r="Z647" s="12">
        <v>1</v>
      </c>
      <c r="AA647" s="12">
        <v>0</v>
      </c>
      <c r="AB647" s="12">
        <v>0</v>
      </c>
      <c r="AC647" s="12">
        <v>5</v>
      </c>
      <c r="AD647" s="12">
        <v>1</v>
      </c>
      <c r="AE647" s="12">
        <v>1</v>
      </c>
      <c r="AF647" s="12">
        <v>17</v>
      </c>
      <c r="AG647" s="12" t="s">
        <v>2177</v>
      </c>
      <c r="AH647" s="12" t="s">
        <v>1552</v>
      </c>
    </row>
    <row r="648" spans="2:34" ht="43.2" x14ac:dyDescent="0.3">
      <c r="B648" s="12" t="s">
        <v>1105</v>
      </c>
      <c r="C648" s="12" t="s">
        <v>304</v>
      </c>
      <c r="D648" s="12" t="s">
        <v>312</v>
      </c>
      <c r="E648" s="12" t="s">
        <v>246</v>
      </c>
      <c r="F648" s="12" t="s">
        <v>1531</v>
      </c>
      <c r="G648" s="12" t="s">
        <v>2898</v>
      </c>
      <c r="H648" s="12" t="s">
        <v>1201</v>
      </c>
      <c r="I648" s="12" t="s">
        <v>1176</v>
      </c>
      <c r="J648" s="12" t="s">
        <v>1132</v>
      </c>
      <c r="K648" s="12" t="s">
        <v>1202</v>
      </c>
      <c r="L648" s="84" t="s">
        <v>723</v>
      </c>
      <c r="M648" s="85"/>
      <c r="N648" s="88" t="s">
        <v>723</v>
      </c>
      <c r="O648" s="118">
        <v>0.64700000000000002</v>
      </c>
      <c r="P648" s="116">
        <v>5</v>
      </c>
      <c r="Q648" s="116">
        <v>8.2349999999999994</v>
      </c>
      <c r="R648" s="12">
        <v>0</v>
      </c>
      <c r="S648" s="116">
        <v>-1928.06</v>
      </c>
      <c r="T648" s="12">
        <v>0</v>
      </c>
      <c r="U648" s="12">
        <v>596</v>
      </c>
      <c r="V648" s="116">
        <v>2980</v>
      </c>
      <c r="W648" s="116">
        <v>4908.0600000000004</v>
      </c>
      <c r="X648" s="12" t="s">
        <v>256</v>
      </c>
      <c r="Y648" s="12">
        <v>1</v>
      </c>
      <c r="Z648" s="12">
        <v>1</v>
      </c>
      <c r="AA648" s="12">
        <v>0</v>
      </c>
      <c r="AB648" s="12">
        <v>0</v>
      </c>
      <c r="AC648" s="12">
        <v>2</v>
      </c>
      <c r="AD648" s="12">
        <v>1</v>
      </c>
      <c r="AE648" s="12">
        <v>1</v>
      </c>
      <c r="AF648" s="12">
        <v>17</v>
      </c>
      <c r="AG648" s="12" t="s">
        <v>2178</v>
      </c>
      <c r="AH648" s="12" t="s">
        <v>1552</v>
      </c>
    </row>
    <row r="649" spans="2:34" ht="43.2" x14ac:dyDescent="0.3">
      <c r="B649" s="12" t="s">
        <v>1105</v>
      </c>
      <c r="C649" s="12" t="s">
        <v>304</v>
      </c>
      <c r="D649" s="12" t="s">
        <v>312</v>
      </c>
      <c r="E649" s="12" t="s">
        <v>259</v>
      </c>
      <c r="F649" s="12" t="s">
        <v>2846</v>
      </c>
      <c r="G649" s="12" t="s">
        <v>1532</v>
      </c>
      <c r="H649" s="12" t="s">
        <v>1201</v>
      </c>
      <c r="I649" s="12" t="s">
        <v>1176</v>
      </c>
      <c r="J649" s="12" t="s">
        <v>1132</v>
      </c>
      <c r="K649" s="12" t="s">
        <v>1202</v>
      </c>
      <c r="L649" s="84" t="s">
        <v>722</v>
      </c>
      <c r="M649" s="85"/>
      <c r="N649" s="88" t="s">
        <v>722</v>
      </c>
      <c r="O649" s="118">
        <v>-6.0999999999999999E-2</v>
      </c>
      <c r="P649" s="116">
        <v>5</v>
      </c>
      <c r="Q649" s="116">
        <v>4.6950000000000003</v>
      </c>
      <c r="R649" s="12">
        <v>0</v>
      </c>
      <c r="S649" s="116">
        <v>181.78</v>
      </c>
      <c r="T649" s="12">
        <v>1</v>
      </c>
      <c r="U649" s="12">
        <v>596</v>
      </c>
      <c r="V649" s="116">
        <v>2980</v>
      </c>
      <c r="W649" s="116">
        <v>2798.22</v>
      </c>
      <c r="X649" s="12" t="s">
        <v>256</v>
      </c>
      <c r="Y649" s="12">
        <v>0</v>
      </c>
      <c r="Z649" s="12">
        <v>0</v>
      </c>
      <c r="AA649" s="12">
        <v>0</v>
      </c>
      <c r="AB649" s="12">
        <v>0</v>
      </c>
      <c r="AC649" s="12">
        <v>7</v>
      </c>
      <c r="AD649" s="12">
        <v>1</v>
      </c>
      <c r="AE649" s="12">
        <v>1</v>
      </c>
      <c r="AF649" s="12">
        <v>17</v>
      </c>
      <c r="AG649" s="12" t="s">
        <v>2179</v>
      </c>
      <c r="AH649" s="12" t="s">
        <v>1552</v>
      </c>
    </row>
    <row r="650" spans="2:34" ht="43.2" x14ac:dyDescent="0.3">
      <c r="B650" s="12" t="s">
        <v>1105</v>
      </c>
      <c r="C650" s="12" t="s">
        <v>304</v>
      </c>
      <c r="D650" s="12" t="s">
        <v>312</v>
      </c>
      <c r="E650" s="12" t="s">
        <v>249</v>
      </c>
      <c r="F650" s="12" t="s">
        <v>1531</v>
      </c>
      <c r="G650" s="12" t="s">
        <v>1532</v>
      </c>
      <c r="H650" s="12" t="s">
        <v>1201</v>
      </c>
      <c r="I650" s="12" t="s">
        <v>1176</v>
      </c>
      <c r="J650" s="12" t="s">
        <v>1132</v>
      </c>
      <c r="K650" s="12" t="s">
        <v>1202</v>
      </c>
      <c r="L650" s="84" t="s">
        <v>722</v>
      </c>
      <c r="M650" s="85"/>
      <c r="N650" s="88" t="s">
        <v>722</v>
      </c>
      <c r="O650" s="118">
        <v>4.2999999999999997E-2</v>
      </c>
      <c r="P650" s="116">
        <v>5</v>
      </c>
      <c r="Q650" s="116">
        <v>5.2149999999999999</v>
      </c>
      <c r="R650" s="12">
        <v>0</v>
      </c>
      <c r="S650" s="116">
        <v>-128.13999999999999</v>
      </c>
      <c r="T650" s="12">
        <v>2</v>
      </c>
      <c r="U650" s="12">
        <v>596</v>
      </c>
      <c r="V650" s="116">
        <v>2980</v>
      </c>
      <c r="W650" s="116">
        <v>3108.14</v>
      </c>
      <c r="X650" s="12" t="s">
        <v>256</v>
      </c>
      <c r="Y650" s="12">
        <v>1</v>
      </c>
      <c r="Z650" s="12">
        <v>0</v>
      </c>
      <c r="AA650" s="12">
        <v>0</v>
      </c>
      <c r="AB650" s="12">
        <v>0</v>
      </c>
      <c r="AC650" s="12">
        <v>3</v>
      </c>
      <c r="AD650" s="12">
        <v>1</v>
      </c>
      <c r="AE650" s="12">
        <v>1</v>
      </c>
      <c r="AF650" s="12">
        <v>17</v>
      </c>
      <c r="AG650" s="12" t="s">
        <v>2180</v>
      </c>
      <c r="AH650" s="12" t="s">
        <v>1552</v>
      </c>
    </row>
    <row r="651" spans="2:34" ht="43.2" x14ac:dyDescent="0.3">
      <c r="B651" s="12" t="s">
        <v>1105</v>
      </c>
      <c r="C651" s="12" t="s">
        <v>304</v>
      </c>
      <c r="D651" s="12" t="s">
        <v>312</v>
      </c>
      <c r="E651" s="12" t="s">
        <v>256</v>
      </c>
      <c r="F651" s="12" t="s">
        <v>2846</v>
      </c>
      <c r="G651" s="12" t="s">
        <v>2898</v>
      </c>
      <c r="H651" s="12" t="s">
        <v>1201</v>
      </c>
      <c r="I651" s="12" t="s">
        <v>1176</v>
      </c>
      <c r="J651" s="12" t="s">
        <v>1132</v>
      </c>
      <c r="K651" s="12" t="s">
        <v>1202</v>
      </c>
      <c r="L651" s="84" t="s">
        <v>722</v>
      </c>
      <c r="M651" s="85"/>
      <c r="N651" s="88" t="s">
        <v>722</v>
      </c>
      <c r="O651" s="118">
        <v>5.3999999999999999E-2</v>
      </c>
      <c r="P651" s="116">
        <v>5</v>
      </c>
      <c r="Q651" s="116">
        <v>5.27</v>
      </c>
      <c r="R651" s="12">
        <v>0</v>
      </c>
      <c r="S651" s="116">
        <v>-160.91999999999999</v>
      </c>
      <c r="T651" s="12">
        <v>3</v>
      </c>
      <c r="U651" s="12">
        <v>596</v>
      </c>
      <c r="V651" s="116">
        <v>2980</v>
      </c>
      <c r="W651" s="116">
        <v>3140.92</v>
      </c>
      <c r="X651" s="12" t="s">
        <v>256</v>
      </c>
      <c r="Y651" s="12">
        <v>1</v>
      </c>
      <c r="Z651" s="12">
        <v>0</v>
      </c>
      <c r="AA651" s="12">
        <v>0</v>
      </c>
      <c r="AB651" s="12">
        <v>1</v>
      </c>
      <c r="AC651" s="12">
        <v>6</v>
      </c>
      <c r="AD651" s="12">
        <v>1</v>
      </c>
      <c r="AE651" s="12">
        <v>1</v>
      </c>
      <c r="AF651" s="12">
        <v>17</v>
      </c>
      <c r="AG651" s="12" t="s">
        <v>2181</v>
      </c>
      <c r="AH651" s="12" t="s">
        <v>1552</v>
      </c>
    </row>
    <row r="652" spans="2:34" ht="43.2" x14ac:dyDescent="0.3">
      <c r="B652" s="12" t="s">
        <v>1105</v>
      </c>
      <c r="C652" s="12" t="s">
        <v>304</v>
      </c>
      <c r="D652" s="12" t="s">
        <v>312</v>
      </c>
      <c r="E652" s="12" t="s">
        <v>260</v>
      </c>
      <c r="F652" s="12" t="s">
        <v>2846</v>
      </c>
      <c r="G652" s="12" t="s">
        <v>2898</v>
      </c>
      <c r="H652" s="12" t="s">
        <v>1201</v>
      </c>
      <c r="I652" s="12" t="s">
        <v>1176</v>
      </c>
      <c r="J652" s="12" t="s">
        <v>1132</v>
      </c>
      <c r="K652" s="12" t="s">
        <v>1202</v>
      </c>
      <c r="L652" s="84" t="s">
        <v>722</v>
      </c>
      <c r="M652" s="85"/>
      <c r="N652" s="88" t="s">
        <v>722</v>
      </c>
      <c r="O652" s="118">
        <v>0.313</v>
      </c>
      <c r="P652" s="116">
        <v>5</v>
      </c>
      <c r="Q652" s="116">
        <v>6.5650000000000004</v>
      </c>
      <c r="R652" s="12">
        <v>0</v>
      </c>
      <c r="S652" s="116">
        <v>-932.74</v>
      </c>
      <c r="T652" s="12">
        <v>4</v>
      </c>
      <c r="U652" s="12">
        <v>596</v>
      </c>
      <c r="V652" s="116">
        <v>2980</v>
      </c>
      <c r="W652" s="116">
        <v>3912.74</v>
      </c>
      <c r="X652" s="12" t="s">
        <v>256</v>
      </c>
      <c r="Y652" s="12">
        <v>1</v>
      </c>
      <c r="Z652" s="12">
        <v>0</v>
      </c>
      <c r="AA652" s="12">
        <v>0</v>
      </c>
      <c r="AB652" s="12">
        <v>0</v>
      </c>
      <c r="AC652" s="12">
        <v>8</v>
      </c>
      <c r="AD652" s="12">
        <v>1</v>
      </c>
      <c r="AE652" s="12">
        <v>1</v>
      </c>
      <c r="AF652" s="12">
        <v>17</v>
      </c>
      <c r="AG652" s="12" t="s">
        <v>2182</v>
      </c>
      <c r="AH652" s="12" t="s">
        <v>1552</v>
      </c>
    </row>
    <row r="653" spans="2:34" ht="28.8" x14ac:dyDescent="0.3">
      <c r="B653" s="12" t="s">
        <v>1105</v>
      </c>
      <c r="C653" s="12" t="s">
        <v>304</v>
      </c>
      <c r="D653" s="12" t="s">
        <v>322</v>
      </c>
      <c r="E653" s="12" t="s">
        <v>256</v>
      </c>
      <c r="F653" s="12" t="s">
        <v>2846</v>
      </c>
      <c r="G653" s="12" t="s">
        <v>2898</v>
      </c>
      <c r="H653" s="12" t="s">
        <v>1201</v>
      </c>
      <c r="I653" s="12" t="s">
        <v>1176</v>
      </c>
      <c r="J653" s="12" t="s">
        <v>1132</v>
      </c>
      <c r="K653" s="12" t="s">
        <v>1202</v>
      </c>
      <c r="L653" s="84" t="s">
        <v>723</v>
      </c>
      <c r="M653" s="85"/>
      <c r="N653" s="88" t="s">
        <v>723</v>
      </c>
      <c r="O653" s="118">
        <v>10.77</v>
      </c>
      <c r="P653" s="116">
        <v>0.03</v>
      </c>
      <c r="Q653" s="116">
        <v>0.35310000000000002</v>
      </c>
      <c r="R653" s="12">
        <v>0</v>
      </c>
      <c r="S653" s="116">
        <v>-192.5676</v>
      </c>
      <c r="T653" s="12">
        <v>0</v>
      </c>
      <c r="U653" s="12">
        <v>596</v>
      </c>
      <c r="V653" s="116">
        <v>17.88</v>
      </c>
      <c r="W653" s="116">
        <v>210.44759999999999</v>
      </c>
      <c r="X653" s="12" t="s">
        <v>256</v>
      </c>
      <c r="Y653" s="12">
        <v>1</v>
      </c>
      <c r="Z653" s="12">
        <v>1</v>
      </c>
      <c r="AA653" s="12">
        <v>0</v>
      </c>
      <c r="AB653" s="12">
        <v>1</v>
      </c>
      <c r="AC653" s="12">
        <v>6</v>
      </c>
      <c r="AD653" s="12">
        <v>2</v>
      </c>
      <c r="AE653" s="12">
        <v>1</v>
      </c>
      <c r="AF653" s="12">
        <v>17</v>
      </c>
      <c r="AG653" s="12" t="s">
        <v>2183</v>
      </c>
      <c r="AH653" s="12" t="s">
        <v>1552</v>
      </c>
    </row>
    <row r="654" spans="2:34" ht="28.8" x14ac:dyDescent="0.3">
      <c r="B654" s="12" t="s">
        <v>1105</v>
      </c>
      <c r="C654" s="12" t="s">
        <v>304</v>
      </c>
      <c r="D654" s="12" t="s">
        <v>322</v>
      </c>
      <c r="E654" s="12" t="s">
        <v>254</v>
      </c>
      <c r="F654" s="12" t="s">
        <v>2846</v>
      </c>
      <c r="G654" s="12" t="s">
        <v>1532</v>
      </c>
      <c r="H654" s="12" t="s">
        <v>1201</v>
      </c>
      <c r="I654" s="12" t="s">
        <v>1176</v>
      </c>
      <c r="J654" s="12" t="s">
        <v>1132</v>
      </c>
      <c r="K654" s="12" t="s">
        <v>1202</v>
      </c>
      <c r="L654" s="84" t="s">
        <v>723</v>
      </c>
      <c r="M654" s="85"/>
      <c r="N654" s="88" t="s">
        <v>723</v>
      </c>
      <c r="O654" s="118">
        <v>11.50333333</v>
      </c>
      <c r="P654" s="116">
        <v>0.03</v>
      </c>
      <c r="Q654" s="116">
        <v>0.37509999999999999</v>
      </c>
      <c r="R654" s="12">
        <v>0</v>
      </c>
      <c r="S654" s="116">
        <v>-205.67959999999999</v>
      </c>
      <c r="T654" s="12">
        <v>0</v>
      </c>
      <c r="U654" s="12">
        <v>596</v>
      </c>
      <c r="V654" s="116">
        <v>17.88</v>
      </c>
      <c r="W654" s="116">
        <v>223.55959999999999</v>
      </c>
      <c r="X654" s="12" t="s">
        <v>256</v>
      </c>
      <c r="Y654" s="12">
        <v>1</v>
      </c>
      <c r="Z654" s="12">
        <v>1</v>
      </c>
      <c r="AA654" s="12">
        <v>0</v>
      </c>
      <c r="AB654" s="12">
        <v>0</v>
      </c>
      <c r="AC654" s="12">
        <v>5</v>
      </c>
      <c r="AD654" s="12">
        <v>2</v>
      </c>
      <c r="AE654" s="12">
        <v>1</v>
      </c>
      <c r="AF654" s="12">
        <v>17</v>
      </c>
      <c r="AG654" s="12" t="s">
        <v>2184</v>
      </c>
      <c r="AH654" s="12" t="s">
        <v>1552</v>
      </c>
    </row>
    <row r="655" spans="2:34" ht="28.8" x14ac:dyDescent="0.3">
      <c r="B655" s="12" t="s">
        <v>1105</v>
      </c>
      <c r="C655" s="12" t="s">
        <v>304</v>
      </c>
      <c r="D655" s="12" t="s">
        <v>322</v>
      </c>
      <c r="E655" s="12" t="s">
        <v>259</v>
      </c>
      <c r="F655" s="12" t="s">
        <v>2846</v>
      </c>
      <c r="G655" s="12" t="s">
        <v>1532</v>
      </c>
      <c r="H655" s="12" t="s">
        <v>1201</v>
      </c>
      <c r="I655" s="12" t="s">
        <v>1176</v>
      </c>
      <c r="J655" s="12" t="s">
        <v>1132</v>
      </c>
      <c r="K655" s="12" t="s">
        <v>1202</v>
      </c>
      <c r="L655" s="84" t="s">
        <v>723</v>
      </c>
      <c r="M655" s="85"/>
      <c r="N655" s="88" t="s">
        <v>723</v>
      </c>
      <c r="O655" s="118">
        <v>19.65666667</v>
      </c>
      <c r="P655" s="116">
        <v>0.03</v>
      </c>
      <c r="Q655" s="116">
        <v>0.61970000000000003</v>
      </c>
      <c r="R655" s="12">
        <v>0</v>
      </c>
      <c r="S655" s="116">
        <v>-351.46120000000002</v>
      </c>
      <c r="T655" s="12">
        <v>0</v>
      </c>
      <c r="U655" s="12">
        <v>596</v>
      </c>
      <c r="V655" s="116">
        <v>17.88</v>
      </c>
      <c r="W655" s="116">
        <v>369.34120000000001</v>
      </c>
      <c r="X655" s="12" t="s">
        <v>256</v>
      </c>
      <c r="Y655" s="12">
        <v>1</v>
      </c>
      <c r="Z655" s="12">
        <v>1</v>
      </c>
      <c r="AA655" s="12">
        <v>0</v>
      </c>
      <c r="AB655" s="12">
        <v>0</v>
      </c>
      <c r="AC655" s="12">
        <v>7</v>
      </c>
      <c r="AD655" s="12">
        <v>2</v>
      </c>
      <c r="AE655" s="12">
        <v>1</v>
      </c>
      <c r="AF655" s="12">
        <v>17</v>
      </c>
      <c r="AG655" s="12" t="s">
        <v>2185</v>
      </c>
      <c r="AH655" s="12" t="s">
        <v>1552</v>
      </c>
    </row>
    <row r="656" spans="2:34" ht="28.8" x14ac:dyDescent="0.3">
      <c r="B656" s="12" t="s">
        <v>1105</v>
      </c>
      <c r="C656" s="12" t="s">
        <v>304</v>
      </c>
      <c r="D656" s="12" t="s">
        <v>322</v>
      </c>
      <c r="E656" s="12" t="s">
        <v>260</v>
      </c>
      <c r="F656" s="12" t="s">
        <v>2846</v>
      </c>
      <c r="G656" s="12" t="s">
        <v>2898</v>
      </c>
      <c r="H656" s="12" t="s">
        <v>1201</v>
      </c>
      <c r="I656" s="12" t="s">
        <v>1176</v>
      </c>
      <c r="J656" s="12" t="s">
        <v>1132</v>
      </c>
      <c r="K656" s="12" t="s">
        <v>1202</v>
      </c>
      <c r="L656" s="84" t="s">
        <v>723</v>
      </c>
      <c r="M656" s="85"/>
      <c r="N656" s="88" t="s">
        <v>723</v>
      </c>
      <c r="O656" s="118">
        <v>22.416666670000001</v>
      </c>
      <c r="P656" s="116">
        <v>0.03</v>
      </c>
      <c r="Q656" s="116">
        <v>0.70250000000000001</v>
      </c>
      <c r="R656" s="12">
        <v>0</v>
      </c>
      <c r="S656" s="116">
        <v>-400.81</v>
      </c>
      <c r="T656" s="12">
        <v>0</v>
      </c>
      <c r="U656" s="12">
        <v>596</v>
      </c>
      <c r="V656" s="116">
        <v>17.88</v>
      </c>
      <c r="W656" s="116">
        <v>418.69</v>
      </c>
      <c r="X656" s="12" t="s">
        <v>256</v>
      </c>
      <c r="Y656" s="12">
        <v>1</v>
      </c>
      <c r="Z656" s="12">
        <v>1</v>
      </c>
      <c r="AA656" s="12">
        <v>0</v>
      </c>
      <c r="AB656" s="12">
        <v>0</v>
      </c>
      <c r="AC656" s="12">
        <v>8</v>
      </c>
      <c r="AD656" s="12">
        <v>2</v>
      </c>
      <c r="AE656" s="12">
        <v>1</v>
      </c>
      <c r="AF656" s="12">
        <v>17</v>
      </c>
      <c r="AG656" s="12" t="s">
        <v>2186</v>
      </c>
      <c r="AH656" s="12" t="s">
        <v>1552</v>
      </c>
    </row>
    <row r="657" spans="2:34" ht="28.8" x14ac:dyDescent="0.3">
      <c r="B657" s="12" t="s">
        <v>1105</v>
      </c>
      <c r="C657" s="12" t="s">
        <v>304</v>
      </c>
      <c r="D657" s="12" t="s">
        <v>322</v>
      </c>
      <c r="E657" s="12" t="s">
        <v>249</v>
      </c>
      <c r="F657" s="12" t="s">
        <v>1531</v>
      </c>
      <c r="G657" s="12" t="s">
        <v>1532</v>
      </c>
      <c r="H657" s="12" t="s">
        <v>1201</v>
      </c>
      <c r="I657" s="12" t="s">
        <v>1176</v>
      </c>
      <c r="J657" s="12" t="s">
        <v>1132</v>
      </c>
      <c r="K657" s="12" t="s">
        <v>1202</v>
      </c>
      <c r="L657" s="84" t="s">
        <v>723</v>
      </c>
      <c r="M657" s="85"/>
      <c r="N657" s="88" t="s">
        <v>723</v>
      </c>
      <c r="O657" s="118">
        <v>25.25</v>
      </c>
      <c r="P657" s="116">
        <v>0.03</v>
      </c>
      <c r="Q657" s="116">
        <v>0.78749999999999998</v>
      </c>
      <c r="R657" s="12">
        <v>0</v>
      </c>
      <c r="S657" s="116">
        <v>-451.469999999999</v>
      </c>
      <c r="T657" s="12">
        <v>0</v>
      </c>
      <c r="U657" s="12">
        <v>596</v>
      </c>
      <c r="V657" s="116">
        <v>17.88</v>
      </c>
      <c r="W657" s="116">
        <v>469.35</v>
      </c>
      <c r="X657" s="12" t="s">
        <v>256</v>
      </c>
      <c r="Y657" s="12">
        <v>1</v>
      </c>
      <c r="Z657" s="12">
        <v>1</v>
      </c>
      <c r="AA657" s="12">
        <v>0</v>
      </c>
      <c r="AB657" s="12">
        <v>0</v>
      </c>
      <c r="AC657" s="12">
        <v>3</v>
      </c>
      <c r="AD657" s="12">
        <v>2</v>
      </c>
      <c r="AE657" s="12">
        <v>1</v>
      </c>
      <c r="AF657" s="12">
        <v>17</v>
      </c>
      <c r="AG657" s="12" t="s">
        <v>2187</v>
      </c>
      <c r="AH657" s="12" t="s">
        <v>1552</v>
      </c>
    </row>
    <row r="658" spans="2:34" ht="28.8" x14ac:dyDescent="0.3">
      <c r="B658" s="12" t="s">
        <v>1105</v>
      </c>
      <c r="C658" s="12" t="s">
        <v>304</v>
      </c>
      <c r="D658" s="12" t="s">
        <v>322</v>
      </c>
      <c r="E658" s="12" t="s">
        <v>246</v>
      </c>
      <c r="F658" s="12" t="s">
        <v>1531</v>
      </c>
      <c r="G658" s="12" t="s">
        <v>2898</v>
      </c>
      <c r="H658" s="12" t="s">
        <v>1201</v>
      </c>
      <c r="I658" s="12" t="s">
        <v>1176</v>
      </c>
      <c r="J658" s="12" t="s">
        <v>1132</v>
      </c>
      <c r="K658" s="12" t="s">
        <v>1202</v>
      </c>
      <c r="L658" s="84" t="s">
        <v>723</v>
      </c>
      <c r="M658" s="85"/>
      <c r="N658" s="88" t="s">
        <v>723</v>
      </c>
      <c r="O658" s="118">
        <v>30.84333333</v>
      </c>
      <c r="P658" s="116">
        <v>0.03</v>
      </c>
      <c r="Q658" s="116">
        <v>0.95530000000000004</v>
      </c>
      <c r="R658" s="12">
        <v>0</v>
      </c>
      <c r="S658" s="116">
        <v>-551.47879999999998</v>
      </c>
      <c r="T658" s="12">
        <v>0</v>
      </c>
      <c r="U658" s="12">
        <v>596</v>
      </c>
      <c r="V658" s="116">
        <v>17.88</v>
      </c>
      <c r="W658" s="116">
        <v>569.35879999999997</v>
      </c>
      <c r="X658" s="12" t="s">
        <v>256</v>
      </c>
      <c r="Y658" s="12">
        <v>1</v>
      </c>
      <c r="Z658" s="12">
        <v>1</v>
      </c>
      <c r="AA658" s="12">
        <v>0</v>
      </c>
      <c r="AB658" s="12">
        <v>0</v>
      </c>
      <c r="AC658" s="12">
        <v>2</v>
      </c>
      <c r="AD658" s="12">
        <v>2</v>
      </c>
      <c r="AE658" s="12">
        <v>1</v>
      </c>
      <c r="AF658" s="12">
        <v>17</v>
      </c>
      <c r="AG658" s="12" t="s">
        <v>2188</v>
      </c>
      <c r="AH658" s="12" t="s">
        <v>1552</v>
      </c>
    </row>
    <row r="659" spans="2:34" ht="28.8" x14ac:dyDescent="0.3">
      <c r="B659" s="12" t="s">
        <v>1105</v>
      </c>
      <c r="C659" s="12" t="s">
        <v>304</v>
      </c>
      <c r="D659" s="12" t="s">
        <v>322</v>
      </c>
      <c r="E659" s="12" t="s">
        <v>251</v>
      </c>
      <c r="F659" s="12" t="s">
        <v>1531</v>
      </c>
      <c r="G659" s="12" t="s">
        <v>2898</v>
      </c>
      <c r="H659" s="12" t="s">
        <v>1201</v>
      </c>
      <c r="I659" s="12" t="s">
        <v>1176</v>
      </c>
      <c r="J659" s="12" t="s">
        <v>1132</v>
      </c>
      <c r="K659" s="12" t="s">
        <v>1202</v>
      </c>
      <c r="L659" s="84" t="s">
        <v>723</v>
      </c>
      <c r="M659" s="85"/>
      <c r="N659" s="88" t="s">
        <v>723</v>
      </c>
      <c r="O659" s="118">
        <v>39.606666670000003</v>
      </c>
      <c r="P659" s="116">
        <v>0.03</v>
      </c>
      <c r="Q659" s="116">
        <v>1.2181999999999999</v>
      </c>
      <c r="R659" s="12">
        <v>0</v>
      </c>
      <c r="S659" s="116">
        <v>-708.16719999999998</v>
      </c>
      <c r="T659" s="12">
        <v>0</v>
      </c>
      <c r="U659" s="12">
        <v>596</v>
      </c>
      <c r="V659" s="116">
        <v>17.88</v>
      </c>
      <c r="W659" s="116">
        <v>726.04719999999998</v>
      </c>
      <c r="X659" s="12" t="s">
        <v>256</v>
      </c>
      <c r="Y659" s="12">
        <v>1</v>
      </c>
      <c r="Z659" s="12">
        <v>1</v>
      </c>
      <c r="AA659" s="12">
        <v>0</v>
      </c>
      <c r="AB659" s="12">
        <v>0</v>
      </c>
      <c r="AC659" s="12">
        <v>4</v>
      </c>
      <c r="AD659" s="12">
        <v>2</v>
      </c>
      <c r="AE659" s="12">
        <v>1</v>
      </c>
      <c r="AF659" s="12">
        <v>17</v>
      </c>
      <c r="AG659" s="12" t="s">
        <v>2189</v>
      </c>
      <c r="AH659" s="12" t="s">
        <v>1552</v>
      </c>
    </row>
    <row r="660" spans="2:34" ht="28.8" x14ac:dyDescent="0.3">
      <c r="B660" s="12" t="s">
        <v>1105</v>
      </c>
      <c r="C660" s="12" t="s">
        <v>304</v>
      </c>
      <c r="D660" s="12" t="s">
        <v>327</v>
      </c>
      <c r="E660" s="12" t="s">
        <v>249</v>
      </c>
      <c r="F660" s="12" t="s">
        <v>1531</v>
      </c>
      <c r="G660" s="12" t="s">
        <v>1532</v>
      </c>
      <c r="H660" s="12" t="s">
        <v>1201</v>
      </c>
      <c r="I660" s="12" t="s">
        <v>1176</v>
      </c>
      <c r="J660" s="12" t="s">
        <v>1132</v>
      </c>
      <c r="K660" s="12" t="s">
        <v>1202</v>
      </c>
      <c r="L660" s="84" t="s">
        <v>723</v>
      </c>
      <c r="M660" s="85"/>
      <c r="N660" s="88" t="s">
        <v>723</v>
      </c>
      <c r="O660" s="118">
        <v>-0.83914893999999995</v>
      </c>
      <c r="P660" s="116">
        <v>0.94</v>
      </c>
      <c r="Q660" s="116">
        <v>0.1512</v>
      </c>
      <c r="R660" s="12">
        <v>0</v>
      </c>
      <c r="S660" s="116">
        <v>470.12479999999999</v>
      </c>
      <c r="T660" s="12">
        <v>0</v>
      </c>
      <c r="U660" s="12">
        <v>596</v>
      </c>
      <c r="V660" s="116">
        <v>560.24</v>
      </c>
      <c r="W660" s="116">
        <v>90.115200000000002</v>
      </c>
      <c r="X660" s="12" t="s">
        <v>256</v>
      </c>
      <c r="Y660" s="12">
        <v>0</v>
      </c>
      <c r="Z660" s="12">
        <v>0</v>
      </c>
      <c r="AA660" s="12">
        <v>1</v>
      </c>
      <c r="AB660" s="12">
        <v>0</v>
      </c>
      <c r="AC660" s="12">
        <v>3</v>
      </c>
      <c r="AD660" s="12">
        <v>3</v>
      </c>
      <c r="AE660" s="12">
        <v>1</v>
      </c>
      <c r="AF660" s="12">
        <v>17</v>
      </c>
      <c r="AG660" s="12" t="s">
        <v>2190</v>
      </c>
      <c r="AH660" s="12" t="s">
        <v>1552</v>
      </c>
    </row>
    <row r="661" spans="2:34" ht="28.8" x14ac:dyDescent="0.3">
      <c r="B661" s="12" t="s">
        <v>1105</v>
      </c>
      <c r="C661" s="12" t="s">
        <v>304</v>
      </c>
      <c r="D661" s="12" t="s">
        <v>327</v>
      </c>
      <c r="E661" s="12" t="s">
        <v>254</v>
      </c>
      <c r="F661" s="12" t="s">
        <v>2846</v>
      </c>
      <c r="G661" s="12" t="s">
        <v>1532</v>
      </c>
      <c r="H661" s="12" t="s">
        <v>1201</v>
      </c>
      <c r="I661" s="12" t="s">
        <v>1176</v>
      </c>
      <c r="J661" s="12" t="s">
        <v>1132</v>
      </c>
      <c r="K661" s="12" t="s">
        <v>1202</v>
      </c>
      <c r="L661" s="84" t="s">
        <v>722</v>
      </c>
      <c r="M661" s="85"/>
      <c r="N661" s="88" t="s">
        <v>722</v>
      </c>
      <c r="O661" s="118">
        <v>-0.69638297999999998</v>
      </c>
      <c r="P661" s="116">
        <v>0.94</v>
      </c>
      <c r="Q661" s="116">
        <v>0.28539999999999999</v>
      </c>
      <c r="R661" s="12">
        <v>0</v>
      </c>
      <c r="S661" s="116">
        <v>390.14159999999998</v>
      </c>
      <c r="T661" s="12">
        <v>1</v>
      </c>
      <c r="U661" s="12">
        <v>596</v>
      </c>
      <c r="V661" s="116">
        <v>560.24</v>
      </c>
      <c r="W661" s="116">
        <v>170.0984</v>
      </c>
      <c r="X661" s="12" t="s">
        <v>256</v>
      </c>
      <c r="Y661" s="12">
        <v>0</v>
      </c>
      <c r="Z661" s="12">
        <v>0</v>
      </c>
      <c r="AA661" s="12">
        <v>0</v>
      </c>
      <c r="AB661" s="12">
        <v>0</v>
      </c>
      <c r="AC661" s="12">
        <v>5</v>
      </c>
      <c r="AD661" s="12">
        <v>3</v>
      </c>
      <c r="AE661" s="12">
        <v>1</v>
      </c>
      <c r="AF661" s="12">
        <v>17</v>
      </c>
      <c r="AG661" s="12" t="s">
        <v>2191</v>
      </c>
      <c r="AH661" s="12" t="s">
        <v>1552</v>
      </c>
    </row>
    <row r="662" spans="2:34" ht="28.8" x14ac:dyDescent="0.3">
      <c r="B662" s="12" t="s">
        <v>1105</v>
      </c>
      <c r="C662" s="12" t="s">
        <v>304</v>
      </c>
      <c r="D662" s="12" t="s">
        <v>327</v>
      </c>
      <c r="E662" s="12" t="s">
        <v>251</v>
      </c>
      <c r="F662" s="12" t="s">
        <v>1531</v>
      </c>
      <c r="G662" s="12" t="s">
        <v>2898</v>
      </c>
      <c r="H662" s="12" t="s">
        <v>1201</v>
      </c>
      <c r="I662" s="12" t="s">
        <v>1176</v>
      </c>
      <c r="J662" s="12" t="s">
        <v>1132</v>
      </c>
      <c r="K662" s="12" t="s">
        <v>1202</v>
      </c>
      <c r="L662" s="84" t="s">
        <v>722</v>
      </c>
      <c r="M662" s="85"/>
      <c r="N662" s="88" t="s">
        <v>722</v>
      </c>
      <c r="O662" s="118">
        <v>-0.48</v>
      </c>
      <c r="P662" s="116">
        <v>0.94</v>
      </c>
      <c r="Q662" s="116">
        <v>0.48880000000000001</v>
      </c>
      <c r="R662" s="12">
        <v>0</v>
      </c>
      <c r="S662" s="116">
        <v>268.915199999999</v>
      </c>
      <c r="T662" s="12">
        <v>2</v>
      </c>
      <c r="U662" s="12">
        <v>596</v>
      </c>
      <c r="V662" s="116">
        <v>560.24</v>
      </c>
      <c r="W662" s="116">
        <v>291.32479999999998</v>
      </c>
      <c r="X662" s="12" t="s">
        <v>256</v>
      </c>
      <c r="Y662" s="12">
        <v>0</v>
      </c>
      <c r="Z662" s="12">
        <v>0</v>
      </c>
      <c r="AA662" s="12">
        <v>0</v>
      </c>
      <c r="AB662" s="12">
        <v>0</v>
      </c>
      <c r="AC662" s="12">
        <v>4</v>
      </c>
      <c r="AD662" s="12">
        <v>3</v>
      </c>
      <c r="AE662" s="12">
        <v>1</v>
      </c>
      <c r="AF662" s="12">
        <v>17</v>
      </c>
      <c r="AG662" s="12" t="s">
        <v>2192</v>
      </c>
      <c r="AH662" s="12" t="s">
        <v>1552</v>
      </c>
    </row>
    <row r="663" spans="2:34" ht="28.8" x14ac:dyDescent="0.3">
      <c r="B663" s="12" t="s">
        <v>1105</v>
      </c>
      <c r="C663" s="12" t="s">
        <v>304</v>
      </c>
      <c r="D663" s="12" t="s">
        <v>327</v>
      </c>
      <c r="E663" s="12" t="s">
        <v>256</v>
      </c>
      <c r="F663" s="12" t="s">
        <v>2846</v>
      </c>
      <c r="G663" s="12" t="s">
        <v>2898</v>
      </c>
      <c r="H663" s="12" t="s">
        <v>1201</v>
      </c>
      <c r="I663" s="12" t="s">
        <v>1176</v>
      </c>
      <c r="J663" s="12" t="s">
        <v>1132</v>
      </c>
      <c r="K663" s="12" t="s">
        <v>1202</v>
      </c>
      <c r="L663" s="84" t="s">
        <v>722</v>
      </c>
      <c r="M663" s="85"/>
      <c r="N663" s="88" t="s">
        <v>722</v>
      </c>
      <c r="O663" s="118">
        <v>-0.37212766000000003</v>
      </c>
      <c r="P663" s="116">
        <v>0.94</v>
      </c>
      <c r="Q663" s="116">
        <v>0.59019999999999995</v>
      </c>
      <c r="R663" s="12">
        <v>0</v>
      </c>
      <c r="S663" s="116">
        <v>208.48079999999999</v>
      </c>
      <c r="T663" s="12">
        <v>3</v>
      </c>
      <c r="U663" s="12">
        <v>596</v>
      </c>
      <c r="V663" s="116">
        <v>560.24</v>
      </c>
      <c r="W663" s="116">
        <v>351.75920000000002</v>
      </c>
      <c r="X663" s="12" t="s">
        <v>256</v>
      </c>
      <c r="Y663" s="12">
        <v>0</v>
      </c>
      <c r="Z663" s="12">
        <v>0</v>
      </c>
      <c r="AA663" s="12">
        <v>0</v>
      </c>
      <c r="AB663" s="12">
        <v>1</v>
      </c>
      <c r="AC663" s="12">
        <v>6</v>
      </c>
      <c r="AD663" s="12">
        <v>3</v>
      </c>
      <c r="AE663" s="12">
        <v>1</v>
      </c>
      <c r="AF663" s="12">
        <v>17</v>
      </c>
      <c r="AG663" s="12" t="s">
        <v>2193</v>
      </c>
      <c r="AH663" s="12" t="s">
        <v>1552</v>
      </c>
    </row>
    <row r="664" spans="2:34" ht="28.8" x14ac:dyDescent="0.3">
      <c r="B664" s="12" t="s">
        <v>1105</v>
      </c>
      <c r="C664" s="12" t="s">
        <v>304</v>
      </c>
      <c r="D664" s="12" t="s">
        <v>327</v>
      </c>
      <c r="E664" s="12" t="s">
        <v>246</v>
      </c>
      <c r="F664" s="12" t="s">
        <v>1531</v>
      </c>
      <c r="G664" s="12" t="s">
        <v>2898</v>
      </c>
      <c r="H664" s="12" t="s">
        <v>1201</v>
      </c>
      <c r="I664" s="12" t="s">
        <v>1176</v>
      </c>
      <c r="J664" s="12" t="s">
        <v>1132</v>
      </c>
      <c r="K664" s="12" t="s">
        <v>1202</v>
      </c>
      <c r="L664" s="84" t="s">
        <v>722</v>
      </c>
      <c r="M664" s="85"/>
      <c r="N664" s="88" t="s">
        <v>722</v>
      </c>
      <c r="O664" s="118">
        <v>-0.35170213</v>
      </c>
      <c r="P664" s="116">
        <v>0.94</v>
      </c>
      <c r="Q664" s="116">
        <v>0.60940000000000005</v>
      </c>
      <c r="R664" s="12">
        <v>0</v>
      </c>
      <c r="S664" s="116">
        <v>197.0376</v>
      </c>
      <c r="T664" s="12">
        <v>4</v>
      </c>
      <c r="U664" s="12">
        <v>596</v>
      </c>
      <c r="V664" s="116">
        <v>560.24</v>
      </c>
      <c r="W664" s="116">
        <v>363.20240000000001</v>
      </c>
      <c r="X664" s="12" t="s">
        <v>256</v>
      </c>
      <c r="Y664" s="12">
        <v>0</v>
      </c>
      <c r="Z664" s="12">
        <v>0</v>
      </c>
      <c r="AA664" s="12">
        <v>0</v>
      </c>
      <c r="AB664" s="12">
        <v>0</v>
      </c>
      <c r="AC664" s="12">
        <v>2</v>
      </c>
      <c r="AD664" s="12">
        <v>3</v>
      </c>
      <c r="AE664" s="12">
        <v>1</v>
      </c>
      <c r="AF664" s="12">
        <v>17</v>
      </c>
      <c r="AG664" s="12" t="s">
        <v>2194</v>
      </c>
      <c r="AH664" s="12" t="s">
        <v>1552</v>
      </c>
    </row>
    <row r="665" spans="2:34" ht="28.8" x14ac:dyDescent="0.3">
      <c r="B665" s="12" t="s">
        <v>1105</v>
      </c>
      <c r="C665" s="12" t="s">
        <v>304</v>
      </c>
      <c r="D665" s="12" t="s">
        <v>327</v>
      </c>
      <c r="E665" s="12" t="s">
        <v>259</v>
      </c>
      <c r="F665" s="12" t="s">
        <v>2846</v>
      </c>
      <c r="G665" s="12" t="s">
        <v>1532</v>
      </c>
      <c r="H665" s="12" t="s">
        <v>1201</v>
      </c>
      <c r="I665" s="12" t="s">
        <v>1176</v>
      </c>
      <c r="J665" s="12" t="s">
        <v>1132</v>
      </c>
      <c r="K665" s="12" t="s">
        <v>1202</v>
      </c>
      <c r="L665" s="84" t="s">
        <v>722</v>
      </c>
      <c r="M665" s="85"/>
      <c r="N665" s="88" t="s">
        <v>722</v>
      </c>
      <c r="O665" s="118">
        <v>-8.095745E-2</v>
      </c>
      <c r="P665" s="116">
        <v>0.94</v>
      </c>
      <c r="Q665" s="116">
        <v>0.8639</v>
      </c>
      <c r="R665" s="12">
        <v>0</v>
      </c>
      <c r="S665" s="116">
        <v>45.355600000000003</v>
      </c>
      <c r="T665" s="12">
        <v>5</v>
      </c>
      <c r="U665" s="12">
        <v>596</v>
      </c>
      <c r="V665" s="116">
        <v>560.24</v>
      </c>
      <c r="W665" s="116">
        <v>514.88440000000003</v>
      </c>
      <c r="X665" s="12" t="s">
        <v>256</v>
      </c>
      <c r="Y665" s="12">
        <v>0</v>
      </c>
      <c r="Z665" s="12">
        <v>0</v>
      </c>
      <c r="AA665" s="12">
        <v>0</v>
      </c>
      <c r="AB665" s="12">
        <v>0</v>
      </c>
      <c r="AC665" s="12">
        <v>7</v>
      </c>
      <c r="AD665" s="12">
        <v>3</v>
      </c>
      <c r="AE665" s="12">
        <v>1</v>
      </c>
      <c r="AF665" s="12">
        <v>17</v>
      </c>
      <c r="AG665" s="12" t="s">
        <v>2195</v>
      </c>
      <c r="AH665" s="12" t="s">
        <v>1552</v>
      </c>
    </row>
    <row r="666" spans="2:34" ht="28.8" x14ac:dyDescent="0.3">
      <c r="B666" s="12" t="s">
        <v>1105</v>
      </c>
      <c r="C666" s="12" t="s">
        <v>304</v>
      </c>
      <c r="D666" s="12" t="s">
        <v>327</v>
      </c>
      <c r="E666" s="12" t="s">
        <v>260</v>
      </c>
      <c r="F666" s="12" t="s">
        <v>2846</v>
      </c>
      <c r="G666" s="12" t="s">
        <v>2898</v>
      </c>
      <c r="H666" s="12" t="s">
        <v>1201</v>
      </c>
      <c r="I666" s="12" t="s">
        <v>1176</v>
      </c>
      <c r="J666" s="12" t="s">
        <v>1132</v>
      </c>
      <c r="K666" s="12" t="s">
        <v>1202</v>
      </c>
      <c r="L666" s="84" t="s">
        <v>722</v>
      </c>
      <c r="M666" s="85"/>
      <c r="N666" s="88" t="s">
        <v>722</v>
      </c>
      <c r="O666" s="118">
        <v>6.8510639999999998E-2</v>
      </c>
      <c r="P666" s="116">
        <v>0.94</v>
      </c>
      <c r="Q666" s="116">
        <v>1.0044</v>
      </c>
      <c r="R666" s="12">
        <v>0</v>
      </c>
      <c r="S666" s="116">
        <v>-38.382399999999997</v>
      </c>
      <c r="T666" s="12">
        <v>6</v>
      </c>
      <c r="U666" s="12">
        <v>596</v>
      </c>
      <c r="V666" s="116">
        <v>560.24</v>
      </c>
      <c r="W666" s="116">
        <v>598.62239999999997</v>
      </c>
      <c r="X666" s="12" t="s">
        <v>256</v>
      </c>
      <c r="Y666" s="12">
        <v>1</v>
      </c>
      <c r="Z666" s="12">
        <v>0</v>
      </c>
      <c r="AA666" s="12">
        <v>0</v>
      </c>
      <c r="AB666" s="12">
        <v>0</v>
      </c>
      <c r="AC666" s="12">
        <v>8</v>
      </c>
      <c r="AD666" s="12">
        <v>3</v>
      </c>
      <c r="AE666" s="12">
        <v>1</v>
      </c>
      <c r="AF666" s="12">
        <v>17</v>
      </c>
      <c r="AG666" s="12" t="s">
        <v>2196</v>
      </c>
      <c r="AH666" s="12" t="s">
        <v>1552</v>
      </c>
    </row>
    <row r="667" spans="2:34" ht="28.8" x14ac:dyDescent="0.3">
      <c r="B667" s="12" t="s">
        <v>1105</v>
      </c>
      <c r="C667" s="12" t="s">
        <v>304</v>
      </c>
      <c r="D667" s="12" t="s">
        <v>330</v>
      </c>
      <c r="E667" s="12" t="s">
        <v>251</v>
      </c>
      <c r="F667" s="12" t="s">
        <v>1531</v>
      </c>
      <c r="G667" s="12" t="s">
        <v>2898</v>
      </c>
      <c r="H667" s="12" t="s">
        <v>1201</v>
      </c>
      <c r="I667" s="12" t="s">
        <v>1176</v>
      </c>
      <c r="J667" s="12" t="s">
        <v>1132</v>
      </c>
      <c r="K667" s="12" t="s">
        <v>1202</v>
      </c>
      <c r="L667" s="84" t="s">
        <v>723</v>
      </c>
      <c r="M667" s="85"/>
      <c r="N667" s="88" t="s">
        <v>723</v>
      </c>
      <c r="O667" s="118">
        <v>0.54556114</v>
      </c>
      <c r="P667" s="116">
        <v>5.97</v>
      </c>
      <c r="Q667" s="116">
        <v>9.2270000000000003</v>
      </c>
      <c r="R667" s="12">
        <v>0</v>
      </c>
      <c r="S667" s="116">
        <v>-1941.172</v>
      </c>
      <c r="T667" s="12">
        <v>0</v>
      </c>
      <c r="U667" s="12">
        <v>596</v>
      </c>
      <c r="V667" s="116">
        <v>3558.12</v>
      </c>
      <c r="W667" s="116">
        <v>5499.2920000000004</v>
      </c>
      <c r="X667" s="12" t="s">
        <v>256</v>
      </c>
      <c r="Y667" s="12">
        <v>1</v>
      </c>
      <c r="Z667" s="12">
        <v>1</v>
      </c>
      <c r="AA667" s="12">
        <v>0</v>
      </c>
      <c r="AB667" s="12">
        <v>0</v>
      </c>
      <c r="AC667" s="12">
        <v>4</v>
      </c>
      <c r="AD667" s="12">
        <v>4</v>
      </c>
      <c r="AE667" s="12">
        <v>1</v>
      </c>
      <c r="AF667" s="12">
        <v>17</v>
      </c>
      <c r="AG667" s="12" t="s">
        <v>2197</v>
      </c>
      <c r="AH667" s="12" t="s">
        <v>1552</v>
      </c>
    </row>
    <row r="668" spans="2:34" ht="28.8" x14ac:dyDescent="0.3">
      <c r="B668" s="12" t="s">
        <v>1105</v>
      </c>
      <c r="C668" s="12" t="s">
        <v>304</v>
      </c>
      <c r="D668" s="12" t="s">
        <v>330</v>
      </c>
      <c r="E668" s="12" t="s">
        <v>246</v>
      </c>
      <c r="F668" s="12" t="s">
        <v>1531</v>
      </c>
      <c r="G668" s="12" t="s">
        <v>2898</v>
      </c>
      <c r="H668" s="12" t="s">
        <v>1201</v>
      </c>
      <c r="I668" s="12" t="s">
        <v>1176</v>
      </c>
      <c r="J668" s="12" t="s">
        <v>1132</v>
      </c>
      <c r="K668" s="12" t="s">
        <v>1202</v>
      </c>
      <c r="L668" s="84" t="s">
        <v>723</v>
      </c>
      <c r="M668" s="85"/>
      <c r="N668" s="88" t="s">
        <v>723</v>
      </c>
      <c r="O668" s="118">
        <v>0.64149078999999998</v>
      </c>
      <c r="P668" s="116">
        <v>5.97</v>
      </c>
      <c r="Q668" s="116">
        <v>9.7996999999999996</v>
      </c>
      <c r="R668" s="12">
        <v>0</v>
      </c>
      <c r="S668" s="116">
        <v>-2282.5012000000002</v>
      </c>
      <c r="T668" s="12">
        <v>0</v>
      </c>
      <c r="U668" s="12">
        <v>596</v>
      </c>
      <c r="V668" s="116">
        <v>3558.12</v>
      </c>
      <c r="W668" s="116">
        <v>5840.6211999999996</v>
      </c>
      <c r="X668" s="12" t="s">
        <v>256</v>
      </c>
      <c r="Y668" s="12">
        <v>1</v>
      </c>
      <c r="Z668" s="12">
        <v>1</v>
      </c>
      <c r="AA668" s="12">
        <v>0</v>
      </c>
      <c r="AB668" s="12">
        <v>0</v>
      </c>
      <c r="AC668" s="12">
        <v>2</v>
      </c>
      <c r="AD668" s="12">
        <v>4</v>
      </c>
      <c r="AE668" s="12">
        <v>1</v>
      </c>
      <c r="AF668" s="12">
        <v>17</v>
      </c>
      <c r="AG668" s="12" t="s">
        <v>2198</v>
      </c>
      <c r="AH668" s="12" t="s">
        <v>1552</v>
      </c>
    </row>
    <row r="669" spans="2:34" ht="28.8" x14ac:dyDescent="0.3">
      <c r="B669" s="12" t="s">
        <v>1105</v>
      </c>
      <c r="C669" s="12" t="s">
        <v>304</v>
      </c>
      <c r="D669" s="12" t="s">
        <v>330</v>
      </c>
      <c r="E669" s="12" t="s">
        <v>249</v>
      </c>
      <c r="F669" s="12" t="s">
        <v>1531</v>
      </c>
      <c r="G669" s="12" t="s">
        <v>1532</v>
      </c>
      <c r="H669" s="12" t="s">
        <v>1201</v>
      </c>
      <c r="I669" s="12" t="s">
        <v>1176</v>
      </c>
      <c r="J669" s="12" t="s">
        <v>1132</v>
      </c>
      <c r="K669" s="12" t="s">
        <v>1202</v>
      </c>
      <c r="L669" s="84" t="s">
        <v>722</v>
      </c>
      <c r="M669" s="85"/>
      <c r="N669" s="88" t="s">
        <v>722</v>
      </c>
      <c r="O669" s="118">
        <v>3.0770519999999999E-2</v>
      </c>
      <c r="P669" s="116">
        <v>5.97</v>
      </c>
      <c r="Q669" s="116">
        <v>6.1536999999999997</v>
      </c>
      <c r="R669" s="12">
        <v>0</v>
      </c>
      <c r="S669" s="116">
        <v>-109.48520000000001</v>
      </c>
      <c r="T669" s="12">
        <v>1</v>
      </c>
      <c r="U669" s="12">
        <v>596</v>
      </c>
      <c r="V669" s="116">
        <v>3558.12</v>
      </c>
      <c r="W669" s="116">
        <v>3667.6052</v>
      </c>
      <c r="X669" s="12" t="s">
        <v>256</v>
      </c>
      <c r="Y669" s="12">
        <v>1</v>
      </c>
      <c r="Z669" s="12">
        <v>0</v>
      </c>
      <c r="AA669" s="12">
        <v>0</v>
      </c>
      <c r="AB669" s="12">
        <v>0</v>
      </c>
      <c r="AC669" s="12">
        <v>3</v>
      </c>
      <c r="AD669" s="12">
        <v>4</v>
      </c>
      <c r="AE669" s="12">
        <v>1</v>
      </c>
      <c r="AF669" s="12">
        <v>17</v>
      </c>
      <c r="AG669" s="12" t="s">
        <v>2199</v>
      </c>
      <c r="AH669" s="12" t="s">
        <v>1552</v>
      </c>
    </row>
    <row r="670" spans="2:34" ht="28.8" x14ac:dyDescent="0.3">
      <c r="B670" s="12" t="s">
        <v>1105</v>
      </c>
      <c r="C670" s="12" t="s">
        <v>304</v>
      </c>
      <c r="D670" s="12" t="s">
        <v>330</v>
      </c>
      <c r="E670" s="12" t="s">
        <v>259</v>
      </c>
      <c r="F670" s="12" t="s">
        <v>2846</v>
      </c>
      <c r="G670" s="12" t="s">
        <v>1532</v>
      </c>
      <c r="H670" s="12" t="s">
        <v>1201</v>
      </c>
      <c r="I670" s="12" t="s">
        <v>1176</v>
      </c>
      <c r="J670" s="12" t="s">
        <v>1132</v>
      </c>
      <c r="K670" s="12" t="s">
        <v>1202</v>
      </c>
      <c r="L670" s="84" t="s">
        <v>722</v>
      </c>
      <c r="M670" s="85"/>
      <c r="N670" s="88" t="s">
        <v>722</v>
      </c>
      <c r="O670" s="118">
        <v>3.4941369999999999E-2</v>
      </c>
      <c r="P670" s="116">
        <v>5.97</v>
      </c>
      <c r="Q670" s="116">
        <v>6.1786000000000003</v>
      </c>
      <c r="R670" s="12">
        <v>0</v>
      </c>
      <c r="S670" s="116">
        <v>-124.32559999999999</v>
      </c>
      <c r="T670" s="12">
        <v>2</v>
      </c>
      <c r="U670" s="12">
        <v>596</v>
      </c>
      <c r="V670" s="116">
        <v>3558.12</v>
      </c>
      <c r="W670" s="116">
        <v>3682.4456</v>
      </c>
      <c r="X670" s="12" t="s">
        <v>256</v>
      </c>
      <c r="Y670" s="12">
        <v>1</v>
      </c>
      <c r="Z670" s="12">
        <v>0</v>
      </c>
      <c r="AA670" s="12">
        <v>0</v>
      </c>
      <c r="AB670" s="12">
        <v>0</v>
      </c>
      <c r="AC670" s="12">
        <v>7</v>
      </c>
      <c r="AD670" s="12">
        <v>4</v>
      </c>
      <c r="AE670" s="12">
        <v>1</v>
      </c>
      <c r="AF670" s="12">
        <v>17</v>
      </c>
      <c r="AG670" s="12" t="s">
        <v>2200</v>
      </c>
      <c r="AH670" s="12" t="s">
        <v>1552</v>
      </c>
    </row>
    <row r="671" spans="2:34" ht="28.8" x14ac:dyDescent="0.3">
      <c r="B671" s="12" t="s">
        <v>1105</v>
      </c>
      <c r="C671" s="12" t="s">
        <v>304</v>
      </c>
      <c r="D671" s="12" t="s">
        <v>330</v>
      </c>
      <c r="E671" s="12" t="s">
        <v>256</v>
      </c>
      <c r="F671" s="12" t="s">
        <v>2846</v>
      </c>
      <c r="G671" s="12" t="s">
        <v>2898</v>
      </c>
      <c r="H671" s="12" t="s">
        <v>1201</v>
      </c>
      <c r="I671" s="12" t="s">
        <v>1176</v>
      </c>
      <c r="J671" s="12" t="s">
        <v>1132</v>
      </c>
      <c r="K671" s="12" t="s">
        <v>1202</v>
      </c>
      <c r="L671" s="84" t="s">
        <v>722</v>
      </c>
      <c r="M671" s="85"/>
      <c r="N671" s="88" t="s">
        <v>722</v>
      </c>
      <c r="O671" s="118">
        <v>4.0753770000000002E-2</v>
      </c>
      <c r="P671" s="116">
        <v>5.97</v>
      </c>
      <c r="Q671" s="116">
        <v>6.2133000000000003</v>
      </c>
      <c r="R671" s="12">
        <v>0</v>
      </c>
      <c r="S671" s="116">
        <v>-145.0068</v>
      </c>
      <c r="T671" s="12">
        <v>3</v>
      </c>
      <c r="U671" s="12">
        <v>596</v>
      </c>
      <c r="V671" s="116">
        <v>3558.12</v>
      </c>
      <c r="W671" s="116">
        <v>3703.1268</v>
      </c>
      <c r="X671" s="12" t="s">
        <v>256</v>
      </c>
      <c r="Y671" s="12">
        <v>1</v>
      </c>
      <c r="Z671" s="12">
        <v>0</v>
      </c>
      <c r="AA671" s="12">
        <v>0</v>
      </c>
      <c r="AB671" s="12">
        <v>1</v>
      </c>
      <c r="AC671" s="12">
        <v>6</v>
      </c>
      <c r="AD671" s="12">
        <v>4</v>
      </c>
      <c r="AE671" s="12">
        <v>1</v>
      </c>
      <c r="AF671" s="12">
        <v>17</v>
      </c>
      <c r="AG671" s="12" t="s">
        <v>2201</v>
      </c>
      <c r="AH671" s="12" t="s">
        <v>1552</v>
      </c>
    </row>
    <row r="672" spans="2:34" ht="28.8" x14ac:dyDescent="0.3">
      <c r="B672" s="12" t="s">
        <v>1105</v>
      </c>
      <c r="C672" s="12" t="s">
        <v>304</v>
      </c>
      <c r="D672" s="12" t="s">
        <v>330</v>
      </c>
      <c r="E672" s="12" t="s">
        <v>260</v>
      </c>
      <c r="F672" s="12" t="s">
        <v>2846</v>
      </c>
      <c r="G672" s="12" t="s">
        <v>2898</v>
      </c>
      <c r="H672" s="12" t="s">
        <v>1201</v>
      </c>
      <c r="I672" s="12" t="s">
        <v>1176</v>
      </c>
      <c r="J672" s="12" t="s">
        <v>1132</v>
      </c>
      <c r="K672" s="12" t="s">
        <v>1202</v>
      </c>
      <c r="L672" s="84" t="s">
        <v>722</v>
      </c>
      <c r="M672" s="85"/>
      <c r="N672" s="88" t="s">
        <v>722</v>
      </c>
      <c r="O672" s="118">
        <v>0.38557788999999998</v>
      </c>
      <c r="P672" s="116">
        <v>5.97</v>
      </c>
      <c r="Q672" s="116">
        <v>8.2719000000000005</v>
      </c>
      <c r="R672" s="12">
        <v>0</v>
      </c>
      <c r="S672" s="116">
        <v>-1371.9323999999999</v>
      </c>
      <c r="T672" s="12">
        <v>4</v>
      </c>
      <c r="U672" s="12">
        <v>596</v>
      </c>
      <c r="V672" s="116">
        <v>3558.12</v>
      </c>
      <c r="W672" s="116">
        <v>4930.0523999999996</v>
      </c>
      <c r="X672" s="12" t="s">
        <v>256</v>
      </c>
      <c r="Y672" s="12">
        <v>1</v>
      </c>
      <c r="Z672" s="12">
        <v>0</v>
      </c>
      <c r="AA672" s="12">
        <v>0</v>
      </c>
      <c r="AB672" s="12">
        <v>0</v>
      </c>
      <c r="AC672" s="12">
        <v>8</v>
      </c>
      <c r="AD672" s="12">
        <v>4</v>
      </c>
      <c r="AE672" s="12">
        <v>1</v>
      </c>
      <c r="AF672" s="12">
        <v>17</v>
      </c>
      <c r="AG672" s="12" t="s">
        <v>2202</v>
      </c>
      <c r="AH672" s="12" t="s">
        <v>1552</v>
      </c>
    </row>
    <row r="673" spans="2:34" ht="28.8" x14ac:dyDescent="0.3">
      <c r="B673" s="12" t="s">
        <v>1105</v>
      </c>
      <c r="C673" s="12" t="s">
        <v>304</v>
      </c>
      <c r="D673" s="12" t="s">
        <v>330</v>
      </c>
      <c r="E673" s="12" t="s">
        <v>254</v>
      </c>
      <c r="F673" s="12" t="s">
        <v>2846</v>
      </c>
      <c r="G673" s="12" t="s">
        <v>1532</v>
      </c>
      <c r="H673" s="12" t="s">
        <v>1201</v>
      </c>
      <c r="I673" s="12" t="s">
        <v>1176</v>
      </c>
      <c r="J673" s="12" t="s">
        <v>1132</v>
      </c>
      <c r="K673" s="12" t="s">
        <v>1202</v>
      </c>
      <c r="L673" s="84" t="s">
        <v>722</v>
      </c>
      <c r="M673" s="85"/>
      <c r="N673" s="88" t="s">
        <v>722</v>
      </c>
      <c r="O673" s="118">
        <v>0.47664992</v>
      </c>
      <c r="P673" s="116">
        <v>5.97</v>
      </c>
      <c r="Q673" s="116">
        <v>8.8155999999999999</v>
      </c>
      <c r="R673" s="12">
        <v>0</v>
      </c>
      <c r="S673" s="116">
        <v>-1695.9775999999999</v>
      </c>
      <c r="T673" s="12">
        <v>5</v>
      </c>
      <c r="U673" s="12">
        <v>596</v>
      </c>
      <c r="V673" s="116">
        <v>3558.12</v>
      </c>
      <c r="W673" s="116">
        <v>5254.0976000000001</v>
      </c>
      <c r="X673" s="12" t="s">
        <v>256</v>
      </c>
      <c r="Y673" s="12">
        <v>1</v>
      </c>
      <c r="Z673" s="12">
        <v>0</v>
      </c>
      <c r="AA673" s="12">
        <v>0</v>
      </c>
      <c r="AB673" s="12">
        <v>0</v>
      </c>
      <c r="AC673" s="12">
        <v>5</v>
      </c>
      <c r="AD673" s="12">
        <v>4</v>
      </c>
      <c r="AE673" s="12">
        <v>1</v>
      </c>
      <c r="AF673" s="12">
        <v>17</v>
      </c>
      <c r="AG673" s="12" t="s">
        <v>2203</v>
      </c>
      <c r="AH673" s="12" t="s">
        <v>1552</v>
      </c>
    </row>
    <row r="674" spans="2:34" ht="28.8" x14ac:dyDescent="0.3">
      <c r="B674" s="12" t="s">
        <v>1105</v>
      </c>
      <c r="C674" s="12" t="s">
        <v>304</v>
      </c>
      <c r="D674" s="12" t="s">
        <v>333</v>
      </c>
      <c r="E674" s="12" t="s">
        <v>251</v>
      </c>
      <c r="F674" s="12" t="s">
        <v>1531</v>
      </c>
      <c r="G674" s="12" t="s">
        <v>2898</v>
      </c>
      <c r="H674" s="12" t="s">
        <v>1201</v>
      </c>
      <c r="I674" s="12" t="s">
        <v>1176</v>
      </c>
      <c r="J674" s="12" t="s">
        <v>1132</v>
      </c>
      <c r="K674" s="12" t="s">
        <v>1202</v>
      </c>
      <c r="L674" s="84" t="s">
        <v>723</v>
      </c>
      <c r="M674" s="85"/>
      <c r="N674" s="88" t="s">
        <v>723</v>
      </c>
      <c r="O674" s="118">
        <v>0.54556782999999998</v>
      </c>
      <c r="P674" s="116">
        <v>3558.12</v>
      </c>
      <c r="Q674" s="116">
        <v>5499.3158000000003</v>
      </c>
      <c r="R674" s="12">
        <v>0</v>
      </c>
      <c r="S674" s="116">
        <v>-1941.1958</v>
      </c>
      <c r="T674" s="12">
        <v>0</v>
      </c>
      <c r="U674" s="12">
        <v>1</v>
      </c>
      <c r="V674" s="116">
        <v>3558.12</v>
      </c>
      <c r="W674" s="116">
        <v>5499.3158000000003</v>
      </c>
      <c r="X674" s="12" t="s">
        <v>256</v>
      </c>
      <c r="Y674" s="12">
        <v>1</v>
      </c>
      <c r="Z674" s="12">
        <v>1</v>
      </c>
      <c r="AA674" s="12">
        <v>0</v>
      </c>
      <c r="AB674" s="12">
        <v>0</v>
      </c>
      <c r="AC674" s="12">
        <v>4</v>
      </c>
      <c r="AD674" s="12">
        <v>5</v>
      </c>
      <c r="AE674" s="12">
        <v>1</v>
      </c>
      <c r="AF674" s="12">
        <v>17</v>
      </c>
      <c r="AG674" s="12" t="s">
        <v>2204</v>
      </c>
      <c r="AH674" s="12" t="s">
        <v>1552</v>
      </c>
    </row>
    <row r="675" spans="2:34" ht="28.8" x14ac:dyDescent="0.3">
      <c r="B675" s="12" t="s">
        <v>1105</v>
      </c>
      <c r="C675" s="12" t="s">
        <v>304</v>
      </c>
      <c r="D675" s="12" t="s">
        <v>333</v>
      </c>
      <c r="E675" s="12" t="s">
        <v>246</v>
      </c>
      <c r="F675" s="12" t="s">
        <v>1531</v>
      </c>
      <c r="G675" s="12" t="s">
        <v>2898</v>
      </c>
      <c r="H675" s="12" t="s">
        <v>1201</v>
      </c>
      <c r="I675" s="12" t="s">
        <v>1176</v>
      </c>
      <c r="J675" s="12" t="s">
        <v>1132</v>
      </c>
      <c r="K675" s="12" t="s">
        <v>1202</v>
      </c>
      <c r="L675" s="84" t="s">
        <v>723</v>
      </c>
      <c r="M675" s="85"/>
      <c r="N675" s="88" t="s">
        <v>723</v>
      </c>
      <c r="O675" s="118">
        <v>0.64148240999999995</v>
      </c>
      <c r="P675" s="116">
        <v>3558.12</v>
      </c>
      <c r="Q675" s="116">
        <v>5840.5914000000002</v>
      </c>
      <c r="R675" s="12">
        <v>0</v>
      </c>
      <c r="S675" s="116">
        <v>-2282.4713999999999</v>
      </c>
      <c r="T675" s="12">
        <v>0</v>
      </c>
      <c r="U675" s="12">
        <v>1</v>
      </c>
      <c r="V675" s="116">
        <v>3558.12</v>
      </c>
      <c r="W675" s="116">
        <v>5840.5914000000002</v>
      </c>
      <c r="X675" s="12" t="s">
        <v>256</v>
      </c>
      <c r="Y675" s="12">
        <v>1</v>
      </c>
      <c r="Z675" s="12">
        <v>1</v>
      </c>
      <c r="AA675" s="12">
        <v>0</v>
      </c>
      <c r="AB675" s="12">
        <v>0</v>
      </c>
      <c r="AC675" s="12">
        <v>2</v>
      </c>
      <c r="AD675" s="12">
        <v>5</v>
      </c>
      <c r="AE675" s="12">
        <v>1</v>
      </c>
      <c r="AF675" s="12">
        <v>17</v>
      </c>
      <c r="AG675" s="12" t="s">
        <v>2205</v>
      </c>
      <c r="AH675" s="12" t="s">
        <v>1552</v>
      </c>
    </row>
    <row r="676" spans="2:34" ht="28.8" x14ac:dyDescent="0.3">
      <c r="B676" s="12" t="s">
        <v>1105</v>
      </c>
      <c r="C676" s="12" t="s">
        <v>304</v>
      </c>
      <c r="D676" s="12" t="s">
        <v>333</v>
      </c>
      <c r="E676" s="12" t="s">
        <v>249</v>
      </c>
      <c r="F676" s="12" t="s">
        <v>1531</v>
      </c>
      <c r="G676" s="12" t="s">
        <v>1532</v>
      </c>
      <c r="H676" s="12" t="s">
        <v>1201</v>
      </c>
      <c r="I676" s="12" t="s">
        <v>1176</v>
      </c>
      <c r="J676" s="12" t="s">
        <v>1132</v>
      </c>
      <c r="K676" s="12" t="s">
        <v>1202</v>
      </c>
      <c r="L676" s="84" t="s">
        <v>722</v>
      </c>
      <c r="M676" s="85"/>
      <c r="N676" s="88" t="s">
        <v>722</v>
      </c>
      <c r="O676" s="118">
        <v>3.0770519999999999E-2</v>
      </c>
      <c r="P676" s="116">
        <v>3558.12</v>
      </c>
      <c r="Q676" s="116">
        <v>3667.6052</v>
      </c>
      <c r="R676" s="12">
        <v>0</v>
      </c>
      <c r="S676" s="116">
        <v>-109.48520000000001</v>
      </c>
      <c r="T676" s="12">
        <v>1</v>
      </c>
      <c r="U676" s="12">
        <v>1</v>
      </c>
      <c r="V676" s="116">
        <v>3558.12</v>
      </c>
      <c r="W676" s="116">
        <v>3667.6052</v>
      </c>
      <c r="X676" s="12" t="s">
        <v>256</v>
      </c>
      <c r="Y676" s="12">
        <v>1</v>
      </c>
      <c r="Z676" s="12">
        <v>0</v>
      </c>
      <c r="AA676" s="12">
        <v>0</v>
      </c>
      <c r="AB676" s="12">
        <v>0</v>
      </c>
      <c r="AC676" s="12">
        <v>3</v>
      </c>
      <c r="AD676" s="12">
        <v>5</v>
      </c>
      <c r="AE676" s="12">
        <v>1</v>
      </c>
      <c r="AF676" s="12">
        <v>17</v>
      </c>
      <c r="AG676" s="12" t="s">
        <v>2206</v>
      </c>
      <c r="AH676" s="12" t="s">
        <v>1552</v>
      </c>
    </row>
    <row r="677" spans="2:34" ht="28.8" x14ac:dyDescent="0.3">
      <c r="B677" s="12" t="s">
        <v>1105</v>
      </c>
      <c r="C677" s="12" t="s">
        <v>304</v>
      </c>
      <c r="D677" s="12" t="s">
        <v>333</v>
      </c>
      <c r="E677" s="12" t="s">
        <v>259</v>
      </c>
      <c r="F677" s="12" t="s">
        <v>2846</v>
      </c>
      <c r="G677" s="12" t="s">
        <v>1532</v>
      </c>
      <c r="H677" s="12" t="s">
        <v>1201</v>
      </c>
      <c r="I677" s="12" t="s">
        <v>1176</v>
      </c>
      <c r="J677" s="12" t="s">
        <v>1132</v>
      </c>
      <c r="K677" s="12" t="s">
        <v>1202</v>
      </c>
      <c r="L677" s="84" t="s">
        <v>722</v>
      </c>
      <c r="M677" s="85"/>
      <c r="N677" s="88" t="s">
        <v>722</v>
      </c>
      <c r="O677" s="118">
        <v>3.4944719999999999E-2</v>
      </c>
      <c r="P677" s="116">
        <v>3558.12</v>
      </c>
      <c r="Q677" s="116">
        <v>3682.4575</v>
      </c>
      <c r="R677" s="12">
        <v>0</v>
      </c>
      <c r="S677" s="116">
        <v>-124.33750000000001</v>
      </c>
      <c r="T677" s="12">
        <v>2</v>
      </c>
      <c r="U677" s="12">
        <v>1</v>
      </c>
      <c r="V677" s="116">
        <v>3558.12</v>
      </c>
      <c r="W677" s="116">
        <v>3682.4575</v>
      </c>
      <c r="X677" s="12" t="s">
        <v>256</v>
      </c>
      <c r="Y677" s="12">
        <v>1</v>
      </c>
      <c r="Z677" s="12">
        <v>0</v>
      </c>
      <c r="AA677" s="12">
        <v>0</v>
      </c>
      <c r="AB677" s="12">
        <v>0</v>
      </c>
      <c r="AC677" s="12">
        <v>7</v>
      </c>
      <c r="AD677" s="12">
        <v>5</v>
      </c>
      <c r="AE677" s="12">
        <v>1</v>
      </c>
      <c r="AF677" s="12">
        <v>17</v>
      </c>
      <c r="AG677" s="12" t="s">
        <v>2207</v>
      </c>
      <c r="AH677" s="12" t="s">
        <v>1552</v>
      </c>
    </row>
    <row r="678" spans="2:34" ht="28.8" x14ac:dyDescent="0.3">
      <c r="B678" s="12" t="s">
        <v>1105</v>
      </c>
      <c r="C678" s="12" t="s">
        <v>304</v>
      </c>
      <c r="D678" s="12" t="s">
        <v>333</v>
      </c>
      <c r="E678" s="12" t="s">
        <v>256</v>
      </c>
      <c r="F678" s="12" t="s">
        <v>2846</v>
      </c>
      <c r="G678" s="12" t="s">
        <v>2898</v>
      </c>
      <c r="H678" s="12" t="s">
        <v>1201</v>
      </c>
      <c r="I678" s="12" t="s">
        <v>1176</v>
      </c>
      <c r="J678" s="12" t="s">
        <v>1132</v>
      </c>
      <c r="K678" s="12" t="s">
        <v>1202</v>
      </c>
      <c r="L678" s="84" t="s">
        <v>722</v>
      </c>
      <c r="M678" s="85"/>
      <c r="N678" s="88" t="s">
        <v>722</v>
      </c>
      <c r="O678" s="118">
        <v>4.0758799999999998E-2</v>
      </c>
      <c r="P678" s="116">
        <v>3558.12</v>
      </c>
      <c r="Q678" s="116">
        <v>3703.1446999999998</v>
      </c>
      <c r="R678" s="12">
        <v>0</v>
      </c>
      <c r="S678" s="116">
        <v>-145.0247</v>
      </c>
      <c r="T678" s="12">
        <v>3</v>
      </c>
      <c r="U678" s="12">
        <v>1</v>
      </c>
      <c r="V678" s="116">
        <v>3558.12</v>
      </c>
      <c r="W678" s="116">
        <v>3703.1446999999998</v>
      </c>
      <c r="X678" s="12" t="s">
        <v>256</v>
      </c>
      <c r="Y678" s="12">
        <v>1</v>
      </c>
      <c r="Z678" s="12">
        <v>0</v>
      </c>
      <c r="AA678" s="12">
        <v>0</v>
      </c>
      <c r="AB678" s="12">
        <v>1</v>
      </c>
      <c r="AC678" s="12">
        <v>6</v>
      </c>
      <c r="AD678" s="12">
        <v>5</v>
      </c>
      <c r="AE678" s="12">
        <v>1</v>
      </c>
      <c r="AF678" s="12">
        <v>17</v>
      </c>
      <c r="AG678" s="12" t="s">
        <v>2208</v>
      </c>
      <c r="AH678" s="12" t="s">
        <v>1552</v>
      </c>
    </row>
    <row r="679" spans="2:34" ht="28.8" x14ac:dyDescent="0.3">
      <c r="B679" s="12" t="s">
        <v>1105</v>
      </c>
      <c r="C679" s="12" t="s">
        <v>304</v>
      </c>
      <c r="D679" s="12" t="s">
        <v>333</v>
      </c>
      <c r="E679" s="12" t="s">
        <v>260</v>
      </c>
      <c r="F679" s="12" t="s">
        <v>2846</v>
      </c>
      <c r="G679" s="12" t="s">
        <v>2898</v>
      </c>
      <c r="H679" s="12" t="s">
        <v>1201</v>
      </c>
      <c r="I679" s="12" t="s">
        <v>1176</v>
      </c>
      <c r="J679" s="12" t="s">
        <v>1132</v>
      </c>
      <c r="K679" s="12" t="s">
        <v>1202</v>
      </c>
      <c r="L679" s="84" t="s">
        <v>722</v>
      </c>
      <c r="M679" s="85"/>
      <c r="N679" s="88" t="s">
        <v>722</v>
      </c>
      <c r="O679" s="118">
        <v>0.38557788999999998</v>
      </c>
      <c r="P679" s="116">
        <v>3558.12</v>
      </c>
      <c r="Q679" s="116">
        <v>4930.0523999999996</v>
      </c>
      <c r="R679" s="12">
        <v>0</v>
      </c>
      <c r="S679" s="116">
        <v>-1371.9323999999999</v>
      </c>
      <c r="T679" s="12">
        <v>4</v>
      </c>
      <c r="U679" s="12">
        <v>1</v>
      </c>
      <c r="V679" s="116">
        <v>3558.12</v>
      </c>
      <c r="W679" s="116">
        <v>4930.0523999999996</v>
      </c>
      <c r="X679" s="12" t="s">
        <v>256</v>
      </c>
      <c r="Y679" s="12">
        <v>1</v>
      </c>
      <c r="Z679" s="12">
        <v>0</v>
      </c>
      <c r="AA679" s="12">
        <v>0</v>
      </c>
      <c r="AB679" s="12">
        <v>0</v>
      </c>
      <c r="AC679" s="12">
        <v>8</v>
      </c>
      <c r="AD679" s="12">
        <v>5</v>
      </c>
      <c r="AE679" s="12">
        <v>1</v>
      </c>
      <c r="AF679" s="12">
        <v>17</v>
      </c>
      <c r="AG679" s="12" t="s">
        <v>2209</v>
      </c>
      <c r="AH679" s="12" t="s">
        <v>1552</v>
      </c>
    </row>
    <row r="680" spans="2:34" ht="28.8" x14ac:dyDescent="0.3">
      <c r="B680" s="12" t="s">
        <v>1105</v>
      </c>
      <c r="C680" s="12" t="s">
        <v>304</v>
      </c>
      <c r="D680" s="12" t="s">
        <v>333</v>
      </c>
      <c r="E680" s="12" t="s">
        <v>254</v>
      </c>
      <c r="F680" s="12" t="s">
        <v>2846</v>
      </c>
      <c r="G680" s="12" t="s">
        <v>1532</v>
      </c>
      <c r="H680" s="12" t="s">
        <v>1201</v>
      </c>
      <c r="I680" s="12" t="s">
        <v>1176</v>
      </c>
      <c r="J680" s="12" t="s">
        <v>1132</v>
      </c>
      <c r="K680" s="12" t="s">
        <v>1202</v>
      </c>
      <c r="L680" s="84" t="s">
        <v>722</v>
      </c>
      <c r="M680" s="85"/>
      <c r="N680" s="88" t="s">
        <v>722</v>
      </c>
      <c r="O680" s="118">
        <v>0.47664237999999998</v>
      </c>
      <c r="P680" s="116">
        <v>3558.12</v>
      </c>
      <c r="Q680" s="116">
        <v>5254.0708000000004</v>
      </c>
      <c r="R680" s="12">
        <v>0</v>
      </c>
      <c r="S680" s="116">
        <v>-1695.9508000000001</v>
      </c>
      <c r="T680" s="12">
        <v>5</v>
      </c>
      <c r="U680" s="12">
        <v>1</v>
      </c>
      <c r="V680" s="116">
        <v>3558.12</v>
      </c>
      <c r="W680" s="116">
        <v>5254.0708000000004</v>
      </c>
      <c r="X680" s="12" t="s">
        <v>256</v>
      </c>
      <c r="Y680" s="12">
        <v>1</v>
      </c>
      <c r="Z680" s="12">
        <v>0</v>
      </c>
      <c r="AA680" s="12">
        <v>0</v>
      </c>
      <c r="AB680" s="12">
        <v>0</v>
      </c>
      <c r="AC680" s="12">
        <v>5</v>
      </c>
      <c r="AD680" s="12">
        <v>5</v>
      </c>
      <c r="AE680" s="12">
        <v>1</v>
      </c>
      <c r="AF680" s="12">
        <v>17</v>
      </c>
      <c r="AG680" s="12" t="s">
        <v>2210</v>
      </c>
      <c r="AH680" s="12" t="s">
        <v>1552</v>
      </c>
    </row>
    <row r="681" spans="2:34" ht="43.2" x14ac:dyDescent="0.3">
      <c r="B681" s="12" t="s">
        <v>1105</v>
      </c>
      <c r="C681" s="12" t="s">
        <v>304</v>
      </c>
      <c r="D681" s="12" t="s">
        <v>312</v>
      </c>
      <c r="E681" s="12" t="s">
        <v>259</v>
      </c>
      <c r="F681" s="12" t="s">
        <v>2846</v>
      </c>
      <c r="G681" s="12" t="s">
        <v>1532</v>
      </c>
      <c r="H681" s="12" t="s">
        <v>1205</v>
      </c>
      <c r="I681" s="12" t="s">
        <v>1176</v>
      </c>
      <c r="J681" s="12" t="s">
        <v>1157</v>
      </c>
      <c r="K681" s="12" t="s">
        <v>1206</v>
      </c>
      <c r="L681" s="84" t="s">
        <v>723</v>
      </c>
      <c r="M681" s="85"/>
      <c r="N681" s="88" t="s">
        <v>723</v>
      </c>
      <c r="O681" s="118">
        <v>0.504</v>
      </c>
      <c r="P681" s="116">
        <v>10</v>
      </c>
      <c r="Q681" s="116">
        <v>15.04</v>
      </c>
      <c r="R681" s="12">
        <v>0</v>
      </c>
      <c r="S681" s="116">
        <v>-690.48</v>
      </c>
      <c r="T681" s="12">
        <v>0</v>
      </c>
      <c r="U681" s="12">
        <v>137</v>
      </c>
      <c r="V681" s="116">
        <v>1370</v>
      </c>
      <c r="W681" s="116">
        <v>2060.48</v>
      </c>
      <c r="X681" s="12" t="s">
        <v>256</v>
      </c>
      <c r="Y681" s="12">
        <v>1</v>
      </c>
      <c r="Z681" s="12">
        <v>1</v>
      </c>
      <c r="AA681" s="12">
        <v>0</v>
      </c>
      <c r="AB681" s="12">
        <v>0</v>
      </c>
      <c r="AC681" s="12">
        <v>7</v>
      </c>
      <c r="AD681" s="12">
        <v>1</v>
      </c>
      <c r="AE681" s="12">
        <v>1</v>
      </c>
      <c r="AF681" s="12">
        <v>18</v>
      </c>
      <c r="AG681" s="12" t="s">
        <v>2211</v>
      </c>
      <c r="AH681" s="12" t="s">
        <v>1552</v>
      </c>
    </row>
    <row r="682" spans="2:34" ht="43.2" x14ac:dyDescent="0.3">
      <c r="B682" s="12" t="s">
        <v>1105</v>
      </c>
      <c r="C682" s="12" t="s">
        <v>304</v>
      </c>
      <c r="D682" s="12" t="s">
        <v>312</v>
      </c>
      <c r="E682" s="12" t="s">
        <v>249</v>
      </c>
      <c r="F682" s="12" t="s">
        <v>1531</v>
      </c>
      <c r="G682" s="12" t="s">
        <v>1532</v>
      </c>
      <c r="H682" s="12" t="s">
        <v>1205</v>
      </c>
      <c r="I682" s="12" t="s">
        <v>1176</v>
      </c>
      <c r="J682" s="12" t="s">
        <v>1157</v>
      </c>
      <c r="K682" s="12" t="s">
        <v>1206</v>
      </c>
      <c r="L682" s="84" t="s">
        <v>723</v>
      </c>
      <c r="M682" s="85"/>
      <c r="N682" s="88" t="s">
        <v>723</v>
      </c>
      <c r="O682" s="118">
        <v>0.63500000000000001</v>
      </c>
      <c r="P682" s="116">
        <v>10</v>
      </c>
      <c r="Q682" s="116">
        <v>16.350000000000001</v>
      </c>
      <c r="R682" s="12">
        <v>0</v>
      </c>
      <c r="S682" s="116">
        <v>-869.94999999999902</v>
      </c>
      <c r="T682" s="12">
        <v>0</v>
      </c>
      <c r="U682" s="12">
        <v>137</v>
      </c>
      <c r="V682" s="116">
        <v>1370</v>
      </c>
      <c r="W682" s="116">
        <v>2239.9499999999998</v>
      </c>
      <c r="X682" s="12" t="s">
        <v>256</v>
      </c>
      <c r="Y682" s="12">
        <v>1</v>
      </c>
      <c r="Z682" s="12">
        <v>1</v>
      </c>
      <c r="AA682" s="12">
        <v>0</v>
      </c>
      <c r="AB682" s="12">
        <v>0</v>
      </c>
      <c r="AC682" s="12">
        <v>3</v>
      </c>
      <c r="AD682" s="12">
        <v>1</v>
      </c>
      <c r="AE682" s="12">
        <v>1</v>
      </c>
      <c r="AF682" s="12">
        <v>18</v>
      </c>
      <c r="AG682" s="12" t="s">
        <v>2212</v>
      </c>
      <c r="AH682" s="12" t="s">
        <v>1552</v>
      </c>
    </row>
    <row r="683" spans="2:34" ht="43.2" x14ac:dyDescent="0.3">
      <c r="B683" s="12" t="s">
        <v>1105</v>
      </c>
      <c r="C683" s="12" t="s">
        <v>304</v>
      </c>
      <c r="D683" s="12" t="s">
        <v>312</v>
      </c>
      <c r="E683" s="12" t="s">
        <v>256</v>
      </c>
      <c r="F683" s="12" t="s">
        <v>2846</v>
      </c>
      <c r="G683" s="12" t="s">
        <v>2898</v>
      </c>
      <c r="H683" s="12" t="s">
        <v>1205</v>
      </c>
      <c r="I683" s="12" t="s">
        <v>1176</v>
      </c>
      <c r="J683" s="12" t="s">
        <v>1157</v>
      </c>
      <c r="K683" s="12" t="s">
        <v>1206</v>
      </c>
      <c r="L683" s="84" t="s">
        <v>723</v>
      </c>
      <c r="M683" s="85"/>
      <c r="N683" s="88" t="s">
        <v>723</v>
      </c>
      <c r="O683" s="118">
        <v>0.64400000000000002</v>
      </c>
      <c r="P683" s="116">
        <v>10</v>
      </c>
      <c r="Q683" s="116">
        <v>16.440000000000001</v>
      </c>
      <c r="R683" s="12">
        <v>0</v>
      </c>
      <c r="S683" s="116">
        <v>-882.28</v>
      </c>
      <c r="T683" s="12">
        <v>0</v>
      </c>
      <c r="U683" s="12">
        <v>137</v>
      </c>
      <c r="V683" s="116">
        <v>1370</v>
      </c>
      <c r="W683" s="116">
        <v>2252.2800000000002</v>
      </c>
      <c r="X683" s="12" t="s">
        <v>256</v>
      </c>
      <c r="Y683" s="12">
        <v>1</v>
      </c>
      <c r="Z683" s="12">
        <v>1</v>
      </c>
      <c r="AA683" s="12">
        <v>0</v>
      </c>
      <c r="AB683" s="12">
        <v>1</v>
      </c>
      <c r="AC683" s="12">
        <v>6</v>
      </c>
      <c r="AD683" s="12">
        <v>1</v>
      </c>
      <c r="AE683" s="12">
        <v>1</v>
      </c>
      <c r="AF683" s="12">
        <v>18</v>
      </c>
      <c r="AG683" s="12" t="s">
        <v>2213</v>
      </c>
      <c r="AH683" s="12" t="s">
        <v>1552</v>
      </c>
    </row>
    <row r="684" spans="2:34" ht="43.2" x14ac:dyDescent="0.3">
      <c r="B684" s="12" t="s">
        <v>1105</v>
      </c>
      <c r="C684" s="12" t="s">
        <v>304</v>
      </c>
      <c r="D684" s="12" t="s">
        <v>312</v>
      </c>
      <c r="E684" s="12" t="s">
        <v>251</v>
      </c>
      <c r="F684" s="12" t="s">
        <v>1531</v>
      </c>
      <c r="G684" s="12" t="s">
        <v>2898</v>
      </c>
      <c r="H684" s="12" t="s">
        <v>1205</v>
      </c>
      <c r="I684" s="12" t="s">
        <v>1176</v>
      </c>
      <c r="J684" s="12" t="s">
        <v>1157</v>
      </c>
      <c r="K684" s="12" t="s">
        <v>1206</v>
      </c>
      <c r="L684" s="84" t="s">
        <v>722</v>
      </c>
      <c r="M684" s="85"/>
      <c r="N684" s="88" t="s">
        <v>722</v>
      </c>
      <c r="O684" s="118">
        <v>-0.48099999999999998</v>
      </c>
      <c r="P684" s="116">
        <v>10</v>
      </c>
      <c r="Q684" s="116">
        <v>5.19</v>
      </c>
      <c r="R684" s="12">
        <v>0</v>
      </c>
      <c r="S684" s="116">
        <v>658.969999999999</v>
      </c>
      <c r="T684" s="12">
        <v>1</v>
      </c>
      <c r="U684" s="12">
        <v>137</v>
      </c>
      <c r="V684" s="116">
        <v>1370</v>
      </c>
      <c r="W684" s="116">
        <v>711.03</v>
      </c>
      <c r="X684" s="12" t="s">
        <v>256</v>
      </c>
      <c r="Y684" s="12">
        <v>0</v>
      </c>
      <c r="Z684" s="12">
        <v>0</v>
      </c>
      <c r="AA684" s="12">
        <v>0</v>
      </c>
      <c r="AB684" s="12">
        <v>0</v>
      </c>
      <c r="AC684" s="12">
        <v>4</v>
      </c>
      <c r="AD684" s="12">
        <v>1</v>
      </c>
      <c r="AE684" s="12">
        <v>1</v>
      </c>
      <c r="AF684" s="12">
        <v>18</v>
      </c>
      <c r="AG684" s="12" t="s">
        <v>2214</v>
      </c>
      <c r="AH684" s="12" t="s">
        <v>1552</v>
      </c>
    </row>
    <row r="685" spans="2:34" ht="43.2" x14ac:dyDescent="0.3">
      <c r="B685" s="12" t="s">
        <v>1105</v>
      </c>
      <c r="C685" s="12" t="s">
        <v>304</v>
      </c>
      <c r="D685" s="12" t="s">
        <v>312</v>
      </c>
      <c r="E685" s="12" t="s">
        <v>260</v>
      </c>
      <c r="F685" s="12" t="s">
        <v>2846</v>
      </c>
      <c r="G685" s="12" t="s">
        <v>2898</v>
      </c>
      <c r="H685" s="12" t="s">
        <v>1205</v>
      </c>
      <c r="I685" s="12" t="s">
        <v>1176</v>
      </c>
      <c r="J685" s="12" t="s">
        <v>1157</v>
      </c>
      <c r="K685" s="12" t="s">
        <v>1206</v>
      </c>
      <c r="L685" s="84" t="s">
        <v>722</v>
      </c>
      <c r="M685" s="85"/>
      <c r="N685" s="88" t="s">
        <v>722</v>
      </c>
      <c r="O685" s="118">
        <v>-0.29199999999999998</v>
      </c>
      <c r="P685" s="116">
        <v>10</v>
      </c>
      <c r="Q685" s="116">
        <v>7.08</v>
      </c>
      <c r="R685" s="12">
        <v>0</v>
      </c>
      <c r="S685" s="116">
        <v>400.039999999999</v>
      </c>
      <c r="T685" s="12">
        <v>2</v>
      </c>
      <c r="U685" s="12">
        <v>137</v>
      </c>
      <c r="V685" s="116">
        <v>1370</v>
      </c>
      <c r="W685" s="116">
        <v>969.96</v>
      </c>
      <c r="X685" s="12" t="s">
        <v>256</v>
      </c>
      <c r="Y685" s="12">
        <v>0</v>
      </c>
      <c r="Z685" s="12">
        <v>0</v>
      </c>
      <c r="AA685" s="12">
        <v>0</v>
      </c>
      <c r="AB685" s="12">
        <v>0</v>
      </c>
      <c r="AC685" s="12">
        <v>8</v>
      </c>
      <c r="AD685" s="12">
        <v>1</v>
      </c>
      <c r="AE685" s="12">
        <v>1</v>
      </c>
      <c r="AF685" s="12">
        <v>18</v>
      </c>
      <c r="AG685" s="12" t="s">
        <v>2215</v>
      </c>
      <c r="AH685" s="12" t="s">
        <v>1552</v>
      </c>
    </row>
    <row r="686" spans="2:34" ht="43.2" x14ac:dyDescent="0.3">
      <c r="B686" s="12" t="s">
        <v>1105</v>
      </c>
      <c r="C686" s="12" t="s">
        <v>304</v>
      </c>
      <c r="D686" s="12" t="s">
        <v>312</v>
      </c>
      <c r="E686" s="12" t="s">
        <v>254</v>
      </c>
      <c r="F686" s="12" t="s">
        <v>2846</v>
      </c>
      <c r="G686" s="12" t="s">
        <v>1532</v>
      </c>
      <c r="H686" s="12" t="s">
        <v>1205</v>
      </c>
      <c r="I686" s="12" t="s">
        <v>1176</v>
      </c>
      <c r="J686" s="12" t="s">
        <v>1157</v>
      </c>
      <c r="K686" s="12" t="s">
        <v>1206</v>
      </c>
      <c r="L686" s="84" t="s">
        <v>722</v>
      </c>
      <c r="M686" s="85"/>
      <c r="N686" s="88" t="s">
        <v>722</v>
      </c>
      <c r="O686" s="118">
        <v>-0.22</v>
      </c>
      <c r="P686" s="116">
        <v>10</v>
      </c>
      <c r="Q686" s="116">
        <v>7.8</v>
      </c>
      <c r="R686" s="12">
        <v>0</v>
      </c>
      <c r="S686" s="116">
        <v>301.39999999999998</v>
      </c>
      <c r="T686" s="12">
        <v>3</v>
      </c>
      <c r="U686" s="12">
        <v>137</v>
      </c>
      <c r="V686" s="116">
        <v>1370</v>
      </c>
      <c r="W686" s="116">
        <v>1068.5999999999999</v>
      </c>
      <c r="X686" s="12" t="s">
        <v>256</v>
      </c>
      <c r="Y686" s="12">
        <v>0</v>
      </c>
      <c r="Z686" s="12">
        <v>0</v>
      </c>
      <c r="AA686" s="12">
        <v>0</v>
      </c>
      <c r="AB686" s="12">
        <v>0</v>
      </c>
      <c r="AC686" s="12">
        <v>5</v>
      </c>
      <c r="AD686" s="12">
        <v>1</v>
      </c>
      <c r="AE686" s="12">
        <v>1</v>
      </c>
      <c r="AF686" s="12">
        <v>18</v>
      </c>
      <c r="AG686" s="12" t="s">
        <v>2216</v>
      </c>
      <c r="AH686" s="12" t="s">
        <v>1552</v>
      </c>
    </row>
    <row r="687" spans="2:34" ht="28.8" x14ac:dyDescent="0.3">
      <c r="B687" s="12" t="s">
        <v>1105</v>
      </c>
      <c r="C687" s="12" t="s">
        <v>304</v>
      </c>
      <c r="D687" s="12" t="s">
        <v>322</v>
      </c>
      <c r="E687" s="12" t="s">
        <v>251</v>
      </c>
      <c r="F687" s="12" t="s">
        <v>1531</v>
      </c>
      <c r="G687" s="12" t="s">
        <v>2898</v>
      </c>
      <c r="H687" s="12" t="s">
        <v>1205</v>
      </c>
      <c r="I687" s="12" t="s">
        <v>1176</v>
      </c>
      <c r="J687" s="12" t="s">
        <v>1157</v>
      </c>
      <c r="K687" s="12" t="s">
        <v>1206</v>
      </c>
      <c r="L687" s="84" t="s">
        <v>723</v>
      </c>
      <c r="M687" s="85"/>
      <c r="N687" s="88" t="s">
        <v>723</v>
      </c>
      <c r="O687" s="118">
        <v>-0.91147727000000001</v>
      </c>
      <c r="P687" s="116">
        <v>0.88</v>
      </c>
      <c r="Q687" s="116">
        <v>7.7899999999999997E-2</v>
      </c>
      <c r="R687" s="12">
        <v>0</v>
      </c>
      <c r="S687" s="116">
        <v>109.8877</v>
      </c>
      <c r="T687" s="12">
        <v>0</v>
      </c>
      <c r="U687" s="12">
        <v>137</v>
      </c>
      <c r="V687" s="116">
        <v>120.56</v>
      </c>
      <c r="W687" s="116">
        <v>10.6723</v>
      </c>
      <c r="X687" s="12" t="s">
        <v>256</v>
      </c>
      <c r="Y687" s="12">
        <v>0</v>
      </c>
      <c r="Z687" s="12">
        <v>0</v>
      </c>
      <c r="AA687" s="12">
        <v>1</v>
      </c>
      <c r="AB687" s="12">
        <v>0</v>
      </c>
      <c r="AC687" s="12">
        <v>4</v>
      </c>
      <c r="AD687" s="12">
        <v>2</v>
      </c>
      <c r="AE687" s="12">
        <v>1</v>
      </c>
      <c r="AF687" s="12">
        <v>18</v>
      </c>
      <c r="AG687" s="12" t="s">
        <v>2217</v>
      </c>
      <c r="AH687" s="12" t="s">
        <v>1552</v>
      </c>
    </row>
    <row r="688" spans="2:34" ht="28.8" x14ac:dyDescent="0.3">
      <c r="B688" s="12" t="s">
        <v>1105</v>
      </c>
      <c r="C688" s="12" t="s">
        <v>304</v>
      </c>
      <c r="D688" s="12" t="s">
        <v>322</v>
      </c>
      <c r="E688" s="12" t="s">
        <v>256</v>
      </c>
      <c r="F688" s="12" t="s">
        <v>2846</v>
      </c>
      <c r="G688" s="12" t="s">
        <v>2898</v>
      </c>
      <c r="H688" s="12" t="s">
        <v>1205</v>
      </c>
      <c r="I688" s="12" t="s">
        <v>1176</v>
      </c>
      <c r="J688" s="12" t="s">
        <v>1157</v>
      </c>
      <c r="K688" s="12" t="s">
        <v>1206</v>
      </c>
      <c r="L688" s="84" t="s">
        <v>723</v>
      </c>
      <c r="M688" s="85"/>
      <c r="N688" s="88" t="s">
        <v>723</v>
      </c>
      <c r="O688" s="118">
        <v>1.16704545</v>
      </c>
      <c r="P688" s="116">
        <v>0.88</v>
      </c>
      <c r="Q688" s="116">
        <v>1.907</v>
      </c>
      <c r="R688" s="12">
        <v>0</v>
      </c>
      <c r="S688" s="116">
        <v>-140.69899999999899</v>
      </c>
      <c r="T688" s="12">
        <v>0</v>
      </c>
      <c r="U688" s="12">
        <v>137</v>
      </c>
      <c r="V688" s="116">
        <v>120.56</v>
      </c>
      <c r="W688" s="116">
        <v>261.25900000000001</v>
      </c>
      <c r="X688" s="12" t="s">
        <v>256</v>
      </c>
      <c r="Y688" s="12">
        <v>1</v>
      </c>
      <c r="Z688" s="12">
        <v>1</v>
      </c>
      <c r="AA688" s="12">
        <v>0</v>
      </c>
      <c r="AB688" s="12">
        <v>1</v>
      </c>
      <c r="AC688" s="12">
        <v>6</v>
      </c>
      <c r="AD688" s="12">
        <v>2</v>
      </c>
      <c r="AE688" s="12">
        <v>1</v>
      </c>
      <c r="AF688" s="12">
        <v>18</v>
      </c>
      <c r="AG688" s="12" t="s">
        <v>2219</v>
      </c>
      <c r="AH688" s="12" t="s">
        <v>1552</v>
      </c>
    </row>
    <row r="689" spans="2:34" ht="28.8" x14ac:dyDescent="0.3">
      <c r="B689" s="12" t="s">
        <v>1105</v>
      </c>
      <c r="C689" s="12" t="s">
        <v>304</v>
      </c>
      <c r="D689" s="12" t="s">
        <v>322</v>
      </c>
      <c r="E689" s="12" t="s">
        <v>259</v>
      </c>
      <c r="F689" s="12" t="s">
        <v>2846</v>
      </c>
      <c r="G689" s="12" t="s">
        <v>1532</v>
      </c>
      <c r="H689" s="12" t="s">
        <v>1205</v>
      </c>
      <c r="I689" s="12" t="s">
        <v>1176</v>
      </c>
      <c r="J689" s="12" t="s">
        <v>1157</v>
      </c>
      <c r="K689" s="12" t="s">
        <v>1206</v>
      </c>
      <c r="L689" s="84" t="s">
        <v>723</v>
      </c>
      <c r="M689" s="85"/>
      <c r="N689" s="88" t="s">
        <v>723</v>
      </c>
      <c r="O689" s="118">
        <v>2.4011363600000002</v>
      </c>
      <c r="P689" s="116">
        <v>0.88</v>
      </c>
      <c r="Q689" s="116">
        <v>2.9929999999999999</v>
      </c>
      <c r="R689" s="12">
        <v>0</v>
      </c>
      <c r="S689" s="116">
        <v>-289.48099999999999</v>
      </c>
      <c r="T689" s="12">
        <v>0</v>
      </c>
      <c r="U689" s="12">
        <v>137</v>
      </c>
      <c r="V689" s="116">
        <v>120.56</v>
      </c>
      <c r="W689" s="116">
        <v>410.041</v>
      </c>
      <c r="X689" s="12" t="s">
        <v>256</v>
      </c>
      <c r="Y689" s="12">
        <v>1</v>
      </c>
      <c r="Z689" s="12">
        <v>1</v>
      </c>
      <c r="AA689" s="12">
        <v>0</v>
      </c>
      <c r="AB689" s="12">
        <v>0</v>
      </c>
      <c r="AC689" s="12">
        <v>7</v>
      </c>
      <c r="AD689" s="12">
        <v>2</v>
      </c>
      <c r="AE689" s="12">
        <v>1</v>
      </c>
      <c r="AF689" s="12">
        <v>18</v>
      </c>
      <c r="AG689" s="12" t="s">
        <v>2220</v>
      </c>
      <c r="AH689" s="12" t="s">
        <v>1552</v>
      </c>
    </row>
    <row r="690" spans="2:34" ht="28.8" x14ac:dyDescent="0.3">
      <c r="B690" s="12" t="s">
        <v>1105</v>
      </c>
      <c r="C690" s="12" t="s">
        <v>304</v>
      </c>
      <c r="D690" s="12" t="s">
        <v>322</v>
      </c>
      <c r="E690" s="12" t="s">
        <v>249</v>
      </c>
      <c r="F690" s="12" t="s">
        <v>1531</v>
      </c>
      <c r="G690" s="12" t="s">
        <v>1532</v>
      </c>
      <c r="H690" s="12" t="s">
        <v>1205</v>
      </c>
      <c r="I690" s="12" t="s">
        <v>1176</v>
      </c>
      <c r="J690" s="12" t="s">
        <v>1157</v>
      </c>
      <c r="K690" s="12" t="s">
        <v>1206</v>
      </c>
      <c r="L690" s="84" t="s">
        <v>722</v>
      </c>
      <c r="M690" s="85"/>
      <c r="N690" s="88" t="s">
        <v>722</v>
      </c>
      <c r="O690" s="118">
        <v>-0.53545454999999997</v>
      </c>
      <c r="P690" s="116">
        <v>0.88</v>
      </c>
      <c r="Q690" s="116">
        <v>0.4088</v>
      </c>
      <c r="R690" s="12">
        <v>0</v>
      </c>
      <c r="S690" s="116">
        <v>64.554400000000001</v>
      </c>
      <c r="T690" s="12">
        <v>1</v>
      </c>
      <c r="U690" s="12">
        <v>137</v>
      </c>
      <c r="V690" s="116">
        <v>120.56</v>
      </c>
      <c r="W690" s="116">
        <v>56.005600000000001</v>
      </c>
      <c r="X690" s="12" t="s">
        <v>256</v>
      </c>
      <c r="Y690" s="12">
        <v>0</v>
      </c>
      <c r="Z690" s="12">
        <v>0</v>
      </c>
      <c r="AA690" s="12">
        <v>0</v>
      </c>
      <c r="AB690" s="12">
        <v>0</v>
      </c>
      <c r="AC690" s="12">
        <v>3</v>
      </c>
      <c r="AD690" s="12">
        <v>2</v>
      </c>
      <c r="AE690" s="12">
        <v>1</v>
      </c>
      <c r="AF690" s="12">
        <v>18</v>
      </c>
      <c r="AG690" s="12" t="s">
        <v>2218</v>
      </c>
      <c r="AH690" s="12" t="s">
        <v>1552</v>
      </c>
    </row>
    <row r="691" spans="2:34" ht="28.8" x14ac:dyDescent="0.3">
      <c r="B691" s="12" t="s">
        <v>1105</v>
      </c>
      <c r="C691" s="12" t="s">
        <v>304</v>
      </c>
      <c r="D691" s="12" t="s">
        <v>322</v>
      </c>
      <c r="E691" s="12" t="s">
        <v>254</v>
      </c>
      <c r="F691" s="12" t="s">
        <v>2846</v>
      </c>
      <c r="G691" s="12" t="s">
        <v>1532</v>
      </c>
      <c r="H691" s="12" t="s">
        <v>1205</v>
      </c>
      <c r="I691" s="12" t="s">
        <v>1176</v>
      </c>
      <c r="J691" s="12" t="s">
        <v>1157</v>
      </c>
      <c r="K691" s="12" t="s">
        <v>1206</v>
      </c>
      <c r="L691" s="84" t="s">
        <v>722</v>
      </c>
      <c r="M691" s="85"/>
      <c r="N691" s="88" t="s">
        <v>722</v>
      </c>
      <c r="O691" s="118">
        <v>-0.16681818000000001</v>
      </c>
      <c r="P691" s="116">
        <v>0.88</v>
      </c>
      <c r="Q691" s="116">
        <v>0.73319999999999996</v>
      </c>
      <c r="R691" s="12">
        <v>0</v>
      </c>
      <c r="S691" s="116">
        <v>20.111599999999999</v>
      </c>
      <c r="T691" s="12">
        <v>2</v>
      </c>
      <c r="U691" s="12">
        <v>137</v>
      </c>
      <c r="V691" s="116">
        <v>120.56</v>
      </c>
      <c r="W691" s="116">
        <v>100.44840000000001</v>
      </c>
      <c r="X691" s="12" t="s">
        <v>256</v>
      </c>
      <c r="Y691" s="12">
        <v>0</v>
      </c>
      <c r="Z691" s="12">
        <v>0</v>
      </c>
      <c r="AA691" s="12">
        <v>0</v>
      </c>
      <c r="AB691" s="12">
        <v>0</v>
      </c>
      <c r="AC691" s="12">
        <v>5</v>
      </c>
      <c r="AD691" s="12">
        <v>2</v>
      </c>
      <c r="AE691" s="12">
        <v>1</v>
      </c>
      <c r="AF691" s="12">
        <v>18</v>
      </c>
      <c r="AG691" s="12" t="s">
        <v>2221</v>
      </c>
      <c r="AH691" s="12" t="s">
        <v>1552</v>
      </c>
    </row>
    <row r="692" spans="2:34" ht="28.8" x14ac:dyDescent="0.3">
      <c r="B692" s="12" t="s">
        <v>1105</v>
      </c>
      <c r="C692" s="12" t="s">
        <v>304</v>
      </c>
      <c r="D692" s="12" t="s">
        <v>322</v>
      </c>
      <c r="E692" s="12" t="s">
        <v>260</v>
      </c>
      <c r="F692" s="12" t="s">
        <v>2846</v>
      </c>
      <c r="G692" s="12" t="s">
        <v>2898</v>
      </c>
      <c r="H692" s="12" t="s">
        <v>1205</v>
      </c>
      <c r="I692" s="12" t="s">
        <v>1176</v>
      </c>
      <c r="J692" s="12" t="s">
        <v>1157</v>
      </c>
      <c r="K692" s="12" t="s">
        <v>1206</v>
      </c>
      <c r="L692" s="84" t="s">
        <v>722</v>
      </c>
      <c r="M692" s="85"/>
      <c r="N692" s="88" t="s">
        <v>722</v>
      </c>
      <c r="O692" s="118">
        <v>4.590909E-2</v>
      </c>
      <c r="P692" s="116">
        <v>0.88</v>
      </c>
      <c r="Q692" s="116">
        <v>0.9204</v>
      </c>
      <c r="R692" s="12">
        <v>0</v>
      </c>
      <c r="S692" s="116">
        <v>-5.5347999999999997</v>
      </c>
      <c r="T692" s="12">
        <v>3</v>
      </c>
      <c r="U692" s="12">
        <v>137</v>
      </c>
      <c r="V692" s="116">
        <v>120.56</v>
      </c>
      <c r="W692" s="116">
        <v>126.09480000000001</v>
      </c>
      <c r="X692" s="12" t="s">
        <v>256</v>
      </c>
      <c r="Y692" s="12">
        <v>1</v>
      </c>
      <c r="Z692" s="12">
        <v>0</v>
      </c>
      <c r="AA692" s="12">
        <v>0</v>
      </c>
      <c r="AB692" s="12">
        <v>0</v>
      </c>
      <c r="AC692" s="12">
        <v>8</v>
      </c>
      <c r="AD692" s="12">
        <v>2</v>
      </c>
      <c r="AE692" s="12">
        <v>1</v>
      </c>
      <c r="AF692" s="12">
        <v>18</v>
      </c>
      <c r="AG692" s="12" t="s">
        <v>2222</v>
      </c>
      <c r="AH692" s="12" t="s">
        <v>1552</v>
      </c>
    </row>
    <row r="693" spans="2:34" ht="28.8" x14ac:dyDescent="0.3">
      <c r="B693" s="12" t="s">
        <v>1105</v>
      </c>
      <c r="C693" s="12" t="s">
        <v>304</v>
      </c>
      <c r="D693" s="12" t="s">
        <v>327</v>
      </c>
      <c r="E693" s="12" t="s">
        <v>249</v>
      </c>
      <c r="F693" s="12" t="s">
        <v>1531</v>
      </c>
      <c r="G693" s="12" t="s">
        <v>1532</v>
      </c>
      <c r="H693" s="12" t="s">
        <v>1205</v>
      </c>
      <c r="I693" s="12" t="s">
        <v>1176</v>
      </c>
      <c r="J693" s="12" t="s">
        <v>1157</v>
      </c>
      <c r="K693" s="12" t="s">
        <v>1206</v>
      </c>
      <c r="L693" s="84" t="s">
        <v>722</v>
      </c>
      <c r="M693" s="85"/>
      <c r="N693" s="88" t="s">
        <v>722</v>
      </c>
      <c r="O693" s="118">
        <v>-0.57489999999999997</v>
      </c>
      <c r="P693" s="116">
        <v>2</v>
      </c>
      <c r="Q693" s="116">
        <v>0.85019999999999996</v>
      </c>
      <c r="R693" s="12">
        <v>0</v>
      </c>
      <c r="S693" s="116">
        <v>157.52259999999899</v>
      </c>
      <c r="T693" s="12">
        <v>1</v>
      </c>
      <c r="U693" s="12">
        <v>137</v>
      </c>
      <c r="V693" s="116">
        <v>274</v>
      </c>
      <c r="W693" s="116">
        <v>116.4774</v>
      </c>
      <c r="X693" s="12" t="s">
        <v>256</v>
      </c>
      <c r="Y693" s="12">
        <v>0</v>
      </c>
      <c r="Z693" s="12">
        <v>0</v>
      </c>
      <c r="AA693" s="12">
        <v>0</v>
      </c>
      <c r="AB693" s="12">
        <v>0</v>
      </c>
      <c r="AC693" s="12">
        <v>3</v>
      </c>
      <c r="AD693" s="12">
        <v>3</v>
      </c>
      <c r="AE693" s="12">
        <v>1</v>
      </c>
      <c r="AF693" s="12">
        <v>18</v>
      </c>
      <c r="AG693" s="12" t="s">
        <v>2223</v>
      </c>
      <c r="AH693" s="12" t="s">
        <v>1552</v>
      </c>
    </row>
    <row r="694" spans="2:34" ht="28.8" x14ac:dyDescent="0.3">
      <c r="B694" s="12" t="s">
        <v>1105</v>
      </c>
      <c r="C694" s="12" t="s">
        <v>304</v>
      </c>
      <c r="D694" s="12" t="s">
        <v>327</v>
      </c>
      <c r="E694" s="12" t="s">
        <v>251</v>
      </c>
      <c r="F694" s="12" t="s">
        <v>1531</v>
      </c>
      <c r="G694" s="12" t="s">
        <v>2898</v>
      </c>
      <c r="H694" s="12" t="s">
        <v>1205</v>
      </c>
      <c r="I694" s="12" t="s">
        <v>1176</v>
      </c>
      <c r="J694" s="12" t="s">
        <v>1157</v>
      </c>
      <c r="K694" s="12" t="s">
        <v>1206</v>
      </c>
      <c r="L694" s="84" t="s">
        <v>722</v>
      </c>
      <c r="M694" s="85"/>
      <c r="N694" s="88" t="s">
        <v>722</v>
      </c>
      <c r="O694" s="118">
        <v>-0.51990000000000003</v>
      </c>
      <c r="P694" s="116">
        <v>2</v>
      </c>
      <c r="Q694" s="116">
        <v>0.96020000000000005</v>
      </c>
      <c r="R694" s="12">
        <v>0</v>
      </c>
      <c r="S694" s="116">
        <v>142.45259999999999</v>
      </c>
      <c r="T694" s="12">
        <v>2</v>
      </c>
      <c r="U694" s="12">
        <v>137</v>
      </c>
      <c r="V694" s="116">
        <v>274</v>
      </c>
      <c r="W694" s="116">
        <v>131.54740000000001</v>
      </c>
      <c r="X694" s="12" t="s">
        <v>256</v>
      </c>
      <c r="Y694" s="12">
        <v>0</v>
      </c>
      <c r="Z694" s="12">
        <v>0</v>
      </c>
      <c r="AA694" s="12">
        <v>0</v>
      </c>
      <c r="AB694" s="12">
        <v>0</v>
      </c>
      <c r="AC694" s="12">
        <v>4</v>
      </c>
      <c r="AD694" s="12">
        <v>3</v>
      </c>
      <c r="AE694" s="12">
        <v>1</v>
      </c>
      <c r="AF694" s="12">
        <v>18</v>
      </c>
      <c r="AG694" s="12" t="s">
        <v>2224</v>
      </c>
      <c r="AH694" s="12" t="s">
        <v>1552</v>
      </c>
    </row>
    <row r="695" spans="2:34" ht="28.8" x14ac:dyDescent="0.3">
      <c r="B695" s="12" t="s">
        <v>1105</v>
      </c>
      <c r="C695" s="12" t="s">
        <v>304</v>
      </c>
      <c r="D695" s="12" t="s">
        <v>327</v>
      </c>
      <c r="E695" s="12" t="s">
        <v>260</v>
      </c>
      <c r="F695" s="12" t="s">
        <v>2846</v>
      </c>
      <c r="G695" s="12" t="s">
        <v>2898</v>
      </c>
      <c r="H695" s="12" t="s">
        <v>1205</v>
      </c>
      <c r="I695" s="12" t="s">
        <v>1176</v>
      </c>
      <c r="J695" s="12" t="s">
        <v>1157</v>
      </c>
      <c r="K695" s="12" t="s">
        <v>1206</v>
      </c>
      <c r="L695" s="84" t="s">
        <v>722</v>
      </c>
      <c r="M695" s="85"/>
      <c r="N695" s="88" t="s">
        <v>722</v>
      </c>
      <c r="O695" s="118">
        <v>-0.50795000000000001</v>
      </c>
      <c r="P695" s="116">
        <v>2</v>
      </c>
      <c r="Q695" s="116">
        <v>0.98409999999999997</v>
      </c>
      <c r="R695" s="12">
        <v>0</v>
      </c>
      <c r="S695" s="116">
        <v>139.17830000000001</v>
      </c>
      <c r="T695" s="12">
        <v>3</v>
      </c>
      <c r="U695" s="12">
        <v>137</v>
      </c>
      <c r="V695" s="116">
        <v>274</v>
      </c>
      <c r="W695" s="116">
        <v>134.82169999999999</v>
      </c>
      <c r="X695" s="12" t="s">
        <v>256</v>
      </c>
      <c r="Y695" s="12">
        <v>0</v>
      </c>
      <c r="Z695" s="12">
        <v>0</v>
      </c>
      <c r="AA695" s="12">
        <v>0</v>
      </c>
      <c r="AB695" s="12">
        <v>0</v>
      </c>
      <c r="AC695" s="12">
        <v>8</v>
      </c>
      <c r="AD695" s="12">
        <v>3</v>
      </c>
      <c r="AE695" s="12">
        <v>1</v>
      </c>
      <c r="AF695" s="12">
        <v>18</v>
      </c>
      <c r="AG695" s="12" t="s">
        <v>2225</v>
      </c>
      <c r="AH695" s="12" t="s">
        <v>1552</v>
      </c>
    </row>
    <row r="696" spans="2:34" ht="28.8" x14ac:dyDescent="0.3">
      <c r="B696" s="12" t="s">
        <v>1105</v>
      </c>
      <c r="C696" s="12" t="s">
        <v>304</v>
      </c>
      <c r="D696" s="12" t="s">
        <v>327</v>
      </c>
      <c r="E696" s="12" t="s">
        <v>256</v>
      </c>
      <c r="F696" s="12" t="s">
        <v>2846</v>
      </c>
      <c r="G696" s="12" t="s">
        <v>2898</v>
      </c>
      <c r="H696" s="12" t="s">
        <v>1205</v>
      </c>
      <c r="I696" s="12" t="s">
        <v>1176</v>
      </c>
      <c r="J696" s="12" t="s">
        <v>1157</v>
      </c>
      <c r="K696" s="12" t="s">
        <v>1206</v>
      </c>
      <c r="L696" s="84" t="s">
        <v>722</v>
      </c>
      <c r="M696" s="85"/>
      <c r="N696" s="88" t="s">
        <v>722</v>
      </c>
      <c r="O696" s="118">
        <v>-0.47389999999999999</v>
      </c>
      <c r="P696" s="116">
        <v>2</v>
      </c>
      <c r="Q696" s="116">
        <v>1.0522</v>
      </c>
      <c r="R696" s="12">
        <v>0</v>
      </c>
      <c r="S696" s="116">
        <v>129.8486</v>
      </c>
      <c r="T696" s="12">
        <v>4</v>
      </c>
      <c r="U696" s="12">
        <v>137</v>
      </c>
      <c r="V696" s="116">
        <v>274</v>
      </c>
      <c r="W696" s="116">
        <v>144.1514</v>
      </c>
      <c r="X696" s="12" t="s">
        <v>256</v>
      </c>
      <c r="Y696" s="12">
        <v>0</v>
      </c>
      <c r="Z696" s="12">
        <v>0</v>
      </c>
      <c r="AA696" s="12">
        <v>0</v>
      </c>
      <c r="AB696" s="12">
        <v>1</v>
      </c>
      <c r="AC696" s="12">
        <v>6</v>
      </c>
      <c r="AD696" s="12">
        <v>3</v>
      </c>
      <c r="AE696" s="12">
        <v>1</v>
      </c>
      <c r="AF696" s="12">
        <v>18</v>
      </c>
      <c r="AG696" s="12" t="s">
        <v>2226</v>
      </c>
      <c r="AH696" s="12" t="s">
        <v>1552</v>
      </c>
    </row>
    <row r="697" spans="2:34" ht="28.8" x14ac:dyDescent="0.3">
      <c r="B697" s="12" t="s">
        <v>1105</v>
      </c>
      <c r="C697" s="12" t="s">
        <v>304</v>
      </c>
      <c r="D697" s="12" t="s">
        <v>327</v>
      </c>
      <c r="E697" s="12" t="s">
        <v>254</v>
      </c>
      <c r="F697" s="12" t="s">
        <v>2846</v>
      </c>
      <c r="G697" s="12" t="s">
        <v>1532</v>
      </c>
      <c r="H697" s="12" t="s">
        <v>1205</v>
      </c>
      <c r="I697" s="12" t="s">
        <v>1176</v>
      </c>
      <c r="J697" s="12" t="s">
        <v>1157</v>
      </c>
      <c r="K697" s="12" t="s">
        <v>1206</v>
      </c>
      <c r="L697" s="84" t="s">
        <v>722</v>
      </c>
      <c r="M697" s="85"/>
      <c r="N697" s="88" t="s">
        <v>722</v>
      </c>
      <c r="O697" s="118">
        <v>-0.36820000000000003</v>
      </c>
      <c r="P697" s="116">
        <v>2</v>
      </c>
      <c r="Q697" s="116">
        <v>1.2636000000000001</v>
      </c>
      <c r="R697" s="12">
        <v>0</v>
      </c>
      <c r="S697" s="116">
        <v>100.88679999999999</v>
      </c>
      <c r="T697" s="12">
        <v>5</v>
      </c>
      <c r="U697" s="12">
        <v>137</v>
      </c>
      <c r="V697" s="116">
        <v>274</v>
      </c>
      <c r="W697" s="116">
        <v>173.11320000000001</v>
      </c>
      <c r="X697" s="12" t="s">
        <v>256</v>
      </c>
      <c r="Y697" s="12">
        <v>0</v>
      </c>
      <c r="Z697" s="12">
        <v>0</v>
      </c>
      <c r="AA697" s="12">
        <v>0</v>
      </c>
      <c r="AB697" s="12">
        <v>0</v>
      </c>
      <c r="AC697" s="12">
        <v>5</v>
      </c>
      <c r="AD697" s="12">
        <v>3</v>
      </c>
      <c r="AE697" s="12">
        <v>1</v>
      </c>
      <c r="AF697" s="12">
        <v>18</v>
      </c>
      <c r="AG697" s="12" t="s">
        <v>2227</v>
      </c>
      <c r="AH697" s="12" t="s">
        <v>1552</v>
      </c>
    </row>
    <row r="698" spans="2:34" ht="28.8" x14ac:dyDescent="0.3">
      <c r="B698" s="12" t="s">
        <v>1105</v>
      </c>
      <c r="C698" s="12" t="s">
        <v>304</v>
      </c>
      <c r="D698" s="12" t="s">
        <v>330</v>
      </c>
      <c r="E698" s="12" t="s">
        <v>256</v>
      </c>
      <c r="F698" s="12" t="s">
        <v>2846</v>
      </c>
      <c r="G698" s="12" t="s">
        <v>2898</v>
      </c>
      <c r="H698" s="12" t="s">
        <v>1205</v>
      </c>
      <c r="I698" s="12" t="s">
        <v>1176</v>
      </c>
      <c r="J698" s="12" t="s">
        <v>1157</v>
      </c>
      <c r="K698" s="12" t="s">
        <v>1206</v>
      </c>
      <c r="L698" s="84" t="s">
        <v>723</v>
      </c>
      <c r="M698" s="85"/>
      <c r="N698" s="88" t="s">
        <v>723</v>
      </c>
      <c r="O698" s="118">
        <v>0.50614906999999998</v>
      </c>
      <c r="P698" s="116">
        <v>12.88</v>
      </c>
      <c r="Q698" s="116">
        <v>19.3992</v>
      </c>
      <c r="R698" s="12">
        <v>0</v>
      </c>
      <c r="S698" s="116">
        <v>-893.13040000000001</v>
      </c>
      <c r="T698" s="12">
        <v>0</v>
      </c>
      <c r="U698" s="12">
        <v>137</v>
      </c>
      <c r="V698" s="116">
        <v>1764.56</v>
      </c>
      <c r="W698" s="116">
        <v>2657.6904</v>
      </c>
      <c r="X698" s="12" t="s">
        <v>256</v>
      </c>
      <c r="Y698" s="12">
        <v>1</v>
      </c>
      <c r="Z698" s="12">
        <v>1</v>
      </c>
      <c r="AA698" s="12">
        <v>0</v>
      </c>
      <c r="AB698" s="12">
        <v>1</v>
      </c>
      <c r="AC698" s="12">
        <v>6</v>
      </c>
      <c r="AD698" s="12">
        <v>4</v>
      </c>
      <c r="AE698" s="12">
        <v>1</v>
      </c>
      <c r="AF698" s="12">
        <v>18</v>
      </c>
      <c r="AG698" s="12" t="s">
        <v>2229</v>
      </c>
      <c r="AH698" s="12" t="s">
        <v>1552</v>
      </c>
    </row>
    <row r="699" spans="2:34" ht="28.8" x14ac:dyDescent="0.3">
      <c r="B699" s="12" t="s">
        <v>1105</v>
      </c>
      <c r="C699" s="12" t="s">
        <v>304</v>
      </c>
      <c r="D699" s="12" t="s">
        <v>330</v>
      </c>
      <c r="E699" s="12" t="s">
        <v>251</v>
      </c>
      <c r="F699" s="12" t="s">
        <v>1531</v>
      </c>
      <c r="G699" s="12" t="s">
        <v>2898</v>
      </c>
      <c r="H699" s="12" t="s">
        <v>1205</v>
      </c>
      <c r="I699" s="12" t="s">
        <v>1176</v>
      </c>
      <c r="J699" s="12" t="s">
        <v>1157</v>
      </c>
      <c r="K699" s="12" t="s">
        <v>1206</v>
      </c>
      <c r="L699" s="84" t="s">
        <v>722</v>
      </c>
      <c r="M699" s="85"/>
      <c r="N699" s="88" t="s">
        <v>722</v>
      </c>
      <c r="O699" s="118">
        <v>-0.51645962999999995</v>
      </c>
      <c r="P699" s="116">
        <v>12.88</v>
      </c>
      <c r="Q699" s="116">
        <v>6.2279999999999998</v>
      </c>
      <c r="R699" s="12">
        <v>0</v>
      </c>
      <c r="S699" s="116">
        <v>911.32399999999996</v>
      </c>
      <c r="T699" s="12">
        <v>1</v>
      </c>
      <c r="U699" s="12">
        <v>137</v>
      </c>
      <c r="V699" s="116">
        <v>1764.56</v>
      </c>
      <c r="W699" s="116">
        <v>853.23599999999999</v>
      </c>
      <c r="X699" s="12" t="s">
        <v>256</v>
      </c>
      <c r="Y699" s="12">
        <v>0</v>
      </c>
      <c r="Z699" s="12">
        <v>0</v>
      </c>
      <c r="AA699" s="12">
        <v>0</v>
      </c>
      <c r="AB699" s="12">
        <v>0</v>
      </c>
      <c r="AC699" s="12">
        <v>4</v>
      </c>
      <c r="AD699" s="12">
        <v>4</v>
      </c>
      <c r="AE699" s="12">
        <v>1</v>
      </c>
      <c r="AF699" s="12">
        <v>18</v>
      </c>
      <c r="AG699" s="12" t="s">
        <v>2228</v>
      </c>
      <c r="AH699" s="12" t="s">
        <v>1552</v>
      </c>
    </row>
    <row r="700" spans="2:34" ht="28.8" x14ac:dyDescent="0.3">
      <c r="B700" s="12" t="s">
        <v>1105</v>
      </c>
      <c r="C700" s="12" t="s">
        <v>304</v>
      </c>
      <c r="D700" s="12" t="s">
        <v>330</v>
      </c>
      <c r="E700" s="12" t="s">
        <v>260</v>
      </c>
      <c r="F700" s="12" t="s">
        <v>2846</v>
      </c>
      <c r="G700" s="12" t="s">
        <v>2898</v>
      </c>
      <c r="H700" s="12" t="s">
        <v>1205</v>
      </c>
      <c r="I700" s="12" t="s">
        <v>1176</v>
      </c>
      <c r="J700" s="12" t="s">
        <v>1157</v>
      </c>
      <c r="K700" s="12" t="s">
        <v>1206</v>
      </c>
      <c r="L700" s="84" t="s">
        <v>722</v>
      </c>
      <c r="M700" s="85"/>
      <c r="N700" s="88" t="s">
        <v>722</v>
      </c>
      <c r="O700" s="118">
        <v>-0.30244565000000001</v>
      </c>
      <c r="P700" s="116">
        <v>12.88</v>
      </c>
      <c r="Q700" s="116">
        <v>8.9845000000000006</v>
      </c>
      <c r="R700" s="12">
        <v>0</v>
      </c>
      <c r="S700" s="116">
        <v>533.68349999999998</v>
      </c>
      <c r="T700" s="12">
        <v>2</v>
      </c>
      <c r="U700" s="12">
        <v>137</v>
      </c>
      <c r="V700" s="116">
        <v>1764.56</v>
      </c>
      <c r="W700" s="116">
        <v>1230.8765000000001</v>
      </c>
      <c r="X700" s="12" t="s">
        <v>256</v>
      </c>
      <c r="Y700" s="12">
        <v>0</v>
      </c>
      <c r="Z700" s="12">
        <v>0</v>
      </c>
      <c r="AA700" s="12">
        <v>0</v>
      </c>
      <c r="AB700" s="12">
        <v>0</v>
      </c>
      <c r="AC700" s="12">
        <v>8</v>
      </c>
      <c r="AD700" s="12">
        <v>4</v>
      </c>
      <c r="AE700" s="12">
        <v>1</v>
      </c>
      <c r="AF700" s="12">
        <v>18</v>
      </c>
      <c r="AG700" s="12" t="s">
        <v>2230</v>
      </c>
      <c r="AH700" s="12" t="s">
        <v>1552</v>
      </c>
    </row>
    <row r="701" spans="2:34" ht="28.8" x14ac:dyDescent="0.3">
      <c r="B701" s="12" t="s">
        <v>1105</v>
      </c>
      <c r="C701" s="12" t="s">
        <v>304</v>
      </c>
      <c r="D701" s="12" t="s">
        <v>330</v>
      </c>
      <c r="E701" s="12" t="s">
        <v>254</v>
      </c>
      <c r="F701" s="12" t="s">
        <v>2846</v>
      </c>
      <c r="G701" s="12" t="s">
        <v>1532</v>
      </c>
      <c r="H701" s="12" t="s">
        <v>1205</v>
      </c>
      <c r="I701" s="12" t="s">
        <v>1176</v>
      </c>
      <c r="J701" s="12" t="s">
        <v>1157</v>
      </c>
      <c r="K701" s="12" t="s">
        <v>1206</v>
      </c>
      <c r="L701" s="84" t="s">
        <v>722</v>
      </c>
      <c r="M701" s="85"/>
      <c r="N701" s="88" t="s">
        <v>722</v>
      </c>
      <c r="O701" s="118">
        <v>-0.23937887999999999</v>
      </c>
      <c r="P701" s="116">
        <v>12.88</v>
      </c>
      <c r="Q701" s="116">
        <v>9.7967999999999993</v>
      </c>
      <c r="R701" s="12">
        <v>0</v>
      </c>
      <c r="S701" s="116">
        <v>422.39839999999998</v>
      </c>
      <c r="T701" s="12">
        <v>3</v>
      </c>
      <c r="U701" s="12">
        <v>137</v>
      </c>
      <c r="V701" s="116">
        <v>1764.56</v>
      </c>
      <c r="W701" s="116">
        <v>1342.1615999999999</v>
      </c>
      <c r="X701" s="12" t="s">
        <v>256</v>
      </c>
      <c r="Y701" s="12">
        <v>0</v>
      </c>
      <c r="Z701" s="12">
        <v>0</v>
      </c>
      <c r="AA701" s="12">
        <v>0</v>
      </c>
      <c r="AB701" s="12">
        <v>0</v>
      </c>
      <c r="AC701" s="12">
        <v>5</v>
      </c>
      <c r="AD701" s="12">
        <v>4</v>
      </c>
      <c r="AE701" s="12">
        <v>1</v>
      </c>
      <c r="AF701" s="12">
        <v>18</v>
      </c>
      <c r="AG701" s="12" t="s">
        <v>2231</v>
      </c>
      <c r="AH701" s="12" t="s">
        <v>1552</v>
      </c>
    </row>
    <row r="702" spans="2:34" ht="28.8" x14ac:dyDescent="0.3">
      <c r="B702" s="12" t="s">
        <v>1105</v>
      </c>
      <c r="C702" s="12" t="s">
        <v>304</v>
      </c>
      <c r="D702" s="12" t="s">
        <v>330</v>
      </c>
      <c r="E702" s="12" t="s">
        <v>249</v>
      </c>
      <c r="F702" s="12" t="s">
        <v>1531</v>
      </c>
      <c r="G702" s="12" t="s">
        <v>1532</v>
      </c>
      <c r="H702" s="12" t="s">
        <v>1205</v>
      </c>
      <c r="I702" s="12" t="s">
        <v>1176</v>
      </c>
      <c r="J702" s="12" t="s">
        <v>1157</v>
      </c>
      <c r="K702" s="12" t="s">
        <v>1206</v>
      </c>
      <c r="L702" s="84" t="s">
        <v>722</v>
      </c>
      <c r="M702" s="85"/>
      <c r="N702" s="88" t="s">
        <v>722</v>
      </c>
      <c r="O702" s="118">
        <v>0.36715839</v>
      </c>
      <c r="P702" s="116">
        <v>12.88</v>
      </c>
      <c r="Q702" s="116">
        <v>17.609000000000002</v>
      </c>
      <c r="R702" s="12">
        <v>0</v>
      </c>
      <c r="S702" s="116">
        <v>-647.87300000000005</v>
      </c>
      <c r="T702" s="12">
        <v>4</v>
      </c>
      <c r="U702" s="12">
        <v>137</v>
      </c>
      <c r="V702" s="116">
        <v>1764.56</v>
      </c>
      <c r="W702" s="116">
        <v>2412.433</v>
      </c>
      <c r="X702" s="12" t="s">
        <v>256</v>
      </c>
      <c r="Y702" s="12">
        <v>1</v>
      </c>
      <c r="Z702" s="12">
        <v>0</v>
      </c>
      <c r="AA702" s="12">
        <v>0</v>
      </c>
      <c r="AB702" s="12">
        <v>0</v>
      </c>
      <c r="AC702" s="12">
        <v>3</v>
      </c>
      <c r="AD702" s="12">
        <v>4</v>
      </c>
      <c r="AE702" s="12">
        <v>1</v>
      </c>
      <c r="AF702" s="12">
        <v>18</v>
      </c>
      <c r="AG702" s="12" t="s">
        <v>2232</v>
      </c>
      <c r="AH702" s="12" t="s">
        <v>1552</v>
      </c>
    </row>
    <row r="703" spans="2:34" ht="28.8" x14ac:dyDescent="0.3">
      <c r="B703" s="12" t="s">
        <v>1105</v>
      </c>
      <c r="C703" s="12" t="s">
        <v>304</v>
      </c>
      <c r="D703" s="12" t="s">
        <v>330</v>
      </c>
      <c r="E703" s="12" t="s">
        <v>259</v>
      </c>
      <c r="F703" s="12" t="s">
        <v>2846</v>
      </c>
      <c r="G703" s="12" t="s">
        <v>1532</v>
      </c>
      <c r="H703" s="12" t="s">
        <v>1205</v>
      </c>
      <c r="I703" s="12" t="s">
        <v>1176</v>
      </c>
      <c r="J703" s="12" t="s">
        <v>1157</v>
      </c>
      <c r="K703" s="12" t="s">
        <v>1206</v>
      </c>
      <c r="L703" s="84" t="s">
        <v>722</v>
      </c>
      <c r="M703" s="85"/>
      <c r="N703" s="88" t="s">
        <v>722</v>
      </c>
      <c r="O703" s="118">
        <v>0.40007764000000001</v>
      </c>
      <c r="P703" s="116">
        <v>12.88</v>
      </c>
      <c r="Q703" s="116">
        <v>18.033000000000001</v>
      </c>
      <c r="R703" s="12">
        <v>0</v>
      </c>
      <c r="S703" s="116">
        <v>-705.96099999999899</v>
      </c>
      <c r="T703" s="12">
        <v>5</v>
      </c>
      <c r="U703" s="12">
        <v>137</v>
      </c>
      <c r="V703" s="116">
        <v>1764.56</v>
      </c>
      <c r="W703" s="116">
        <v>2470.5210000000002</v>
      </c>
      <c r="X703" s="12" t="s">
        <v>256</v>
      </c>
      <c r="Y703" s="12">
        <v>1</v>
      </c>
      <c r="Z703" s="12">
        <v>0</v>
      </c>
      <c r="AA703" s="12">
        <v>0</v>
      </c>
      <c r="AB703" s="12">
        <v>0</v>
      </c>
      <c r="AC703" s="12">
        <v>7</v>
      </c>
      <c r="AD703" s="12">
        <v>4</v>
      </c>
      <c r="AE703" s="12">
        <v>1</v>
      </c>
      <c r="AF703" s="12">
        <v>18</v>
      </c>
      <c r="AG703" s="12" t="s">
        <v>2233</v>
      </c>
      <c r="AH703" s="12" t="s">
        <v>1552</v>
      </c>
    </row>
    <row r="704" spans="2:34" ht="28.8" x14ac:dyDescent="0.3">
      <c r="B704" s="12" t="s">
        <v>1105</v>
      </c>
      <c r="C704" s="12" t="s">
        <v>304</v>
      </c>
      <c r="D704" s="12" t="s">
        <v>333</v>
      </c>
      <c r="E704" s="12" t="s">
        <v>256</v>
      </c>
      <c r="F704" s="12" t="s">
        <v>2846</v>
      </c>
      <c r="G704" s="12" t="s">
        <v>2898</v>
      </c>
      <c r="H704" s="12" t="s">
        <v>1205</v>
      </c>
      <c r="I704" s="12" t="s">
        <v>1176</v>
      </c>
      <c r="J704" s="12" t="s">
        <v>1157</v>
      </c>
      <c r="K704" s="12" t="s">
        <v>1206</v>
      </c>
      <c r="L704" s="84" t="s">
        <v>723</v>
      </c>
      <c r="M704" s="85"/>
      <c r="N704" s="88" t="s">
        <v>723</v>
      </c>
      <c r="O704" s="118">
        <v>0.50614906999999998</v>
      </c>
      <c r="P704" s="116">
        <v>1764.56</v>
      </c>
      <c r="Q704" s="116">
        <v>2657.6904</v>
      </c>
      <c r="R704" s="12">
        <v>0</v>
      </c>
      <c r="S704" s="116">
        <v>-893.13040000000001</v>
      </c>
      <c r="T704" s="12">
        <v>0</v>
      </c>
      <c r="U704" s="12">
        <v>1</v>
      </c>
      <c r="V704" s="116">
        <v>1764.56</v>
      </c>
      <c r="W704" s="116">
        <v>2657.6904</v>
      </c>
      <c r="X704" s="12" t="s">
        <v>256</v>
      </c>
      <c r="Y704" s="12">
        <v>1</v>
      </c>
      <c r="Z704" s="12">
        <v>1</v>
      </c>
      <c r="AA704" s="12">
        <v>0</v>
      </c>
      <c r="AB704" s="12">
        <v>1</v>
      </c>
      <c r="AC704" s="12">
        <v>6</v>
      </c>
      <c r="AD704" s="12">
        <v>5</v>
      </c>
      <c r="AE704" s="12">
        <v>1</v>
      </c>
      <c r="AF704" s="12">
        <v>18</v>
      </c>
      <c r="AG704" s="12" t="s">
        <v>2235</v>
      </c>
      <c r="AH704" s="12" t="s">
        <v>1552</v>
      </c>
    </row>
    <row r="705" spans="2:34" ht="28.8" x14ac:dyDescent="0.3">
      <c r="B705" s="12" t="s">
        <v>1105</v>
      </c>
      <c r="C705" s="12" t="s">
        <v>304</v>
      </c>
      <c r="D705" s="12" t="s">
        <v>333</v>
      </c>
      <c r="E705" s="12" t="s">
        <v>251</v>
      </c>
      <c r="F705" s="12" t="s">
        <v>1531</v>
      </c>
      <c r="G705" s="12" t="s">
        <v>2898</v>
      </c>
      <c r="H705" s="12" t="s">
        <v>1205</v>
      </c>
      <c r="I705" s="12" t="s">
        <v>1176</v>
      </c>
      <c r="J705" s="12" t="s">
        <v>1157</v>
      </c>
      <c r="K705" s="12" t="s">
        <v>1206</v>
      </c>
      <c r="L705" s="84" t="s">
        <v>722</v>
      </c>
      <c r="M705" s="85"/>
      <c r="N705" s="88" t="s">
        <v>722</v>
      </c>
      <c r="O705" s="118">
        <v>-0.51645962999999995</v>
      </c>
      <c r="P705" s="116">
        <v>1764.56</v>
      </c>
      <c r="Q705" s="116">
        <v>853.23599999999999</v>
      </c>
      <c r="R705" s="12">
        <v>0</v>
      </c>
      <c r="S705" s="116">
        <v>911.32399999999996</v>
      </c>
      <c r="T705" s="12">
        <v>1</v>
      </c>
      <c r="U705" s="12">
        <v>1</v>
      </c>
      <c r="V705" s="116">
        <v>1764.56</v>
      </c>
      <c r="W705" s="116">
        <v>853.23599999999999</v>
      </c>
      <c r="X705" s="12" t="s">
        <v>256</v>
      </c>
      <c r="Y705" s="12">
        <v>0</v>
      </c>
      <c r="Z705" s="12">
        <v>0</v>
      </c>
      <c r="AA705" s="12">
        <v>0</v>
      </c>
      <c r="AB705" s="12">
        <v>0</v>
      </c>
      <c r="AC705" s="12">
        <v>4</v>
      </c>
      <c r="AD705" s="12">
        <v>5</v>
      </c>
      <c r="AE705" s="12">
        <v>1</v>
      </c>
      <c r="AF705" s="12">
        <v>18</v>
      </c>
      <c r="AG705" s="12" t="s">
        <v>2234</v>
      </c>
      <c r="AH705" s="12" t="s">
        <v>1552</v>
      </c>
    </row>
    <row r="706" spans="2:34" ht="28.8" x14ac:dyDescent="0.3">
      <c r="B706" s="12" t="s">
        <v>1105</v>
      </c>
      <c r="C706" s="12" t="s">
        <v>304</v>
      </c>
      <c r="D706" s="12" t="s">
        <v>333</v>
      </c>
      <c r="E706" s="12" t="s">
        <v>260</v>
      </c>
      <c r="F706" s="12" t="s">
        <v>2846</v>
      </c>
      <c r="G706" s="12" t="s">
        <v>2898</v>
      </c>
      <c r="H706" s="12" t="s">
        <v>1205</v>
      </c>
      <c r="I706" s="12" t="s">
        <v>1176</v>
      </c>
      <c r="J706" s="12" t="s">
        <v>1157</v>
      </c>
      <c r="K706" s="12" t="s">
        <v>1206</v>
      </c>
      <c r="L706" s="84" t="s">
        <v>722</v>
      </c>
      <c r="M706" s="85"/>
      <c r="N706" s="88" t="s">
        <v>722</v>
      </c>
      <c r="O706" s="118">
        <v>-0.30244411999999998</v>
      </c>
      <c r="P706" s="116">
        <v>1764.56</v>
      </c>
      <c r="Q706" s="116">
        <v>1230.8792000000001</v>
      </c>
      <c r="R706" s="12">
        <v>0</v>
      </c>
      <c r="S706" s="116">
        <v>533.68079999999998</v>
      </c>
      <c r="T706" s="12">
        <v>2</v>
      </c>
      <c r="U706" s="12">
        <v>1</v>
      </c>
      <c r="V706" s="116">
        <v>1764.56</v>
      </c>
      <c r="W706" s="116">
        <v>1230.8792000000001</v>
      </c>
      <c r="X706" s="12" t="s">
        <v>256</v>
      </c>
      <c r="Y706" s="12">
        <v>0</v>
      </c>
      <c r="Z706" s="12">
        <v>0</v>
      </c>
      <c r="AA706" s="12">
        <v>0</v>
      </c>
      <c r="AB706" s="12">
        <v>0</v>
      </c>
      <c r="AC706" s="12">
        <v>8</v>
      </c>
      <c r="AD706" s="12">
        <v>5</v>
      </c>
      <c r="AE706" s="12">
        <v>1</v>
      </c>
      <c r="AF706" s="12">
        <v>18</v>
      </c>
      <c r="AG706" s="12" t="s">
        <v>2236</v>
      </c>
      <c r="AH706" s="12" t="s">
        <v>1552</v>
      </c>
    </row>
    <row r="707" spans="2:34" ht="28.8" x14ac:dyDescent="0.3">
      <c r="B707" s="12" t="s">
        <v>1105</v>
      </c>
      <c r="C707" s="12" t="s">
        <v>304</v>
      </c>
      <c r="D707" s="12" t="s">
        <v>333</v>
      </c>
      <c r="E707" s="12" t="s">
        <v>254</v>
      </c>
      <c r="F707" s="12" t="s">
        <v>2846</v>
      </c>
      <c r="G707" s="12" t="s">
        <v>1532</v>
      </c>
      <c r="H707" s="12" t="s">
        <v>1205</v>
      </c>
      <c r="I707" s="12" t="s">
        <v>1176</v>
      </c>
      <c r="J707" s="12" t="s">
        <v>1157</v>
      </c>
      <c r="K707" s="12" t="s">
        <v>1206</v>
      </c>
      <c r="L707" s="84" t="s">
        <v>722</v>
      </c>
      <c r="M707" s="85"/>
      <c r="N707" s="88" t="s">
        <v>722</v>
      </c>
      <c r="O707" s="118">
        <v>-0.23937887999999999</v>
      </c>
      <c r="P707" s="116">
        <v>1764.56</v>
      </c>
      <c r="Q707" s="116">
        <v>1342.1615999999999</v>
      </c>
      <c r="R707" s="12">
        <v>0</v>
      </c>
      <c r="S707" s="116">
        <v>422.39839999999998</v>
      </c>
      <c r="T707" s="12">
        <v>3</v>
      </c>
      <c r="U707" s="12">
        <v>1</v>
      </c>
      <c r="V707" s="116">
        <v>1764.56</v>
      </c>
      <c r="W707" s="116">
        <v>1342.1615999999999</v>
      </c>
      <c r="X707" s="12" t="s">
        <v>256</v>
      </c>
      <c r="Y707" s="12">
        <v>0</v>
      </c>
      <c r="Z707" s="12">
        <v>0</v>
      </c>
      <c r="AA707" s="12">
        <v>0</v>
      </c>
      <c r="AB707" s="12">
        <v>0</v>
      </c>
      <c r="AC707" s="12">
        <v>5</v>
      </c>
      <c r="AD707" s="12">
        <v>5</v>
      </c>
      <c r="AE707" s="12">
        <v>1</v>
      </c>
      <c r="AF707" s="12">
        <v>18</v>
      </c>
      <c r="AG707" s="12" t="s">
        <v>2237</v>
      </c>
      <c r="AH707" s="12" t="s">
        <v>1552</v>
      </c>
    </row>
    <row r="708" spans="2:34" ht="28.8" x14ac:dyDescent="0.3">
      <c r="B708" s="12" t="s">
        <v>1105</v>
      </c>
      <c r="C708" s="12" t="s">
        <v>304</v>
      </c>
      <c r="D708" s="12" t="s">
        <v>333</v>
      </c>
      <c r="E708" s="12" t="s">
        <v>249</v>
      </c>
      <c r="F708" s="12" t="s">
        <v>1531</v>
      </c>
      <c r="G708" s="12" t="s">
        <v>1532</v>
      </c>
      <c r="H708" s="12" t="s">
        <v>1205</v>
      </c>
      <c r="I708" s="12" t="s">
        <v>1176</v>
      </c>
      <c r="J708" s="12" t="s">
        <v>1157</v>
      </c>
      <c r="K708" s="12" t="s">
        <v>1206</v>
      </c>
      <c r="L708" s="84" t="s">
        <v>722</v>
      </c>
      <c r="M708" s="85"/>
      <c r="N708" s="88" t="s">
        <v>722</v>
      </c>
      <c r="O708" s="118">
        <v>0.36715452999999998</v>
      </c>
      <c r="P708" s="116">
        <v>1764.56</v>
      </c>
      <c r="Q708" s="116">
        <v>2412.4261999999999</v>
      </c>
      <c r="R708" s="12">
        <v>0</v>
      </c>
      <c r="S708" s="116">
        <v>-647.86620000000005</v>
      </c>
      <c r="T708" s="12">
        <v>4</v>
      </c>
      <c r="U708" s="12">
        <v>1</v>
      </c>
      <c r="V708" s="116">
        <v>1764.56</v>
      </c>
      <c r="W708" s="116">
        <v>2412.4261999999999</v>
      </c>
      <c r="X708" s="12" t="s">
        <v>256</v>
      </c>
      <c r="Y708" s="12">
        <v>1</v>
      </c>
      <c r="Z708" s="12">
        <v>0</v>
      </c>
      <c r="AA708" s="12">
        <v>0</v>
      </c>
      <c r="AB708" s="12">
        <v>0</v>
      </c>
      <c r="AC708" s="12">
        <v>3</v>
      </c>
      <c r="AD708" s="12">
        <v>5</v>
      </c>
      <c r="AE708" s="12">
        <v>1</v>
      </c>
      <c r="AF708" s="12">
        <v>18</v>
      </c>
      <c r="AG708" s="12" t="s">
        <v>2238</v>
      </c>
      <c r="AH708" s="12" t="s">
        <v>1552</v>
      </c>
    </row>
    <row r="709" spans="2:34" ht="28.8" x14ac:dyDescent="0.3">
      <c r="B709" s="12" t="s">
        <v>1105</v>
      </c>
      <c r="C709" s="12" t="s">
        <v>304</v>
      </c>
      <c r="D709" s="12" t="s">
        <v>333</v>
      </c>
      <c r="E709" s="12" t="s">
        <v>259</v>
      </c>
      <c r="F709" s="12" t="s">
        <v>2846</v>
      </c>
      <c r="G709" s="12" t="s">
        <v>1532</v>
      </c>
      <c r="H709" s="12" t="s">
        <v>1205</v>
      </c>
      <c r="I709" s="12" t="s">
        <v>1176</v>
      </c>
      <c r="J709" s="12" t="s">
        <v>1157</v>
      </c>
      <c r="K709" s="12" t="s">
        <v>1206</v>
      </c>
      <c r="L709" s="84" t="s">
        <v>722</v>
      </c>
      <c r="M709" s="85"/>
      <c r="N709" s="88" t="s">
        <v>722</v>
      </c>
      <c r="O709" s="118">
        <v>0.40007451999999999</v>
      </c>
      <c r="P709" s="116">
        <v>1764.56</v>
      </c>
      <c r="Q709" s="116">
        <v>2470.5155</v>
      </c>
      <c r="R709" s="12">
        <v>0</v>
      </c>
      <c r="S709" s="116">
        <v>-705.95550000000003</v>
      </c>
      <c r="T709" s="12">
        <v>5</v>
      </c>
      <c r="U709" s="12">
        <v>1</v>
      </c>
      <c r="V709" s="116">
        <v>1764.56</v>
      </c>
      <c r="W709" s="116">
        <v>2470.5155</v>
      </c>
      <c r="X709" s="12" t="s">
        <v>256</v>
      </c>
      <c r="Y709" s="12">
        <v>1</v>
      </c>
      <c r="Z709" s="12">
        <v>0</v>
      </c>
      <c r="AA709" s="12">
        <v>0</v>
      </c>
      <c r="AB709" s="12">
        <v>0</v>
      </c>
      <c r="AC709" s="12">
        <v>7</v>
      </c>
      <c r="AD709" s="12">
        <v>5</v>
      </c>
      <c r="AE709" s="12">
        <v>1</v>
      </c>
      <c r="AF709" s="12">
        <v>18</v>
      </c>
      <c r="AG709" s="12" t="s">
        <v>2239</v>
      </c>
      <c r="AH709" s="12" t="s">
        <v>1552</v>
      </c>
    </row>
    <row r="710" spans="2:34" ht="43.2" x14ac:dyDescent="0.3">
      <c r="B710" s="12" t="s">
        <v>1105</v>
      </c>
      <c r="C710" s="12" t="s">
        <v>304</v>
      </c>
      <c r="D710" s="12" t="s">
        <v>312</v>
      </c>
      <c r="E710" s="12" t="s">
        <v>256</v>
      </c>
      <c r="F710" s="12" t="s">
        <v>2846</v>
      </c>
      <c r="G710" s="12" t="s">
        <v>2898</v>
      </c>
      <c r="H710" s="12" t="s">
        <v>1209</v>
      </c>
      <c r="I710" s="12" t="s">
        <v>1176</v>
      </c>
      <c r="J710" s="12" t="s">
        <v>1157</v>
      </c>
      <c r="K710" s="12" t="s">
        <v>1210</v>
      </c>
      <c r="L710" s="84" t="s">
        <v>722</v>
      </c>
      <c r="M710" s="85"/>
      <c r="N710" s="88" t="s">
        <v>722</v>
      </c>
      <c r="O710" s="118">
        <v>-0.66100000000000003</v>
      </c>
      <c r="P710" s="116">
        <v>15</v>
      </c>
      <c r="Q710" s="116">
        <v>5.085</v>
      </c>
      <c r="R710" s="12">
        <v>0</v>
      </c>
      <c r="S710" s="116">
        <v>3559.4849999999901</v>
      </c>
      <c r="T710" s="12">
        <v>1</v>
      </c>
      <c r="U710" s="12">
        <v>359</v>
      </c>
      <c r="V710" s="116">
        <v>5385</v>
      </c>
      <c r="W710" s="116">
        <v>1825.5150000000001</v>
      </c>
      <c r="X710" s="12" t="s">
        <v>256</v>
      </c>
      <c r="Y710" s="12">
        <v>0</v>
      </c>
      <c r="Z710" s="12">
        <v>0</v>
      </c>
      <c r="AA710" s="12">
        <v>0</v>
      </c>
      <c r="AB710" s="12">
        <v>1</v>
      </c>
      <c r="AC710" s="12">
        <v>6</v>
      </c>
      <c r="AD710" s="12">
        <v>1</v>
      </c>
      <c r="AE710" s="12">
        <v>1</v>
      </c>
      <c r="AF710" s="12">
        <v>19</v>
      </c>
      <c r="AG710" s="12" t="s">
        <v>2240</v>
      </c>
      <c r="AH710" s="12" t="s">
        <v>1552</v>
      </c>
    </row>
    <row r="711" spans="2:34" ht="43.2" x14ac:dyDescent="0.3">
      <c r="B711" s="12" t="s">
        <v>1105</v>
      </c>
      <c r="C711" s="12" t="s">
        <v>304</v>
      </c>
      <c r="D711" s="12" t="s">
        <v>312</v>
      </c>
      <c r="E711" s="12" t="s">
        <v>254</v>
      </c>
      <c r="F711" s="12" t="s">
        <v>2846</v>
      </c>
      <c r="G711" s="12" t="s">
        <v>1532</v>
      </c>
      <c r="H711" s="12" t="s">
        <v>1209</v>
      </c>
      <c r="I711" s="12" t="s">
        <v>1176</v>
      </c>
      <c r="J711" s="12" t="s">
        <v>1157</v>
      </c>
      <c r="K711" s="12" t="s">
        <v>1210</v>
      </c>
      <c r="L711" s="84" t="s">
        <v>722</v>
      </c>
      <c r="M711" s="85"/>
      <c r="N711" s="88" t="s">
        <v>722</v>
      </c>
      <c r="O711" s="118">
        <v>-0.60499999999999998</v>
      </c>
      <c r="P711" s="116">
        <v>15</v>
      </c>
      <c r="Q711" s="116">
        <v>5.9249999999999998</v>
      </c>
      <c r="R711" s="12">
        <v>0</v>
      </c>
      <c r="S711" s="116">
        <v>3257.9249999999902</v>
      </c>
      <c r="T711" s="12">
        <v>2</v>
      </c>
      <c r="U711" s="12">
        <v>359</v>
      </c>
      <c r="V711" s="116">
        <v>5385</v>
      </c>
      <c r="W711" s="116">
        <v>2127.0749999999998</v>
      </c>
      <c r="X711" s="12" t="s">
        <v>256</v>
      </c>
      <c r="Y711" s="12">
        <v>0</v>
      </c>
      <c r="Z711" s="12">
        <v>0</v>
      </c>
      <c r="AA711" s="12">
        <v>0</v>
      </c>
      <c r="AB711" s="12">
        <v>0</v>
      </c>
      <c r="AC711" s="12">
        <v>5</v>
      </c>
      <c r="AD711" s="12">
        <v>1</v>
      </c>
      <c r="AE711" s="12">
        <v>1</v>
      </c>
      <c r="AF711" s="12">
        <v>19</v>
      </c>
      <c r="AG711" s="12" t="s">
        <v>2241</v>
      </c>
      <c r="AH711" s="12" t="s">
        <v>1552</v>
      </c>
    </row>
    <row r="712" spans="2:34" ht="43.2" x14ac:dyDescent="0.3">
      <c r="B712" s="12" t="s">
        <v>1105</v>
      </c>
      <c r="C712" s="12" t="s">
        <v>304</v>
      </c>
      <c r="D712" s="12" t="s">
        <v>312</v>
      </c>
      <c r="E712" s="12" t="s">
        <v>249</v>
      </c>
      <c r="F712" s="12" t="s">
        <v>1531</v>
      </c>
      <c r="G712" s="12" t="s">
        <v>1532</v>
      </c>
      <c r="H712" s="12" t="s">
        <v>1209</v>
      </c>
      <c r="I712" s="12" t="s">
        <v>1176</v>
      </c>
      <c r="J712" s="12" t="s">
        <v>1157</v>
      </c>
      <c r="K712" s="12" t="s">
        <v>1210</v>
      </c>
      <c r="L712" s="84" t="s">
        <v>722</v>
      </c>
      <c r="M712" s="85"/>
      <c r="N712" s="88" t="s">
        <v>722</v>
      </c>
      <c r="O712" s="118">
        <v>-0.46300000000000002</v>
      </c>
      <c r="P712" s="116">
        <v>15</v>
      </c>
      <c r="Q712" s="116">
        <v>8.0549999999999997</v>
      </c>
      <c r="R712" s="12">
        <v>0</v>
      </c>
      <c r="S712" s="116">
        <v>2493.2550000000001</v>
      </c>
      <c r="T712" s="12">
        <v>3</v>
      </c>
      <c r="U712" s="12">
        <v>359</v>
      </c>
      <c r="V712" s="116">
        <v>5385</v>
      </c>
      <c r="W712" s="116">
        <v>2891.7449999999999</v>
      </c>
      <c r="X712" s="12" t="s">
        <v>256</v>
      </c>
      <c r="Y712" s="12">
        <v>0</v>
      </c>
      <c r="Z712" s="12">
        <v>0</v>
      </c>
      <c r="AA712" s="12">
        <v>0</v>
      </c>
      <c r="AB712" s="12">
        <v>0</v>
      </c>
      <c r="AC712" s="12">
        <v>3</v>
      </c>
      <c r="AD712" s="12">
        <v>1</v>
      </c>
      <c r="AE712" s="12">
        <v>1</v>
      </c>
      <c r="AF712" s="12">
        <v>19</v>
      </c>
      <c r="AG712" s="12" t="s">
        <v>2242</v>
      </c>
      <c r="AH712" s="12" t="s">
        <v>1552</v>
      </c>
    </row>
    <row r="713" spans="2:34" ht="43.2" x14ac:dyDescent="0.3">
      <c r="B713" s="12" t="s">
        <v>1105</v>
      </c>
      <c r="C713" s="12" t="s">
        <v>304</v>
      </c>
      <c r="D713" s="12" t="s">
        <v>312</v>
      </c>
      <c r="E713" s="12" t="s">
        <v>259</v>
      </c>
      <c r="F713" s="12" t="s">
        <v>2846</v>
      </c>
      <c r="G713" s="12" t="s">
        <v>1532</v>
      </c>
      <c r="H713" s="12" t="s">
        <v>1209</v>
      </c>
      <c r="I713" s="12" t="s">
        <v>1176</v>
      </c>
      <c r="J713" s="12" t="s">
        <v>1157</v>
      </c>
      <c r="K713" s="12" t="s">
        <v>1210</v>
      </c>
      <c r="L713" s="84" t="s">
        <v>722</v>
      </c>
      <c r="M713" s="85"/>
      <c r="N713" s="88" t="s">
        <v>722</v>
      </c>
      <c r="O713" s="118">
        <v>-0.45100000000000001</v>
      </c>
      <c r="P713" s="116">
        <v>15</v>
      </c>
      <c r="Q713" s="116">
        <v>8.2349999999999994</v>
      </c>
      <c r="R713" s="12">
        <v>0</v>
      </c>
      <c r="S713" s="116">
        <v>2428.6349999999902</v>
      </c>
      <c r="T713" s="12">
        <v>4</v>
      </c>
      <c r="U713" s="12">
        <v>359</v>
      </c>
      <c r="V713" s="116">
        <v>5385</v>
      </c>
      <c r="W713" s="116">
        <v>2956.3649999999998</v>
      </c>
      <c r="X713" s="12" t="s">
        <v>256</v>
      </c>
      <c r="Y713" s="12">
        <v>0</v>
      </c>
      <c r="Z713" s="12">
        <v>0</v>
      </c>
      <c r="AA713" s="12">
        <v>0</v>
      </c>
      <c r="AB713" s="12">
        <v>0</v>
      </c>
      <c r="AC713" s="12">
        <v>7</v>
      </c>
      <c r="AD713" s="12">
        <v>1</v>
      </c>
      <c r="AE713" s="12">
        <v>1</v>
      </c>
      <c r="AF713" s="12">
        <v>19</v>
      </c>
      <c r="AG713" s="12" t="s">
        <v>2243</v>
      </c>
      <c r="AH713" s="12" t="s">
        <v>1552</v>
      </c>
    </row>
    <row r="714" spans="2:34" ht="43.2" x14ac:dyDescent="0.3">
      <c r="B714" s="12" t="s">
        <v>1105</v>
      </c>
      <c r="C714" s="12" t="s">
        <v>304</v>
      </c>
      <c r="D714" s="12" t="s">
        <v>312</v>
      </c>
      <c r="E714" s="12" t="s">
        <v>260</v>
      </c>
      <c r="F714" s="12" t="s">
        <v>2846</v>
      </c>
      <c r="G714" s="12" t="s">
        <v>2898</v>
      </c>
      <c r="H714" s="12" t="s">
        <v>1209</v>
      </c>
      <c r="I714" s="12" t="s">
        <v>1176</v>
      </c>
      <c r="J714" s="12" t="s">
        <v>1157</v>
      </c>
      <c r="K714" s="12" t="s">
        <v>1210</v>
      </c>
      <c r="L714" s="84" t="s">
        <v>722</v>
      </c>
      <c r="M714" s="85"/>
      <c r="N714" s="88" t="s">
        <v>722</v>
      </c>
      <c r="O714" s="118">
        <v>-0.29799999999999999</v>
      </c>
      <c r="P714" s="116">
        <v>15</v>
      </c>
      <c r="Q714" s="116">
        <v>10.53</v>
      </c>
      <c r="R714" s="12">
        <v>0</v>
      </c>
      <c r="S714" s="116">
        <v>1604.73</v>
      </c>
      <c r="T714" s="12">
        <v>5</v>
      </c>
      <c r="U714" s="12">
        <v>359</v>
      </c>
      <c r="V714" s="116">
        <v>5385</v>
      </c>
      <c r="W714" s="116">
        <v>3780.27</v>
      </c>
      <c r="X714" s="12" t="s">
        <v>256</v>
      </c>
      <c r="Y714" s="12">
        <v>0</v>
      </c>
      <c r="Z714" s="12">
        <v>0</v>
      </c>
      <c r="AA714" s="12">
        <v>0</v>
      </c>
      <c r="AB714" s="12">
        <v>0</v>
      </c>
      <c r="AC714" s="12">
        <v>8</v>
      </c>
      <c r="AD714" s="12">
        <v>1</v>
      </c>
      <c r="AE714" s="12">
        <v>1</v>
      </c>
      <c r="AF714" s="12">
        <v>19</v>
      </c>
      <c r="AG714" s="12" t="s">
        <v>2244</v>
      </c>
      <c r="AH714" s="12" t="s">
        <v>1552</v>
      </c>
    </row>
    <row r="715" spans="2:34" ht="43.2" x14ac:dyDescent="0.3">
      <c r="B715" s="12" t="s">
        <v>1105</v>
      </c>
      <c r="C715" s="12" t="s">
        <v>304</v>
      </c>
      <c r="D715" s="12" t="s">
        <v>312</v>
      </c>
      <c r="E715" s="12" t="s">
        <v>251</v>
      </c>
      <c r="F715" s="12" t="s">
        <v>1531</v>
      </c>
      <c r="G715" s="12" t="s">
        <v>2898</v>
      </c>
      <c r="H715" s="12" t="s">
        <v>1209</v>
      </c>
      <c r="I715" s="12" t="s">
        <v>1176</v>
      </c>
      <c r="J715" s="12" t="s">
        <v>1157</v>
      </c>
      <c r="K715" s="12" t="s">
        <v>1210</v>
      </c>
      <c r="L715" s="84" t="s">
        <v>722</v>
      </c>
      <c r="M715" s="85"/>
      <c r="N715" s="88" t="s">
        <v>722</v>
      </c>
      <c r="O715" s="118">
        <v>-0.13900000000000001</v>
      </c>
      <c r="P715" s="116">
        <v>15</v>
      </c>
      <c r="Q715" s="116">
        <v>12.914999999999999</v>
      </c>
      <c r="R715" s="12">
        <v>0</v>
      </c>
      <c r="S715" s="116">
        <v>748.51499999999999</v>
      </c>
      <c r="T715" s="12">
        <v>6</v>
      </c>
      <c r="U715" s="12">
        <v>359</v>
      </c>
      <c r="V715" s="116">
        <v>5385</v>
      </c>
      <c r="W715" s="116">
        <v>4636.4849999999997</v>
      </c>
      <c r="X715" s="12" t="s">
        <v>256</v>
      </c>
      <c r="Y715" s="12">
        <v>0</v>
      </c>
      <c r="Z715" s="12">
        <v>0</v>
      </c>
      <c r="AA715" s="12">
        <v>0</v>
      </c>
      <c r="AB715" s="12">
        <v>0</v>
      </c>
      <c r="AC715" s="12">
        <v>4</v>
      </c>
      <c r="AD715" s="12">
        <v>1</v>
      </c>
      <c r="AE715" s="12">
        <v>1</v>
      </c>
      <c r="AF715" s="12">
        <v>19</v>
      </c>
      <c r="AG715" s="12" t="s">
        <v>2245</v>
      </c>
      <c r="AH715" s="12" t="s">
        <v>1552</v>
      </c>
    </row>
    <row r="716" spans="2:34" ht="43.2" x14ac:dyDescent="0.3">
      <c r="B716" s="12" t="s">
        <v>1105</v>
      </c>
      <c r="C716" s="12" t="s">
        <v>304</v>
      </c>
      <c r="D716" s="12" t="s">
        <v>312</v>
      </c>
      <c r="E716" s="12" t="s">
        <v>262</v>
      </c>
      <c r="F716" s="12" t="s">
        <v>1531</v>
      </c>
      <c r="G716" s="12" t="s">
        <v>1532</v>
      </c>
      <c r="H716" s="12" t="s">
        <v>1209</v>
      </c>
      <c r="I716" s="12" t="s">
        <v>1176</v>
      </c>
      <c r="J716" s="12" t="s">
        <v>1157</v>
      </c>
      <c r="K716" s="12" t="s">
        <v>1210</v>
      </c>
      <c r="L716" s="84" t="s">
        <v>722</v>
      </c>
      <c r="M716" s="85"/>
      <c r="N716" s="88" t="s">
        <v>722</v>
      </c>
      <c r="O716" s="118">
        <v>-0.105</v>
      </c>
      <c r="P716" s="116">
        <v>15</v>
      </c>
      <c r="Q716" s="116">
        <v>13.425000000000001</v>
      </c>
      <c r="R716" s="12">
        <v>0</v>
      </c>
      <c r="S716" s="116">
        <v>565.42499999999995</v>
      </c>
      <c r="T716" s="12">
        <v>7</v>
      </c>
      <c r="U716" s="12">
        <v>359</v>
      </c>
      <c r="V716" s="116">
        <v>5385</v>
      </c>
      <c r="W716" s="116">
        <v>4819.5749999999998</v>
      </c>
      <c r="X716" s="12" t="s">
        <v>256</v>
      </c>
      <c r="Y716" s="12">
        <v>0</v>
      </c>
      <c r="Z716" s="12">
        <v>0</v>
      </c>
      <c r="AA716" s="12">
        <v>0</v>
      </c>
      <c r="AB716" s="12">
        <v>0</v>
      </c>
      <c r="AC716" s="12">
        <v>9</v>
      </c>
      <c r="AD716" s="12">
        <v>1</v>
      </c>
      <c r="AE716" s="12">
        <v>1</v>
      </c>
      <c r="AF716" s="12">
        <v>19</v>
      </c>
      <c r="AG716" s="12" t="s">
        <v>2246</v>
      </c>
      <c r="AH716" s="12" t="s">
        <v>1552</v>
      </c>
    </row>
    <row r="717" spans="2:34" ht="28.8" x14ac:dyDescent="0.3">
      <c r="B717" s="12" t="s">
        <v>1105</v>
      </c>
      <c r="C717" s="12" t="s">
        <v>304</v>
      </c>
      <c r="D717" s="12" t="s">
        <v>322</v>
      </c>
      <c r="E717" s="12" t="s">
        <v>254</v>
      </c>
      <c r="F717" s="12" t="s">
        <v>2846</v>
      </c>
      <c r="G717" s="12" t="s">
        <v>1532</v>
      </c>
      <c r="H717" s="12" t="s">
        <v>1209</v>
      </c>
      <c r="I717" s="12" t="s">
        <v>1176</v>
      </c>
      <c r="J717" s="12" t="s">
        <v>1157</v>
      </c>
      <c r="K717" s="12" t="s">
        <v>1210</v>
      </c>
      <c r="L717" s="84" t="s">
        <v>723</v>
      </c>
      <c r="M717" s="85"/>
      <c r="N717" s="88" t="s">
        <v>723</v>
      </c>
      <c r="O717" s="118">
        <v>1.6738461499999999</v>
      </c>
      <c r="P717" s="116">
        <v>0.19500000000000001</v>
      </c>
      <c r="Q717" s="116">
        <v>0.52139999999999997</v>
      </c>
      <c r="R717" s="12">
        <v>0</v>
      </c>
      <c r="S717" s="116">
        <v>-117.1776</v>
      </c>
      <c r="T717" s="12">
        <v>0</v>
      </c>
      <c r="U717" s="12">
        <v>359</v>
      </c>
      <c r="V717" s="116">
        <v>70.004999999999995</v>
      </c>
      <c r="W717" s="116">
        <v>187.18260000000001</v>
      </c>
      <c r="X717" s="12" t="s">
        <v>256</v>
      </c>
      <c r="Y717" s="12">
        <v>1</v>
      </c>
      <c r="Z717" s="12">
        <v>1</v>
      </c>
      <c r="AA717" s="12">
        <v>0</v>
      </c>
      <c r="AB717" s="12">
        <v>0</v>
      </c>
      <c r="AC717" s="12">
        <v>5</v>
      </c>
      <c r="AD717" s="12">
        <v>2</v>
      </c>
      <c r="AE717" s="12">
        <v>1</v>
      </c>
      <c r="AF717" s="12">
        <v>19</v>
      </c>
      <c r="AG717" s="12" t="s">
        <v>2247</v>
      </c>
      <c r="AH717" s="12" t="s">
        <v>1552</v>
      </c>
    </row>
    <row r="718" spans="2:34" ht="28.8" x14ac:dyDescent="0.3">
      <c r="B718" s="12" t="s">
        <v>1105</v>
      </c>
      <c r="C718" s="12" t="s">
        <v>304</v>
      </c>
      <c r="D718" s="12" t="s">
        <v>322</v>
      </c>
      <c r="E718" s="12" t="s">
        <v>259</v>
      </c>
      <c r="F718" s="12" t="s">
        <v>2846</v>
      </c>
      <c r="G718" s="12" t="s">
        <v>1532</v>
      </c>
      <c r="H718" s="12" t="s">
        <v>1209</v>
      </c>
      <c r="I718" s="12" t="s">
        <v>1176</v>
      </c>
      <c r="J718" s="12" t="s">
        <v>1157</v>
      </c>
      <c r="K718" s="12" t="s">
        <v>1210</v>
      </c>
      <c r="L718" s="84" t="s">
        <v>723</v>
      </c>
      <c r="M718" s="85"/>
      <c r="N718" s="88" t="s">
        <v>723</v>
      </c>
      <c r="O718" s="118">
        <v>3.4343589699999999</v>
      </c>
      <c r="P718" s="116">
        <v>0.19500000000000001</v>
      </c>
      <c r="Q718" s="116">
        <v>0.86470000000000002</v>
      </c>
      <c r="R718" s="12">
        <v>0</v>
      </c>
      <c r="S718" s="116">
        <v>-240.42229999999901</v>
      </c>
      <c r="T718" s="12">
        <v>0</v>
      </c>
      <c r="U718" s="12">
        <v>359</v>
      </c>
      <c r="V718" s="116">
        <v>70.004999999999995</v>
      </c>
      <c r="W718" s="116">
        <v>310.4273</v>
      </c>
      <c r="X718" s="12" t="s">
        <v>256</v>
      </c>
      <c r="Y718" s="12">
        <v>1</v>
      </c>
      <c r="Z718" s="12">
        <v>1</v>
      </c>
      <c r="AA718" s="12">
        <v>0</v>
      </c>
      <c r="AB718" s="12">
        <v>0</v>
      </c>
      <c r="AC718" s="12">
        <v>7</v>
      </c>
      <c r="AD718" s="12">
        <v>2</v>
      </c>
      <c r="AE718" s="12">
        <v>1</v>
      </c>
      <c r="AF718" s="12">
        <v>19</v>
      </c>
      <c r="AG718" s="12" t="s">
        <v>2248</v>
      </c>
      <c r="AH718" s="12" t="s">
        <v>1552</v>
      </c>
    </row>
    <row r="719" spans="2:34" ht="28.8" x14ac:dyDescent="0.3">
      <c r="B719" s="12" t="s">
        <v>1105</v>
      </c>
      <c r="C719" s="12" t="s">
        <v>304</v>
      </c>
      <c r="D719" s="12" t="s">
        <v>322</v>
      </c>
      <c r="E719" s="12" t="s">
        <v>249</v>
      </c>
      <c r="F719" s="12" t="s">
        <v>1531</v>
      </c>
      <c r="G719" s="12" t="s">
        <v>1532</v>
      </c>
      <c r="H719" s="12" t="s">
        <v>1209</v>
      </c>
      <c r="I719" s="12" t="s">
        <v>1176</v>
      </c>
      <c r="J719" s="12" t="s">
        <v>1157</v>
      </c>
      <c r="K719" s="12" t="s">
        <v>1210</v>
      </c>
      <c r="L719" s="84" t="s">
        <v>723</v>
      </c>
      <c r="M719" s="85"/>
      <c r="N719" s="88" t="s">
        <v>723</v>
      </c>
      <c r="O719" s="118">
        <v>4.3287179499999997</v>
      </c>
      <c r="P719" s="116">
        <v>0.19500000000000001</v>
      </c>
      <c r="Q719" s="116">
        <v>1.0390999999999999</v>
      </c>
      <c r="R719" s="12">
        <v>0</v>
      </c>
      <c r="S719" s="116">
        <v>-303.03190000000001</v>
      </c>
      <c r="T719" s="12">
        <v>0</v>
      </c>
      <c r="U719" s="12">
        <v>359</v>
      </c>
      <c r="V719" s="116">
        <v>70.004999999999995</v>
      </c>
      <c r="W719" s="116">
        <v>373.0369</v>
      </c>
      <c r="X719" s="12" t="s">
        <v>256</v>
      </c>
      <c r="Y719" s="12">
        <v>1</v>
      </c>
      <c r="Z719" s="12">
        <v>1</v>
      </c>
      <c r="AA719" s="12">
        <v>0</v>
      </c>
      <c r="AB719" s="12">
        <v>0</v>
      </c>
      <c r="AC719" s="12">
        <v>3</v>
      </c>
      <c r="AD719" s="12">
        <v>2</v>
      </c>
      <c r="AE719" s="12">
        <v>1</v>
      </c>
      <c r="AF719" s="12">
        <v>19</v>
      </c>
      <c r="AG719" s="12" t="s">
        <v>2249</v>
      </c>
      <c r="AH719" s="12" t="s">
        <v>1552</v>
      </c>
    </row>
    <row r="720" spans="2:34" ht="28.8" x14ac:dyDescent="0.3">
      <c r="B720" s="12" t="s">
        <v>1105</v>
      </c>
      <c r="C720" s="12" t="s">
        <v>304</v>
      </c>
      <c r="D720" s="12" t="s">
        <v>322</v>
      </c>
      <c r="E720" s="12" t="s">
        <v>251</v>
      </c>
      <c r="F720" s="12" t="s">
        <v>1531</v>
      </c>
      <c r="G720" s="12" t="s">
        <v>2898</v>
      </c>
      <c r="H720" s="12" t="s">
        <v>1209</v>
      </c>
      <c r="I720" s="12" t="s">
        <v>1176</v>
      </c>
      <c r="J720" s="12" t="s">
        <v>1157</v>
      </c>
      <c r="K720" s="12" t="s">
        <v>1210</v>
      </c>
      <c r="L720" s="84" t="s">
        <v>723</v>
      </c>
      <c r="M720" s="85"/>
      <c r="N720" s="88" t="s">
        <v>723</v>
      </c>
      <c r="O720" s="118">
        <v>8.3384615400000008</v>
      </c>
      <c r="P720" s="116">
        <v>0.19500000000000001</v>
      </c>
      <c r="Q720" s="116">
        <v>1.821</v>
      </c>
      <c r="R720" s="12">
        <v>0</v>
      </c>
      <c r="S720" s="116">
        <v>-583.73399999999901</v>
      </c>
      <c r="T720" s="12">
        <v>0</v>
      </c>
      <c r="U720" s="12">
        <v>359</v>
      </c>
      <c r="V720" s="116">
        <v>70.004999999999995</v>
      </c>
      <c r="W720" s="116">
        <v>653.73900000000003</v>
      </c>
      <c r="X720" s="12" t="s">
        <v>256</v>
      </c>
      <c r="Y720" s="12">
        <v>1</v>
      </c>
      <c r="Z720" s="12">
        <v>1</v>
      </c>
      <c r="AA720" s="12">
        <v>0</v>
      </c>
      <c r="AB720" s="12">
        <v>0</v>
      </c>
      <c r="AC720" s="12">
        <v>4</v>
      </c>
      <c r="AD720" s="12">
        <v>2</v>
      </c>
      <c r="AE720" s="12">
        <v>1</v>
      </c>
      <c r="AF720" s="12">
        <v>19</v>
      </c>
      <c r="AG720" s="12" t="s">
        <v>2250</v>
      </c>
      <c r="AH720" s="12" t="s">
        <v>1552</v>
      </c>
    </row>
    <row r="721" spans="2:34" ht="28.8" x14ac:dyDescent="0.3">
      <c r="B721" s="12" t="s">
        <v>1105</v>
      </c>
      <c r="C721" s="12" t="s">
        <v>304</v>
      </c>
      <c r="D721" s="12" t="s">
        <v>322</v>
      </c>
      <c r="E721" s="12" t="s">
        <v>262</v>
      </c>
      <c r="F721" s="12" t="s">
        <v>1531</v>
      </c>
      <c r="G721" s="12" t="s">
        <v>1532</v>
      </c>
      <c r="H721" s="12" t="s">
        <v>1209</v>
      </c>
      <c r="I721" s="12" t="s">
        <v>1176</v>
      </c>
      <c r="J721" s="12" t="s">
        <v>1157</v>
      </c>
      <c r="K721" s="12" t="s">
        <v>1210</v>
      </c>
      <c r="L721" s="84" t="s">
        <v>723</v>
      </c>
      <c r="M721" s="85"/>
      <c r="N721" s="88" t="s">
        <v>723</v>
      </c>
      <c r="O721" s="118">
        <v>8.4317948699999992</v>
      </c>
      <c r="P721" s="116">
        <v>0.19500000000000001</v>
      </c>
      <c r="Q721" s="116">
        <v>1.8391999999999999</v>
      </c>
      <c r="R721" s="12">
        <v>0</v>
      </c>
      <c r="S721" s="116">
        <v>-590.26779999999997</v>
      </c>
      <c r="T721" s="12">
        <v>0</v>
      </c>
      <c r="U721" s="12">
        <v>359</v>
      </c>
      <c r="V721" s="116">
        <v>70.004999999999995</v>
      </c>
      <c r="W721" s="116">
        <v>660.27279999999996</v>
      </c>
      <c r="X721" s="12" t="s">
        <v>256</v>
      </c>
      <c r="Y721" s="12">
        <v>1</v>
      </c>
      <c r="Z721" s="12">
        <v>1</v>
      </c>
      <c r="AA721" s="12">
        <v>0</v>
      </c>
      <c r="AB721" s="12">
        <v>0</v>
      </c>
      <c r="AC721" s="12">
        <v>9</v>
      </c>
      <c r="AD721" s="12">
        <v>2</v>
      </c>
      <c r="AE721" s="12">
        <v>1</v>
      </c>
      <c r="AF721" s="12">
        <v>19</v>
      </c>
      <c r="AG721" s="12" t="s">
        <v>2251</v>
      </c>
      <c r="AH721" s="12" t="s">
        <v>1552</v>
      </c>
    </row>
    <row r="722" spans="2:34" ht="28.8" x14ac:dyDescent="0.3">
      <c r="B722" s="12" t="s">
        <v>1105</v>
      </c>
      <c r="C722" s="12" t="s">
        <v>304</v>
      </c>
      <c r="D722" s="12" t="s">
        <v>322</v>
      </c>
      <c r="E722" s="12" t="s">
        <v>260</v>
      </c>
      <c r="F722" s="12" t="s">
        <v>2846</v>
      </c>
      <c r="G722" s="12" t="s">
        <v>2898</v>
      </c>
      <c r="H722" s="12" t="s">
        <v>1209</v>
      </c>
      <c r="I722" s="12" t="s">
        <v>1176</v>
      </c>
      <c r="J722" s="12" t="s">
        <v>1157</v>
      </c>
      <c r="K722" s="12" t="s">
        <v>1210</v>
      </c>
      <c r="L722" s="84" t="s">
        <v>723</v>
      </c>
      <c r="M722" s="85"/>
      <c r="N722" s="88" t="s">
        <v>723</v>
      </c>
      <c r="O722" s="118">
        <v>9.2061538499999997</v>
      </c>
      <c r="P722" s="116">
        <v>0.19500000000000001</v>
      </c>
      <c r="Q722" s="116">
        <v>1.9902</v>
      </c>
      <c r="R722" s="12">
        <v>0</v>
      </c>
      <c r="S722" s="116">
        <v>-644.476799999999</v>
      </c>
      <c r="T722" s="12">
        <v>0</v>
      </c>
      <c r="U722" s="12">
        <v>359</v>
      </c>
      <c r="V722" s="116">
        <v>70.004999999999995</v>
      </c>
      <c r="W722" s="116">
        <v>714.48180000000002</v>
      </c>
      <c r="X722" s="12" t="s">
        <v>256</v>
      </c>
      <c r="Y722" s="12">
        <v>1</v>
      </c>
      <c r="Z722" s="12">
        <v>1</v>
      </c>
      <c r="AA722" s="12">
        <v>0</v>
      </c>
      <c r="AB722" s="12">
        <v>0</v>
      </c>
      <c r="AC722" s="12">
        <v>8</v>
      </c>
      <c r="AD722" s="12">
        <v>2</v>
      </c>
      <c r="AE722" s="12">
        <v>1</v>
      </c>
      <c r="AF722" s="12">
        <v>19</v>
      </c>
      <c r="AG722" s="12" t="s">
        <v>2252</v>
      </c>
      <c r="AH722" s="12" t="s">
        <v>1552</v>
      </c>
    </row>
    <row r="723" spans="2:34" ht="28.8" x14ac:dyDescent="0.3">
      <c r="B723" s="12" t="s">
        <v>1105</v>
      </c>
      <c r="C723" s="12" t="s">
        <v>304</v>
      </c>
      <c r="D723" s="12" t="s">
        <v>322</v>
      </c>
      <c r="E723" s="12" t="s">
        <v>256</v>
      </c>
      <c r="F723" s="12" t="s">
        <v>2846</v>
      </c>
      <c r="G723" s="12" t="s">
        <v>2898</v>
      </c>
      <c r="H723" s="12" t="s">
        <v>1209</v>
      </c>
      <c r="I723" s="12" t="s">
        <v>1176</v>
      </c>
      <c r="J723" s="12" t="s">
        <v>1157</v>
      </c>
      <c r="K723" s="12" t="s">
        <v>1210</v>
      </c>
      <c r="L723" s="84" t="s">
        <v>722</v>
      </c>
      <c r="M723" s="85"/>
      <c r="N723" s="88" t="s">
        <v>722</v>
      </c>
      <c r="O723" s="118">
        <v>-3.5384619999999999E-2</v>
      </c>
      <c r="P723" s="116">
        <v>0.19500000000000001</v>
      </c>
      <c r="Q723" s="116">
        <v>0.18809999999999999</v>
      </c>
      <c r="R723" s="12">
        <v>0</v>
      </c>
      <c r="S723" s="116">
        <v>2.4771000000000001</v>
      </c>
      <c r="T723" s="12">
        <v>1</v>
      </c>
      <c r="U723" s="12">
        <v>359</v>
      </c>
      <c r="V723" s="116">
        <v>70.004999999999995</v>
      </c>
      <c r="W723" s="116">
        <v>67.527900000000002</v>
      </c>
      <c r="X723" s="12" t="s">
        <v>256</v>
      </c>
      <c r="Y723" s="12">
        <v>0</v>
      </c>
      <c r="Z723" s="12">
        <v>0</v>
      </c>
      <c r="AA723" s="12">
        <v>0</v>
      </c>
      <c r="AB723" s="12">
        <v>1</v>
      </c>
      <c r="AC723" s="12">
        <v>6</v>
      </c>
      <c r="AD723" s="12">
        <v>2</v>
      </c>
      <c r="AE723" s="12">
        <v>1</v>
      </c>
      <c r="AF723" s="12">
        <v>19</v>
      </c>
      <c r="AG723" s="12" t="s">
        <v>2253</v>
      </c>
      <c r="AH723" s="12" t="s">
        <v>1552</v>
      </c>
    </row>
    <row r="724" spans="2:34" ht="28.8" x14ac:dyDescent="0.3">
      <c r="B724" s="12" t="s">
        <v>1105</v>
      </c>
      <c r="C724" s="12" t="s">
        <v>304</v>
      </c>
      <c r="D724" s="12" t="s">
        <v>327</v>
      </c>
      <c r="E724" s="12" t="s">
        <v>256</v>
      </c>
      <c r="F724" s="12" t="s">
        <v>2846</v>
      </c>
      <c r="G724" s="12" t="s">
        <v>2898</v>
      </c>
      <c r="H724" s="12" t="s">
        <v>1209</v>
      </c>
      <c r="I724" s="12" t="s">
        <v>1176</v>
      </c>
      <c r="J724" s="12" t="s">
        <v>1157</v>
      </c>
      <c r="K724" s="12" t="s">
        <v>1210</v>
      </c>
      <c r="L724" s="84" t="s">
        <v>723</v>
      </c>
      <c r="M724" s="85"/>
      <c r="N724" s="88" t="s">
        <v>723</v>
      </c>
      <c r="O724" s="118">
        <v>-0.98525879999999999</v>
      </c>
      <c r="P724" s="116">
        <v>2.415</v>
      </c>
      <c r="Q724" s="116">
        <v>3.56E-2</v>
      </c>
      <c r="R724" s="12">
        <v>0</v>
      </c>
      <c r="S724" s="116">
        <v>854.20460000000003</v>
      </c>
      <c r="T724" s="12">
        <v>0</v>
      </c>
      <c r="U724" s="12">
        <v>359</v>
      </c>
      <c r="V724" s="116">
        <v>866.98500000000001</v>
      </c>
      <c r="W724" s="116">
        <v>12.7804</v>
      </c>
      <c r="X724" s="12" t="s">
        <v>256</v>
      </c>
      <c r="Y724" s="12">
        <v>0</v>
      </c>
      <c r="Z724" s="12">
        <v>0</v>
      </c>
      <c r="AA724" s="12">
        <v>1</v>
      </c>
      <c r="AB724" s="12">
        <v>1</v>
      </c>
      <c r="AC724" s="12">
        <v>6</v>
      </c>
      <c r="AD724" s="12">
        <v>3</v>
      </c>
      <c r="AE724" s="12">
        <v>1</v>
      </c>
      <c r="AF724" s="12">
        <v>19</v>
      </c>
      <c r="AG724" s="12" t="s">
        <v>2254</v>
      </c>
      <c r="AH724" s="12" t="s">
        <v>1552</v>
      </c>
    </row>
    <row r="725" spans="2:34" ht="28.8" x14ac:dyDescent="0.3">
      <c r="B725" s="12" t="s">
        <v>1105</v>
      </c>
      <c r="C725" s="12" t="s">
        <v>304</v>
      </c>
      <c r="D725" s="12" t="s">
        <v>327</v>
      </c>
      <c r="E725" s="12" t="s">
        <v>249</v>
      </c>
      <c r="F725" s="12" t="s">
        <v>1531</v>
      </c>
      <c r="G725" s="12" t="s">
        <v>1532</v>
      </c>
      <c r="H725" s="12" t="s">
        <v>1209</v>
      </c>
      <c r="I725" s="12" t="s">
        <v>1176</v>
      </c>
      <c r="J725" s="12" t="s">
        <v>1157</v>
      </c>
      <c r="K725" s="12" t="s">
        <v>1210</v>
      </c>
      <c r="L725" s="84" t="s">
        <v>723</v>
      </c>
      <c r="M725" s="85"/>
      <c r="N725" s="88" t="s">
        <v>723</v>
      </c>
      <c r="O725" s="118">
        <v>-0.96997929999999999</v>
      </c>
      <c r="P725" s="116">
        <v>2.415</v>
      </c>
      <c r="Q725" s="116">
        <v>7.2499999999999995E-2</v>
      </c>
      <c r="R725" s="12">
        <v>0</v>
      </c>
      <c r="S725" s="116">
        <v>840.95749999999998</v>
      </c>
      <c r="T725" s="12">
        <v>0</v>
      </c>
      <c r="U725" s="12">
        <v>359</v>
      </c>
      <c r="V725" s="116">
        <v>866.98500000000001</v>
      </c>
      <c r="W725" s="116">
        <v>26.0275</v>
      </c>
      <c r="X725" s="12" t="s">
        <v>256</v>
      </c>
      <c r="Y725" s="12">
        <v>0</v>
      </c>
      <c r="Z725" s="12">
        <v>0</v>
      </c>
      <c r="AA725" s="12">
        <v>1</v>
      </c>
      <c r="AB725" s="12">
        <v>0</v>
      </c>
      <c r="AC725" s="12">
        <v>3</v>
      </c>
      <c r="AD725" s="12">
        <v>3</v>
      </c>
      <c r="AE725" s="12">
        <v>1</v>
      </c>
      <c r="AF725" s="12">
        <v>19</v>
      </c>
      <c r="AG725" s="12" t="s">
        <v>2255</v>
      </c>
      <c r="AH725" s="12" t="s">
        <v>1552</v>
      </c>
    </row>
    <row r="726" spans="2:34" ht="28.8" x14ac:dyDescent="0.3">
      <c r="B726" s="12" t="s">
        <v>1105</v>
      </c>
      <c r="C726" s="12" t="s">
        <v>304</v>
      </c>
      <c r="D726" s="12" t="s">
        <v>327</v>
      </c>
      <c r="E726" s="12" t="s">
        <v>254</v>
      </c>
      <c r="F726" s="12" t="s">
        <v>2846</v>
      </c>
      <c r="G726" s="12" t="s">
        <v>1532</v>
      </c>
      <c r="H726" s="12" t="s">
        <v>1209</v>
      </c>
      <c r="I726" s="12" t="s">
        <v>1176</v>
      </c>
      <c r="J726" s="12" t="s">
        <v>1157</v>
      </c>
      <c r="K726" s="12" t="s">
        <v>1210</v>
      </c>
      <c r="L726" s="84" t="s">
        <v>723</v>
      </c>
      <c r="M726" s="85"/>
      <c r="N726" s="88" t="s">
        <v>723</v>
      </c>
      <c r="O726" s="118">
        <v>-0.93374741000000006</v>
      </c>
      <c r="P726" s="116">
        <v>2.415</v>
      </c>
      <c r="Q726" s="116">
        <v>0.16</v>
      </c>
      <c r="R726" s="12">
        <v>0</v>
      </c>
      <c r="S726" s="116">
        <v>809.54499999999996</v>
      </c>
      <c r="T726" s="12">
        <v>0</v>
      </c>
      <c r="U726" s="12">
        <v>359</v>
      </c>
      <c r="V726" s="116">
        <v>866.98500000000001</v>
      </c>
      <c r="W726" s="116">
        <v>57.44</v>
      </c>
      <c r="X726" s="12" t="s">
        <v>256</v>
      </c>
      <c r="Y726" s="12">
        <v>0</v>
      </c>
      <c r="Z726" s="12">
        <v>0</v>
      </c>
      <c r="AA726" s="12">
        <v>1</v>
      </c>
      <c r="AB726" s="12">
        <v>0</v>
      </c>
      <c r="AC726" s="12">
        <v>5</v>
      </c>
      <c r="AD726" s="12">
        <v>3</v>
      </c>
      <c r="AE726" s="12">
        <v>1</v>
      </c>
      <c r="AF726" s="12">
        <v>19</v>
      </c>
      <c r="AG726" s="12" t="s">
        <v>2256</v>
      </c>
      <c r="AH726" s="12" t="s">
        <v>1552</v>
      </c>
    </row>
    <row r="727" spans="2:34" ht="28.8" x14ac:dyDescent="0.3">
      <c r="B727" s="12" t="s">
        <v>1105</v>
      </c>
      <c r="C727" s="12" t="s">
        <v>304</v>
      </c>
      <c r="D727" s="12" t="s">
        <v>327</v>
      </c>
      <c r="E727" s="12" t="s">
        <v>259</v>
      </c>
      <c r="F727" s="12" t="s">
        <v>2846</v>
      </c>
      <c r="G727" s="12" t="s">
        <v>1532</v>
      </c>
      <c r="H727" s="12" t="s">
        <v>1209</v>
      </c>
      <c r="I727" s="12" t="s">
        <v>1176</v>
      </c>
      <c r="J727" s="12" t="s">
        <v>1157</v>
      </c>
      <c r="K727" s="12" t="s">
        <v>1210</v>
      </c>
      <c r="L727" s="84" t="s">
        <v>722</v>
      </c>
      <c r="M727" s="85"/>
      <c r="N727" s="88" t="s">
        <v>722</v>
      </c>
      <c r="O727" s="118">
        <v>-0.69308488999999995</v>
      </c>
      <c r="P727" s="116">
        <v>2.415</v>
      </c>
      <c r="Q727" s="116">
        <v>0.74119999999999997</v>
      </c>
      <c r="R727" s="12">
        <v>0</v>
      </c>
      <c r="S727" s="116">
        <v>600.89419999999996</v>
      </c>
      <c r="T727" s="12">
        <v>1</v>
      </c>
      <c r="U727" s="12">
        <v>359</v>
      </c>
      <c r="V727" s="116">
        <v>866.98500000000001</v>
      </c>
      <c r="W727" s="116">
        <v>266.0908</v>
      </c>
      <c r="X727" s="12" t="s">
        <v>256</v>
      </c>
      <c r="Y727" s="12">
        <v>0</v>
      </c>
      <c r="Z727" s="12">
        <v>0</v>
      </c>
      <c r="AA727" s="12">
        <v>0</v>
      </c>
      <c r="AB727" s="12">
        <v>0</v>
      </c>
      <c r="AC727" s="12">
        <v>7</v>
      </c>
      <c r="AD727" s="12">
        <v>3</v>
      </c>
      <c r="AE727" s="12">
        <v>1</v>
      </c>
      <c r="AF727" s="12">
        <v>19</v>
      </c>
      <c r="AG727" s="12" t="s">
        <v>2257</v>
      </c>
      <c r="AH727" s="12" t="s">
        <v>1552</v>
      </c>
    </row>
    <row r="728" spans="2:34" ht="28.8" x14ac:dyDescent="0.3">
      <c r="B728" s="12" t="s">
        <v>1105</v>
      </c>
      <c r="C728" s="12" t="s">
        <v>304</v>
      </c>
      <c r="D728" s="12" t="s">
        <v>327</v>
      </c>
      <c r="E728" s="12" t="s">
        <v>251</v>
      </c>
      <c r="F728" s="12" t="s">
        <v>1531</v>
      </c>
      <c r="G728" s="12" t="s">
        <v>2898</v>
      </c>
      <c r="H728" s="12" t="s">
        <v>1209</v>
      </c>
      <c r="I728" s="12" t="s">
        <v>1176</v>
      </c>
      <c r="J728" s="12" t="s">
        <v>1157</v>
      </c>
      <c r="K728" s="12" t="s">
        <v>1210</v>
      </c>
      <c r="L728" s="84" t="s">
        <v>722</v>
      </c>
      <c r="M728" s="85"/>
      <c r="N728" s="88" t="s">
        <v>722</v>
      </c>
      <c r="O728" s="118">
        <v>-0.27805383</v>
      </c>
      <c r="P728" s="116">
        <v>2.415</v>
      </c>
      <c r="Q728" s="116">
        <v>1.7435</v>
      </c>
      <c r="R728" s="12">
        <v>0</v>
      </c>
      <c r="S728" s="116">
        <v>241.0685</v>
      </c>
      <c r="T728" s="12">
        <v>2</v>
      </c>
      <c r="U728" s="12">
        <v>359</v>
      </c>
      <c r="V728" s="116">
        <v>866.98500000000001</v>
      </c>
      <c r="W728" s="116">
        <v>625.91650000000004</v>
      </c>
      <c r="X728" s="12" t="s">
        <v>256</v>
      </c>
      <c r="Y728" s="12">
        <v>0</v>
      </c>
      <c r="Z728" s="12">
        <v>0</v>
      </c>
      <c r="AA728" s="12">
        <v>0</v>
      </c>
      <c r="AB728" s="12">
        <v>0</v>
      </c>
      <c r="AC728" s="12">
        <v>4</v>
      </c>
      <c r="AD728" s="12">
        <v>3</v>
      </c>
      <c r="AE728" s="12">
        <v>1</v>
      </c>
      <c r="AF728" s="12">
        <v>19</v>
      </c>
      <c r="AG728" s="12" t="s">
        <v>2258</v>
      </c>
      <c r="AH728" s="12" t="s">
        <v>1552</v>
      </c>
    </row>
    <row r="729" spans="2:34" ht="28.8" x14ac:dyDescent="0.3">
      <c r="B729" s="12" t="s">
        <v>1105</v>
      </c>
      <c r="C729" s="12" t="s">
        <v>304</v>
      </c>
      <c r="D729" s="12" t="s">
        <v>327</v>
      </c>
      <c r="E729" s="12" t="s">
        <v>262</v>
      </c>
      <c r="F729" s="12" t="s">
        <v>1531</v>
      </c>
      <c r="G729" s="12" t="s">
        <v>1532</v>
      </c>
      <c r="H729" s="12" t="s">
        <v>1209</v>
      </c>
      <c r="I729" s="12" t="s">
        <v>1176</v>
      </c>
      <c r="J729" s="12" t="s">
        <v>1157</v>
      </c>
      <c r="K729" s="12" t="s">
        <v>1210</v>
      </c>
      <c r="L729" s="84" t="s">
        <v>722</v>
      </c>
      <c r="M729" s="85"/>
      <c r="N729" s="88" t="s">
        <v>722</v>
      </c>
      <c r="O729" s="118">
        <v>-0.27730849000000002</v>
      </c>
      <c r="P729" s="116">
        <v>2.415</v>
      </c>
      <c r="Q729" s="116">
        <v>1.7453000000000001</v>
      </c>
      <c r="R729" s="12">
        <v>0</v>
      </c>
      <c r="S729" s="116">
        <v>240.42229999999901</v>
      </c>
      <c r="T729" s="12">
        <v>3</v>
      </c>
      <c r="U729" s="12">
        <v>359</v>
      </c>
      <c r="V729" s="116">
        <v>866.98500000000001</v>
      </c>
      <c r="W729" s="116">
        <v>626.56269999999995</v>
      </c>
      <c r="X729" s="12" t="s">
        <v>256</v>
      </c>
      <c r="Y729" s="12">
        <v>0</v>
      </c>
      <c r="Z729" s="12">
        <v>0</v>
      </c>
      <c r="AA729" s="12">
        <v>0</v>
      </c>
      <c r="AB729" s="12">
        <v>0</v>
      </c>
      <c r="AC729" s="12">
        <v>9</v>
      </c>
      <c r="AD729" s="12">
        <v>3</v>
      </c>
      <c r="AE729" s="12">
        <v>1</v>
      </c>
      <c r="AF729" s="12">
        <v>19</v>
      </c>
      <c r="AG729" s="12" t="s">
        <v>2259</v>
      </c>
      <c r="AH729" s="12" t="s">
        <v>1552</v>
      </c>
    </row>
    <row r="730" spans="2:34" ht="28.8" x14ac:dyDescent="0.3">
      <c r="B730" s="12" t="s">
        <v>1105</v>
      </c>
      <c r="C730" s="12" t="s">
        <v>304</v>
      </c>
      <c r="D730" s="12" t="s">
        <v>327</v>
      </c>
      <c r="E730" s="12" t="s">
        <v>260</v>
      </c>
      <c r="F730" s="12" t="s">
        <v>2846</v>
      </c>
      <c r="G730" s="12" t="s">
        <v>2898</v>
      </c>
      <c r="H730" s="12" t="s">
        <v>1209</v>
      </c>
      <c r="I730" s="12" t="s">
        <v>1176</v>
      </c>
      <c r="J730" s="12" t="s">
        <v>1157</v>
      </c>
      <c r="K730" s="12" t="s">
        <v>1210</v>
      </c>
      <c r="L730" s="84" t="s">
        <v>722</v>
      </c>
      <c r="M730" s="85"/>
      <c r="N730" s="88" t="s">
        <v>722</v>
      </c>
      <c r="O730" s="118">
        <v>-0.18463768</v>
      </c>
      <c r="P730" s="116">
        <v>2.415</v>
      </c>
      <c r="Q730" s="116">
        <v>1.9691000000000001</v>
      </c>
      <c r="R730" s="12">
        <v>0</v>
      </c>
      <c r="S730" s="116">
        <v>160.07810000000001</v>
      </c>
      <c r="T730" s="12">
        <v>4</v>
      </c>
      <c r="U730" s="12">
        <v>359</v>
      </c>
      <c r="V730" s="116">
        <v>866.98500000000001</v>
      </c>
      <c r="W730" s="116">
        <v>706.90689999999995</v>
      </c>
      <c r="X730" s="12" t="s">
        <v>256</v>
      </c>
      <c r="Y730" s="12">
        <v>0</v>
      </c>
      <c r="Z730" s="12">
        <v>0</v>
      </c>
      <c r="AA730" s="12">
        <v>0</v>
      </c>
      <c r="AB730" s="12">
        <v>0</v>
      </c>
      <c r="AC730" s="12">
        <v>8</v>
      </c>
      <c r="AD730" s="12">
        <v>3</v>
      </c>
      <c r="AE730" s="12">
        <v>1</v>
      </c>
      <c r="AF730" s="12">
        <v>19</v>
      </c>
      <c r="AG730" s="12" t="s">
        <v>2260</v>
      </c>
      <c r="AH730" s="12" t="s">
        <v>1552</v>
      </c>
    </row>
    <row r="731" spans="2:34" ht="28.8" x14ac:dyDescent="0.3">
      <c r="B731" s="12" t="s">
        <v>1105</v>
      </c>
      <c r="C731" s="12" t="s">
        <v>304</v>
      </c>
      <c r="D731" s="12" t="s">
        <v>330</v>
      </c>
      <c r="E731" s="12" t="s">
        <v>256</v>
      </c>
      <c r="F731" s="12" t="s">
        <v>2846</v>
      </c>
      <c r="G731" s="12" t="s">
        <v>2898</v>
      </c>
      <c r="H731" s="12" t="s">
        <v>1209</v>
      </c>
      <c r="I731" s="12" t="s">
        <v>1176</v>
      </c>
      <c r="J731" s="12" t="s">
        <v>1157</v>
      </c>
      <c r="K731" s="12" t="s">
        <v>1210</v>
      </c>
      <c r="L731" s="84" t="s">
        <v>722</v>
      </c>
      <c r="M731" s="85"/>
      <c r="N731" s="88" t="s">
        <v>722</v>
      </c>
      <c r="O731" s="118">
        <v>-0.69854059999999996</v>
      </c>
      <c r="P731" s="116">
        <v>17.61</v>
      </c>
      <c r="Q731" s="116">
        <v>5.3087</v>
      </c>
      <c r="R731" s="12">
        <v>0</v>
      </c>
      <c r="S731" s="116">
        <v>4416.1666999999998</v>
      </c>
      <c r="T731" s="12">
        <v>1</v>
      </c>
      <c r="U731" s="12">
        <v>359</v>
      </c>
      <c r="V731" s="116">
        <v>6321.99</v>
      </c>
      <c r="W731" s="116">
        <v>1905.8233</v>
      </c>
      <c r="X731" s="12" t="s">
        <v>256</v>
      </c>
      <c r="Y731" s="12">
        <v>0</v>
      </c>
      <c r="Z731" s="12">
        <v>0</v>
      </c>
      <c r="AA731" s="12">
        <v>0</v>
      </c>
      <c r="AB731" s="12">
        <v>1</v>
      </c>
      <c r="AC731" s="12">
        <v>6</v>
      </c>
      <c r="AD731" s="12">
        <v>4</v>
      </c>
      <c r="AE731" s="12">
        <v>1</v>
      </c>
      <c r="AF731" s="12">
        <v>19</v>
      </c>
      <c r="AG731" s="12" t="s">
        <v>2261</v>
      </c>
      <c r="AH731" s="12" t="s">
        <v>1552</v>
      </c>
    </row>
    <row r="732" spans="2:34" ht="28.8" x14ac:dyDescent="0.3">
      <c r="B732" s="12" t="s">
        <v>1105</v>
      </c>
      <c r="C732" s="12" t="s">
        <v>304</v>
      </c>
      <c r="D732" s="12" t="s">
        <v>330</v>
      </c>
      <c r="E732" s="12" t="s">
        <v>254</v>
      </c>
      <c r="F732" s="12" t="s">
        <v>2846</v>
      </c>
      <c r="G732" s="12" t="s">
        <v>1532</v>
      </c>
      <c r="H732" s="12" t="s">
        <v>1209</v>
      </c>
      <c r="I732" s="12" t="s">
        <v>1176</v>
      </c>
      <c r="J732" s="12" t="s">
        <v>1157</v>
      </c>
      <c r="K732" s="12" t="s">
        <v>1210</v>
      </c>
      <c r="L732" s="84" t="s">
        <v>722</v>
      </c>
      <c r="M732" s="85"/>
      <c r="N732" s="88" t="s">
        <v>722</v>
      </c>
      <c r="O732" s="118">
        <v>-0.62484952000000005</v>
      </c>
      <c r="P732" s="116">
        <v>17.61</v>
      </c>
      <c r="Q732" s="116">
        <v>6.6063999999999998</v>
      </c>
      <c r="R732" s="12">
        <v>0</v>
      </c>
      <c r="S732" s="116">
        <v>3950.2923999999998</v>
      </c>
      <c r="T732" s="12">
        <v>2</v>
      </c>
      <c r="U732" s="12">
        <v>359</v>
      </c>
      <c r="V732" s="116">
        <v>6321.99</v>
      </c>
      <c r="W732" s="116">
        <v>2371.6976</v>
      </c>
      <c r="X732" s="12" t="s">
        <v>256</v>
      </c>
      <c r="Y732" s="12">
        <v>0</v>
      </c>
      <c r="Z732" s="12">
        <v>0</v>
      </c>
      <c r="AA732" s="12">
        <v>0</v>
      </c>
      <c r="AB732" s="12">
        <v>0</v>
      </c>
      <c r="AC732" s="12">
        <v>5</v>
      </c>
      <c r="AD732" s="12">
        <v>4</v>
      </c>
      <c r="AE732" s="12">
        <v>1</v>
      </c>
      <c r="AF732" s="12">
        <v>19</v>
      </c>
      <c r="AG732" s="12" t="s">
        <v>2262</v>
      </c>
      <c r="AH732" s="12" t="s">
        <v>1552</v>
      </c>
    </row>
    <row r="733" spans="2:34" ht="28.8" x14ac:dyDescent="0.3">
      <c r="B733" s="12" t="s">
        <v>1105</v>
      </c>
      <c r="C733" s="12" t="s">
        <v>304</v>
      </c>
      <c r="D733" s="12" t="s">
        <v>330</v>
      </c>
      <c r="E733" s="12" t="s">
        <v>249</v>
      </c>
      <c r="F733" s="12" t="s">
        <v>1531</v>
      </c>
      <c r="G733" s="12" t="s">
        <v>1532</v>
      </c>
      <c r="H733" s="12" t="s">
        <v>1209</v>
      </c>
      <c r="I733" s="12" t="s">
        <v>1176</v>
      </c>
      <c r="J733" s="12" t="s">
        <v>1157</v>
      </c>
      <c r="K733" s="12" t="s">
        <v>1210</v>
      </c>
      <c r="L733" s="84" t="s">
        <v>722</v>
      </c>
      <c r="M733" s="85"/>
      <c r="N733" s="88" t="s">
        <v>722</v>
      </c>
      <c r="O733" s="118">
        <v>-0.47946621</v>
      </c>
      <c r="P733" s="116">
        <v>17.61</v>
      </c>
      <c r="Q733" s="116">
        <v>9.1666000000000007</v>
      </c>
      <c r="R733" s="12">
        <v>0</v>
      </c>
      <c r="S733" s="116">
        <v>3031.1806000000001</v>
      </c>
      <c r="T733" s="12">
        <v>3</v>
      </c>
      <c r="U733" s="12">
        <v>359</v>
      </c>
      <c r="V733" s="116">
        <v>6321.99</v>
      </c>
      <c r="W733" s="116">
        <v>3290.8094000000001</v>
      </c>
      <c r="X733" s="12" t="s">
        <v>256</v>
      </c>
      <c r="Y733" s="12">
        <v>0</v>
      </c>
      <c r="Z733" s="12">
        <v>0</v>
      </c>
      <c r="AA733" s="12">
        <v>0</v>
      </c>
      <c r="AB733" s="12">
        <v>0</v>
      </c>
      <c r="AC733" s="12">
        <v>3</v>
      </c>
      <c r="AD733" s="12">
        <v>4</v>
      </c>
      <c r="AE733" s="12">
        <v>1</v>
      </c>
      <c r="AF733" s="12">
        <v>19</v>
      </c>
      <c r="AG733" s="12" t="s">
        <v>2263</v>
      </c>
      <c r="AH733" s="12" t="s">
        <v>1552</v>
      </c>
    </row>
    <row r="734" spans="2:34" ht="28.8" x14ac:dyDescent="0.3">
      <c r="B734" s="12" t="s">
        <v>1105</v>
      </c>
      <c r="C734" s="12" t="s">
        <v>304</v>
      </c>
      <c r="D734" s="12" t="s">
        <v>330</v>
      </c>
      <c r="E734" s="12" t="s">
        <v>259</v>
      </c>
      <c r="F734" s="12" t="s">
        <v>2846</v>
      </c>
      <c r="G734" s="12" t="s">
        <v>1532</v>
      </c>
      <c r="H734" s="12" t="s">
        <v>1209</v>
      </c>
      <c r="I734" s="12" t="s">
        <v>1176</v>
      </c>
      <c r="J734" s="12" t="s">
        <v>1157</v>
      </c>
      <c r="K734" s="12" t="s">
        <v>1210</v>
      </c>
      <c r="L734" s="84" t="s">
        <v>722</v>
      </c>
      <c r="M734" s="85"/>
      <c r="N734" s="88" t="s">
        <v>722</v>
      </c>
      <c r="O734" s="118">
        <v>-0.44118115000000002</v>
      </c>
      <c r="P734" s="116">
        <v>17.61</v>
      </c>
      <c r="Q734" s="116">
        <v>9.8407999999999998</v>
      </c>
      <c r="R734" s="12">
        <v>0</v>
      </c>
      <c r="S734" s="116">
        <v>2789.1428000000001</v>
      </c>
      <c r="T734" s="12">
        <v>4</v>
      </c>
      <c r="U734" s="12">
        <v>359</v>
      </c>
      <c r="V734" s="116">
        <v>6321.99</v>
      </c>
      <c r="W734" s="116">
        <v>3532.8472000000002</v>
      </c>
      <c r="X734" s="12" t="s">
        <v>256</v>
      </c>
      <c r="Y734" s="12">
        <v>0</v>
      </c>
      <c r="Z734" s="12">
        <v>0</v>
      </c>
      <c r="AA734" s="12">
        <v>0</v>
      </c>
      <c r="AB734" s="12">
        <v>0</v>
      </c>
      <c r="AC734" s="12">
        <v>7</v>
      </c>
      <c r="AD734" s="12">
        <v>4</v>
      </c>
      <c r="AE734" s="12">
        <v>1</v>
      </c>
      <c r="AF734" s="12">
        <v>19</v>
      </c>
      <c r="AG734" s="12" t="s">
        <v>2264</v>
      </c>
      <c r="AH734" s="12" t="s">
        <v>1552</v>
      </c>
    </row>
    <row r="735" spans="2:34" ht="28.8" x14ac:dyDescent="0.3">
      <c r="B735" s="12" t="s">
        <v>1105</v>
      </c>
      <c r="C735" s="12" t="s">
        <v>304</v>
      </c>
      <c r="D735" s="12" t="s">
        <v>330</v>
      </c>
      <c r="E735" s="12" t="s">
        <v>260</v>
      </c>
      <c r="F735" s="12" t="s">
        <v>2846</v>
      </c>
      <c r="G735" s="12" t="s">
        <v>2898</v>
      </c>
      <c r="H735" s="12" t="s">
        <v>1209</v>
      </c>
      <c r="I735" s="12" t="s">
        <v>1176</v>
      </c>
      <c r="J735" s="12" t="s">
        <v>1157</v>
      </c>
      <c r="K735" s="12" t="s">
        <v>1210</v>
      </c>
      <c r="L735" s="84" t="s">
        <v>722</v>
      </c>
      <c r="M735" s="85"/>
      <c r="N735" s="88" t="s">
        <v>722</v>
      </c>
      <c r="O735" s="118">
        <v>-0.17721181</v>
      </c>
      <c r="P735" s="116">
        <v>17.61</v>
      </c>
      <c r="Q735" s="116">
        <v>14.4893</v>
      </c>
      <c r="R735" s="12">
        <v>0</v>
      </c>
      <c r="S735" s="116">
        <v>1120.3312999999901</v>
      </c>
      <c r="T735" s="12">
        <v>5</v>
      </c>
      <c r="U735" s="12">
        <v>359</v>
      </c>
      <c r="V735" s="116">
        <v>6321.99</v>
      </c>
      <c r="W735" s="116">
        <v>5201.6587</v>
      </c>
      <c r="X735" s="12" t="s">
        <v>256</v>
      </c>
      <c r="Y735" s="12">
        <v>0</v>
      </c>
      <c r="Z735" s="12">
        <v>0</v>
      </c>
      <c r="AA735" s="12">
        <v>0</v>
      </c>
      <c r="AB735" s="12">
        <v>0</v>
      </c>
      <c r="AC735" s="12">
        <v>8</v>
      </c>
      <c r="AD735" s="12">
        <v>4</v>
      </c>
      <c r="AE735" s="12">
        <v>1</v>
      </c>
      <c r="AF735" s="12">
        <v>19</v>
      </c>
      <c r="AG735" s="12" t="s">
        <v>2265</v>
      </c>
      <c r="AH735" s="12" t="s">
        <v>1552</v>
      </c>
    </row>
    <row r="736" spans="2:34" ht="28.8" x14ac:dyDescent="0.3">
      <c r="B736" s="12" t="s">
        <v>1105</v>
      </c>
      <c r="C736" s="12" t="s">
        <v>304</v>
      </c>
      <c r="D736" s="12" t="s">
        <v>330</v>
      </c>
      <c r="E736" s="12" t="s">
        <v>251</v>
      </c>
      <c r="F736" s="12" t="s">
        <v>1531</v>
      </c>
      <c r="G736" s="12" t="s">
        <v>2898</v>
      </c>
      <c r="H736" s="12" t="s">
        <v>1209</v>
      </c>
      <c r="I736" s="12" t="s">
        <v>1176</v>
      </c>
      <c r="J736" s="12" t="s">
        <v>1157</v>
      </c>
      <c r="K736" s="12" t="s">
        <v>1210</v>
      </c>
      <c r="L736" s="84" t="s">
        <v>722</v>
      </c>
      <c r="M736" s="85"/>
      <c r="N736" s="88" t="s">
        <v>722</v>
      </c>
      <c r="O736" s="118">
        <v>-6.419648E-2</v>
      </c>
      <c r="P736" s="116">
        <v>17.61</v>
      </c>
      <c r="Q736" s="116">
        <v>16.479500000000002</v>
      </c>
      <c r="R736" s="12">
        <v>0</v>
      </c>
      <c r="S736" s="116">
        <v>405.84949999999998</v>
      </c>
      <c r="T736" s="12">
        <v>6</v>
      </c>
      <c r="U736" s="12">
        <v>359</v>
      </c>
      <c r="V736" s="116">
        <v>6321.99</v>
      </c>
      <c r="W736" s="116">
        <v>5916.1405000000004</v>
      </c>
      <c r="X736" s="12" t="s">
        <v>256</v>
      </c>
      <c r="Y736" s="12">
        <v>0</v>
      </c>
      <c r="Z736" s="12">
        <v>0</v>
      </c>
      <c r="AA736" s="12">
        <v>0</v>
      </c>
      <c r="AB736" s="12">
        <v>0</v>
      </c>
      <c r="AC736" s="12">
        <v>4</v>
      </c>
      <c r="AD736" s="12">
        <v>4</v>
      </c>
      <c r="AE736" s="12">
        <v>1</v>
      </c>
      <c r="AF736" s="12">
        <v>19</v>
      </c>
      <c r="AG736" s="12" t="s">
        <v>2266</v>
      </c>
      <c r="AH736" s="12" t="s">
        <v>1552</v>
      </c>
    </row>
    <row r="737" spans="2:34" ht="28.8" x14ac:dyDescent="0.3">
      <c r="B737" s="12" t="s">
        <v>1105</v>
      </c>
      <c r="C737" s="12" t="s">
        <v>304</v>
      </c>
      <c r="D737" s="12" t="s">
        <v>330</v>
      </c>
      <c r="E737" s="12" t="s">
        <v>262</v>
      </c>
      <c r="F737" s="12" t="s">
        <v>1531</v>
      </c>
      <c r="G737" s="12" t="s">
        <v>1532</v>
      </c>
      <c r="H737" s="12" t="s">
        <v>1209</v>
      </c>
      <c r="I737" s="12" t="s">
        <v>1176</v>
      </c>
      <c r="J737" s="12" t="s">
        <v>1157</v>
      </c>
      <c r="K737" s="12" t="s">
        <v>1210</v>
      </c>
      <c r="L737" s="84" t="s">
        <v>722</v>
      </c>
      <c r="M737" s="85"/>
      <c r="N737" s="88" t="s">
        <v>722</v>
      </c>
      <c r="O737" s="118">
        <v>-3.4099940000000002E-2</v>
      </c>
      <c r="P737" s="116">
        <v>17.61</v>
      </c>
      <c r="Q737" s="116">
        <v>17.009499999999999</v>
      </c>
      <c r="R737" s="12">
        <v>0</v>
      </c>
      <c r="S737" s="116">
        <v>215.5795</v>
      </c>
      <c r="T737" s="12">
        <v>7</v>
      </c>
      <c r="U737" s="12">
        <v>359</v>
      </c>
      <c r="V737" s="116">
        <v>6321.99</v>
      </c>
      <c r="W737" s="116">
        <v>6106.4105</v>
      </c>
      <c r="X737" s="12" t="s">
        <v>256</v>
      </c>
      <c r="Y737" s="12">
        <v>0</v>
      </c>
      <c r="Z737" s="12">
        <v>0</v>
      </c>
      <c r="AA737" s="12">
        <v>0</v>
      </c>
      <c r="AB737" s="12">
        <v>0</v>
      </c>
      <c r="AC737" s="12">
        <v>9</v>
      </c>
      <c r="AD737" s="12">
        <v>4</v>
      </c>
      <c r="AE737" s="12">
        <v>1</v>
      </c>
      <c r="AF737" s="12">
        <v>19</v>
      </c>
      <c r="AG737" s="12" t="s">
        <v>2267</v>
      </c>
      <c r="AH737" s="12" t="s">
        <v>1552</v>
      </c>
    </row>
    <row r="738" spans="2:34" ht="28.8" x14ac:dyDescent="0.3">
      <c r="B738" s="12" t="s">
        <v>1105</v>
      </c>
      <c r="C738" s="12" t="s">
        <v>304</v>
      </c>
      <c r="D738" s="12" t="s">
        <v>333</v>
      </c>
      <c r="E738" s="12" t="s">
        <v>256</v>
      </c>
      <c r="F738" s="12" t="s">
        <v>2846</v>
      </c>
      <c r="G738" s="12" t="s">
        <v>2898</v>
      </c>
      <c r="H738" s="12" t="s">
        <v>1209</v>
      </c>
      <c r="I738" s="12" t="s">
        <v>1176</v>
      </c>
      <c r="J738" s="12" t="s">
        <v>1157</v>
      </c>
      <c r="K738" s="12" t="s">
        <v>1210</v>
      </c>
      <c r="L738" s="84" t="s">
        <v>722</v>
      </c>
      <c r="M738" s="85"/>
      <c r="N738" s="88" t="s">
        <v>722</v>
      </c>
      <c r="O738" s="118">
        <v>-0.69853832000000005</v>
      </c>
      <c r="P738" s="116">
        <v>6321.99</v>
      </c>
      <c r="Q738" s="116">
        <v>1905.8377</v>
      </c>
      <c r="R738" s="12">
        <v>0</v>
      </c>
      <c r="S738" s="116">
        <v>4416.1522999999997</v>
      </c>
      <c r="T738" s="12">
        <v>1</v>
      </c>
      <c r="U738" s="12">
        <v>1</v>
      </c>
      <c r="V738" s="116">
        <v>6321.99</v>
      </c>
      <c r="W738" s="116">
        <v>1905.8377</v>
      </c>
      <c r="X738" s="12" t="s">
        <v>256</v>
      </c>
      <c r="Y738" s="12">
        <v>0</v>
      </c>
      <c r="Z738" s="12">
        <v>0</v>
      </c>
      <c r="AA738" s="12">
        <v>0</v>
      </c>
      <c r="AB738" s="12">
        <v>1</v>
      </c>
      <c r="AC738" s="12">
        <v>6</v>
      </c>
      <c r="AD738" s="12">
        <v>5</v>
      </c>
      <c r="AE738" s="12">
        <v>1</v>
      </c>
      <c r="AF738" s="12">
        <v>19</v>
      </c>
      <c r="AG738" s="12" t="s">
        <v>2268</v>
      </c>
      <c r="AH738" s="12" t="s">
        <v>1552</v>
      </c>
    </row>
    <row r="739" spans="2:34" ht="28.8" x14ac:dyDescent="0.3">
      <c r="B739" s="12" t="s">
        <v>1105</v>
      </c>
      <c r="C739" s="12" t="s">
        <v>304</v>
      </c>
      <c r="D739" s="12" t="s">
        <v>333</v>
      </c>
      <c r="E739" s="12" t="s">
        <v>254</v>
      </c>
      <c r="F739" s="12" t="s">
        <v>2846</v>
      </c>
      <c r="G739" s="12" t="s">
        <v>1532</v>
      </c>
      <c r="H739" s="12" t="s">
        <v>1209</v>
      </c>
      <c r="I739" s="12" t="s">
        <v>1176</v>
      </c>
      <c r="J739" s="12" t="s">
        <v>1157</v>
      </c>
      <c r="K739" s="12" t="s">
        <v>1210</v>
      </c>
      <c r="L739" s="84" t="s">
        <v>722</v>
      </c>
      <c r="M739" s="85"/>
      <c r="N739" s="88" t="s">
        <v>722</v>
      </c>
      <c r="O739" s="118">
        <v>-0.62485093999999997</v>
      </c>
      <c r="P739" s="116">
        <v>6321.99</v>
      </c>
      <c r="Q739" s="116">
        <v>2371.6886</v>
      </c>
      <c r="R739" s="12">
        <v>0</v>
      </c>
      <c r="S739" s="116">
        <v>3950.3013999999998</v>
      </c>
      <c r="T739" s="12">
        <v>2</v>
      </c>
      <c r="U739" s="12">
        <v>1</v>
      </c>
      <c r="V739" s="116">
        <v>6321.99</v>
      </c>
      <c r="W739" s="116">
        <v>2371.6886</v>
      </c>
      <c r="X739" s="12" t="s">
        <v>256</v>
      </c>
      <c r="Y739" s="12">
        <v>0</v>
      </c>
      <c r="Z739" s="12">
        <v>0</v>
      </c>
      <c r="AA739" s="12">
        <v>0</v>
      </c>
      <c r="AB739" s="12">
        <v>0</v>
      </c>
      <c r="AC739" s="12">
        <v>5</v>
      </c>
      <c r="AD739" s="12">
        <v>5</v>
      </c>
      <c r="AE739" s="12">
        <v>1</v>
      </c>
      <c r="AF739" s="12">
        <v>19</v>
      </c>
      <c r="AG739" s="12" t="s">
        <v>2269</v>
      </c>
      <c r="AH739" s="12" t="s">
        <v>1552</v>
      </c>
    </row>
    <row r="740" spans="2:34" ht="28.8" x14ac:dyDescent="0.3">
      <c r="B740" s="12" t="s">
        <v>1105</v>
      </c>
      <c r="C740" s="12" t="s">
        <v>304</v>
      </c>
      <c r="D740" s="12" t="s">
        <v>333</v>
      </c>
      <c r="E740" s="12" t="s">
        <v>249</v>
      </c>
      <c r="F740" s="12" t="s">
        <v>1531</v>
      </c>
      <c r="G740" s="12" t="s">
        <v>1532</v>
      </c>
      <c r="H740" s="12" t="s">
        <v>1209</v>
      </c>
      <c r="I740" s="12" t="s">
        <v>1176</v>
      </c>
      <c r="J740" s="12" t="s">
        <v>1157</v>
      </c>
      <c r="K740" s="12" t="s">
        <v>1210</v>
      </c>
      <c r="L740" s="84" t="s">
        <v>722</v>
      </c>
      <c r="M740" s="85"/>
      <c r="N740" s="88" t="s">
        <v>722</v>
      </c>
      <c r="O740" s="118">
        <v>-0.47946677999999998</v>
      </c>
      <c r="P740" s="116">
        <v>6321.99</v>
      </c>
      <c r="Q740" s="116">
        <v>3290.8058000000001</v>
      </c>
      <c r="R740" s="12">
        <v>0</v>
      </c>
      <c r="S740" s="116">
        <v>3031.1842000000001</v>
      </c>
      <c r="T740" s="12">
        <v>3</v>
      </c>
      <c r="U740" s="12">
        <v>1</v>
      </c>
      <c r="V740" s="116">
        <v>6321.99</v>
      </c>
      <c r="W740" s="116">
        <v>3290.8058000000001</v>
      </c>
      <c r="X740" s="12" t="s">
        <v>256</v>
      </c>
      <c r="Y740" s="12">
        <v>0</v>
      </c>
      <c r="Z740" s="12">
        <v>0</v>
      </c>
      <c r="AA740" s="12">
        <v>0</v>
      </c>
      <c r="AB740" s="12">
        <v>0</v>
      </c>
      <c r="AC740" s="12">
        <v>3</v>
      </c>
      <c r="AD740" s="12">
        <v>5</v>
      </c>
      <c r="AE740" s="12">
        <v>1</v>
      </c>
      <c r="AF740" s="12">
        <v>19</v>
      </c>
      <c r="AG740" s="12" t="s">
        <v>2270</v>
      </c>
      <c r="AH740" s="12" t="s">
        <v>1552</v>
      </c>
    </row>
    <row r="741" spans="2:34" ht="28.8" x14ac:dyDescent="0.3">
      <c r="B741" s="12" t="s">
        <v>1105</v>
      </c>
      <c r="C741" s="12" t="s">
        <v>304</v>
      </c>
      <c r="D741" s="12" t="s">
        <v>333</v>
      </c>
      <c r="E741" s="12" t="s">
        <v>259</v>
      </c>
      <c r="F741" s="12" t="s">
        <v>2846</v>
      </c>
      <c r="G741" s="12" t="s">
        <v>1532</v>
      </c>
      <c r="H741" s="12" t="s">
        <v>1209</v>
      </c>
      <c r="I741" s="12" t="s">
        <v>1176</v>
      </c>
      <c r="J741" s="12" t="s">
        <v>1157</v>
      </c>
      <c r="K741" s="12" t="s">
        <v>1210</v>
      </c>
      <c r="L741" s="84" t="s">
        <v>722</v>
      </c>
      <c r="M741" s="85"/>
      <c r="N741" s="88" t="s">
        <v>722</v>
      </c>
      <c r="O741" s="118">
        <v>-0.44117972</v>
      </c>
      <c r="P741" s="116">
        <v>6321.99</v>
      </c>
      <c r="Q741" s="116">
        <v>3532.8562000000002</v>
      </c>
      <c r="R741" s="12">
        <v>0</v>
      </c>
      <c r="S741" s="116">
        <v>2789.1338000000001</v>
      </c>
      <c r="T741" s="12">
        <v>4</v>
      </c>
      <c r="U741" s="12">
        <v>1</v>
      </c>
      <c r="V741" s="116">
        <v>6321.99</v>
      </c>
      <c r="W741" s="116">
        <v>3532.8562000000002</v>
      </c>
      <c r="X741" s="12" t="s">
        <v>256</v>
      </c>
      <c r="Y741" s="12">
        <v>0</v>
      </c>
      <c r="Z741" s="12">
        <v>0</v>
      </c>
      <c r="AA741" s="12">
        <v>0</v>
      </c>
      <c r="AB741" s="12">
        <v>0</v>
      </c>
      <c r="AC741" s="12">
        <v>7</v>
      </c>
      <c r="AD741" s="12">
        <v>5</v>
      </c>
      <c r="AE741" s="12">
        <v>1</v>
      </c>
      <c r="AF741" s="12">
        <v>19</v>
      </c>
      <c r="AG741" s="12" t="s">
        <v>2271</v>
      </c>
      <c r="AH741" s="12" t="s">
        <v>1552</v>
      </c>
    </row>
    <row r="742" spans="2:34" ht="28.8" x14ac:dyDescent="0.3">
      <c r="B742" s="12" t="s">
        <v>1105</v>
      </c>
      <c r="C742" s="12" t="s">
        <v>304</v>
      </c>
      <c r="D742" s="12" t="s">
        <v>333</v>
      </c>
      <c r="E742" s="12" t="s">
        <v>260</v>
      </c>
      <c r="F742" s="12" t="s">
        <v>2846</v>
      </c>
      <c r="G742" s="12" t="s">
        <v>2898</v>
      </c>
      <c r="H742" s="12" t="s">
        <v>1209</v>
      </c>
      <c r="I742" s="12" t="s">
        <v>1176</v>
      </c>
      <c r="J742" s="12" t="s">
        <v>1157</v>
      </c>
      <c r="K742" s="12" t="s">
        <v>1210</v>
      </c>
      <c r="L742" s="84" t="s">
        <v>722</v>
      </c>
      <c r="M742" s="85"/>
      <c r="N742" s="88" t="s">
        <v>722</v>
      </c>
      <c r="O742" s="118">
        <v>-0.17721295000000001</v>
      </c>
      <c r="P742" s="116">
        <v>6321.99</v>
      </c>
      <c r="Q742" s="116">
        <v>5201.6514999999999</v>
      </c>
      <c r="R742" s="12">
        <v>0</v>
      </c>
      <c r="S742" s="116">
        <v>1120.3385000000001</v>
      </c>
      <c r="T742" s="12">
        <v>5</v>
      </c>
      <c r="U742" s="12">
        <v>1</v>
      </c>
      <c r="V742" s="116">
        <v>6321.99</v>
      </c>
      <c r="W742" s="116">
        <v>5201.6514999999999</v>
      </c>
      <c r="X742" s="12" t="s">
        <v>256</v>
      </c>
      <c r="Y742" s="12">
        <v>0</v>
      </c>
      <c r="Z742" s="12">
        <v>0</v>
      </c>
      <c r="AA742" s="12">
        <v>0</v>
      </c>
      <c r="AB742" s="12">
        <v>0</v>
      </c>
      <c r="AC742" s="12">
        <v>8</v>
      </c>
      <c r="AD742" s="12">
        <v>5</v>
      </c>
      <c r="AE742" s="12">
        <v>1</v>
      </c>
      <c r="AF742" s="12">
        <v>19</v>
      </c>
      <c r="AG742" s="12" t="s">
        <v>2272</v>
      </c>
      <c r="AH742" s="12" t="s">
        <v>1552</v>
      </c>
    </row>
    <row r="743" spans="2:34" ht="28.8" x14ac:dyDescent="0.3">
      <c r="B743" s="12" t="s">
        <v>1105</v>
      </c>
      <c r="C743" s="12" t="s">
        <v>304</v>
      </c>
      <c r="D743" s="12" t="s">
        <v>333</v>
      </c>
      <c r="E743" s="12" t="s">
        <v>251</v>
      </c>
      <c r="F743" s="12" t="s">
        <v>1531</v>
      </c>
      <c r="G743" s="12" t="s">
        <v>2898</v>
      </c>
      <c r="H743" s="12" t="s">
        <v>1209</v>
      </c>
      <c r="I743" s="12" t="s">
        <v>1176</v>
      </c>
      <c r="J743" s="12" t="s">
        <v>1157</v>
      </c>
      <c r="K743" s="12" t="s">
        <v>1210</v>
      </c>
      <c r="L743" s="84" t="s">
        <v>722</v>
      </c>
      <c r="M743" s="85"/>
      <c r="N743" s="88" t="s">
        <v>722</v>
      </c>
      <c r="O743" s="118">
        <v>-6.4194200000000007E-2</v>
      </c>
      <c r="P743" s="116">
        <v>6321.99</v>
      </c>
      <c r="Q743" s="116">
        <v>5916.1549000000005</v>
      </c>
      <c r="R743" s="12">
        <v>0</v>
      </c>
      <c r="S743" s="116">
        <v>405.83510000000001</v>
      </c>
      <c r="T743" s="12">
        <v>6</v>
      </c>
      <c r="U743" s="12">
        <v>1</v>
      </c>
      <c r="V743" s="116">
        <v>6321.99</v>
      </c>
      <c r="W743" s="116">
        <v>5916.1549000000005</v>
      </c>
      <c r="X743" s="12" t="s">
        <v>256</v>
      </c>
      <c r="Y743" s="12">
        <v>0</v>
      </c>
      <c r="Z743" s="12">
        <v>0</v>
      </c>
      <c r="AA743" s="12">
        <v>0</v>
      </c>
      <c r="AB743" s="12">
        <v>0</v>
      </c>
      <c r="AC743" s="12">
        <v>4</v>
      </c>
      <c r="AD743" s="12">
        <v>5</v>
      </c>
      <c r="AE743" s="12">
        <v>1</v>
      </c>
      <c r="AF743" s="12">
        <v>19</v>
      </c>
      <c r="AG743" s="12" t="s">
        <v>2273</v>
      </c>
      <c r="AH743" s="12" t="s">
        <v>1552</v>
      </c>
    </row>
    <row r="744" spans="2:34" ht="28.8" x14ac:dyDescent="0.3">
      <c r="B744" s="12" t="s">
        <v>1105</v>
      </c>
      <c r="C744" s="12" t="s">
        <v>304</v>
      </c>
      <c r="D744" s="12" t="s">
        <v>333</v>
      </c>
      <c r="E744" s="12" t="s">
        <v>262</v>
      </c>
      <c r="F744" s="12" t="s">
        <v>1531</v>
      </c>
      <c r="G744" s="12" t="s">
        <v>1532</v>
      </c>
      <c r="H744" s="12" t="s">
        <v>1209</v>
      </c>
      <c r="I744" s="12" t="s">
        <v>1176</v>
      </c>
      <c r="J744" s="12" t="s">
        <v>1157</v>
      </c>
      <c r="K744" s="12" t="s">
        <v>1210</v>
      </c>
      <c r="L744" s="84" t="s">
        <v>722</v>
      </c>
      <c r="M744" s="85"/>
      <c r="N744" s="88" t="s">
        <v>722</v>
      </c>
      <c r="O744" s="118">
        <v>-3.4101369999999999E-2</v>
      </c>
      <c r="P744" s="116">
        <v>6321.99</v>
      </c>
      <c r="Q744" s="116">
        <v>6106.4014999999999</v>
      </c>
      <c r="R744" s="12">
        <v>0</v>
      </c>
      <c r="S744" s="116">
        <v>215.58850000000001</v>
      </c>
      <c r="T744" s="12">
        <v>7</v>
      </c>
      <c r="U744" s="12">
        <v>1</v>
      </c>
      <c r="V744" s="116">
        <v>6321.99</v>
      </c>
      <c r="W744" s="116">
        <v>6106.4014999999999</v>
      </c>
      <c r="X744" s="12" t="s">
        <v>256</v>
      </c>
      <c r="Y744" s="12">
        <v>0</v>
      </c>
      <c r="Z744" s="12">
        <v>0</v>
      </c>
      <c r="AA744" s="12">
        <v>0</v>
      </c>
      <c r="AB744" s="12">
        <v>0</v>
      </c>
      <c r="AC744" s="12">
        <v>9</v>
      </c>
      <c r="AD744" s="12">
        <v>5</v>
      </c>
      <c r="AE744" s="12">
        <v>1</v>
      </c>
      <c r="AF744" s="12">
        <v>19</v>
      </c>
      <c r="AG744" s="12" t="s">
        <v>2274</v>
      </c>
      <c r="AH744" s="12" t="s">
        <v>1552</v>
      </c>
    </row>
    <row r="745" spans="2:34" ht="43.2" x14ac:dyDescent="0.3">
      <c r="B745" s="12" t="s">
        <v>1105</v>
      </c>
      <c r="C745" s="12" t="s">
        <v>304</v>
      </c>
      <c r="D745" s="12" t="s">
        <v>312</v>
      </c>
      <c r="E745" s="12" t="s">
        <v>259</v>
      </c>
      <c r="F745" s="12" t="s">
        <v>2846</v>
      </c>
      <c r="G745" s="12" t="s">
        <v>1532</v>
      </c>
      <c r="H745" s="12" t="s">
        <v>1213</v>
      </c>
      <c r="I745" s="12" t="s">
        <v>1176</v>
      </c>
      <c r="J745" s="12" t="s">
        <v>1157</v>
      </c>
      <c r="K745" s="12" t="s">
        <v>1214</v>
      </c>
      <c r="L745" s="84" t="s">
        <v>723</v>
      </c>
      <c r="M745" s="85"/>
      <c r="N745" s="88" t="s">
        <v>723</v>
      </c>
      <c r="O745" s="118">
        <v>0.52</v>
      </c>
      <c r="P745" s="116">
        <v>20</v>
      </c>
      <c r="Q745" s="116">
        <v>30.4</v>
      </c>
      <c r="R745" s="12">
        <v>0</v>
      </c>
      <c r="S745" s="116">
        <v>-3224</v>
      </c>
      <c r="T745" s="12">
        <v>0</v>
      </c>
      <c r="U745" s="12">
        <v>310</v>
      </c>
      <c r="V745" s="116">
        <v>6200</v>
      </c>
      <c r="W745" s="116">
        <v>9424</v>
      </c>
      <c r="X745" s="12" t="s">
        <v>256</v>
      </c>
      <c r="Y745" s="12">
        <v>1</v>
      </c>
      <c r="Z745" s="12">
        <v>1</v>
      </c>
      <c r="AA745" s="12">
        <v>0</v>
      </c>
      <c r="AB745" s="12">
        <v>0</v>
      </c>
      <c r="AC745" s="12">
        <v>7</v>
      </c>
      <c r="AD745" s="12">
        <v>1</v>
      </c>
      <c r="AE745" s="12">
        <v>1</v>
      </c>
      <c r="AF745" s="12">
        <v>20</v>
      </c>
      <c r="AG745" s="12" t="s">
        <v>2275</v>
      </c>
      <c r="AH745" s="12" t="s">
        <v>1552</v>
      </c>
    </row>
    <row r="746" spans="2:34" ht="43.2" x14ac:dyDescent="0.3">
      <c r="B746" s="12" t="s">
        <v>1105</v>
      </c>
      <c r="C746" s="12" t="s">
        <v>304</v>
      </c>
      <c r="D746" s="12" t="s">
        <v>312</v>
      </c>
      <c r="E746" s="12" t="s">
        <v>249</v>
      </c>
      <c r="F746" s="12" t="s">
        <v>1531</v>
      </c>
      <c r="G746" s="12" t="s">
        <v>1532</v>
      </c>
      <c r="H746" s="12" t="s">
        <v>1213</v>
      </c>
      <c r="I746" s="12" t="s">
        <v>1176</v>
      </c>
      <c r="J746" s="12" t="s">
        <v>1157</v>
      </c>
      <c r="K746" s="12" t="s">
        <v>1214</v>
      </c>
      <c r="L746" s="84" t="s">
        <v>723</v>
      </c>
      <c r="M746" s="85"/>
      <c r="N746" s="88" t="s">
        <v>723</v>
      </c>
      <c r="O746" s="118">
        <v>0.59199999999999997</v>
      </c>
      <c r="P746" s="116">
        <v>20</v>
      </c>
      <c r="Q746" s="116">
        <v>31.84</v>
      </c>
      <c r="R746" s="12">
        <v>0</v>
      </c>
      <c r="S746" s="116">
        <v>-3670.4</v>
      </c>
      <c r="T746" s="12">
        <v>0</v>
      </c>
      <c r="U746" s="12">
        <v>310</v>
      </c>
      <c r="V746" s="116">
        <v>6200</v>
      </c>
      <c r="W746" s="116">
        <v>9870.4</v>
      </c>
      <c r="X746" s="12" t="s">
        <v>256</v>
      </c>
      <c r="Y746" s="12">
        <v>1</v>
      </c>
      <c r="Z746" s="12">
        <v>1</v>
      </c>
      <c r="AA746" s="12">
        <v>0</v>
      </c>
      <c r="AB746" s="12">
        <v>0</v>
      </c>
      <c r="AC746" s="12">
        <v>3</v>
      </c>
      <c r="AD746" s="12">
        <v>1</v>
      </c>
      <c r="AE746" s="12">
        <v>1</v>
      </c>
      <c r="AF746" s="12">
        <v>20</v>
      </c>
      <c r="AG746" s="12" t="s">
        <v>2276</v>
      </c>
      <c r="AH746" s="12" t="s">
        <v>1552</v>
      </c>
    </row>
    <row r="747" spans="2:34" ht="43.2" x14ac:dyDescent="0.3">
      <c r="B747" s="12" t="s">
        <v>1105</v>
      </c>
      <c r="C747" s="12" t="s">
        <v>304</v>
      </c>
      <c r="D747" s="12" t="s">
        <v>312</v>
      </c>
      <c r="E747" s="12" t="s">
        <v>260</v>
      </c>
      <c r="F747" s="12" t="s">
        <v>2846</v>
      </c>
      <c r="G747" s="12" t="s">
        <v>2898</v>
      </c>
      <c r="H747" s="12" t="s">
        <v>1213</v>
      </c>
      <c r="I747" s="12" t="s">
        <v>1176</v>
      </c>
      <c r="J747" s="12" t="s">
        <v>1157</v>
      </c>
      <c r="K747" s="12" t="s">
        <v>1214</v>
      </c>
      <c r="L747" s="84" t="s">
        <v>723</v>
      </c>
      <c r="M747" s="85"/>
      <c r="N747" s="88" t="s">
        <v>723</v>
      </c>
      <c r="O747" s="118">
        <v>0.68100000000000005</v>
      </c>
      <c r="P747" s="116">
        <v>20</v>
      </c>
      <c r="Q747" s="116">
        <v>33.619999999999997</v>
      </c>
      <c r="R747" s="12">
        <v>0</v>
      </c>
      <c r="S747" s="116">
        <v>-4222.2</v>
      </c>
      <c r="T747" s="12">
        <v>0</v>
      </c>
      <c r="U747" s="12">
        <v>310</v>
      </c>
      <c r="V747" s="116">
        <v>6200</v>
      </c>
      <c r="W747" s="116">
        <v>10422.200000000001</v>
      </c>
      <c r="X747" s="12" t="s">
        <v>256</v>
      </c>
      <c r="Y747" s="12">
        <v>1</v>
      </c>
      <c r="Z747" s="12">
        <v>1</v>
      </c>
      <c r="AA747" s="12">
        <v>0</v>
      </c>
      <c r="AB747" s="12">
        <v>0</v>
      </c>
      <c r="AC747" s="12">
        <v>8</v>
      </c>
      <c r="AD747" s="12">
        <v>1</v>
      </c>
      <c r="AE747" s="12">
        <v>1</v>
      </c>
      <c r="AF747" s="12">
        <v>20</v>
      </c>
      <c r="AG747" s="12" t="s">
        <v>2277</v>
      </c>
      <c r="AH747" s="12" t="s">
        <v>1552</v>
      </c>
    </row>
    <row r="748" spans="2:34" ht="43.2" x14ac:dyDescent="0.3">
      <c r="B748" s="12" t="s">
        <v>1105</v>
      </c>
      <c r="C748" s="12" t="s">
        <v>304</v>
      </c>
      <c r="D748" s="12" t="s">
        <v>312</v>
      </c>
      <c r="E748" s="12" t="s">
        <v>256</v>
      </c>
      <c r="F748" s="12" t="s">
        <v>2846</v>
      </c>
      <c r="G748" s="12" t="s">
        <v>2898</v>
      </c>
      <c r="H748" s="12" t="s">
        <v>1213</v>
      </c>
      <c r="I748" s="12" t="s">
        <v>1176</v>
      </c>
      <c r="J748" s="12" t="s">
        <v>1157</v>
      </c>
      <c r="K748" s="12" t="s">
        <v>1214</v>
      </c>
      <c r="L748" s="84" t="s">
        <v>722</v>
      </c>
      <c r="M748" s="85"/>
      <c r="N748" s="88" t="s">
        <v>722</v>
      </c>
      <c r="O748" s="118">
        <v>-0.28699999999999998</v>
      </c>
      <c r="P748" s="116">
        <v>20</v>
      </c>
      <c r="Q748" s="116">
        <v>14.26</v>
      </c>
      <c r="R748" s="12">
        <v>0</v>
      </c>
      <c r="S748" s="116">
        <v>1779.4</v>
      </c>
      <c r="T748" s="12">
        <v>1</v>
      </c>
      <c r="U748" s="12">
        <v>310</v>
      </c>
      <c r="V748" s="116">
        <v>6200</v>
      </c>
      <c r="W748" s="116">
        <v>4420.6000000000004</v>
      </c>
      <c r="X748" s="12" t="s">
        <v>256</v>
      </c>
      <c r="Y748" s="12">
        <v>0</v>
      </c>
      <c r="Z748" s="12">
        <v>0</v>
      </c>
      <c r="AA748" s="12">
        <v>0</v>
      </c>
      <c r="AB748" s="12">
        <v>1</v>
      </c>
      <c r="AC748" s="12">
        <v>6</v>
      </c>
      <c r="AD748" s="12">
        <v>1</v>
      </c>
      <c r="AE748" s="12">
        <v>1</v>
      </c>
      <c r="AF748" s="12">
        <v>20</v>
      </c>
      <c r="AG748" s="12" t="s">
        <v>2278</v>
      </c>
      <c r="AH748" s="12" t="s">
        <v>1552</v>
      </c>
    </row>
    <row r="749" spans="2:34" ht="43.2" x14ac:dyDescent="0.3">
      <c r="B749" s="12" t="s">
        <v>1105</v>
      </c>
      <c r="C749" s="12" t="s">
        <v>304</v>
      </c>
      <c r="D749" s="12" t="s">
        <v>312</v>
      </c>
      <c r="E749" s="12" t="s">
        <v>262</v>
      </c>
      <c r="F749" s="12" t="s">
        <v>1531</v>
      </c>
      <c r="G749" s="12" t="s">
        <v>1532</v>
      </c>
      <c r="H749" s="12" t="s">
        <v>1213</v>
      </c>
      <c r="I749" s="12" t="s">
        <v>1176</v>
      </c>
      <c r="J749" s="12" t="s">
        <v>1157</v>
      </c>
      <c r="K749" s="12" t="s">
        <v>1214</v>
      </c>
      <c r="L749" s="84" t="s">
        <v>722</v>
      </c>
      <c r="M749" s="85"/>
      <c r="N749" s="88" t="s">
        <v>722</v>
      </c>
      <c r="O749" s="118">
        <v>-0.27700000000000002</v>
      </c>
      <c r="P749" s="116">
        <v>20</v>
      </c>
      <c r="Q749" s="116">
        <v>14.46</v>
      </c>
      <c r="R749" s="12">
        <v>0</v>
      </c>
      <c r="S749" s="116">
        <v>1717.4</v>
      </c>
      <c r="T749" s="12">
        <v>2</v>
      </c>
      <c r="U749" s="12">
        <v>310</v>
      </c>
      <c r="V749" s="116">
        <v>6200</v>
      </c>
      <c r="W749" s="116">
        <v>4482.6000000000004</v>
      </c>
      <c r="X749" s="12" t="s">
        <v>256</v>
      </c>
      <c r="Y749" s="12">
        <v>0</v>
      </c>
      <c r="Z749" s="12">
        <v>0</v>
      </c>
      <c r="AA749" s="12">
        <v>0</v>
      </c>
      <c r="AB749" s="12">
        <v>0</v>
      </c>
      <c r="AC749" s="12">
        <v>9</v>
      </c>
      <c r="AD749" s="12">
        <v>1</v>
      </c>
      <c r="AE749" s="12">
        <v>1</v>
      </c>
      <c r="AF749" s="12">
        <v>20</v>
      </c>
      <c r="AG749" s="12" t="s">
        <v>2279</v>
      </c>
      <c r="AH749" s="12" t="s">
        <v>1552</v>
      </c>
    </row>
    <row r="750" spans="2:34" ht="43.2" x14ac:dyDescent="0.3">
      <c r="B750" s="12" t="s">
        <v>1105</v>
      </c>
      <c r="C750" s="12" t="s">
        <v>304</v>
      </c>
      <c r="D750" s="12" t="s">
        <v>312</v>
      </c>
      <c r="E750" s="12" t="s">
        <v>254</v>
      </c>
      <c r="F750" s="12" t="s">
        <v>2846</v>
      </c>
      <c r="G750" s="12" t="s">
        <v>1532</v>
      </c>
      <c r="H750" s="12" t="s">
        <v>1213</v>
      </c>
      <c r="I750" s="12" t="s">
        <v>1176</v>
      </c>
      <c r="J750" s="12" t="s">
        <v>1157</v>
      </c>
      <c r="K750" s="12" t="s">
        <v>1214</v>
      </c>
      <c r="L750" s="84" t="s">
        <v>722</v>
      </c>
      <c r="M750" s="85"/>
      <c r="N750" s="88" t="s">
        <v>722</v>
      </c>
      <c r="O750" s="118">
        <v>-8.5999999999999993E-2</v>
      </c>
      <c r="P750" s="116">
        <v>20</v>
      </c>
      <c r="Q750" s="116">
        <v>18.28</v>
      </c>
      <c r="R750" s="12">
        <v>0</v>
      </c>
      <c r="S750" s="116">
        <v>533.20000000000005</v>
      </c>
      <c r="T750" s="12">
        <v>3</v>
      </c>
      <c r="U750" s="12">
        <v>310</v>
      </c>
      <c r="V750" s="116">
        <v>6200</v>
      </c>
      <c r="W750" s="116">
        <v>5666.8</v>
      </c>
      <c r="X750" s="12" t="s">
        <v>256</v>
      </c>
      <c r="Y750" s="12">
        <v>0</v>
      </c>
      <c r="Z750" s="12">
        <v>0</v>
      </c>
      <c r="AA750" s="12">
        <v>0</v>
      </c>
      <c r="AB750" s="12">
        <v>0</v>
      </c>
      <c r="AC750" s="12">
        <v>5</v>
      </c>
      <c r="AD750" s="12">
        <v>1</v>
      </c>
      <c r="AE750" s="12">
        <v>1</v>
      </c>
      <c r="AF750" s="12">
        <v>20</v>
      </c>
      <c r="AG750" s="12" t="s">
        <v>2280</v>
      </c>
      <c r="AH750" s="12" t="s">
        <v>1552</v>
      </c>
    </row>
    <row r="751" spans="2:34" ht="43.2" x14ac:dyDescent="0.3">
      <c r="B751" s="12" t="s">
        <v>1105</v>
      </c>
      <c r="C751" s="12" t="s">
        <v>304</v>
      </c>
      <c r="D751" s="12" t="s">
        <v>312</v>
      </c>
      <c r="E751" s="12" t="s">
        <v>251</v>
      </c>
      <c r="F751" s="12" t="s">
        <v>1531</v>
      </c>
      <c r="G751" s="12" t="s">
        <v>2898</v>
      </c>
      <c r="H751" s="12" t="s">
        <v>1213</v>
      </c>
      <c r="I751" s="12" t="s">
        <v>1176</v>
      </c>
      <c r="J751" s="12" t="s">
        <v>1157</v>
      </c>
      <c r="K751" s="12" t="s">
        <v>1214</v>
      </c>
      <c r="L751" s="84" t="s">
        <v>722</v>
      </c>
      <c r="M751" s="85"/>
      <c r="N751" s="88" t="s">
        <v>722</v>
      </c>
      <c r="O751" s="118">
        <v>-3.3000000000000002E-2</v>
      </c>
      <c r="P751" s="116">
        <v>20</v>
      </c>
      <c r="Q751" s="116">
        <v>19.34</v>
      </c>
      <c r="R751" s="12">
        <v>0</v>
      </c>
      <c r="S751" s="116">
        <v>204.6</v>
      </c>
      <c r="T751" s="12">
        <v>4</v>
      </c>
      <c r="U751" s="12">
        <v>310</v>
      </c>
      <c r="V751" s="116">
        <v>6200</v>
      </c>
      <c r="W751" s="116">
        <v>5995.4</v>
      </c>
      <c r="X751" s="12" t="s">
        <v>256</v>
      </c>
      <c r="Y751" s="12">
        <v>0</v>
      </c>
      <c r="Z751" s="12">
        <v>0</v>
      </c>
      <c r="AA751" s="12">
        <v>0</v>
      </c>
      <c r="AB751" s="12">
        <v>0</v>
      </c>
      <c r="AC751" s="12">
        <v>4</v>
      </c>
      <c r="AD751" s="12">
        <v>1</v>
      </c>
      <c r="AE751" s="12">
        <v>1</v>
      </c>
      <c r="AF751" s="12">
        <v>20</v>
      </c>
      <c r="AG751" s="12" t="s">
        <v>2281</v>
      </c>
      <c r="AH751" s="12" t="s">
        <v>1552</v>
      </c>
    </row>
    <row r="752" spans="2:34" ht="28.8" x14ac:dyDescent="0.3">
      <c r="B752" s="12" t="s">
        <v>1105</v>
      </c>
      <c r="C752" s="12" t="s">
        <v>304</v>
      </c>
      <c r="D752" s="12" t="s">
        <v>322</v>
      </c>
      <c r="E752" s="12" t="s">
        <v>262</v>
      </c>
      <c r="F752" s="12" t="s">
        <v>1531</v>
      </c>
      <c r="G752" s="12" t="s">
        <v>1532</v>
      </c>
      <c r="H752" s="12" t="s">
        <v>1213</v>
      </c>
      <c r="I752" s="12" t="s">
        <v>1176</v>
      </c>
      <c r="J752" s="12" t="s">
        <v>1157</v>
      </c>
      <c r="K752" s="12" t="s">
        <v>1214</v>
      </c>
      <c r="L752" s="84" t="s">
        <v>723</v>
      </c>
      <c r="M752" s="85"/>
      <c r="N752" s="88" t="s">
        <v>723</v>
      </c>
      <c r="O752" s="118">
        <v>0.53633929000000002</v>
      </c>
      <c r="P752" s="116">
        <v>1.1200000000000001</v>
      </c>
      <c r="Q752" s="116">
        <v>1.7206999999999999</v>
      </c>
      <c r="R752" s="12">
        <v>0</v>
      </c>
      <c r="S752" s="116">
        <v>-186.21700000000001</v>
      </c>
      <c r="T752" s="12">
        <v>0</v>
      </c>
      <c r="U752" s="12">
        <v>310</v>
      </c>
      <c r="V752" s="116">
        <v>347.2</v>
      </c>
      <c r="W752" s="116">
        <v>533.41700000000003</v>
      </c>
      <c r="X752" s="12" t="s">
        <v>256</v>
      </c>
      <c r="Y752" s="12">
        <v>1</v>
      </c>
      <c r="Z752" s="12">
        <v>1</v>
      </c>
      <c r="AA752" s="12">
        <v>0</v>
      </c>
      <c r="AB752" s="12">
        <v>0</v>
      </c>
      <c r="AC752" s="12">
        <v>9</v>
      </c>
      <c r="AD752" s="12">
        <v>2</v>
      </c>
      <c r="AE752" s="12">
        <v>1</v>
      </c>
      <c r="AF752" s="12">
        <v>20</v>
      </c>
      <c r="AG752" s="12" t="s">
        <v>2282</v>
      </c>
      <c r="AH752" s="12" t="s">
        <v>1552</v>
      </c>
    </row>
    <row r="753" spans="2:34" ht="28.8" x14ac:dyDescent="0.3">
      <c r="B753" s="12" t="s">
        <v>1105</v>
      </c>
      <c r="C753" s="12" t="s">
        <v>304</v>
      </c>
      <c r="D753" s="12" t="s">
        <v>322</v>
      </c>
      <c r="E753" s="12" t="s">
        <v>251</v>
      </c>
      <c r="F753" s="12" t="s">
        <v>1531</v>
      </c>
      <c r="G753" s="12" t="s">
        <v>2898</v>
      </c>
      <c r="H753" s="12" t="s">
        <v>1213</v>
      </c>
      <c r="I753" s="12" t="s">
        <v>1176</v>
      </c>
      <c r="J753" s="12" t="s">
        <v>1157</v>
      </c>
      <c r="K753" s="12" t="s">
        <v>1214</v>
      </c>
      <c r="L753" s="84" t="s">
        <v>723</v>
      </c>
      <c r="M753" s="85"/>
      <c r="N753" s="88" t="s">
        <v>723</v>
      </c>
      <c r="O753" s="118">
        <v>2.1082142899999998</v>
      </c>
      <c r="P753" s="116">
        <v>1.1200000000000001</v>
      </c>
      <c r="Q753" s="116">
        <v>3.4811999999999999</v>
      </c>
      <c r="R753" s="12">
        <v>0</v>
      </c>
      <c r="S753" s="116">
        <v>-731.97199999999998</v>
      </c>
      <c r="T753" s="12">
        <v>0</v>
      </c>
      <c r="U753" s="12">
        <v>310</v>
      </c>
      <c r="V753" s="116">
        <v>347.2</v>
      </c>
      <c r="W753" s="116">
        <v>1079.172</v>
      </c>
      <c r="X753" s="12" t="s">
        <v>256</v>
      </c>
      <c r="Y753" s="12">
        <v>1</v>
      </c>
      <c r="Z753" s="12">
        <v>1</v>
      </c>
      <c r="AA753" s="12">
        <v>0</v>
      </c>
      <c r="AB753" s="12">
        <v>0</v>
      </c>
      <c r="AC753" s="12">
        <v>4</v>
      </c>
      <c r="AD753" s="12">
        <v>2</v>
      </c>
      <c r="AE753" s="12">
        <v>1</v>
      </c>
      <c r="AF753" s="12">
        <v>20</v>
      </c>
      <c r="AG753" s="12" t="s">
        <v>2283</v>
      </c>
      <c r="AH753" s="12" t="s">
        <v>1552</v>
      </c>
    </row>
    <row r="754" spans="2:34" ht="28.8" x14ac:dyDescent="0.3">
      <c r="B754" s="12" t="s">
        <v>1105</v>
      </c>
      <c r="C754" s="12" t="s">
        <v>304</v>
      </c>
      <c r="D754" s="12" t="s">
        <v>322</v>
      </c>
      <c r="E754" s="12" t="s">
        <v>249</v>
      </c>
      <c r="F754" s="12" t="s">
        <v>1531</v>
      </c>
      <c r="G754" s="12" t="s">
        <v>1532</v>
      </c>
      <c r="H754" s="12" t="s">
        <v>1213</v>
      </c>
      <c r="I754" s="12" t="s">
        <v>1176</v>
      </c>
      <c r="J754" s="12" t="s">
        <v>1157</v>
      </c>
      <c r="K754" s="12" t="s">
        <v>1214</v>
      </c>
      <c r="L754" s="84" t="s">
        <v>723</v>
      </c>
      <c r="M754" s="85"/>
      <c r="N754" s="88" t="s">
        <v>723</v>
      </c>
      <c r="O754" s="118">
        <v>3.3495535699999999</v>
      </c>
      <c r="P754" s="116">
        <v>1.1200000000000001</v>
      </c>
      <c r="Q754" s="116">
        <v>4.8715000000000002</v>
      </c>
      <c r="R754" s="12">
        <v>0</v>
      </c>
      <c r="S754" s="116">
        <v>-1162.9649999999999</v>
      </c>
      <c r="T754" s="12">
        <v>0</v>
      </c>
      <c r="U754" s="12">
        <v>310</v>
      </c>
      <c r="V754" s="116">
        <v>347.2</v>
      </c>
      <c r="W754" s="116">
        <v>1510.165</v>
      </c>
      <c r="X754" s="12" t="s">
        <v>256</v>
      </c>
      <c r="Y754" s="12">
        <v>1</v>
      </c>
      <c r="Z754" s="12">
        <v>1</v>
      </c>
      <c r="AA754" s="12">
        <v>0</v>
      </c>
      <c r="AB754" s="12">
        <v>0</v>
      </c>
      <c r="AC754" s="12">
        <v>3</v>
      </c>
      <c r="AD754" s="12">
        <v>2</v>
      </c>
      <c r="AE754" s="12">
        <v>1</v>
      </c>
      <c r="AF754" s="12">
        <v>20</v>
      </c>
      <c r="AG754" s="12" t="s">
        <v>2284</v>
      </c>
      <c r="AH754" s="12" t="s">
        <v>1552</v>
      </c>
    </row>
    <row r="755" spans="2:34" ht="28.8" x14ac:dyDescent="0.3">
      <c r="B755" s="12" t="s">
        <v>1105</v>
      </c>
      <c r="C755" s="12" t="s">
        <v>304</v>
      </c>
      <c r="D755" s="12" t="s">
        <v>322</v>
      </c>
      <c r="E755" s="12" t="s">
        <v>259</v>
      </c>
      <c r="F755" s="12" t="s">
        <v>2846</v>
      </c>
      <c r="G755" s="12" t="s">
        <v>1532</v>
      </c>
      <c r="H755" s="12" t="s">
        <v>1213</v>
      </c>
      <c r="I755" s="12" t="s">
        <v>1176</v>
      </c>
      <c r="J755" s="12" t="s">
        <v>1157</v>
      </c>
      <c r="K755" s="12" t="s">
        <v>1214</v>
      </c>
      <c r="L755" s="84" t="s">
        <v>723</v>
      </c>
      <c r="M755" s="85"/>
      <c r="N755" s="88" t="s">
        <v>723</v>
      </c>
      <c r="O755" s="118">
        <v>3.8042857099999998</v>
      </c>
      <c r="P755" s="116">
        <v>1.1200000000000001</v>
      </c>
      <c r="Q755" s="116">
        <v>5.3807999999999998</v>
      </c>
      <c r="R755" s="12">
        <v>0</v>
      </c>
      <c r="S755" s="116">
        <v>-1320.848</v>
      </c>
      <c r="T755" s="12">
        <v>0</v>
      </c>
      <c r="U755" s="12">
        <v>310</v>
      </c>
      <c r="V755" s="116">
        <v>347.2</v>
      </c>
      <c r="W755" s="116">
        <v>1668.048</v>
      </c>
      <c r="X755" s="12" t="s">
        <v>256</v>
      </c>
      <c r="Y755" s="12">
        <v>1</v>
      </c>
      <c r="Z755" s="12">
        <v>1</v>
      </c>
      <c r="AA755" s="12">
        <v>0</v>
      </c>
      <c r="AB755" s="12">
        <v>0</v>
      </c>
      <c r="AC755" s="12">
        <v>7</v>
      </c>
      <c r="AD755" s="12">
        <v>2</v>
      </c>
      <c r="AE755" s="12">
        <v>1</v>
      </c>
      <c r="AF755" s="12">
        <v>20</v>
      </c>
      <c r="AG755" s="12" t="s">
        <v>2285</v>
      </c>
      <c r="AH755" s="12" t="s">
        <v>1552</v>
      </c>
    </row>
    <row r="756" spans="2:34" ht="28.8" x14ac:dyDescent="0.3">
      <c r="B756" s="12" t="s">
        <v>1105</v>
      </c>
      <c r="C756" s="12" t="s">
        <v>304</v>
      </c>
      <c r="D756" s="12" t="s">
        <v>322</v>
      </c>
      <c r="E756" s="12" t="s">
        <v>260</v>
      </c>
      <c r="F756" s="12" t="s">
        <v>2846</v>
      </c>
      <c r="G756" s="12" t="s">
        <v>2898</v>
      </c>
      <c r="H756" s="12" t="s">
        <v>1213</v>
      </c>
      <c r="I756" s="12" t="s">
        <v>1176</v>
      </c>
      <c r="J756" s="12" t="s">
        <v>1157</v>
      </c>
      <c r="K756" s="12" t="s">
        <v>1214</v>
      </c>
      <c r="L756" s="84" t="s">
        <v>723</v>
      </c>
      <c r="M756" s="85"/>
      <c r="N756" s="88" t="s">
        <v>723</v>
      </c>
      <c r="O756" s="118">
        <v>4.9134821400000002</v>
      </c>
      <c r="P756" s="116">
        <v>1.1200000000000001</v>
      </c>
      <c r="Q756" s="116">
        <v>6.6231</v>
      </c>
      <c r="R756" s="12">
        <v>0</v>
      </c>
      <c r="S756" s="116">
        <v>-1705.961</v>
      </c>
      <c r="T756" s="12">
        <v>0</v>
      </c>
      <c r="U756" s="12">
        <v>310</v>
      </c>
      <c r="V756" s="116">
        <v>347.2</v>
      </c>
      <c r="W756" s="116">
        <v>2053.1610000000001</v>
      </c>
      <c r="X756" s="12" t="s">
        <v>256</v>
      </c>
      <c r="Y756" s="12">
        <v>1</v>
      </c>
      <c r="Z756" s="12">
        <v>1</v>
      </c>
      <c r="AA756" s="12">
        <v>0</v>
      </c>
      <c r="AB756" s="12">
        <v>0</v>
      </c>
      <c r="AC756" s="12">
        <v>8</v>
      </c>
      <c r="AD756" s="12">
        <v>2</v>
      </c>
      <c r="AE756" s="12">
        <v>1</v>
      </c>
      <c r="AF756" s="12">
        <v>20</v>
      </c>
      <c r="AG756" s="12" t="s">
        <v>2286</v>
      </c>
      <c r="AH756" s="12" t="s">
        <v>1552</v>
      </c>
    </row>
    <row r="757" spans="2:34" ht="28.8" x14ac:dyDescent="0.3">
      <c r="B757" s="12" t="s">
        <v>1105</v>
      </c>
      <c r="C757" s="12" t="s">
        <v>304</v>
      </c>
      <c r="D757" s="12" t="s">
        <v>322</v>
      </c>
      <c r="E757" s="12" t="s">
        <v>256</v>
      </c>
      <c r="F757" s="12" t="s">
        <v>2846</v>
      </c>
      <c r="G757" s="12" t="s">
        <v>2898</v>
      </c>
      <c r="H757" s="12" t="s">
        <v>1213</v>
      </c>
      <c r="I757" s="12" t="s">
        <v>1176</v>
      </c>
      <c r="J757" s="12" t="s">
        <v>1157</v>
      </c>
      <c r="K757" s="12" t="s">
        <v>1214</v>
      </c>
      <c r="L757" s="84" t="s">
        <v>722</v>
      </c>
      <c r="M757" s="85"/>
      <c r="N757" s="88" t="s">
        <v>722</v>
      </c>
      <c r="O757" s="118">
        <v>-0.28696429000000001</v>
      </c>
      <c r="P757" s="116">
        <v>1.1200000000000001</v>
      </c>
      <c r="Q757" s="116">
        <v>0.79859999999999998</v>
      </c>
      <c r="R757" s="12">
        <v>0</v>
      </c>
      <c r="S757" s="116">
        <v>99.634</v>
      </c>
      <c r="T757" s="12">
        <v>1</v>
      </c>
      <c r="U757" s="12">
        <v>310</v>
      </c>
      <c r="V757" s="116">
        <v>347.2</v>
      </c>
      <c r="W757" s="116">
        <v>247.566</v>
      </c>
      <c r="X757" s="12" t="s">
        <v>256</v>
      </c>
      <c r="Y757" s="12">
        <v>0</v>
      </c>
      <c r="Z757" s="12">
        <v>0</v>
      </c>
      <c r="AA757" s="12">
        <v>0</v>
      </c>
      <c r="AB757" s="12">
        <v>1</v>
      </c>
      <c r="AC757" s="12">
        <v>6</v>
      </c>
      <c r="AD757" s="12">
        <v>2</v>
      </c>
      <c r="AE757" s="12">
        <v>1</v>
      </c>
      <c r="AF757" s="12">
        <v>20</v>
      </c>
      <c r="AG757" s="12" t="s">
        <v>2287</v>
      </c>
      <c r="AH757" s="12" t="s">
        <v>1552</v>
      </c>
    </row>
    <row r="758" spans="2:34" ht="28.8" x14ac:dyDescent="0.3">
      <c r="B758" s="12" t="s">
        <v>1105</v>
      </c>
      <c r="C758" s="12" t="s">
        <v>304</v>
      </c>
      <c r="D758" s="12" t="s">
        <v>322</v>
      </c>
      <c r="E758" s="12" t="s">
        <v>254</v>
      </c>
      <c r="F758" s="12" t="s">
        <v>2846</v>
      </c>
      <c r="G758" s="12" t="s">
        <v>1532</v>
      </c>
      <c r="H758" s="12" t="s">
        <v>1213</v>
      </c>
      <c r="I758" s="12" t="s">
        <v>1176</v>
      </c>
      <c r="J758" s="12" t="s">
        <v>1157</v>
      </c>
      <c r="K758" s="12" t="s">
        <v>1214</v>
      </c>
      <c r="L758" s="84" t="s">
        <v>722</v>
      </c>
      <c r="M758" s="85"/>
      <c r="N758" s="88" t="s">
        <v>722</v>
      </c>
      <c r="O758" s="118">
        <v>0.40366070999999998</v>
      </c>
      <c r="P758" s="116">
        <v>1.1200000000000001</v>
      </c>
      <c r="Q758" s="116">
        <v>1.5721000000000001</v>
      </c>
      <c r="R758" s="12">
        <v>0</v>
      </c>
      <c r="S758" s="116">
        <v>-140.15100000000001</v>
      </c>
      <c r="T758" s="12">
        <v>2</v>
      </c>
      <c r="U758" s="12">
        <v>310</v>
      </c>
      <c r="V758" s="116">
        <v>347.2</v>
      </c>
      <c r="W758" s="116">
        <v>487.351</v>
      </c>
      <c r="X758" s="12" t="s">
        <v>256</v>
      </c>
      <c r="Y758" s="12">
        <v>1</v>
      </c>
      <c r="Z758" s="12">
        <v>0</v>
      </c>
      <c r="AA758" s="12">
        <v>0</v>
      </c>
      <c r="AB758" s="12">
        <v>0</v>
      </c>
      <c r="AC758" s="12">
        <v>5</v>
      </c>
      <c r="AD758" s="12">
        <v>2</v>
      </c>
      <c r="AE758" s="12">
        <v>1</v>
      </c>
      <c r="AF758" s="12">
        <v>20</v>
      </c>
      <c r="AG758" s="12" t="s">
        <v>2288</v>
      </c>
      <c r="AH758" s="12" t="s">
        <v>1552</v>
      </c>
    </row>
    <row r="759" spans="2:34" ht="28.8" x14ac:dyDescent="0.3">
      <c r="B759" s="12" t="s">
        <v>1105</v>
      </c>
      <c r="C759" s="12" t="s">
        <v>304</v>
      </c>
      <c r="D759" s="12" t="s">
        <v>327</v>
      </c>
      <c r="E759" s="12" t="s">
        <v>254</v>
      </c>
      <c r="F759" s="12" t="s">
        <v>2846</v>
      </c>
      <c r="G759" s="12" t="s">
        <v>1532</v>
      </c>
      <c r="H759" s="12" t="s">
        <v>1213</v>
      </c>
      <c r="I759" s="12" t="s">
        <v>1176</v>
      </c>
      <c r="J759" s="12" t="s">
        <v>1157</v>
      </c>
      <c r="K759" s="12" t="s">
        <v>1214</v>
      </c>
      <c r="L759" s="84" t="s">
        <v>723</v>
      </c>
      <c r="M759" s="85"/>
      <c r="N759" s="88" t="s">
        <v>723</v>
      </c>
      <c r="O759" s="118">
        <v>0.62028408999999995</v>
      </c>
      <c r="P759" s="116">
        <v>1.76</v>
      </c>
      <c r="Q759" s="116">
        <v>2.8517000000000001</v>
      </c>
      <c r="R759" s="12">
        <v>0</v>
      </c>
      <c r="S759" s="116">
        <v>-338.426999999999</v>
      </c>
      <c r="T759" s="12">
        <v>0</v>
      </c>
      <c r="U759" s="12">
        <v>310</v>
      </c>
      <c r="V759" s="116">
        <v>545.6</v>
      </c>
      <c r="W759" s="116">
        <v>884.02700000000004</v>
      </c>
      <c r="X759" s="12" t="s">
        <v>256</v>
      </c>
      <c r="Y759" s="12">
        <v>1</v>
      </c>
      <c r="Z759" s="12">
        <v>1</v>
      </c>
      <c r="AA759" s="12">
        <v>0</v>
      </c>
      <c r="AB759" s="12">
        <v>0</v>
      </c>
      <c r="AC759" s="12">
        <v>5</v>
      </c>
      <c r="AD759" s="12">
        <v>3</v>
      </c>
      <c r="AE759" s="12">
        <v>1</v>
      </c>
      <c r="AF759" s="12">
        <v>20</v>
      </c>
      <c r="AG759" s="12" t="s">
        <v>2289</v>
      </c>
      <c r="AH759" s="12" t="s">
        <v>1552</v>
      </c>
    </row>
    <row r="760" spans="2:34" ht="28.8" x14ac:dyDescent="0.3">
      <c r="B760" s="12" t="s">
        <v>1105</v>
      </c>
      <c r="C760" s="12" t="s">
        <v>304</v>
      </c>
      <c r="D760" s="12" t="s">
        <v>327</v>
      </c>
      <c r="E760" s="12" t="s">
        <v>251</v>
      </c>
      <c r="F760" s="12" t="s">
        <v>1531</v>
      </c>
      <c r="G760" s="12" t="s">
        <v>2898</v>
      </c>
      <c r="H760" s="12" t="s">
        <v>1213</v>
      </c>
      <c r="I760" s="12" t="s">
        <v>1176</v>
      </c>
      <c r="J760" s="12" t="s">
        <v>1157</v>
      </c>
      <c r="K760" s="12" t="s">
        <v>1214</v>
      </c>
      <c r="L760" s="84" t="s">
        <v>723</v>
      </c>
      <c r="M760" s="85"/>
      <c r="N760" s="88" t="s">
        <v>723</v>
      </c>
      <c r="O760" s="118">
        <v>1.02193182</v>
      </c>
      <c r="P760" s="116">
        <v>1.76</v>
      </c>
      <c r="Q760" s="116">
        <v>3.5586000000000002</v>
      </c>
      <c r="R760" s="12">
        <v>0</v>
      </c>
      <c r="S760" s="116">
        <v>-557.56600000000003</v>
      </c>
      <c r="T760" s="12">
        <v>0</v>
      </c>
      <c r="U760" s="12">
        <v>310</v>
      </c>
      <c r="V760" s="116">
        <v>545.6</v>
      </c>
      <c r="W760" s="116">
        <v>1103.1659999999999</v>
      </c>
      <c r="X760" s="12" t="s">
        <v>256</v>
      </c>
      <c r="Y760" s="12">
        <v>1</v>
      </c>
      <c r="Z760" s="12">
        <v>1</v>
      </c>
      <c r="AA760" s="12">
        <v>0</v>
      </c>
      <c r="AB760" s="12">
        <v>0</v>
      </c>
      <c r="AC760" s="12">
        <v>4</v>
      </c>
      <c r="AD760" s="12">
        <v>3</v>
      </c>
      <c r="AE760" s="12">
        <v>1</v>
      </c>
      <c r="AF760" s="12">
        <v>20</v>
      </c>
      <c r="AG760" s="12" t="s">
        <v>2290</v>
      </c>
      <c r="AH760" s="12" t="s">
        <v>1552</v>
      </c>
    </row>
    <row r="761" spans="2:34" ht="28.8" x14ac:dyDescent="0.3">
      <c r="B761" s="12" t="s">
        <v>1105</v>
      </c>
      <c r="C761" s="12" t="s">
        <v>304</v>
      </c>
      <c r="D761" s="12" t="s">
        <v>327</v>
      </c>
      <c r="E761" s="12" t="s">
        <v>249</v>
      </c>
      <c r="F761" s="12" t="s">
        <v>1531</v>
      </c>
      <c r="G761" s="12" t="s">
        <v>1532</v>
      </c>
      <c r="H761" s="12" t="s">
        <v>1213</v>
      </c>
      <c r="I761" s="12" t="s">
        <v>1176</v>
      </c>
      <c r="J761" s="12" t="s">
        <v>1157</v>
      </c>
      <c r="K761" s="12" t="s">
        <v>1214</v>
      </c>
      <c r="L761" s="84" t="s">
        <v>722</v>
      </c>
      <c r="M761" s="85"/>
      <c r="N761" s="88" t="s">
        <v>722</v>
      </c>
      <c r="O761" s="118">
        <v>-0.330625</v>
      </c>
      <c r="P761" s="116">
        <v>1.76</v>
      </c>
      <c r="Q761" s="116">
        <v>1.1780999999999999</v>
      </c>
      <c r="R761" s="12">
        <v>0</v>
      </c>
      <c r="S761" s="116">
        <v>180.38899999999899</v>
      </c>
      <c r="T761" s="12">
        <v>1</v>
      </c>
      <c r="U761" s="12">
        <v>310</v>
      </c>
      <c r="V761" s="116">
        <v>545.6</v>
      </c>
      <c r="W761" s="116">
        <v>365.21100000000001</v>
      </c>
      <c r="X761" s="12" t="s">
        <v>256</v>
      </c>
      <c r="Y761" s="12">
        <v>0</v>
      </c>
      <c r="Z761" s="12">
        <v>0</v>
      </c>
      <c r="AA761" s="12">
        <v>0</v>
      </c>
      <c r="AB761" s="12">
        <v>0</v>
      </c>
      <c r="AC761" s="12">
        <v>3</v>
      </c>
      <c r="AD761" s="12">
        <v>3</v>
      </c>
      <c r="AE761" s="12">
        <v>1</v>
      </c>
      <c r="AF761" s="12">
        <v>20</v>
      </c>
      <c r="AG761" s="12" t="s">
        <v>2291</v>
      </c>
      <c r="AH761" s="12" t="s">
        <v>1552</v>
      </c>
    </row>
    <row r="762" spans="2:34" ht="28.8" x14ac:dyDescent="0.3">
      <c r="B762" s="12" t="s">
        <v>1105</v>
      </c>
      <c r="C762" s="12" t="s">
        <v>304</v>
      </c>
      <c r="D762" s="12" t="s">
        <v>327</v>
      </c>
      <c r="E762" s="12" t="s">
        <v>256</v>
      </c>
      <c r="F762" s="12" t="s">
        <v>2846</v>
      </c>
      <c r="G762" s="12" t="s">
        <v>2898</v>
      </c>
      <c r="H762" s="12" t="s">
        <v>1213</v>
      </c>
      <c r="I762" s="12" t="s">
        <v>1176</v>
      </c>
      <c r="J762" s="12" t="s">
        <v>1157</v>
      </c>
      <c r="K762" s="12" t="s">
        <v>1214</v>
      </c>
      <c r="L762" s="84" t="s">
        <v>722</v>
      </c>
      <c r="M762" s="85"/>
      <c r="N762" s="88" t="s">
        <v>722</v>
      </c>
      <c r="O762" s="118">
        <v>-8.4431820000000005E-2</v>
      </c>
      <c r="P762" s="116">
        <v>1.76</v>
      </c>
      <c r="Q762" s="116">
        <v>1.6113999999999999</v>
      </c>
      <c r="R762" s="12">
        <v>0</v>
      </c>
      <c r="S762" s="116">
        <v>46.066000000000003</v>
      </c>
      <c r="T762" s="12">
        <v>2</v>
      </c>
      <c r="U762" s="12">
        <v>310</v>
      </c>
      <c r="V762" s="116">
        <v>545.6</v>
      </c>
      <c r="W762" s="116">
        <v>499.53399999999999</v>
      </c>
      <c r="X762" s="12" t="s">
        <v>256</v>
      </c>
      <c r="Y762" s="12">
        <v>0</v>
      </c>
      <c r="Z762" s="12">
        <v>0</v>
      </c>
      <c r="AA762" s="12">
        <v>0</v>
      </c>
      <c r="AB762" s="12">
        <v>1</v>
      </c>
      <c r="AC762" s="12">
        <v>6</v>
      </c>
      <c r="AD762" s="12">
        <v>3</v>
      </c>
      <c r="AE762" s="12">
        <v>1</v>
      </c>
      <c r="AF762" s="12">
        <v>20</v>
      </c>
      <c r="AG762" s="12" t="s">
        <v>2292</v>
      </c>
      <c r="AH762" s="12" t="s">
        <v>1552</v>
      </c>
    </row>
    <row r="763" spans="2:34" ht="28.8" x14ac:dyDescent="0.3">
      <c r="B763" s="12" t="s">
        <v>1105</v>
      </c>
      <c r="C763" s="12" t="s">
        <v>304</v>
      </c>
      <c r="D763" s="12" t="s">
        <v>327</v>
      </c>
      <c r="E763" s="12" t="s">
        <v>262</v>
      </c>
      <c r="F763" s="12" t="s">
        <v>1531</v>
      </c>
      <c r="G763" s="12" t="s">
        <v>1532</v>
      </c>
      <c r="H763" s="12" t="s">
        <v>1213</v>
      </c>
      <c r="I763" s="12" t="s">
        <v>1176</v>
      </c>
      <c r="J763" s="12" t="s">
        <v>1157</v>
      </c>
      <c r="K763" s="12" t="s">
        <v>1214</v>
      </c>
      <c r="L763" s="84" t="s">
        <v>722</v>
      </c>
      <c r="M763" s="85"/>
      <c r="N763" s="88" t="s">
        <v>722</v>
      </c>
      <c r="O763" s="118">
        <v>0.10090909000000001</v>
      </c>
      <c r="P763" s="116">
        <v>1.76</v>
      </c>
      <c r="Q763" s="116">
        <v>1.9376</v>
      </c>
      <c r="R763" s="12">
        <v>0</v>
      </c>
      <c r="S763" s="116">
        <v>-55.055999999999997</v>
      </c>
      <c r="T763" s="12">
        <v>3</v>
      </c>
      <c r="U763" s="12">
        <v>310</v>
      </c>
      <c r="V763" s="116">
        <v>545.6</v>
      </c>
      <c r="W763" s="116">
        <v>600.65599999999995</v>
      </c>
      <c r="X763" s="12" t="s">
        <v>256</v>
      </c>
      <c r="Y763" s="12">
        <v>1</v>
      </c>
      <c r="Z763" s="12">
        <v>0</v>
      </c>
      <c r="AA763" s="12">
        <v>0</v>
      </c>
      <c r="AB763" s="12">
        <v>0</v>
      </c>
      <c r="AC763" s="12">
        <v>9</v>
      </c>
      <c r="AD763" s="12">
        <v>3</v>
      </c>
      <c r="AE763" s="12">
        <v>1</v>
      </c>
      <c r="AF763" s="12">
        <v>20</v>
      </c>
      <c r="AG763" s="12" t="s">
        <v>2293</v>
      </c>
      <c r="AH763" s="12" t="s">
        <v>1552</v>
      </c>
    </row>
    <row r="764" spans="2:34" ht="28.8" x14ac:dyDescent="0.3">
      <c r="B764" s="12" t="s">
        <v>1105</v>
      </c>
      <c r="C764" s="12" t="s">
        <v>304</v>
      </c>
      <c r="D764" s="12" t="s">
        <v>327</v>
      </c>
      <c r="E764" s="12" t="s">
        <v>260</v>
      </c>
      <c r="F764" s="12" t="s">
        <v>2846</v>
      </c>
      <c r="G764" s="12" t="s">
        <v>2898</v>
      </c>
      <c r="H764" s="12" t="s">
        <v>1213</v>
      </c>
      <c r="I764" s="12" t="s">
        <v>1176</v>
      </c>
      <c r="J764" s="12" t="s">
        <v>1157</v>
      </c>
      <c r="K764" s="12" t="s">
        <v>1214</v>
      </c>
      <c r="L764" s="84" t="s">
        <v>722</v>
      </c>
      <c r="M764" s="85"/>
      <c r="N764" s="88" t="s">
        <v>722</v>
      </c>
      <c r="O764" s="118">
        <v>0.12704545</v>
      </c>
      <c r="P764" s="116">
        <v>1.76</v>
      </c>
      <c r="Q764" s="116">
        <v>1.9836</v>
      </c>
      <c r="R764" s="12">
        <v>0</v>
      </c>
      <c r="S764" s="116">
        <v>-69.316000000000003</v>
      </c>
      <c r="T764" s="12">
        <v>4</v>
      </c>
      <c r="U764" s="12">
        <v>310</v>
      </c>
      <c r="V764" s="116">
        <v>545.6</v>
      </c>
      <c r="W764" s="116">
        <v>614.91600000000005</v>
      </c>
      <c r="X764" s="12" t="s">
        <v>256</v>
      </c>
      <c r="Y764" s="12">
        <v>1</v>
      </c>
      <c r="Z764" s="12">
        <v>0</v>
      </c>
      <c r="AA764" s="12">
        <v>0</v>
      </c>
      <c r="AB764" s="12">
        <v>0</v>
      </c>
      <c r="AC764" s="12">
        <v>8</v>
      </c>
      <c r="AD764" s="12">
        <v>3</v>
      </c>
      <c r="AE764" s="12">
        <v>1</v>
      </c>
      <c r="AF764" s="12">
        <v>20</v>
      </c>
      <c r="AG764" s="12" t="s">
        <v>2294</v>
      </c>
      <c r="AH764" s="12" t="s">
        <v>1552</v>
      </c>
    </row>
    <row r="765" spans="2:34" ht="28.8" x14ac:dyDescent="0.3">
      <c r="B765" s="12" t="s">
        <v>1105</v>
      </c>
      <c r="C765" s="12" t="s">
        <v>304</v>
      </c>
      <c r="D765" s="12" t="s">
        <v>327</v>
      </c>
      <c r="E765" s="12" t="s">
        <v>259</v>
      </c>
      <c r="F765" s="12" t="s">
        <v>2846</v>
      </c>
      <c r="G765" s="12" t="s">
        <v>1532</v>
      </c>
      <c r="H765" s="12" t="s">
        <v>1213</v>
      </c>
      <c r="I765" s="12" t="s">
        <v>1176</v>
      </c>
      <c r="J765" s="12" t="s">
        <v>1157</v>
      </c>
      <c r="K765" s="12" t="s">
        <v>1214</v>
      </c>
      <c r="L765" s="84" t="s">
        <v>722</v>
      </c>
      <c r="M765" s="85"/>
      <c r="N765" s="88" t="s">
        <v>722</v>
      </c>
      <c r="O765" s="118">
        <v>0.17454544999999999</v>
      </c>
      <c r="P765" s="116">
        <v>1.76</v>
      </c>
      <c r="Q765" s="116">
        <v>2.0672000000000001</v>
      </c>
      <c r="R765" s="12">
        <v>0</v>
      </c>
      <c r="S765" s="116">
        <v>-95.2319999999999</v>
      </c>
      <c r="T765" s="12">
        <v>5</v>
      </c>
      <c r="U765" s="12">
        <v>310</v>
      </c>
      <c r="V765" s="116">
        <v>545.6</v>
      </c>
      <c r="W765" s="116">
        <v>640.83199999999999</v>
      </c>
      <c r="X765" s="12" t="s">
        <v>256</v>
      </c>
      <c r="Y765" s="12">
        <v>1</v>
      </c>
      <c r="Z765" s="12">
        <v>0</v>
      </c>
      <c r="AA765" s="12">
        <v>0</v>
      </c>
      <c r="AB765" s="12">
        <v>0</v>
      </c>
      <c r="AC765" s="12">
        <v>7</v>
      </c>
      <c r="AD765" s="12">
        <v>3</v>
      </c>
      <c r="AE765" s="12">
        <v>1</v>
      </c>
      <c r="AF765" s="12">
        <v>20</v>
      </c>
      <c r="AG765" s="12" t="s">
        <v>2295</v>
      </c>
      <c r="AH765" s="12" t="s">
        <v>1552</v>
      </c>
    </row>
    <row r="766" spans="2:34" ht="28.8" x14ac:dyDescent="0.3">
      <c r="B766" s="12" t="s">
        <v>1105</v>
      </c>
      <c r="C766" s="12" t="s">
        <v>304</v>
      </c>
      <c r="D766" s="12" t="s">
        <v>330</v>
      </c>
      <c r="E766" s="12" t="s">
        <v>259</v>
      </c>
      <c r="F766" s="12" t="s">
        <v>2846</v>
      </c>
      <c r="G766" s="12" t="s">
        <v>1532</v>
      </c>
      <c r="H766" s="12" t="s">
        <v>1213</v>
      </c>
      <c r="I766" s="12" t="s">
        <v>1176</v>
      </c>
      <c r="J766" s="12" t="s">
        <v>1157</v>
      </c>
      <c r="K766" s="12" t="s">
        <v>1214</v>
      </c>
      <c r="L766" s="84" t="s">
        <v>723</v>
      </c>
      <c r="M766" s="85"/>
      <c r="N766" s="88" t="s">
        <v>723</v>
      </c>
      <c r="O766" s="118">
        <v>0.65419579999999999</v>
      </c>
      <c r="P766" s="116">
        <v>22.88</v>
      </c>
      <c r="Q766" s="116">
        <v>37.847999999999999</v>
      </c>
      <c r="R766" s="12">
        <v>0</v>
      </c>
      <c r="S766" s="116">
        <v>-4640.08</v>
      </c>
      <c r="T766" s="12">
        <v>0</v>
      </c>
      <c r="U766" s="12">
        <v>310</v>
      </c>
      <c r="V766" s="116">
        <v>7092.8</v>
      </c>
      <c r="W766" s="116">
        <v>11732.88</v>
      </c>
      <c r="X766" s="12" t="s">
        <v>256</v>
      </c>
      <c r="Y766" s="12">
        <v>1</v>
      </c>
      <c r="Z766" s="12">
        <v>1</v>
      </c>
      <c r="AA766" s="12">
        <v>0</v>
      </c>
      <c r="AB766" s="12">
        <v>0</v>
      </c>
      <c r="AC766" s="12">
        <v>7</v>
      </c>
      <c r="AD766" s="12">
        <v>4</v>
      </c>
      <c r="AE766" s="12">
        <v>1</v>
      </c>
      <c r="AF766" s="12">
        <v>20</v>
      </c>
      <c r="AG766" s="12" t="s">
        <v>2296</v>
      </c>
      <c r="AH766" s="12" t="s">
        <v>1552</v>
      </c>
    </row>
    <row r="767" spans="2:34" ht="28.8" x14ac:dyDescent="0.3">
      <c r="B767" s="12" t="s">
        <v>1105</v>
      </c>
      <c r="C767" s="12" t="s">
        <v>304</v>
      </c>
      <c r="D767" s="12" t="s">
        <v>330</v>
      </c>
      <c r="E767" s="12" t="s">
        <v>249</v>
      </c>
      <c r="F767" s="12" t="s">
        <v>1531</v>
      </c>
      <c r="G767" s="12" t="s">
        <v>1532</v>
      </c>
      <c r="H767" s="12" t="s">
        <v>1213</v>
      </c>
      <c r="I767" s="12" t="s">
        <v>1176</v>
      </c>
      <c r="J767" s="12" t="s">
        <v>1157</v>
      </c>
      <c r="K767" s="12" t="s">
        <v>1214</v>
      </c>
      <c r="L767" s="84" t="s">
        <v>723</v>
      </c>
      <c r="M767" s="85"/>
      <c r="N767" s="88" t="s">
        <v>723</v>
      </c>
      <c r="O767" s="118">
        <v>0.65601399000000005</v>
      </c>
      <c r="P767" s="116">
        <v>22.88</v>
      </c>
      <c r="Q767" s="116">
        <v>37.889600000000002</v>
      </c>
      <c r="R767" s="12">
        <v>0</v>
      </c>
      <c r="S767" s="116">
        <v>-4652.9759999999997</v>
      </c>
      <c r="T767" s="12">
        <v>0</v>
      </c>
      <c r="U767" s="12">
        <v>310</v>
      </c>
      <c r="V767" s="116">
        <v>7092.8</v>
      </c>
      <c r="W767" s="116">
        <v>11745.776</v>
      </c>
      <c r="X767" s="12" t="s">
        <v>256</v>
      </c>
      <c r="Y767" s="12">
        <v>1</v>
      </c>
      <c r="Z767" s="12">
        <v>1</v>
      </c>
      <c r="AA767" s="12">
        <v>0</v>
      </c>
      <c r="AB767" s="12">
        <v>0</v>
      </c>
      <c r="AC767" s="12">
        <v>3</v>
      </c>
      <c r="AD767" s="12">
        <v>4</v>
      </c>
      <c r="AE767" s="12">
        <v>1</v>
      </c>
      <c r="AF767" s="12">
        <v>20</v>
      </c>
      <c r="AG767" s="12" t="s">
        <v>2297</v>
      </c>
      <c r="AH767" s="12" t="s">
        <v>1552</v>
      </c>
    </row>
    <row r="768" spans="2:34" ht="28.8" x14ac:dyDescent="0.3">
      <c r="B768" s="12" t="s">
        <v>1105</v>
      </c>
      <c r="C768" s="12" t="s">
        <v>304</v>
      </c>
      <c r="D768" s="12" t="s">
        <v>330</v>
      </c>
      <c r="E768" s="12" t="s">
        <v>260</v>
      </c>
      <c r="F768" s="12" t="s">
        <v>2846</v>
      </c>
      <c r="G768" s="12" t="s">
        <v>2898</v>
      </c>
      <c r="H768" s="12" t="s">
        <v>1213</v>
      </c>
      <c r="I768" s="12" t="s">
        <v>1176</v>
      </c>
      <c r="J768" s="12" t="s">
        <v>1157</v>
      </c>
      <c r="K768" s="12" t="s">
        <v>1214</v>
      </c>
      <c r="L768" s="84" t="s">
        <v>723</v>
      </c>
      <c r="M768" s="85"/>
      <c r="N768" s="88" t="s">
        <v>723</v>
      </c>
      <c r="O768" s="118">
        <v>0.84557254999999998</v>
      </c>
      <c r="P768" s="116">
        <v>22.88</v>
      </c>
      <c r="Q768" s="116">
        <v>42.226700000000001</v>
      </c>
      <c r="R768" s="12">
        <v>0</v>
      </c>
      <c r="S768" s="116">
        <v>-5997.4769999999999</v>
      </c>
      <c r="T768" s="12">
        <v>0</v>
      </c>
      <c r="U768" s="12">
        <v>310</v>
      </c>
      <c r="V768" s="116">
        <v>7092.8</v>
      </c>
      <c r="W768" s="116">
        <v>13090.277</v>
      </c>
      <c r="X768" s="12" t="s">
        <v>256</v>
      </c>
      <c r="Y768" s="12">
        <v>1</v>
      </c>
      <c r="Z768" s="12">
        <v>1</v>
      </c>
      <c r="AA768" s="12">
        <v>0</v>
      </c>
      <c r="AB768" s="12">
        <v>0</v>
      </c>
      <c r="AC768" s="12">
        <v>8</v>
      </c>
      <c r="AD768" s="12">
        <v>4</v>
      </c>
      <c r="AE768" s="12">
        <v>1</v>
      </c>
      <c r="AF768" s="12">
        <v>20</v>
      </c>
      <c r="AG768" s="12" t="s">
        <v>2298</v>
      </c>
      <c r="AH768" s="12" t="s">
        <v>1552</v>
      </c>
    </row>
    <row r="769" spans="2:34" ht="28.8" x14ac:dyDescent="0.3">
      <c r="B769" s="12" t="s">
        <v>1105</v>
      </c>
      <c r="C769" s="12" t="s">
        <v>304</v>
      </c>
      <c r="D769" s="12" t="s">
        <v>330</v>
      </c>
      <c r="E769" s="12" t="s">
        <v>256</v>
      </c>
      <c r="F769" s="12" t="s">
        <v>2846</v>
      </c>
      <c r="G769" s="12" t="s">
        <v>2898</v>
      </c>
      <c r="H769" s="12" t="s">
        <v>1213</v>
      </c>
      <c r="I769" s="12" t="s">
        <v>1176</v>
      </c>
      <c r="J769" s="12" t="s">
        <v>1157</v>
      </c>
      <c r="K769" s="12" t="s">
        <v>1214</v>
      </c>
      <c r="L769" s="84" t="s">
        <v>722</v>
      </c>
      <c r="M769" s="85"/>
      <c r="N769" s="88" t="s">
        <v>722</v>
      </c>
      <c r="O769" s="118">
        <v>-0.27142044999999998</v>
      </c>
      <c r="P769" s="116">
        <v>22.88</v>
      </c>
      <c r="Q769" s="116">
        <v>16.669899999999998</v>
      </c>
      <c r="R769" s="12">
        <v>0</v>
      </c>
      <c r="S769" s="116">
        <v>1925.1309999999901</v>
      </c>
      <c r="T769" s="12">
        <v>1</v>
      </c>
      <c r="U769" s="12">
        <v>310</v>
      </c>
      <c r="V769" s="116">
        <v>7092.8</v>
      </c>
      <c r="W769" s="116">
        <v>5167.6689999999999</v>
      </c>
      <c r="X769" s="12" t="s">
        <v>256</v>
      </c>
      <c r="Y769" s="12">
        <v>0</v>
      </c>
      <c r="Z769" s="12">
        <v>0</v>
      </c>
      <c r="AA769" s="12">
        <v>0</v>
      </c>
      <c r="AB769" s="12">
        <v>1</v>
      </c>
      <c r="AC769" s="12">
        <v>6</v>
      </c>
      <c r="AD769" s="12">
        <v>4</v>
      </c>
      <c r="AE769" s="12">
        <v>1</v>
      </c>
      <c r="AF769" s="12">
        <v>20</v>
      </c>
      <c r="AG769" s="12" t="s">
        <v>2299</v>
      </c>
      <c r="AH769" s="12" t="s">
        <v>1552</v>
      </c>
    </row>
    <row r="770" spans="2:34" ht="28.8" x14ac:dyDescent="0.3">
      <c r="B770" s="12" t="s">
        <v>1105</v>
      </c>
      <c r="C770" s="12" t="s">
        <v>304</v>
      </c>
      <c r="D770" s="12" t="s">
        <v>330</v>
      </c>
      <c r="E770" s="12" t="s">
        <v>262</v>
      </c>
      <c r="F770" s="12" t="s">
        <v>1531</v>
      </c>
      <c r="G770" s="12" t="s">
        <v>1532</v>
      </c>
      <c r="H770" s="12" t="s">
        <v>1213</v>
      </c>
      <c r="I770" s="12" t="s">
        <v>1176</v>
      </c>
      <c r="J770" s="12" t="s">
        <v>1157</v>
      </c>
      <c r="K770" s="12" t="s">
        <v>1214</v>
      </c>
      <c r="L770" s="84" t="s">
        <v>722</v>
      </c>
      <c r="M770" s="85"/>
      <c r="N770" s="88" t="s">
        <v>722</v>
      </c>
      <c r="O770" s="118">
        <v>-0.20811188999999999</v>
      </c>
      <c r="P770" s="116">
        <v>22.88</v>
      </c>
      <c r="Q770" s="116">
        <v>18.118400000000001</v>
      </c>
      <c r="R770" s="12">
        <v>0</v>
      </c>
      <c r="S770" s="116">
        <v>1476.09599999999</v>
      </c>
      <c r="T770" s="12">
        <v>2</v>
      </c>
      <c r="U770" s="12">
        <v>310</v>
      </c>
      <c r="V770" s="116">
        <v>7092.8</v>
      </c>
      <c r="W770" s="116">
        <v>5616.7039999999997</v>
      </c>
      <c r="X770" s="12" t="s">
        <v>256</v>
      </c>
      <c r="Y770" s="12">
        <v>0</v>
      </c>
      <c r="Z770" s="12">
        <v>0</v>
      </c>
      <c r="AA770" s="12">
        <v>0</v>
      </c>
      <c r="AB770" s="12">
        <v>0</v>
      </c>
      <c r="AC770" s="12">
        <v>9</v>
      </c>
      <c r="AD770" s="12">
        <v>4</v>
      </c>
      <c r="AE770" s="12">
        <v>1</v>
      </c>
      <c r="AF770" s="12">
        <v>20</v>
      </c>
      <c r="AG770" s="12" t="s">
        <v>2300</v>
      </c>
      <c r="AH770" s="12" t="s">
        <v>1552</v>
      </c>
    </row>
    <row r="771" spans="2:34" ht="28.8" x14ac:dyDescent="0.3">
      <c r="B771" s="12" t="s">
        <v>1105</v>
      </c>
      <c r="C771" s="12" t="s">
        <v>304</v>
      </c>
      <c r="D771" s="12" t="s">
        <v>330</v>
      </c>
      <c r="E771" s="12" t="s">
        <v>254</v>
      </c>
      <c r="F771" s="12" t="s">
        <v>2846</v>
      </c>
      <c r="G771" s="12" t="s">
        <v>1532</v>
      </c>
      <c r="H771" s="12" t="s">
        <v>1213</v>
      </c>
      <c r="I771" s="12" t="s">
        <v>1176</v>
      </c>
      <c r="J771" s="12" t="s">
        <v>1157</v>
      </c>
      <c r="K771" s="12" t="s">
        <v>1214</v>
      </c>
      <c r="L771" s="84" t="s">
        <v>722</v>
      </c>
      <c r="M771" s="85"/>
      <c r="N771" s="88" t="s">
        <v>722</v>
      </c>
      <c r="O771" s="118">
        <v>-7.7010500000000001E-3</v>
      </c>
      <c r="P771" s="116">
        <v>22.88</v>
      </c>
      <c r="Q771" s="116">
        <v>22.703800000000001</v>
      </c>
      <c r="R771" s="12">
        <v>0</v>
      </c>
      <c r="S771" s="116">
        <v>54.622</v>
      </c>
      <c r="T771" s="12">
        <v>3</v>
      </c>
      <c r="U771" s="12">
        <v>310</v>
      </c>
      <c r="V771" s="116">
        <v>7092.8</v>
      </c>
      <c r="W771" s="116">
        <v>7038.1779999999999</v>
      </c>
      <c r="X771" s="12" t="s">
        <v>256</v>
      </c>
      <c r="Y771" s="12">
        <v>0</v>
      </c>
      <c r="Z771" s="12">
        <v>0</v>
      </c>
      <c r="AA771" s="12">
        <v>0</v>
      </c>
      <c r="AB771" s="12">
        <v>0</v>
      </c>
      <c r="AC771" s="12">
        <v>5</v>
      </c>
      <c r="AD771" s="12">
        <v>4</v>
      </c>
      <c r="AE771" s="12">
        <v>1</v>
      </c>
      <c r="AF771" s="12">
        <v>20</v>
      </c>
      <c r="AG771" s="12" t="s">
        <v>2301</v>
      </c>
      <c r="AH771" s="12" t="s">
        <v>1552</v>
      </c>
    </row>
    <row r="772" spans="2:34" ht="28.8" x14ac:dyDescent="0.3">
      <c r="B772" s="12" t="s">
        <v>1105</v>
      </c>
      <c r="C772" s="12" t="s">
        <v>304</v>
      </c>
      <c r="D772" s="12" t="s">
        <v>330</v>
      </c>
      <c r="E772" s="12" t="s">
        <v>251</v>
      </c>
      <c r="F772" s="12" t="s">
        <v>1531</v>
      </c>
      <c r="G772" s="12" t="s">
        <v>2898</v>
      </c>
      <c r="H772" s="12" t="s">
        <v>1213</v>
      </c>
      <c r="I772" s="12" t="s">
        <v>1176</v>
      </c>
      <c r="J772" s="12" t="s">
        <v>1157</v>
      </c>
      <c r="K772" s="12" t="s">
        <v>1214</v>
      </c>
      <c r="L772" s="84" t="s">
        <v>722</v>
      </c>
      <c r="M772" s="85"/>
      <c r="N772" s="88" t="s">
        <v>722</v>
      </c>
      <c r="O772" s="118">
        <v>0.15296329</v>
      </c>
      <c r="P772" s="116">
        <v>22.88</v>
      </c>
      <c r="Q772" s="116">
        <v>26.379799999999999</v>
      </c>
      <c r="R772" s="12">
        <v>0</v>
      </c>
      <c r="S772" s="116">
        <v>-1084.9380000000001</v>
      </c>
      <c r="T772" s="12">
        <v>4</v>
      </c>
      <c r="U772" s="12">
        <v>310</v>
      </c>
      <c r="V772" s="116">
        <v>7092.8</v>
      </c>
      <c r="W772" s="116">
        <v>8177.7380000000003</v>
      </c>
      <c r="X772" s="12" t="s">
        <v>256</v>
      </c>
      <c r="Y772" s="12">
        <v>1</v>
      </c>
      <c r="Z772" s="12">
        <v>0</v>
      </c>
      <c r="AA772" s="12">
        <v>0</v>
      </c>
      <c r="AB772" s="12">
        <v>0</v>
      </c>
      <c r="AC772" s="12">
        <v>4</v>
      </c>
      <c r="AD772" s="12">
        <v>4</v>
      </c>
      <c r="AE772" s="12">
        <v>1</v>
      </c>
      <c r="AF772" s="12">
        <v>20</v>
      </c>
      <c r="AG772" s="12" t="s">
        <v>2302</v>
      </c>
      <c r="AH772" s="12" t="s">
        <v>1552</v>
      </c>
    </row>
    <row r="773" spans="2:34" ht="28.8" x14ac:dyDescent="0.3">
      <c r="B773" s="12" t="s">
        <v>1105</v>
      </c>
      <c r="C773" s="12" t="s">
        <v>304</v>
      </c>
      <c r="D773" s="12" t="s">
        <v>333</v>
      </c>
      <c r="E773" s="12" t="s">
        <v>259</v>
      </c>
      <c r="F773" s="12" t="s">
        <v>2846</v>
      </c>
      <c r="G773" s="12" t="s">
        <v>1532</v>
      </c>
      <c r="H773" s="12" t="s">
        <v>1213</v>
      </c>
      <c r="I773" s="12" t="s">
        <v>1176</v>
      </c>
      <c r="J773" s="12" t="s">
        <v>1157</v>
      </c>
      <c r="K773" s="12" t="s">
        <v>1214</v>
      </c>
      <c r="L773" s="84" t="s">
        <v>723</v>
      </c>
      <c r="M773" s="85"/>
      <c r="N773" s="88" t="s">
        <v>723</v>
      </c>
      <c r="O773" s="118">
        <v>0.65419579999999999</v>
      </c>
      <c r="P773" s="116">
        <v>7092.8</v>
      </c>
      <c r="Q773" s="116">
        <v>11732.88</v>
      </c>
      <c r="R773" s="12">
        <v>0</v>
      </c>
      <c r="S773" s="116">
        <v>-4640.08</v>
      </c>
      <c r="T773" s="12">
        <v>0</v>
      </c>
      <c r="U773" s="12">
        <v>1</v>
      </c>
      <c r="V773" s="116">
        <v>7092.8</v>
      </c>
      <c r="W773" s="116">
        <v>11732.88</v>
      </c>
      <c r="X773" s="12" t="s">
        <v>256</v>
      </c>
      <c r="Y773" s="12">
        <v>1</v>
      </c>
      <c r="Z773" s="12">
        <v>1</v>
      </c>
      <c r="AA773" s="12">
        <v>0</v>
      </c>
      <c r="AB773" s="12">
        <v>0</v>
      </c>
      <c r="AC773" s="12">
        <v>7</v>
      </c>
      <c r="AD773" s="12">
        <v>5</v>
      </c>
      <c r="AE773" s="12">
        <v>1</v>
      </c>
      <c r="AF773" s="12">
        <v>20</v>
      </c>
      <c r="AG773" s="12" t="s">
        <v>2303</v>
      </c>
      <c r="AH773" s="12" t="s">
        <v>1552</v>
      </c>
    </row>
    <row r="774" spans="2:34" ht="28.8" x14ac:dyDescent="0.3">
      <c r="B774" s="12" t="s">
        <v>1105</v>
      </c>
      <c r="C774" s="12" t="s">
        <v>304</v>
      </c>
      <c r="D774" s="12" t="s">
        <v>333</v>
      </c>
      <c r="E774" s="12" t="s">
        <v>249</v>
      </c>
      <c r="F774" s="12" t="s">
        <v>1531</v>
      </c>
      <c r="G774" s="12" t="s">
        <v>1532</v>
      </c>
      <c r="H774" s="12" t="s">
        <v>1213</v>
      </c>
      <c r="I774" s="12" t="s">
        <v>1176</v>
      </c>
      <c r="J774" s="12" t="s">
        <v>1157</v>
      </c>
      <c r="K774" s="12" t="s">
        <v>1214</v>
      </c>
      <c r="L774" s="84" t="s">
        <v>723</v>
      </c>
      <c r="M774" s="85"/>
      <c r="N774" s="88" t="s">
        <v>723</v>
      </c>
      <c r="O774" s="118">
        <v>0.65601399000000005</v>
      </c>
      <c r="P774" s="116">
        <v>7092.8</v>
      </c>
      <c r="Q774" s="116">
        <v>11745.776</v>
      </c>
      <c r="R774" s="12">
        <v>0</v>
      </c>
      <c r="S774" s="116">
        <v>-4652.9759999999997</v>
      </c>
      <c r="T774" s="12">
        <v>0</v>
      </c>
      <c r="U774" s="12">
        <v>1</v>
      </c>
      <c r="V774" s="116">
        <v>7092.8</v>
      </c>
      <c r="W774" s="116">
        <v>11745.776</v>
      </c>
      <c r="X774" s="12" t="s">
        <v>256</v>
      </c>
      <c r="Y774" s="12">
        <v>1</v>
      </c>
      <c r="Z774" s="12">
        <v>1</v>
      </c>
      <c r="AA774" s="12">
        <v>0</v>
      </c>
      <c r="AB774" s="12">
        <v>0</v>
      </c>
      <c r="AC774" s="12">
        <v>3</v>
      </c>
      <c r="AD774" s="12">
        <v>5</v>
      </c>
      <c r="AE774" s="12">
        <v>1</v>
      </c>
      <c r="AF774" s="12">
        <v>20</v>
      </c>
      <c r="AG774" s="12" t="s">
        <v>2304</v>
      </c>
      <c r="AH774" s="12" t="s">
        <v>1552</v>
      </c>
    </row>
    <row r="775" spans="2:34" ht="28.8" x14ac:dyDescent="0.3">
      <c r="B775" s="12" t="s">
        <v>1105</v>
      </c>
      <c r="C775" s="12" t="s">
        <v>304</v>
      </c>
      <c r="D775" s="12" t="s">
        <v>333</v>
      </c>
      <c r="E775" s="12" t="s">
        <v>260</v>
      </c>
      <c r="F775" s="12" t="s">
        <v>2846</v>
      </c>
      <c r="G775" s="12" t="s">
        <v>2898</v>
      </c>
      <c r="H775" s="12" t="s">
        <v>1213</v>
      </c>
      <c r="I775" s="12" t="s">
        <v>1176</v>
      </c>
      <c r="J775" s="12" t="s">
        <v>1157</v>
      </c>
      <c r="K775" s="12" t="s">
        <v>1214</v>
      </c>
      <c r="L775" s="84" t="s">
        <v>723</v>
      </c>
      <c r="M775" s="85"/>
      <c r="N775" s="88" t="s">
        <v>723</v>
      </c>
      <c r="O775" s="118">
        <v>0.84557342999999996</v>
      </c>
      <c r="P775" s="116">
        <v>7092.8</v>
      </c>
      <c r="Q775" s="116">
        <v>13090.2832</v>
      </c>
      <c r="R775" s="12">
        <v>0</v>
      </c>
      <c r="S775" s="116">
        <v>-5997.4831999999997</v>
      </c>
      <c r="T775" s="12">
        <v>0</v>
      </c>
      <c r="U775" s="12">
        <v>1</v>
      </c>
      <c r="V775" s="116">
        <v>7092.8</v>
      </c>
      <c r="W775" s="116">
        <v>13090.2832</v>
      </c>
      <c r="X775" s="12" t="s">
        <v>256</v>
      </c>
      <c r="Y775" s="12">
        <v>1</v>
      </c>
      <c r="Z775" s="12">
        <v>1</v>
      </c>
      <c r="AA775" s="12">
        <v>0</v>
      </c>
      <c r="AB775" s="12">
        <v>0</v>
      </c>
      <c r="AC775" s="12">
        <v>8</v>
      </c>
      <c r="AD775" s="12">
        <v>5</v>
      </c>
      <c r="AE775" s="12">
        <v>1</v>
      </c>
      <c r="AF775" s="12">
        <v>20</v>
      </c>
      <c r="AG775" s="12" t="s">
        <v>2305</v>
      </c>
      <c r="AH775" s="12" t="s">
        <v>1552</v>
      </c>
    </row>
    <row r="776" spans="2:34" ht="28.8" x14ac:dyDescent="0.3">
      <c r="B776" s="12" t="s">
        <v>1105</v>
      </c>
      <c r="C776" s="12" t="s">
        <v>304</v>
      </c>
      <c r="D776" s="12" t="s">
        <v>333</v>
      </c>
      <c r="E776" s="12" t="s">
        <v>256</v>
      </c>
      <c r="F776" s="12" t="s">
        <v>2846</v>
      </c>
      <c r="G776" s="12" t="s">
        <v>2898</v>
      </c>
      <c r="H776" s="12" t="s">
        <v>1213</v>
      </c>
      <c r="I776" s="12" t="s">
        <v>1176</v>
      </c>
      <c r="J776" s="12" t="s">
        <v>1157</v>
      </c>
      <c r="K776" s="12" t="s">
        <v>1214</v>
      </c>
      <c r="L776" s="84" t="s">
        <v>722</v>
      </c>
      <c r="M776" s="85"/>
      <c r="N776" s="88" t="s">
        <v>722</v>
      </c>
      <c r="O776" s="118">
        <v>-0.27141871000000001</v>
      </c>
      <c r="P776" s="116">
        <v>7092.8</v>
      </c>
      <c r="Q776" s="116">
        <v>5167.6814000000004</v>
      </c>
      <c r="R776" s="12">
        <v>0</v>
      </c>
      <c r="S776" s="116">
        <v>1925.1186</v>
      </c>
      <c r="T776" s="12">
        <v>1</v>
      </c>
      <c r="U776" s="12">
        <v>1</v>
      </c>
      <c r="V776" s="116">
        <v>7092.8</v>
      </c>
      <c r="W776" s="116">
        <v>5167.6814000000004</v>
      </c>
      <c r="X776" s="12" t="s">
        <v>256</v>
      </c>
      <c r="Y776" s="12">
        <v>0</v>
      </c>
      <c r="Z776" s="12">
        <v>0</v>
      </c>
      <c r="AA776" s="12">
        <v>0</v>
      </c>
      <c r="AB776" s="12">
        <v>1</v>
      </c>
      <c r="AC776" s="12">
        <v>6</v>
      </c>
      <c r="AD776" s="12">
        <v>5</v>
      </c>
      <c r="AE776" s="12">
        <v>1</v>
      </c>
      <c r="AF776" s="12">
        <v>20</v>
      </c>
      <c r="AG776" s="12" t="s">
        <v>2306</v>
      </c>
      <c r="AH776" s="12" t="s">
        <v>1552</v>
      </c>
    </row>
    <row r="777" spans="2:34" ht="28.8" x14ac:dyDescent="0.3">
      <c r="B777" s="12" t="s">
        <v>1105</v>
      </c>
      <c r="C777" s="12" t="s">
        <v>304</v>
      </c>
      <c r="D777" s="12" t="s">
        <v>333</v>
      </c>
      <c r="E777" s="12" t="s">
        <v>262</v>
      </c>
      <c r="F777" s="12" t="s">
        <v>1531</v>
      </c>
      <c r="G777" s="12" t="s">
        <v>1532</v>
      </c>
      <c r="H777" s="12" t="s">
        <v>1213</v>
      </c>
      <c r="I777" s="12" t="s">
        <v>1176</v>
      </c>
      <c r="J777" s="12" t="s">
        <v>1157</v>
      </c>
      <c r="K777" s="12" t="s">
        <v>1214</v>
      </c>
      <c r="L777" s="84" t="s">
        <v>722</v>
      </c>
      <c r="M777" s="85"/>
      <c r="N777" s="88" t="s">
        <v>722</v>
      </c>
      <c r="O777" s="118">
        <v>-0.20811276000000001</v>
      </c>
      <c r="P777" s="116">
        <v>7092.8</v>
      </c>
      <c r="Q777" s="116">
        <v>5616.6977999999999</v>
      </c>
      <c r="R777" s="12">
        <v>0</v>
      </c>
      <c r="S777" s="116">
        <v>1476.1022</v>
      </c>
      <c r="T777" s="12">
        <v>2</v>
      </c>
      <c r="U777" s="12">
        <v>1</v>
      </c>
      <c r="V777" s="116">
        <v>7092.8</v>
      </c>
      <c r="W777" s="116">
        <v>5616.6977999999999</v>
      </c>
      <c r="X777" s="12" t="s">
        <v>256</v>
      </c>
      <c r="Y777" s="12">
        <v>0</v>
      </c>
      <c r="Z777" s="12">
        <v>0</v>
      </c>
      <c r="AA777" s="12">
        <v>0</v>
      </c>
      <c r="AB777" s="12">
        <v>0</v>
      </c>
      <c r="AC777" s="12">
        <v>9</v>
      </c>
      <c r="AD777" s="12">
        <v>5</v>
      </c>
      <c r="AE777" s="12">
        <v>1</v>
      </c>
      <c r="AF777" s="12">
        <v>20</v>
      </c>
      <c r="AG777" s="12" t="s">
        <v>2307</v>
      </c>
      <c r="AH777" s="12" t="s">
        <v>1552</v>
      </c>
    </row>
    <row r="778" spans="2:34" ht="28.8" x14ac:dyDescent="0.3">
      <c r="B778" s="12" t="s">
        <v>1105</v>
      </c>
      <c r="C778" s="12" t="s">
        <v>304</v>
      </c>
      <c r="D778" s="12" t="s">
        <v>333</v>
      </c>
      <c r="E778" s="12" t="s">
        <v>254</v>
      </c>
      <c r="F778" s="12" t="s">
        <v>2846</v>
      </c>
      <c r="G778" s="12" t="s">
        <v>1532</v>
      </c>
      <c r="H778" s="12" t="s">
        <v>1213</v>
      </c>
      <c r="I778" s="12" t="s">
        <v>1176</v>
      </c>
      <c r="J778" s="12" t="s">
        <v>1157</v>
      </c>
      <c r="K778" s="12" t="s">
        <v>1214</v>
      </c>
      <c r="L778" s="84" t="s">
        <v>722</v>
      </c>
      <c r="M778" s="85"/>
      <c r="N778" s="88" t="s">
        <v>722</v>
      </c>
      <c r="O778" s="118">
        <v>-7.7028000000000001E-3</v>
      </c>
      <c r="P778" s="116">
        <v>7092.8</v>
      </c>
      <c r="Q778" s="116">
        <v>7038.1656000000003</v>
      </c>
      <c r="R778" s="12">
        <v>0</v>
      </c>
      <c r="S778" s="116">
        <v>54.634399999999999</v>
      </c>
      <c r="T778" s="12">
        <v>3</v>
      </c>
      <c r="U778" s="12">
        <v>1</v>
      </c>
      <c r="V778" s="116">
        <v>7092.8</v>
      </c>
      <c r="W778" s="116">
        <v>7038.1656000000003</v>
      </c>
      <c r="X778" s="12" t="s">
        <v>256</v>
      </c>
      <c r="Y778" s="12">
        <v>0</v>
      </c>
      <c r="Z778" s="12">
        <v>0</v>
      </c>
      <c r="AA778" s="12">
        <v>0</v>
      </c>
      <c r="AB778" s="12">
        <v>0</v>
      </c>
      <c r="AC778" s="12">
        <v>5</v>
      </c>
      <c r="AD778" s="12">
        <v>5</v>
      </c>
      <c r="AE778" s="12">
        <v>1</v>
      </c>
      <c r="AF778" s="12">
        <v>20</v>
      </c>
      <c r="AG778" s="12" t="s">
        <v>2308</v>
      </c>
      <c r="AH778" s="12" t="s">
        <v>1552</v>
      </c>
    </row>
    <row r="779" spans="2:34" ht="28.8" x14ac:dyDescent="0.3">
      <c r="B779" s="12" t="s">
        <v>1105</v>
      </c>
      <c r="C779" s="12" t="s">
        <v>304</v>
      </c>
      <c r="D779" s="12" t="s">
        <v>333</v>
      </c>
      <c r="E779" s="12" t="s">
        <v>251</v>
      </c>
      <c r="F779" s="12" t="s">
        <v>1531</v>
      </c>
      <c r="G779" s="12" t="s">
        <v>2898</v>
      </c>
      <c r="H779" s="12" t="s">
        <v>1213</v>
      </c>
      <c r="I779" s="12" t="s">
        <v>1176</v>
      </c>
      <c r="J779" s="12" t="s">
        <v>1157</v>
      </c>
      <c r="K779" s="12" t="s">
        <v>1214</v>
      </c>
      <c r="L779" s="84" t="s">
        <v>722</v>
      </c>
      <c r="M779" s="85"/>
      <c r="N779" s="88" t="s">
        <v>722</v>
      </c>
      <c r="O779" s="118">
        <v>0.15296154000000001</v>
      </c>
      <c r="P779" s="116">
        <v>7092.8</v>
      </c>
      <c r="Q779" s="116">
        <v>8177.7255999999998</v>
      </c>
      <c r="R779" s="12">
        <v>0</v>
      </c>
      <c r="S779" s="116">
        <v>-1084.9256</v>
      </c>
      <c r="T779" s="12">
        <v>4</v>
      </c>
      <c r="U779" s="12">
        <v>1</v>
      </c>
      <c r="V779" s="116">
        <v>7092.8</v>
      </c>
      <c r="W779" s="116">
        <v>8177.7255999999998</v>
      </c>
      <c r="X779" s="12" t="s">
        <v>256</v>
      </c>
      <c r="Y779" s="12">
        <v>1</v>
      </c>
      <c r="Z779" s="12">
        <v>0</v>
      </c>
      <c r="AA779" s="12">
        <v>0</v>
      </c>
      <c r="AB779" s="12">
        <v>0</v>
      </c>
      <c r="AC779" s="12">
        <v>4</v>
      </c>
      <c r="AD779" s="12">
        <v>5</v>
      </c>
      <c r="AE779" s="12">
        <v>1</v>
      </c>
      <c r="AF779" s="12">
        <v>20</v>
      </c>
      <c r="AG779" s="12" t="s">
        <v>2309</v>
      </c>
      <c r="AH779" s="12" t="s">
        <v>1552</v>
      </c>
    </row>
    <row r="780" spans="2:34" ht="43.2" x14ac:dyDescent="0.3">
      <c r="B780" s="12" t="s">
        <v>1105</v>
      </c>
      <c r="C780" s="12" t="s">
        <v>304</v>
      </c>
      <c r="D780" s="12" t="s">
        <v>312</v>
      </c>
      <c r="E780" s="12" t="s">
        <v>246</v>
      </c>
      <c r="F780" s="12" t="s">
        <v>1531</v>
      </c>
      <c r="G780" s="12" t="s">
        <v>2898</v>
      </c>
      <c r="H780" s="12" t="s">
        <v>1217</v>
      </c>
      <c r="I780" s="12" t="s">
        <v>1218</v>
      </c>
      <c r="J780" s="12" t="s">
        <v>1111</v>
      </c>
      <c r="K780" s="12" t="s">
        <v>1219</v>
      </c>
      <c r="L780" s="84" t="s">
        <v>723</v>
      </c>
      <c r="M780" s="85"/>
      <c r="N780" s="88" t="s">
        <v>723</v>
      </c>
      <c r="O780" s="118">
        <v>-0.5</v>
      </c>
      <c r="P780" s="116">
        <v>20</v>
      </c>
      <c r="Q780" s="116">
        <v>10</v>
      </c>
      <c r="R780" s="12">
        <v>0</v>
      </c>
      <c r="S780" s="116">
        <v>1520</v>
      </c>
      <c r="T780" s="12">
        <v>0</v>
      </c>
      <c r="U780" s="12">
        <v>152</v>
      </c>
      <c r="V780" s="116">
        <v>3040</v>
      </c>
      <c r="W780" s="116">
        <v>1520</v>
      </c>
      <c r="X780" s="12" t="s">
        <v>259</v>
      </c>
      <c r="Y780" s="12">
        <v>0</v>
      </c>
      <c r="Z780" s="12">
        <v>0</v>
      </c>
      <c r="AA780" s="12">
        <v>1</v>
      </c>
      <c r="AB780" s="12">
        <v>0</v>
      </c>
      <c r="AC780" s="12">
        <v>2</v>
      </c>
      <c r="AD780" s="12">
        <v>1</v>
      </c>
      <c r="AE780" s="12">
        <v>1</v>
      </c>
      <c r="AF780" s="12">
        <v>21</v>
      </c>
      <c r="AG780" s="12" t="s">
        <v>2311</v>
      </c>
      <c r="AH780" s="12" t="s">
        <v>1552</v>
      </c>
    </row>
    <row r="781" spans="2:34" ht="43.2" x14ac:dyDescent="0.3">
      <c r="B781" s="12" t="s">
        <v>1105</v>
      </c>
      <c r="C781" s="12" t="s">
        <v>304</v>
      </c>
      <c r="D781" s="12" t="s">
        <v>312</v>
      </c>
      <c r="E781" s="12" t="s">
        <v>251</v>
      </c>
      <c r="F781" s="12" t="s">
        <v>1531</v>
      </c>
      <c r="G781" s="12" t="s">
        <v>2898</v>
      </c>
      <c r="H781" s="12" t="s">
        <v>1217</v>
      </c>
      <c r="I781" s="12" t="s">
        <v>1218</v>
      </c>
      <c r="J781" s="12" t="s">
        <v>1111</v>
      </c>
      <c r="K781" s="12" t="s">
        <v>1219</v>
      </c>
      <c r="L781" s="84" t="s">
        <v>723</v>
      </c>
      <c r="M781" s="85"/>
      <c r="N781" s="88" t="s">
        <v>723</v>
      </c>
      <c r="O781" s="118">
        <v>0.61099999999999999</v>
      </c>
      <c r="P781" s="116">
        <v>20</v>
      </c>
      <c r="Q781" s="116">
        <v>32.22</v>
      </c>
      <c r="R781" s="12">
        <v>0</v>
      </c>
      <c r="S781" s="116">
        <v>-1857.44</v>
      </c>
      <c r="T781" s="12">
        <v>0</v>
      </c>
      <c r="U781" s="12">
        <v>152</v>
      </c>
      <c r="V781" s="116">
        <v>3040</v>
      </c>
      <c r="W781" s="116">
        <v>4897.4399999999996</v>
      </c>
      <c r="X781" s="12" t="s">
        <v>259</v>
      </c>
      <c r="Y781" s="12">
        <v>1</v>
      </c>
      <c r="Z781" s="12">
        <v>1</v>
      </c>
      <c r="AA781" s="12">
        <v>0</v>
      </c>
      <c r="AB781" s="12">
        <v>0</v>
      </c>
      <c r="AC781" s="12">
        <v>4</v>
      </c>
      <c r="AD781" s="12">
        <v>1</v>
      </c>
      <c r="AE781" s="12">
        <v>1</v>
      </c>
      <c r="AF781" s="12">
        <v>21</v>
      </c>
      <c r="AG781" s="12" t="s">
        <v>2310</v>
      </c>
      <c r="AH781" s="12" t="s">
        <v>1552</v>
      </c>
    </row>
    <row r="782" spans="2:34" ht="43.2" x14ac:dyDescent="0.3">
      <c r="B782" s="12" t="s">
        <v>1105</v>
      </c>
      <c r="C782" s="12" t="s">
        <v>304</v>
      </c>
      <c r="D782" s="12" t="s">
        <v>312</v>
      </c>
      <c r="E782" s="12" t="s">
        <v>259</v>
      </c>
      <c r="F782" s="12" t="s">
        <v>2846</v>
      </c>
      <c r="G782" s="12" t="s">
        <v>1532</v>
      </c>
      <c r="H782" s="12" t="s">
        <v>1217</v>
      </c>
      <c r="I782" s="12" t="s">
        <v>1218</v>
      </c>
      <c r="J782" s="12" t="s">
        <v>1111</v>
      </c>
      <c r="K782" s="12" t="s">
        <v>1219</v>
      </c>
      <c r="L782" s="84" t="s">
        <v>722</v>
      </c>
      <c r="M782" s="85"/>
      <c r="N782" s="88" t="s">
        <v>722</v>
      </c>
      <c r="O782" s="118">
        <v>-0.373</v>
      </c>
      <c r="P782" s="116">
        <v>20</v>
      </c>
      <c r="Q782" s="116">
        <v>12.54</v>
      </c>
      <c r="R782" s="12">
        <v>0</v>
      </c>
      <c r="S782" s="116">
        <v>1133.92</v>
      </c>
      <c r="T782" s="12">
        <v>1</v>
      </c>
      <c r="U782" s="12">
        <v>152</v>
      </c>
      <c r="V782" s="116">
        <v>3040</v>
      </c>
      <c r="W782" s="116">
        <v>1906.08</v>
      </c>
      <c r="X782" s="12" t="s">
        <v>259</v>
      </c>
      <c r="Y782" s="12">
        <v>0</v>
      </c>
      <c r="Z782" s="12">
        <v>0</v>
      </c>
      <c r="AA782" s="12">
        <v>0</v>
      </c>
      <c r="AB782" s="12">
        <v>1</v>
      </c>
      <c r="AC782" s="12">
        <v>7</v>
      </c>
      <c r="AD782" s="12">
        <v>1</v>
      </c>
      <c r="AE782" s="12">
        <v>1</v>
      </c>
      <c r="AF782" s="12">
        <v>21</v>
      </c>
      <c r="AG782" s="12" t="s">
        <v>2312</v>
      </c>
      <c r="AH782" s="12" t="s">
        <v>1552</v>
      </c>
    </row>
    <row r="783" spans="2:34" ht="43.2" x14ac:dyDescent="0.3">
      <c r="B783" s="12" t="s">
        <v>1105</v>
      </c>
      <c r="C783" s="12" t="s">
        <v>304</v>
      </c>
      <c r="D783" s="12" t="s">
        <v>312</v>
      </c>
      <c r="E783" s="12" t="s">
        <v>260</v>
      </c>
      <c r="F783" s="12" t="s">
        <v>2846</v>
      </c>
      <c r="G783" s="12" t="s">
        <v>2898</v>
      </c>
      <c r="H783" s="12" t="s">
        <v>1217</v>
      </c>
      <c r="I783" s="12" t="s">
        <v>1218</v>
      </c>
      <c r="J783" s="12" t="s">
        <v>1111</v>
      </c>
      <c r="K783" s="12" t="s">
        <v>1219</v>
      </c>
      <c r="L783" s="84" t="s">
        <v>722</v>
      </c>
      <c r="M783" s="85"/>
      <c r="N783" s="88" t="s">
        <v>722</v>
      </c>
      <c r="O783" s="118">
        <v>-0.314</v>
      </c>
      <c r="P783" s="116">
        <v>20</v>
      </c>
      <c r="Q783" s="116">
        <v>13.72</v>
      </c>
      <c r="R783" s="12">
        <v>0</v>
      </c>
      <c r="S783" s="116">
        <v>954.56</v>
      </c>
      <c r="T783" s="12">
        <v>2</v>
      </c>
      <c r="U783" s="12">
        <v>152</v>
      </c>
      <c r="V783" s="116">
        <v>3040</v>
      </c>
      <c r="W783" s="116">
        <v>2085.44</v>
      </c>
      <c r="X783" s="12" t="s">
        <v>259</v>
      </c>
      <c r="Y783" s="12">
        <v>0</v>
      </c>
      <c r="Z783" s="12">
        <v>0</v>
      </c>
      <c r="AA783" s="12">
        <v>0</v>
      </c>
      <c r="AB783" s="12">
        <v>0</v>
      </c>
      <c r="AC783" s="12">
        <v>8</v>
      </c>
      <c r="AD783" s="12">
        <v>1</v>
      </c>
      <c r="AE783" s="12">
        <v>1</v>
      </c>
      <c r="AF783" s="12">
        <v>21</v>
      </c>
      <c r="AG783" s="12" t="s">
        <v>2313</v>
      </c>
      <c r="AH783" s="12" t="s">
        <v>1552</v>
      </c>
    </row>
    <row r="784" spans="2:34" ht="43.2" x14ac:dyDescent="0.3">
      <c r="B784" s="12" t="s">
        <v>1105</v>
      </c>
      <c r="C784" s="12" t="s">
        <v>304</v>
      </c>
      <c r="D784" s="12" t="s">
        <v>312</v>
      </c>
      <c r="E784" s="12" t="s">
        <v>249</v>
      </c>
      <c r="F784" s="12" t="s">
        <v>1531</v>
      </c>
      <c r="G784" s="12" t="s">
        <v>1532</v>
      </c>
      <c r="H784" s="12" t="s">
        <v>1217</v>
      </c>
      <c r="I784" s="12" t="s">
        <v>1218</v>
      </c>
      <c r="J784" s="12" t="s">
        <v>1111</v>
      </c>
      <c r="K784" s="12" t="s">
        <v>1219</v>
      </c>
      <c r="L784" s="84" t="s">
        <v>722</v>
      </c>
      <c r="M784" s="85"/>
      <c r="N784" s="88" t="s">
        <v>722</v>
      </c>
      <c r="O784" s="118">
        <v>-0.21099999999999999</v>
      </c>
      <c r="P784" s="116">
        <v>20</v>
      </c>
      <c r="Q784" s="116">
        <v>15.78</v>
      </c>
      <c r="R784" s="12">
        <v>0</v>
      </c>
      <c r="S784" s="116">
        <v>641.43999999999903</v>
      </c>
      <c r="T784" s="12">
        <v>3</v>
      </c>
      <c r="U784" s="12">
        <v>152</v>
      </c>
      <c r="V784" s="116">
        <v>3040</v>
      </c>
      <c r="W784" s="116">
        <v>2398.56</v>
      </c>
      <c r="X784" s="12" t="s">
        <v>259</v>
      </c>
      <c r="Y784" s="12">
        <v>0</v>
      </c>
      <c r="Z784" s="12">
        <v>0</v>
      </c>
      <c r="AA784" s="12">
        <v>0</v>
      </c>
      <c r="AB784" s="12">
        <v>0</v>
      </c>
      <c r="AC784" s="12">
        <v>3</v>
      </c>
      <c r="AD784" s="12">
        <v>1</v>
      </c>
      <c r="AE784" s="12">
        <v>1</v>
      </c>
      <c r="AF784" s="12">
        <v>21</v>
      </c>
      <c r="AG784" s="12" t="s">
        <v>2314</v>
      </c>
      <c r="AH784" s="12" t="s">
        <v>1552</v>
      </c>
    </row>
    <row r="785" spans="2:34" ht="43.2" x14ac:dyDescent="0.3">
      <c r="B785" s="12" t="s">
        <v>1105</v>
      </c>
      <c r="C785" s="12" t="s">
        <v>304</v>
      </c>
      <c r="D785" s="12" t="s">
        <v>312</v>
      </c>
      <c r="E785" s="12" t="s">
        <v>262</v>
      </c>
      <c r="F785" s="12" t="s">
        <v>1531</v>
      </c>
      <c r="G785" s="12" t="s">
        <v>1532</v>
      </c>
      <c r="H785" s="12" t="s">
        <v>1217</v>
      </c>
      <c r="I785" s="12" t="s">
        <v>1218</v>
      </c>
      <c r="J785" s="12" t="s">
        <v>1111</v>
      </c>
      <c r="K785" s="12" t="s">
        <v>1219</v>
      </c>
      <c r="L785" s="84" t="s">
        <v>722</v>
      </c>
      <c r="M785" s="85"/>
      <c r="N785" s="88" t="s">
        <v>722</v>
      </c>
      <c r="O785" s="118">
        <v>-0.106</v>
      </c>
      <c r="P785" s="116">
        <v>20</v>
      </c>
      <c r="Q785" s="116">
        <v>17.88</v>
      </c>
      <c r="R785" s="12">
        <v>0</v>
      </c>
      <c r="S785" s="116">
        <v>322.24</v>
      </c>
      <c r="T785" s="12">
        <v>4</v>
      </c>
      <c r="U785" s="12">
        <v>152</v>
      </c>
      <c r="V785" s="116">
        <v>3040</v>
      </c>
      <c r="W785" s="116">
        <v>2717.76</v>
      </c>
      <c r="X785" s="12" t="s">
        <v>259</v>
      </c>
      <c r="Y785" s="12">
        <v>0</v>
      </c>
      <c r="Z785" s="12">
        <v>0</v>
      </c>
      <c r="AA785" s="12">
        <v>0</v>
      </c>
      <c r="AB785" s="12">
        <v>0</v>
      </c>
      <c r="AC785" s="12">
        <v>9</v>
      </c>
      <c r="AD785" s="12">
        <v>1</v>
      </c>
      <c r="AE785" s="12">
        <v>1</v>
      </c>
      <c r="AF785" s="12">
        <v>21</v>
      </c>
      <c r="AG785" s="12" t="s">
        <v>2315</v>
      </c>
      <c r="AH785" s="12" t="s">
        <v>1552</v>
      </c>
    </row>
    <row r="786" spans="2:34" ht="43.2" x14ac:dyDescent="0.3">
      <c r="B786" s="12" t="s">
        <v>1105</v>
      </c>
      <c r="C786" s="12" t="s">
        <v>304</v>
      </c>
      <c r="D786" s="12" t="s">
        <v>312</v>
      </c>
      <c r="E786" s="12" t="s">
        <v>254</v>
      </c>
      <c r="F786" s="12" t="s">
        <v>2846</v>
      </c>
      <c r="G786" s="12" t="s">
        <v>1532</v>
      </c>
      <c r="H786" s="12" t="s">
        <v>1217</v>
      </c>
      <c r="I786" s="12" t="s">
        <v>1218</v>
      </c>
      <c r="J786" s="12" t="s">
        <v>1111</v>
      </c>
      <c r="K786" s="12" t="s">
        <v>1219</v>
      </c>
      <c r="L786" s="84" t="s">
        <v>722</v>
      </c>
      <c r="M786" s="85"/>
      <c r="N786" s="88" t="s">
        <v>722</v>
      </c>
      <c r="O786" s="118">
        <v>-1E-3</v>
      </c>
      <c r="P786" s="116">
        <v>20</v>
      </c>
      <c r="Q786" s="116">
        <v>19.98</v>
      </c>
      <c r="R786" s="12">
        <v>0</v>
      </c>
      <c r="S786" s="116">
        <v>3.04</v>
      </c>
      <c r="T786" s="12">
        <v>5</v>
      </c>
      <c r="U786" s="12">
        <v>152</v>
      </c>
      <c r="V786" s="116">
        <v>3040</v>
      </c>
      <c r="W786" s="116">
        <v>3036.96</v>
      </c>
      <c r="X786" s="12" t="s">
        <v>259</v>
      </c>
      <c r="Y786" s="12">
        <v>0</v>
      </c>
      <c r="Z786" s="12">
        <v>0</v>
      </c>
      <c r="AA786" s="12">
        <v>0</v>
      </c>
      <c r="AB786" s="12">
        <v>0</v>
      </c>
      <c r="AC786" s="12">
        <v>5</v>
      </c>
      <c r="AD786" s="12">
        <v>1</v>
      </c>
      <c r="AE786" s="12">
        <v>1</v>
      </c>
      <c r="AF786" s="12">
        <v>21</v>
      </c>
      <c r="AG786" s="12" t="s">
        <v>2316</v>
      </c>
      <c r="AH786" s="12" t="s">
        <v>1552</v>
      </c>
    </row>
    <row r="787" spans="2:34" ht="28.8" x14ac:dyDescent="0.3">
      <c r="B787" s="12" t="s">
        <v>1105</v>
      </c>
      <c r="C787" s="12" t="s">
        <v>304</v>
      </c>
      <c r="D787" s="12" t="s">
        <v>322</v>
      </c>
      <c r="E787" s="12" t="s">
        <v>249</v>
      </c>
      <c r="F787" s="12" t="s">
        <v>1531</v>
      </c>
      <c r="G787" s="12" t="s">
        <v>1532</v>
      </c>
      <c r="H787" s="12" t="s">
        <v>1217</v>
      </c>
      <c r="I787" s="12" t="s">
        <v>1218</v>
      </c>
      <c r="J787" s="12" t="s">
        <v>1111</v>
      </c>
      <c r="K787" s="12" t="s">
        <v>1219</v>
      </c>
      <c r="L787" s="84" t="s">
        <v>723</v>
      </c>
      <c r="M787" s="85"/>
      <c r="N787" s="88" t="s">
        <v>723</v>
      </c>
      <c r="O787" s="118">
        <v>-0.93637097000000002</v>
      </c>
      <c r="P787" s="116">
        <v>1.24</v>
      </c>
      <c r="Q787" s="116">
        <v>7.8899999999999998E-2</v>
      </c>
      <c r="R787" s="12">
        <v>0</v>
      </c>
      <c r="S787" s="116">
        <v>176.4872</v>
      </c>
      <c r="T787" s="12">
        <v>0</v>
      </c>
      <c r="U787" s="12">
        <v>152</v>
      </c>
      <c r="V787" s="116">
        <v>188.48</v>
      </c>
      <c r="W787" s="116">
        <v>11.992800000000001</v>
      </c>
      <c r="X787" s="12" t="s">
        <v>259</v>
      </c>
      <c r="Y787" s="12">
        <v>0</v>
      </c>
      <c r="Z787" s="12">
        <v>0</v>
      </c>
      <c r="AA787" s="12">
        <v>1</v>
      </c>
      <c r="AB787" s="12">
        <v>0</v>
      </c>
      <c r="AC787" s="12">
        <v>3</v>
      </c>
      <c r="AD787" s="12">
        <v>2</v>
      </c>
      <c r="AE787" s="12">
        <v>1</v>
      </c>
      <c r="AF787" s="12">
        <v>21</v>
      </c>
      <c r="AG787" s="12" t="s">
        <v>2317</v>
      </c>
      <c r="AH787" s="12" t="s">
        <v>1552</v>
      </c>
    </row>
    <row r="788" spans="2:34" ht="28.8" x14ac:dyDescent="0.3">
      <c r="B788" s="12" t="s">
        <v>1105</v>
      </c>
      <c r="C788" s="12" t="s">
        <v>304</v>
      </c>
      <c r="D788" s="12" t="s">
        <v>322</v>
      </c>
      <c r="E788" s="12" t="s">
        <v>260</v>
      </c>
      <c r="F788" s="12" t="s">
        <v>2846</v>
      </c>
      <c r="G788" s="12" t="s">
        <v>2898</v>
      </c>
      <c r="H788" s="12" t="s">
        <v>1217</v>
      </c>
      <c r="I788" s="12" t="s">
        <v>1218</v>
      </c>
      <c r="J788" s="12" t="s">
        <v>1111</v>
      </c>
      <c r="K788" s="12" t="s">
        <v>1219</v>
      </c>
      <c r="L788" s="84" t="s">
        <v>723</v>
      </c>
      <c r="M788" s="85"/>
      <c r="N788" s="88" t="s">
        <v>723</v>
      </c>
      <c r="O788" s="118">
        <v>-0.70129032000000002</v>
      </c>
      <c r="P788" s="116">
        <v>1.24</v>
      </c>
      <c r="Q788" s="116">
        <v>0.37040000000000001</v>
      </c>
      <c r="R788" s="12">
        <v>0</v>
      </c>
      <c r="S788" s="116">
        <v>132.17920000000001</v>
      </c>
      <c r="T788" s="12">
        <v>0</v>
      </c>
      <c r="U788" s="12">
        <v>152</v>
      </c>
      <c r="V788" s="116">
        <v>188.48</v>
      </c>
      <c r="W788" s="116">
        <v>56.300800000000002</v>
      </c>
      <c r="X788" s="12" t="s">
        <v>259</v>
      </c>
      <c r="Y788" s="12">
        <v>0</v>
      </c>
      <c r="Z788" s="12">
        <v>0</v>
      </c>
      <c r="AA788" s="12">
        <v>1</v>
      </c>
      <c r="AB788" s="12">
        <v>0</v>
      </c>
      <c r="AC788" s="12">
        <v>8</v>
      </c>
      <c r="AD788" s="12">
        <v>2</v>
      </c>
      <c r="AE788" s="12">
        <v>1</v>
      </c>
      <c r="AF788" s="12">
        <v>21</v>
      </c>
      <c r="AG788" s="12" t="s">
        <v>2318</v>
      </c>
      <c r="AH788" s="12" t="s">
        <v>1552</v>
      </c>
    </row>
    <row r="789" spans="2:34" ht="28.8" x14ac:dyDescent="0.3">
      <c r="B789" s="12" t="s">
        <v>1105</v>
      </c>
      <c r="C789" s="12" t="s">
        <v>304</v>
      </c>
      <c r="D789" s="12" t="s">
        <v>322</v>
      </c>
      <c r="E789" s="12" t="s">
        <v>246</v>
      </c>
      <c r="F789" s="12" t="s">
        <v>1531</v>
      </c>
      <c r="G789" s="12" t="s">
        <v>2898</v>
      </c>
      <c r="H789" s="12" t="s">
        <v>1217</v>
      </c>
      <c r="I789" s="12" t="s">
        <v>1218</v>
      </c>
      <c r="J789" s="12" t="s">
        <v>1111</v>
      </c>
      <c r="K789" s="12" t="s">
        <v>1219</v>
      </c>
      <c r="L789" s="84" t="s">
        <v>723</v>
      </c>
      <c r="M789" s="85"/>
      <c r="N789" s="88" t="s">
        <v>723</v>
      </c>
      <c r="O789" s="118">
        <v>-0.44354839000000001</v>
      </c>
      <c r="P789" s="116">
        <v>1.24</v>
      </c>
      <c r="Q789" s="116">
        <v>0.69</v>
      </c>
      <c r="R789" s="12">
        <v>0</v>
      </c>
      <c r="S789" s="116">
        <v>83.6</v>
      </c>
      <c r="T789" s="12">
        <v>0</v>
      </c>
      <c r="U789" s="12">
        <v>152</v>
      </c>
      <c r="V789" s="116">
        <v>188.48</v>
      </c>
      <c r="W789" s="116">
        <v>104.88</v>
      </c>
      <c r="X789" s="12" t="s">
        <v>259</v>
      </c>
      <c r="Y789" s="12">
        <v>0</v>
      </c>
      <c r="Z789" s="12">
        <v>0</v>
      </c>
      <c r="AA789" s="12">
        <v>1</v>
      </c>
      <c r="AB789" s="12">
        <v>0</v>
      </c>
      <c r="AC789" s="12">
        <v>2</v>
      </c>
      <c r="AD789" s="12">
        <v>2</v>
      </c>
      <c r="AE789" s="12">
        <v>1</v>
      </c>
      <c r="AF789" s="12">
        <v>21</v>
      </c>
      <c r="AG789" s="12" t="s">
        <v>2322</v>
      </c>
      <c r="AH789" s="12" t="s">
        <v>1552</v>
      </c>
    </row>
    <row r="790" spans="2:34" ht="28.8" x14ac:dyDescent="0.3">
      <c r="B790" s="12" t="s">
        <v>1105</v>
      </c>
      <c r="C790" s="12" t="s">
        <v>304</v>
      </c>
      <c r="D790" s="12" t="s">
        <v>322</v>
      </c>
      <c r="E790" s="12" t="s">
        <v>251</v>
      </c>
      <c r="F790" s="12" t="s">
        <v>1531</v>
      </c>
      <c r="G790" s="12" t="s">
        <v>2898</v>
      </c>
      <c r="H790" s="12" t="s">
        <v>1217</v>
      </c>
      <c r="I790" s="12" t="s">
        <v>1218</v>
      </c>
      <c r="J790" s="12" t="s">
        <v>1111</v>
      </c>
      <c r="K790" s="12" t="s">
        <v>1219</v>
      </c>
      <c r="L790" s="84" t="s">
        <v>723</v>
      </c>
      <c r="M790" s="85"/>
      <c r="N790" s="88" t="s">
        <v>723</v>
      </c>
      <c r="O790" s="118">
        <v>0.74088710000000002</v>
      </c>
      <c r="P790" s="116">
        <v>1.24</v>
      </c>
      <c r="Q790" s="116">
        <v>2.1587000000000001</v>
      </c>
      <c r="R790" s="12">
        <v>0</v>
      </c>
      <c r="S790" s="116">
        <v>-139.64239999999899</v>
      </c>
      <c r="T790" s="12">
        <v>0</v>
      </c>
      <c r="U790" s="12">
        <v>152</v>
      </c>
      <c r="V790" s="116">
        <v>188.48</v>
      </c>
      <c r="W790" s="116">
        <v>328.12240000000003</v>
      </c>
      <c r="X790" s="12" t="s">
        <v>259</v>
      </c>
      <c r="Y790" s="12">
        <v>1</v>
      </c>
      <c r="Z790" s="12">
        <v>1</v>
      </c>
      <c r="AA790" s="12">
        <v>0</v>
      </c>
      <c r="AB790" s="12">
        <v>0</v>
      </c>
      <c r="AC790" s="12">
        <v>4</v>
      </c>
      <c r="AD790" s="12">
        <v>2</v>
      </c>
      <c r="AE790" s="12">
        <v>1</v>
      </c>
      <c r="AF790" s="12">
        <v>21</v>
      </c>
      <c r="AG790" s="12" t="s">
        <v>2319</v>
      </c>
      <c r="AH790" s="12" t="s">
        <v>1552</v>
      </c>
    </row>
    <row r="791" spans="2:34" ht="28.8" x14ac:dyDescent="0.3">
      <c r="B791" s="12" t="s">
        <v>1105</v>
      </c>
      <c r="C791" s="12" t="s">
        <v>304</v>
      </c>
      <c r="D791" s="12" t="s">
        <v>322</v>
      </c>
      <c r="E791" s="12" t="s">
        <v>262</v>
      </c>
      <c r="F791" s="12" t="s">
        <v>1531</v>
      </c>
      <c r="G791" s="12" t="s">
        <v>1532</v>
      </c>
      <c r="H791" s="12" t="s">
        <v>1217</v>
      </c>
      <c r="I791" s="12" t="s">
        <v>1218</v>
      </c>
      <c r="J791" s="12" t="s">
        <v>1111</v>
      </c>
      <c r="K791" s="12" t="s">
        <v>1219</v>
      </c>
      <c r="L791" s="84" t="s">
        <v>723</v>
      </c>
      <c r="M791" s="85"/>
      <c r="N791" s="88" t="s">
        <v>723</v>
      </c>
      <c r="O791" s="118">
        <v>0.83129032000000003</v>
      </c>
      <c r="P791" s="116">
        <v>1.24</v>
      </c>
      <c r="Q791" s="116">
        <v>2.2707999999999999</v>
      </c>
      <c r="R791" s="12">
        <v>0</v>
      </c>
      <c r="S791" s="116">
        <v>-156.6816</v>
      </c>
      <c r="T791" s="12">
        <v>0</v>
      </c>
      <c r="U791" s="12">
        <v>152</v>
      </c>
      <c r="V791" s="116">
        <v>188.48</v>
      </c>
      <c r="W791" s="116">
        <v>345.16160000000002</v>
      </c>
      <c r="X791" s="12" t="s">
        <v>259</v>
      </c>
      <c r="Y791" s="12">
        <v>1</v>
      </c>
      <c r="Z791" s="12">
        <v>1</v>
      </c>
      <c r="AA791" s="12">
        <v>0</v>
      </c>
      <c r="AB791" s="12">
        <v>0</v>
      </c>
      <c r="AC791" s="12">
        <v>9</v>
      </c>
      <c r="AD791" s="12">
        <v>2</v>
      </c>
      <c r="AE791" s="12">
        <v>1</v>
      </c>
      <c r="AF791" s="12">
        <v>21</v>
      </c>
      <c r="AG791" s="12" t="s">
        <v>2320</v>
      </c>
      <c r="AH791" s="12" t="s">
        <v>1552</v>
      </c>
    </row>
    <row r="792" spans="2:34" ht="28.8" x14ac:dyDescent="0.3">
      <c r="B792" s="12" t="s">
        <v>1105</v>
      </c>
      <c r="C792" s="12" t="s">
        <v>304</v>
      </c>
      <c r="D792" s="12" t="s">
        <v>322</v>
      </c>
      <c r="E792" s="12" t="s">
        <v>254</v>
      </c>
      <c r="F792" s="12" t="s">
        <v>2846</v>
      </c>
      <c r="G792" s="12" t="s">
        <v>1532</v>
      </c>
      <c r="H792" s="12" t="s">
        <v>1217</v>
      </c>
      <c r="I792" s="12" t="s">
        <v>1218</v>
      </c>
      <c r="J792" s="12" t="s">
        <v>1111</v>
      </c>
      <c r="K792" s="12" t="s">
        <v>1219</v>
      </c>
      <c r="L792" s="84" t="s">
        <v>723</v>
      </c>
      <c r="M792" s="85"/>
      <c r="N792" s="88" t="s">
        <v>723</v>
      </c>
      <c r="O792" s="118">
        <v>1.8358871000000001</v>
      </c>
      <c r="P792" s="116">
        <v>1.24</v>
      </c>
      <c r="Q792" s="116">
        <v>3.5165000000000002</v>
      </c>
      <c r="R792" s="12">
        <v>0</v>
      </c>
      <c r="S792" s="116">
        <v>-346.02800000000002</v>
      </c>
      <c r="T792" s="12">
        <v>0</v>
      </c>
      <c r="U792" s="12">
        <v>152</v>
      </c>
      <c r="V792" s="116">
        <v>188.48</v>
      </c>
      <c r="W792" s="116">
        <v>534.50800000000004</v>
      </c>
      <c r="X792" s="12" t="s">
        <v>259</v>
      </c>
      <c r="Y792" s="12">
        <v>1</v>
      </c>
      <c r="Z792" s="12">
        <v>1</v>
      </c>
      <c r="AA792" s="12">
        <v>0</v>
      </c>
      <c r="AB792" s="12">
        <v>0</v>
      </c>
      <c r="AC792" s="12">
        <v>5</v>
      </c>
      <c r="AD792" s="12">
        <v>2</v>
      </c>
      <c r="AE792" s="12">
        <v>1</v>
      </c>
      <c r="AF792" s="12">
        <v>21</v>
      </c>
      <c r="AG792" s="12" t="s">
        <v>2321</v>
      </c>
      <c r="AH792" s="12" t="s">
        <v>1552</v>
      </c>
    </row>
    <row r="793" spans="2:34" ht="28.8" x14ac:dyDescent="0.3">
      <c r="B793" s="12" t="s">
        <v>1105</v>
      </c>
      <c r="C793" s="12" t="s">
        <v>304</v>
      </c>
      <c r="D793" s="12" t="s">
        <v>322</v>
      </c>
      <c r="E793" s="12" t="s">
        <v>259</v>
      </c>
      <c r="F793" s="12" t="s">
        <v>2846</v>
      </c>
      <c r="G793" s="12" t="s">
        <v>1532</v>
      </c>
      <c r="H793" s="12" t="s">
        <v>1217</v>
      </c>
      <c r="I793" s="12" t="s">
        <v>1218</v>
      </c>
      <c r="J793" s="12" t="s">
        <v>1111</v>
      </c>
      <c r="K793" s="12" t="s">
        <v>1219</v>
      </c>
      <c r="L793" s="84" t="s">
        <v>722</v>
      </c>
      <c r="M793" s="85"/>
      <c r="N793" s="88" t="s">
        <v>722</v>
      </c>
      <c r="O793" s="118">
        <v>-0.16064516000000001</v>
      </c>
      <c r="P793" s="116">
        <v>1.24</v>
      </c>
      <c r="Q793" s="116">
        <v>1.0407999999999999</v>
      </c>
      <c r="R793" s="12">
        <v>0</v>
      </c>
      <c r="S793" s="116">
        <v>30.278399999999898</v>
      </c>
      <c r="T793" s="12">
        <v>1</v>
      </c>
      <c r="U793" s="12">
        <v>152</v>
      </c>
      <c r="V793" s="116">
        <v>188.48</v>
      </c>
      <c r="W793" s="116">
        <v>158.20160000000001</v>
      </c>
      <c r="X793" s="12" t="s">
        <v>259</v>
      </c>
      <c r="Y793" s="12">
        <v>0</v>
      </c>
      <c r="Z793" s="12">
        <v>0</v>
      </c>
      <c r="AA793" s="12">
        <v>0</v>
      </c>
      <c r="AB793" s="12">
        <v>1</v>
      </c>
      <c r="AC793" s="12">
        <v>7</v>
      </c>
      <c r="AD793" s="12">
        <v>2</v>
      </c>
      <c r="AE793" s="12">
        <v>1</v>
      </c>
      <c r="AF793" s="12">
        <v>21</v>
      </c>
      <c r="AG793" s="12" t="s">
        <v>2323</v>
      </c>
      <c r="AH793" s="12" t="s">
        <v>1552</v>
      </c>
    </row>
    <row r="794" spans="2:34" ht="28.8" x14ac:dyDescent="0.3">
      <c r="B794" s="12" t="s">
        <v>1105</v>
      </c>
      <c r="C794" s="12" t="s">
        <v>304</v>
      </c>
      <c r="D794" s="12" t="s">
        <v>327</v>
      </c>
      <c r="E794" s="12" t="s">
        <v>259</v>
      </c>
      <c r="F794" s="12" t="s">
        <v>2846</v>
      </c>
      <c r="G794" s="12" t="s">
        <v>1532</v>
      </c>
      <c r="H794" s="12" t="s">
        <v>1217</v>
      </c>
      <c r="I794" s="12" t="s">
        <v>1218</v>
      </c>
      <c r="J794" s="12" t="s">
        <v>1111</v>
      </c>
      <c r="K794" s="12" t="s">
        <v>1219</v>
      </c>
      <c r="L794" s="84" t="s">
        <v>723</v>
      </c>
      <c r="M794" s="85"/>
      <c r="N794" s="88" t="s">
        <v>723</v>
      </c>
      <c r="O794" s="118">
        <v>-0.87733696000000005</v>
      </c>
      <c r="P794" s="116">
        <v>1.84</v>
      </c>
      <c r="Q794" s="116">
        <v>0.22570000000000001</v>
      </c>
      <c r="R794" s="12">
        <v>0</v>
      </c>
      <c r="S794" s="116">
        <v>245.37360000000001</v>
      </c>
      <c r="T794" s="12">
        <v>0</v>
      </c>
      <c r="U794" s="12">
        <v>152</v>
      </c>
      <c r="V794" s="116">
        <v>279.68</v>
      </c>
      <c r="W794" s="116">
        <v>34.306399999999996</v>
      </c>
      <c r="X794" s="12" t="s">
        <v>259</v>
      </c>
      <c r="Y794" s="12">
        <v>0</v>
      </c>
      <c r="Z794" s="12">
        <v>0</v>
      </c>
      <c r="AA794" s="12">
        <v>1</v>
      </c>
      <c r="AB794" s="12">
        <v>1</v>
      </c>
      <c r="AC794" s="12">
        <v>7</v>
      </c>
      <c r="AD794" s="12">
        <v>3</v>
      </c>
      <c r="AE794" s="12">
        <v>1</v>
      </c>
      <c r="AF794" s="12">
        <v>21</v>
      </c>
      <c r="AG794" s="12" t="s">
        <v>2324</v>
      </c>
      <c r="AH794" s="12" t="s">
        <v>1552</v>
      </c>
    </row>
    <row r="795" spans="2:34" ht="28.8" x14ac:dyDescent="0.3">
      <c r="B795" s="12" t="s">
        <v>1105</v>
      </c>
      <c r="C795" s="12" t="s">
        <v>304</v>
      </c>
      <c r="D795" s="12" t="s">
        <v>327</v>
      </c>
      <c r="E795" s="12" t="s">
        <v>254</v>
      </c>
      <c r="F795" s="12" t="s">
        <v>2846</v>
      </c>
      <c r="G795" s="12" t="s">
        <v>1532</v>
      </c>
      <c r="H795" s="12" t="s">
        <v>1217</v>
      </c>
      <c r="I795" s="12" t="s">
        <v>1218</v>
      </c>
      <c r="J795" s="12" t="s">
        <v>1111</v>
      </c>
      <c r="K795" s="12" t="s">
        <v>1219</v>
      </c>
      <c r="L795" s="84" t="s">
        <v>723</v>
      </c>
      <c r="M795" s="85"/>
      <c r="N795" s="88" t="s">
        <v>723</v>
      </c>
      <c r="O795" s="118">
        <v>1.0197282599999999</v>
      </c>
      <c r="P795" s="116">
        <v>1.84</v>
      </c>
      <c r="Q795" s="116">
        <v>3.7162999999999999</v>
      </c>
      <c r="R795" s="12">
        <v>0</v>
      </c>
      <c r="S795" s="116">
        <v>-285.19760000000002</v>
      </c>
      <c r="T795" s="12">
        <v>0</v>
      </c>
      <c r="U795" s="12">
        <v>152</v>
      </c>
      <c r="V795" s="116">
        <v>279.68</v>
      </c>
      <c r="W795" s="116">
        <v>564.87760000000003</v>
      </c>
      <c r="X795" s="12" t="s">
        <v>259</v>
      </c>
      <c r="Y795" s="12">
        <v>1</v>
      </c>
      <c r="Z795" s="12">
        <v>1</v>
      </c>
      <c r="AA795" s="12">
        <v>0</v>
      </c>
      <c r="AB795" s="12">
        <v>0</v>
      </c>
      <c r="AC795" s="12">
        <v>5</v>
      </c>
      <c r="AD795" s="12">
        <v>3</v>
      </c>
      <c r="AE795" s="12">
        <v>1</v>
      </c>
      <c r="AF795" s="12">
        <v>21</v>
      </c>
      <c r="AG795" s="12" t="s">
        <v>2325</v>
      </c>
      <c r="AH795" s="12" t="s">
        <v>1552</v>
      </c>
    </row>
    <row r="796" spans="2:34" ht="28.8" x14ac:dyDescent="0.3">
      <c r="B796" s="12" t="s">
        <v>1105</v>
      </c>
      <c r="C796" s="12" t="s">
        <v>304</v>
      </c>
      <c r="D796" s="12" t="s">
        <v>327</v>
      </c>
      <c r="E796" s="12" t="s">
        <v>249</v>
      </c>
      <c r="F796" s="12" t="s">
        <v>1531</v>
      </c>
      <c r="G796" s="12" t="s">
        <v>1532</v>
      </c>
      <c r="H796" s="12" t="s">
        <v>1217</v>
      </c>
      <c r="I796" s="12" t="s">
        <v>1218</v>
      </c>
      <c r="J796" s="12" t="s">
        <v>1111</v>
      </c>
      <c r="K796" s="12" t="s">
        <v>1219</v>
      </c>
      <c r="L796" s="84" t="s">
        <v>722</v>
      </c>
      <c r="M796" s="85"/>
      <c r="N796" s="88" t="s">
        <v>722</v>
      </c>
      <c r="O796" s="118">
        <v>-0.24532609</v>
      </c>
      <c r="P796" s="116">
        <v>1.84</v>
      </c>
      <c r="Q796" s="116">
        <v>1.3886000000000001</v>
      </c>
      <c r="R796" s="12">
        <v>0</v>
      </c>
      <c r="S796" s="116">
        <v>68.612799999999993</v>
      </c>
      <c r="T796" s="12">
        <v>1</v>
      </c>
      <c r="U796" s="12">
        <v>152</v>
      </c>
      <c r="V796" s="116">
        <v>279.68</v>
      </c>
      <c r="W796" s="116">
        <v>211.06720000000001</v>
      </c>
      <c r="X796" s="12" t="s">
        <v>259</v>
      </c>
      <c r="Y796" s="12">
        <v>0</v>
      </c>
      <c r="Z796" s="12">
        <v>0</v>
      </c>
      <c r="AA796" s="12">
        <v>0</v>
      </c>
      <c r="AB796" s="12">
        <v>0</v>
      </c>
      <c r="AC796" s="12">
        <v>3</v>
      </c>
      <c r="AD796" s="12">
        <v>3</v>
      </c>
      <c r="AE796" s="12">
        <v>1</v>
      </c>
      <c r="AF796" s="12">
        <v>21</v>
      </c>
      <c r="AG796" s="12" t="s">
        <v>2326</v>
      </c>
      <c r="AH796" s="12" t="s">
        <v>1552</v>
      </c>
    </row>
    <row r="797" spans="2:34" ht="28.8" x14ac:dyDescent="0.3">
      <c r="B797" s="12" t="s">
        <v>1105</v>
      </c>
      <c r="C797" s="12" t="s">
        <v>304</v>
      </c>
      <c r="D797" s="12" t="s">
        <v>327</v>
      </c>
      <c r="E797" s="12" t="s">
        <v>246</v>
      </c>
      <c r="F797" s="12" t="s">
        <v>1531</v>
      </c>
      <c r="G797" s="12" t="s">
        <v>2898</v>
      </c>
      <c r="H797" s="12" t="s">
        <v>1217</v>
      </c>
      <c r="I797" s="12" t="s">
        <v>1218</v>
      </c>
      <c r="J797" s="12" t="s">
        <v>1111</v>
      </c>
      <c r="K797" s="12" t="s">
        <v>1219</v>
      </c>
      <c r="L797" s="84" t="s">
        <v>722</v>
      </c>
      <c r="M797" s="85"/>
      <c r="N797" s="88" t="s">
        <v>722</v>
      </c>
      <c r="O797" s="118">
        <v>-0.17934783000000001</v>
      </c>
      <c r="P797" s="116">
        <v>1.84</v>
      </c>
      <c r="Q797" s="116">
        <v>1.51</v>
      </c>
      <c r="R797" s="12">
        <v>0</v>
      </c>
      <c r="S797" s="116">
        <v>50.16</v>
      </c>
      <c r="T797" s="12">
        <v>2</v>
      </c>
      <c r="U797" s="12">
        <v>152</v>
      </c>
      <c r="V797" s="116">
        <v>279.68</v>
      </c>
      <c r="W797" s="116">
        <v>229.52</v>
      </c>
      <c r="X797" s="12" t="s">
        <v>259</v>
      </c>
      <c r="Y797" s="12">
        <v>0</v>
      </c>
      <c r="Z797" s="12">
        <v>0</v>
      </c>
      <c r="AA797" s="12">
        <v>0</v>
      </c>
      <c r="AB797" s="12">
        <v>0</v>
      </c>
      <c r="AC797" s="12">
        <v>2</v>
      </c>
      <c r="AD797" s="12">
        <v>3</v>
      </c>
      <c r="AE797" s="12">
        <v>1</v>
      </c>
      <c r="AF797" s="12">
        <v>21</v>
      </c>
      <c r="AG797" s="12" t="s">
        <v>2327</v>
      </c>
      <c r="AH797" s="12" t="s">
        <v>1552</v>
      </c>
    </row>
    <row r="798" spans="2:34" ht="28.8" x14ac:dyDescent="0.3">
      <c r="B798" s="12" t="s">
        <v>1105</v>
      </c>
      <c r="C798" s="12" t="s">
        <v>304</v>
      </c>
      <c r="D798" s="12" t="s">
        <v>327</v>
      </c>
      <c r="E798" s="12" t="s">
        <v>260</v>
      </c>
      <c r="F798" s="12" t="s">
        <v>2846</v>
      </c>
      <c r="G798" s="12" t="s">
        <v>2898</v>
      </c>
      <c r="H798" s="12" t="s">
        <v>1217</v>
      </c>
      <c r="I798" s="12" t="s">
        <v>1218</v>
      </c>
      <c r="J798" s="12" t="s">
        <v>1111</v>
      </c>
      <c r="K798" s="12" t="s">
        <v>1219</v>
      </c>
      <c r="L798" s="84" t="s">
        <v>722</v>
      </c>
      <c r="M798" s="85"/>
      <c r="N798" s="88" t="s">
        <v>722</v>
      </c>
      <c r="O798" s="118">
        <v>-7.5380429999999998E-2</v>
      </c>
      <c r="P798" s="116">
        <v>1.84</v>
      </c>
      <c r="Q798" s="116">
        <v>1.7013</v>
      </c>
      <c r="R798" s="12">
        <v>0</v>
      </c>
      <c r="S798" s="116">
        <v>21.0824</v>
      </c>
      <c r="T798" s="12">
        <v>3</v>
      </c>
      <c r="U798" s="12">
        <v>152</v>
      </c>
      <c r="V798" s="116">
        <v>279.68</v>
      </c>
      <c r="W798" s="116">
        <v>258.5976</v>
      </c>
      <c r="X798" s="12" t="s">
        <v>259</v>
      </c>
      <c r="Y798" s="12">
        <v>0</v>
      </c>
      <c r="Z798" s="12">
        <v>0</v>
      </c>
      <c r="AA798" s="12">
        <v>0</v>
      </c>
      <c r="AB798" s="12">
        <v>0</v>
      </c>
      <c r="AC798" s="12">
        <v>8</v>
      </c>
      <c r="AD798" s="12">
        <v>3</v>
      </c>
      <c r="AE798" s="12">
        <v>1</v>
      </c>
      <c r="AF798" s="12">
        <v>21</v>
      </c>
      <c r="AG798" s="12" t="s">
        <v>2328</v>
      </c>
      <c r="AH798" s="12" t="s">
        <v>1552</v>
      </c>
    </row>
    <row r="799" spans="2:34" ht="28.8" x14ac:dyDescent="0.3">
      <c r="B799" s="12" t="s">
        <v>1105</v>
      </c>
      <c r="C799" s="12" t="s">
        <v>304</v>
      </c>
      <c r="D799" s="12" t="s">
        <v>327</v>
      </c>
      <c r="E799" s="12" t="s">
        <v>262</v>
      </c>
      <c r="F799" s="12" t="s">
        <v>1531</v>
      </c>
      <c r="G799" s="12" t="s">
        <v>1532</v>
      </c>
      <c r="H799" s="12" t="s">
        <v>1217</v>
      </c>
      <c r="I799" s="12" t="s">
        <v>1218</v>
      </c>
      <c r="J799" s="12" t="s">
        <v>1111</v>
      </c>
      <c r="K799" s="12" t="s">
        <v>1219</v>
      </c>
      <c r="L799" s="84" t="s">
        <v>722</v>
      </c>
      <c r="M799" s="85"/>
      <c r="N799" s="88" t="s">
        <v>722</v>
      </c>
      <c r="O799" s="118">
        <v>0.11749999999999999</v>
      </c>
      <c r="P799" s="116">
        <v>1.84</v>
      </c>
      <c r="Q799" s="116">
        <v>2.0562</v>
      </c>
      <c r="R799" s="12">
        <v>0</v>
      </c>
      <c r="S799" s="116">
        <v>-32.862400000000001</v>
      </c>
      <c r="T799" s="12">
        <v>4</v>
      </c>
      <c r="U799" s="12">
        <v>152</v>
      </c>
      <c r="V799" s="116">
        <v>279.68</v>
      </c>
      <c r="W799" s="116">
        <v>312.54239999999999</v>
      </c>
      <c r="X799" s="12" t="s">
        <v>259</v>
      </c>
      <c r="Y799" s="12">
        <v>1</v>
      </c>
      <c r="Z799" s="12">
        <v>0</v>
      </c>
      <c r="AA799" s="12">
        <v>0</v>
      </c>
      <c r="AB799" s="12">
        <v>0</v>
      </c>
      <c r="AC799" s="12">
        <v>9</v>
      </c>
      <c r="AD799" s="12">
        <v>3</v>
      </c>
      <c r="AE799" s="12">
        <v>1</v>
      </c>
      <c r="AF799" s="12">
        <v>21</v>
      </c>
      <c r="AG799" s="12" t="s">
        <v>2329</v>
      </c>
      <c r="AH799" s="12" t="s">
        <v>1552</v>
      </c>
    </row>
    <row r="800" spans="2:34" ht="28.8" x14ac:dyDescent="0.3">
      <c r="B800" s="12" t="s">
        <v>1105</v>
      </c>
      <c r="C800" s="12" t="s">
        <v>304</v>
      </c>
      <c r="D800" s="12" t="s">
        <v>327</v>
      </c>
      <c r="E800" s="12" t="s">
        <v>251</v>
      </c>
      <c r="F800" s="12" t="s">
        <v>1531</v>
      </c>
      <c r="G800" s="12" t="s">
        <v>2898</v>
      </c>
      <c r="H800" s="12" t="s">
        <v>1217</v>
      </c>
      <c r="I800" s="12" t="s">
        <v>1218</v>
      </c>
      <c r="J800" s="12" t="s">
        <v>1111</v>
      </c>
      <c r="K800" s="12" t="s">
        <v>1219</v>
      </c>
      <c r="L800" s="84" t="s">
        <v>722</v>
      </c>
      <c r="M800" s="85"/>
      <c r="N800" s="88" t="s">
        <v>722</v>
      </c>
      <c r="O800" s="118">
        <v>0.26076086999999998</v>
      </c>
      <c r="P800" s="116">
        <v>1.84</v>
      </c>
      <c r="Q800" s="116">
        <v>2.3197999999999999</v>
      </c>
      <c r="R800" s="12">
        <v>0</v>
      </c>
      <c r="S800" s="116">
        <v>-72.929599999999994</v>
      </c>
      <c r="T800" s="12">
        <v>5</v>
      </c>
      <c r="U800" s="12">
        <v>152</v>
      </c>
      <c r="V800" s="116">
        <v>279.68</v>
      </c>
      <c r="W800" s="116">
        <v>352.6096</v>
      </c>
      <c r="X800" s="12" t="s">
        <v>259</v>
      </c>
      <c r="Y800" s="12">
        <v>1</v>
      </c>
      <c r="Z800" s="12">
        <v>0</v>
      </c>
      <c r="AA800" s="12">
        <v>0</v>
      </c>
      <c r="AB800" s="12">
        <v>0</v>
      </c>
      <c r="AC800" s="12">
        <v>4</v>
      </c>
      <c r="AD800" s="12">
        <v>3</v>
      </c>
      <c r="AE800" s="12">
        <v>1</v>
      </c>
      <c r="AF800" s="12">
        <v>21</v>
      </c>
      <c r="AG800" s="12" t="s">
        <v>2330</v>
      </c>
      <c r="AH800" s="12" t="s">
        <v>1552</v>
      </c>
    </row>
    <row r="801" spans="2:34" ht="28.8" x14ac:dyDescent="0.3">
      <c r="B801" s="12" t="s">
        <v>1105</v>
      </c>
      <c r="C801" s="12" t="s">
        <v>304</v>
      </c>
      <c r="D801" s="12" t="s">
        <v>330</v>
      </c>
      <c r="E801" s="12" t="s">
        <v>246</v>
      </c>
      <c r="F801" s="12" t="s">
        <v>1531</v>
      </c>
      <c r="G801" s="12" t="s">
        <v>2898</v>
      </c>
      <c r="H801" s="12" t="s">
        <v>1217</v>
      </c>
      <c r="I801" s="12" t="s">
        <v>1218</v>
      </c>
      <c r="J801" s="12" t="s">
        <v>1111</v>
      </c>
      <c r="K801" s="12" t="s">
        <v>1219</v>
      </c>
      <c r="L801" s="84" t="s">
        <v>723</v>
      </c>
      <c r="M801" s="85"/>
      <c r="N801" s="88" t="s">
        <v>723</v>
      </c>
      <c r="O801" s="118">
        <v>-0.47140380999999998</v>
      </c>
      <c r="P801" s="116">
        <v>23.08</v>
      </c>
      <c r="Q801" s="116">
        <v>12.2</v>
      </c>
      <c r="R801" s="12">
        <v>0</v>
      </c>
      <c r="S801" s="116">
        <v>1653.76</v>
      </c>
      <c r="T801" s="12">
        <v>0</v>
      </c>
      <c r="U801" s="12">
        <v>152</v>
      </c>
      <c r="V801" s="116">
        <v>3508.16</v>
      </c>
      <c r="W801" s="116">
        <v>1854.4</v>
      </c>
      <c r="X801" s="12" t="s">
        <v>259</v>
      </c>
      <c r="Y801" s="12">
        <v>0</v>
      </c>
      <c r="Z801" s="12">
        <v>0</v>
      </c>
      <c r="AA801" s="12">
        <v>1</v>
      </c>
      <c r="AB801" s="12">
        <v>0</v>
      </c>
      <c r="AC801" s="12">
        <v>2</v>
      </c>
      <c r="AD801" s="12">
        <v>4</v>
      </c>
      <c r="AE801" s="12">
        <v>1</v>
      </c>
      <c r="AF801" s="12">
        <v>21</v>
      </c>
      <c r="AG801" s="12" t="s">
        <v>2332</v>
      </c>
      <c r="AH801" s="12" t="s">
        <v>1552</v>
      </c>
    </row>
    <row r="802" spans="2:34" ht="28.8" x14ac:dyDescent="0.3">
      <c r="B802" s="12" t="s">
        <v>1105</v>
      </c>
      <c r="C802" s="12" t="s">
        <v>304</v>
      </c>
      <c r="D802" s="12" t="s">
        <v>330</v>
      </c>
      <c r="E802" s="12" t="s">
        <v>259</v>
      </c>
      <c r="F802" s="12" t="s">
        <v>2846</v>
      </c>
      <c r="G802" s="12" t="s">
        <v>1532</v>
      </c>
      <c r="H802" s="12" t="s">
        <v>1217</v>
      </c>
      <c r="I802" s="12" t="s">
        <v>1218</v>
      </c>
      <c r="J802" s="12" t="s">
        <v>1111</v>
      </c>
      <c r="K802" s="12" t="s">
        <v>1219</v>
      </c>
      <c r="L802" s="84" t="s">
        <v>723</v>
      </c>
      <c r="M802" s="85"/>
      <c r="N802" s="88" t="s">
        <v>723</v>
      </c>
      <c r="O802" s="118">
        <v>-0.40179809</v>
      </c>
      <c r="P802" s="116">
        <v>23.08</v>
      </c>
      <c r="Q802" s="116">
        <v>13.8065</v>
      </c>
      <c r="R802" s="12">
        <v>0</v>
      </c>
      <c r="S802" s="116">
        <v>1409.5719999999999</v>
      </c>
      <c r="T802" s="12">
        <v>0</v>
      </c>
      <c r="U802" s="12">
        <v>152</v>
      </c>
      <c r="V802" s="116">
        <v>3508.16</v>
      </c>
      <c r="W802" s="116">
        <v>2098.5880000000002</v>
      </c>
      <c r="X802" s="12" t="s">
        <v>259</v>
      </c>
      <c r="Y802" s="12">
        <v>0</v>
      </c>
      <c r="Z802" s="12">
        <v>0</v>
      </c>
      <c r="AA802" s="12">
        <v>1</v>
      </c>
      <c r="AB802" s="12">
        <v>1</v>
      </c>
      <c r="AC802" s="12">
        <v>7</v>
      </c>
      <c r="AD802" s="12">
        <v>4</v>
      </c>
      <c r="AE802" s="12">
        <v>1</v>
      </c>
      <c r="AF802" s="12">
        <v>21</v>
      </c>
      <c r="AG802" s="12" t="s">
        <v>2333</v>
      </c>
      <c r="AH802" s="12" t="s">
        <v>1552</v>
      </c>
    </row>
    <row r="803" spans="2:34" ht="28.8" x14ac:dyDescent="0.3">
      <c r="B803" s="12" t="s">
        <v>1105</v>
      </c>
      <c r="C803" s="12" t="s">
        <v>304</v>
      </c>
      <c r="D803" s="12" t="s">
        <v>330</v>
      </c>
      <c r="E803" s="12" t="s">
        <v>251</v>
      </c>
      <c r="F803" s="12" t="s">
        <v>1531</v>
      </c>
      <c r="G803" s="12" t="s">
        <v>2898</v>
      </c>
      <c r="H803" s="12" t="s">
        <v>1217</v>
      </c>
      <c r="I803" s="12" t="s">
        <v>1218</v>
      </c>
      <c r="J803" s="12" t="s">
        <v>1111</v>
      </c>
      <c r="K803" s="12" t="s">
        <v>1219</v>
      </c>
      <c r="L803" s="84" t="s">
        <v>723</v>
      </c>
      <c r="M803" s="85"/>
      <c r="N803" s="88" t="s">
        <v>723</v>
      </c>
      <c r="O803" s="118">
        <v>0.59006066000000001</v>
      </c>
      <c r="P803" s="116">
        <v>23.08</v>
      </c>
      <c r="Q803" s="116">
        <v>36.698599999999999</v>
      </c>
      <c r="R803" s="12">
        <v>0</v>
      </c>
      <c r="S803" s="116">
        <v>-2070.0272</v>
      </c>
      <c r="T803" s="12">
        <v>0</v>
      </c>
      <c r="U803" s="12">
        <v>152</v>
      </c>
      <c r="V803" s="116">
        <v>3508.16</v>
      </c>
      <c r="W803" s="116">
        <v>5578.1872000000003</v>
      </c>
      <c r="X803" s="12" t="s">
        <v>259</v>
      </c>
      <c r="Y803" s="12">
        <v>1</v>
      </c>
      <c r="Z803" s="12">
        <v>1</v>
      </c>
      <c r="AA803" s="12">
        <v>0</v>
      </c>
      <c r="AB803" s="12">
        <v>0</v>
      </c>
      <c r="AC803" s="12">
        <v>4</v>
      </c>
      <c r="AD803" s="12">
        <v>4</v>
      </c>
      <c r="AE803" s="12">
        <v>1</v>
      </c>
      <c r="AF803" s="12">
        <v>21</v>
      </c>
      <c r="AG803" s="12" t="s">
        <v>2331</v>
      </c>
      <c r="AH803" s="12" t="s">
        <v>1552</v>
      </c>
    </row>
    <row r="804" spans="2:34" ht="28.8" x14ac:dyDescent="0.3">
      <c r="B804" s="12" t="s">
        <v>1105</v>
      </c>
      <c r="C804" s="12" t="s">
        <v>304</v>
      </c>
      <c r="D804" s="12" t="s">
        <v>330</v>
      </c>
      <c r="E804" s="12" t="s">
        <v>260</v>
      </c>
      <c r="F804" s="12" t="s">
        <v>2846</v>
      </c>
      <c r="G804" s="12" t="s">
        <v>2898</v>
      </c>
      <c r="H804" s="12" t="s">
        <v>1217</v>
      </c>
      <c r="I804" s="12" t="s">
        <v>1218</v>
      </c>
      <c r="J804" s="12" t="s">
        <v>1111</v>
      </c>
      <c r="K804" s="12" t="s">
        <v>1219</v>
      </c>
      <c r="L804" s="84" t="s">
        <v>722</v>
      </c>
      <c r="M804" s="85"/>
      <c r="N804" s="88" t="s">
        <v>722</v>
      </c>
      <c r="O804" s="118">
        <v>-0.31578423</v>
      </c>
      <c r="P804" s="116">
        <v>23.08</v>
      </c>
      <c r="Q804" s="116">
        <v>15.791700000000001</v>
      </c>
      <c r="R804" s="12">
        <v>0</v>
      </c>
      <c r="S804" s="116">
        <v>1107.8216</v>
      </c>
      <c r="T804" s="12">
        <v>1</v>
      </c>
      <c r="U804" s="12">
        <v>152</v>
      </c>
      <c r="V804" s="116">
        <v>3508.16</v>
      </c>
      <c r="W804" s="116">
        <v>2400.3384000000001</v>
      </c>
      <c r="X804" s="12" t="s">
        <v>259</v>
      </c>
      <c r="Y804" s="12">
        <v>0</v>
      </c>
      <c r="Z804" s="12">
        <v>0</v>
      </c>
      <c r="AA804" s="12">
        <v>0</v>
      </c>
      <c r="AB804" s="12">
        <v>0</v>
      </c>
      <c r="AC804" s="12">
        <v>8</v>
      </c>
      <c r="AD804" s="12">
        <v>4</v>
      </c>
      <c r="AE804" s="12">
        <v>1</v>
      </c>
      <c r="AF804" s="12">
        <v>21</v>
      </c>
      <c r="AG804" s="12" t="s">
        <v>2334</v>
      </c>
      <c r="AH804" s="12" t="s">
        <v>1552</v>
      </c>
    </row>
    <row r="805" spans="2:34" ht="28.8" x14ac:dyDescent="0.3">
      <c r="B805" s="12" t="s">
        <v>1105</v>
      </c>
      <c r="C805" s="12" t="s">
        <v>304</v>
      </c>
      <c r="D805" s="12" t="s">
        <v>330</v>
      </c>
      <c r="E805" s="12" t="s">
        <v>249</v>
      </c>
      <c r="F805" s="12" t="s">
        <v>1531</v>
      </c>
      <c r="G805" s="12" t="s">
        <v>1532</v>
      </c>
      <c r="H805" s="12" t="s">
        <v>1217</v>
      </c>
      <c r="I805" s="12" t="s">
        <v>1218</v>
      </c>
      <c r="J805" s="12" t="s">
        <v>1111</v>
      </c>
      <c r="K805" s="12" t="s">
        <v>1219</v>
      </c>
      <c r="L805" s="84" t="s">
        <v>722</v>
      </c>
      <c r="M805" s="85"/>
      <c r="N805" s="88" t="s">
        <v>722</v>
      </c>
      <c r="O805" s="118">
        <v>-0.25270797</v>
      </c>
      <c r="P805" s="116">
        <v>23.08</v>
      </c>
      <c r="Q805" s="116">
        <v>17.247499999999999</v>
      </c>
      <c r="R805" s="12">
        <v>0</v>
      </c>
      <c r="S805" s="116">
        <v>886.54</v>
      </c>
      <c r="T805" s="12">
        <v>2</v>
      </c>
      <c r="U805" s="12">
        <v>152</v>
      </c>
      <c r="V805" s="116">
        <v>3508.16</v>
      </c>
      <c r="W805" s="116">
        <v>2621.62</v>
      </c>
      <c r="X805" s="12" t="s">
        <v>259</v>
      </c>
      <c r="Y805" s="12">
        <v>0</v>
      </c>
      <c r="Z805" s="12">
        <v>0</v>
      </c>
      <c r="AA805" s="12">
        <v>0</v>
      </c>
      <c r="AB805" s="12">
        <v>0</v>
      </c>
      <c r="AC805" s="12">
        <v>3</v>
      </c>
      <c r="AD805" s="12">
        <v>4</v>
      </c>
      <c r="AE805" s="12">
        <v>1</v>
      </c>
      <c r="AF805" s="12">
        <v>21</v>
      </c>
      <c r="AG805" s="12" t="s">
        <v>2335</v>
      </c>
      <c r="AH805" s="12" t="s">
        <v>1552</v>
      </c>
    </row>
    <row r="806" spans="2:34" ht="28.8" x14ac:dyDescent="0.3">
      <c r="B806" s="12" t="s">
        <v>1105</v>
      </c>
      <c r="C806" s="12" t="s">
        <v>304</v>
      </c>
      <c r="D806" s="12" t="s">
        <v>330</v>
      </c>
      <c r="E806" s="12" t="s">
        <v>262</v>
      </c>
      <c r="F806" s="12" t="s">
        <v>1531</v>
      </c>
      <c r="G806" s="12" t="s">
        <v>1532</v>
      </c>
      <c r="H806" s="12" t="s">
        <v>1217</v>
      </c>
      <c r="I806" s="12" t="s">
        <v>1218</v>
      </c>
      <c r="J806" s="12" t="s">
        <v>1111</v>
      </c>
      <c r="K806" s="12" t="s">
        <v>1219</v>
      </c>
      <c r="L806" s="84" t="s">
        <v>722</v>
      </c>
      <c r="M806" s="85"/>
      <c r="N806" s="88" t="s">
        <v>722</v>
      </c>
      <c r="O806" s="118">
        <v>-3.7824959999999998E-2</v>
      </c>
      <c r="P806" s="116">
        <v>23.08</v>
      </c>
      <c r="Q806" s="116">
        <v>22.207000000000001</v>
      </c>
      <c r="R806" s="12">
        <v>0</v>
      </c>
      <c r="S806" s="116">
        <v>132.696</v>
      </c>
      <c r="T806" s="12">
        <v>3</v>
      </c>
      <c r="U806" s="12">
        <v>152</v>
      </c>
      <c r="V806" s="116">
        <v>3508.16</v>
      </c>
      <c r="W806" s="116">
        <v>3375.4639999999999</v>
      </c>
      <c r="X806" s="12" t="s">
        <v>259</v>
      </c>
      <c r="Y806" s="12">
        <v>0</v>
      </c>
      <c r="Z806" s="12">
        <v>0</v>
      </c>
      <c r="AA806" s="12">
        <v>0</v>
      </c>
      <c r="AB806" s="12">
        <v>0</v>
      </c>
      <c r="AC806" s="12">
        <v>9</v>
      </c>
      <c r="AD806" s="12">
        <v>4</v>
      </c>
      <c r="AE806" s="12">
        <v>1</v>
      </c>
      <c r="AF806" s="12">
        <v>21</v>
      </c>
      <c r="AG806" s="12" t="s">
        <v>2336</v>
      </c>
      <c r="AH806" s="12" t="s">
        <v>1552</v>
      </c>
    </row>
    <row r="807" spans="2:34" ht="28.8" x14ac:dyDescent="0.3">
      <c r="B807" s="12" t="s">
        <v>1105</v>
      </c>
      <c r="C807" s="12" t="s">
        <v>304</v>
      </c>
      <c r="D807" s="12" t="s">
        <v>330</v>
      </c>
      <c r="E807" s="12" t="s">
        <v>254</v>
      </c>
      <c r="F807" s="12" t="s">
        <v>2846</v>
      </c>
      <c r="G807" s="12" t="s">
        <v>1532</v>
      </c>
      <c r="H807" s="12" t="s">
        <v>1217</v>
      </c>
      <c r="I807" s="12" t="s">
        <v>1218</v>
      </c>
      <c r="J807" s="12" t="s">
        <v>1111</v>
      </c>
      <c r="K807" s="12" t="s">
        <v>1219</v>
      </c>
      <c r="L807" s="84" t="s">
        <v>722</v>
      </c>
      <c r="M807" s="85"/>
      <c r="N807" s="88" t="s">
        <v>722</v>
      </c>
      <c r="O807" s="118">
        <v>0.17906411999999999</v>
      </c>
      <c r="P807" s="116">
        <v>23.08</v>
      </c>
      <c r="Q807" s="116">
        <v>27.212800000000001</v>
      </c>
      <c r="R807" s="12">
        <v>0</v>
      </c>
      <c r="S807" s="116">
        <v>-628.185599999999</v>
      </c>
      <c r="T807" s="12">
        <v>4</v>
      </c>
      <c r="U807" s="12">
        <v>152</v>
      </c>
      <c r="V807" s="116">
        <v>3508.16</v>
      </c>
      <c r="W807" s="116">
        <v>4136.3455999999996</v>
      </c>
      <c r="X807" s="12" t="s">
        <v>259</v>
      </c>
      <c r="Y807" s="12">
        <v>1</v>
      </c>
      <c r="Z807" s="12">
        <v>0</v>
      </c>
      <c r="AA807" s="12">
        <v>0</v>
      </c>
      <c r="AB807" s="12">
        <v>0</v>
      </c>
      <c r="AC807" s="12">
        <v>5</v>
      </c>
      <c r="AD807" s="12">
        <v>4</v>
      </c>
      <c r="AE807" s="12">
        <v>1</v>
      </c>
      <c r="AF807" s="12">
        <v>21</v>
      </c>
      <c r="AG807" s="12" t="s">
        <v>2337</v>
      </c>
      <c r="AH807" s="12" t="s">
        <v>1552</v>
      </c>
    </row>
    <row r="808" spans="2:34" ht="28.8" x14ac:dyDescent="0.3">
      <c r="B808" s="12" t="s">
        <v>1105</v>
      </c>
      <c r="C808" s="12" t="s">
        <v>304</v>
      </c>
      <c r="D808" s="12" t="s">
        <v>333</v>
      </c>
      <c r="E808" s="12" t="s">
        <v>246</v>
      </c>
      <c r="F808" s="12" t="s">
        <v>1531</v>
      </c>
      <c r="G808" s="12" t="s">
        <v>2898</v>
      </c>
      <c r="H808" s="12" t="s">
        <v>1217</v>
      </c>
      <c r="I808" s="12" t="s">
        <v>1218</v>
      </c>
      <c r="J808" s="12" t="s">
        <v>1111</v>
      </c>
      <c r="K808" s="12" t="s">
        <v>1219</v>
      </c>
      <c r="L808" s="84" t="s">
        <v>723</v>
      </c>
      <c r="M808" s="85"/>
      <c r="N808" s="88" t="s">
        <v>723</v>
      </c>
      <c r="O808" s="118">
        <v>-0.47140380999999998</v>
      </c>
      <c r="P808" s="116">
        <v>3508.16</v>
      </c>
      <c r="Q808" s="116">
        <v>1854.4</v>
      </c>
      <c r="R808" s="12">
        <v>0</v>
      </c>
      <c r="S808" s="116">
        <v>1653.76</v>
      </c>
      <c r="T808" s="12">
        <v>0</v>
      </c>
      <c r="U808" s="12">
        <v>1</v>
      </c>
      <c r="V808" s="116">
        <v>3508.16</v>
      </c>
      <c r="W808" s="116">
        <v>1854.4</v>
      </c>
      <c r="X808" s="12" t="s">
        <v>259</v>
      </c>
      <c r="Y808" s="12">
        <v>0</v>
      </c>
      <c r="Z808" s="12">
        <v>0</v>
      </c>
      <c r="AA808" s="12">
        <v>1</v>
      </c>
      <c r="AB808" s="12">
        <v>0</v>
      </c>
      <c r="AC808" s="12">
        <v>2</v>
      </c>
      <c r="AD808" s="12">
        <v>5</v>
      </c>
      <c r="AE808" s="12">
        <v>1</v>
      </c>
      <c r="AF808" s="12">
        <v>21</v>
      </c>
      <c r="AG808" s="12" t="s">
        <v>2339</v>
      </c>
      <c r="AH808" s="12" t="s">
        <v>1552</v>
      </c>
    </row>
    <row r="809" spans="2:34" ht="28.8" x14ac:dyDescent="0.3">
      <c r="B809" s="12" t="s">
        <v>1105</v>
      </c>
      <c r="C809" s="12" t="s">
        <v>304</v>
      </c>
      <c r="D809" s="12" t="s">
        <v>333</v>
      </c>
      <c r="E809" s="12" t="s">
        <v>259</v>
      </c>
      <c r="F809" s="12" t="s">
        <v>2846</v>
      </c>
      <c r="G809" s="12" t="s">
        <v>1532</v>
      </c>
      <c r="H809" s="12" t="s">
        <v>1217</v>
      </c>
      <c r="I809" s="12" t="s">
        <v>1218</v>
      </c>
      <c r="J809" s="12" t="s">
        <v>1111</v>
      </c>
      <c r="K809" s="12" t="s">
        <v>1219</v>
      </c>
      <c r="L809" s="84" t="s">
        <v>723</v>
      </c>
      <c r="M809" s="85"/>
      <c r="N809" s="88" t="s">
        <v>723</v>
      </c>
      <c r="O809" s="118">
        <v>-0.40179635000000002</v>
      </c>
      <c r="P809" s="116">
        <v>3508.16</v>
      </c>
      <c r="Q809" s="116">
        <v>2098.5940999999998</v>
      </c>
      <c r="R809" s="12">
        <v>0</v>
      </c>
      <c r="S809" s="116">
        <v>1409.5659000000001</v>
      </c>
      <c r="T809" s="12">
        <v>0</v>
      </c>
      <c r="U809" s="12">
        <v>1</v>
      </c>
      <c r="V809" s="116">
        <v>3508.16</v>
      </c>
      <c r="W809" s="116">
        <v>2098.5940999999998</v>
      </c>
      <c r="X809" s="12" t="s">
        <v>259</v>
      </c>
      <c r="Y809" s="12">
        <v>0</v>
      </c>
      <c r="Z809" s="12">
        <v>0</v>
      </c>
      <c r="AA809" s="12">
        <v>1</v>
      </c>
      <c r="AB809" s="12">
        <v>1</v>
      </c>
      <c r="AC809" s="12">
        <v>7</v>
      </c>
      <c r="AD809" s="12">
        <v>5</v>
      </c>
      <c r="AE809" s="12">
        <v>1</v>
      </c>
      <c r="AF809" s="12">
        <v>21</v>
      </c>
      <c r="AG809" s="12" t="s">
        <v>2340</v>
      </c>
      <c r="AH809" s="12" t="s">
        <v>1552</v>
      </c>
    </row>
    <row r="810" spans="2:34" ht="28.8" x14ac:dyDescent="0.3">
      <c r="B810" s="12" t="s">
        <v>1105</v>
      </c>
      <c r="C810" s="12" t="s">
        <v>304</v>
      </c>
      <c r="D810" s="12" t="s">
        <v>333</v>
      </c>
      <c r="E810" s="12" t="s">
        <v>251</v>
      </c>
      <c r="F810" s="12" t="s">
        <v>1531</v>
      </c>
      <c r="G810" s="12" t="s">
        <v>2898</v>
      </c>
      <c r="H810" s="12" t="s">
        <v>1217</v>
      </c>
      <c r="I810" s="12" t="s">
        <v>1218</v>
      </c>
      <c r="J810" s="12" t="s">
        <v>1111</v>
      </c>
      <c r="K810" s="12" t="s">
        <v>1219</v>
      </c>
      <c r="L810" s="84" t="s">
        <v>723</v>
      </c>
      <c r="M810" s="85"/>
      <c r="N810" s="88" t="s">
        <v>723</v>
      </c>
      <c r="O810" s="118">
        <v>0.59005980000000002</v>
      </c>
      <c r="P810" s="116">
        <v>3508.16</v>
      </c>
      <c r="Q810" s="116">
        <v>5578.1841999999997</v>
      </c>
      <c r="R810" s="12">
        <v>0</v>
      </c>
      <c r="S810" s="116">
        <v>-2070.0241999999998</v>
      </c>
      <c r="T810" s="12">
        <v>0</v>
      </c>
      <c r="U810" s="12">
        <v>1</v>
      </c>
      <c r="V810" s="116">
        <v>3508.16</v>
      </c>
      <c r="W810" s="116">
        <v>5578.1841999999997</v>
      </c>
      <c r="X810" s="12" t="s">
        <v>259</v>
      </c>
      <c r="Y810" s="12">
        <v>1</v>
      </c>
      <c r="Z810" s="12">
        <v>1</v>
      </c>
      <c r="AA810" s="12">
        <v>0</v>
      </c>
      <c r="AB810" s="12">
        <v>0</v>
      </c>
      <c r="AC810" s="12">
        <v>4</v>
      </c>
      <c r="AD810" s="12">
        <v>5</v>
      </c>
      <c r="AE810" s="12">
        <v>1</v>
      </c>
      <c r="AF810" s="12">
        <v>21</v>
      </c>
      <c r="AG810" s="12" t="s">
        <v>2338</v>
      </c>
      <c r="AH810" s="12" t="s">
        <v>1552</v>
      </c>
    </row>
    <row r="811" spans="2:34" ht="28.8" x14ac:dyDescent="0.3">
      <c r="B811" s="12" t="s">
        <v>1105</v>
      </c>
      <c r="C811" s="12" t="s">
        <v>304</v>
      </c>
      <c r="D811" s="12" t="s">
        <v>333</v>
      </c>
      <c r="E811" s="12" t="s">
        <v>260</v>
      </c>
      <c r="F811" s="12" t="s">
        <v>2846</v>
      </c>
      <c r="G811" s="12" t="s">
        <v>2898</v>
      </c>
      <c r="H811" s="12" t="s">
        <v>1217</v>
      </c>
      <c r="I811" s="12" t="s">
        <v>1218</v>
      </c>
      <c r="J811" s="12" t="s">
        <v>1111</v>
      </c>
      <c r="K811" s="12" t="s">
        <v>1219</v>
      </c>
      <c r="L811" s="84" t="s">
        <v>722</v>
      </c>
      <c r="M811" s="85"/>
      <c r="N811" s="88" t="s">
        <v>722</v>
      </c>
      <c r="O811" s="118">
        <v>-0.31578337000000001</v>
      </c>
      <c r="P811" s="116">
        <v>3508.16</v>
      </c>
      <c r="Q811" s="116">
        <v>2400.3413999999998</v>
      </c>
      <c r="R811" s="12">
        <v>0</v>
      </c>
      <c r="S811" s="116">
        <v>1107.8186000000001</v>
      </c>
      <c r="T811" s="12">
        <v>1</v>
      </c>
      <c r="U811" s="12">
        <v>1</v>
      </c>
      <c r="V811" s="116">
        <v>3508.16</v>
      </c>
      <c r="W811" s="116">
        <v>2400.3413999999998</v>
      </c>
      <c r="X811" s="12" t="s">
        <v>259</v>
      </c>
      <c r="Y811" s="12">
        <v>0</v>
      </c>
      <c r="Z811" s="12">
        <v>0</v>
      </c>
      <c r="AA811" s="12">
        <v>0</v>
      </c>
      <c r="AB811" s="12">
        <v>0</v>
      </c>
      <c r="AC811" s="12">
        <v>8</v>
      </c>
      <c r="AD811" s="12">
        <v>5</v>
      </c>
      <c r="AE811" s="12">
        <v>1</v>
      </c>
      <c r="AF811" s="12">
        <v>21</v>
      </c>
      <c r="AG811" s="12" t="s">
        <v>2341</v>
      </c>
      <c r="AH811" s="12" t="s">
        <v>1552</v>
      </c>
    </row>
    <row r="812" spans="2:34" ht="28.8" x14ac:dyDescent="0.3">
      <c r="B812" s="12" t="s">
        <v>1105</v>
      </c>
      <c r="C812" s="12" t="s">
        <v>304</v>
      </c>
      <c r="D812" s="12" t="s">
        <v>333</v>
      </c>
      <c r="E812" s="12" t="s">
        <v>249</v>
      </c>
      <c r="F812" s="12" t="s">
        <v>1531</v>
      </c>
      <c r="G812" s="12" t="s">
        <v>1532</v>
      </c>
      <c r="H812" s="12" t="s">
        <v>1217</v>
      </c>
      <c r="I812" s="12" t="s">
        <v>1218</v>
      </c>
      <c r="J812" s="12" t="s">
        <v>1111</v>
      </c>
      <c r="K812" s="12" t="s">
        <v>1219</v>
      </c>
      <c r="L812" s="84" t="s">
        <v>722</v>
      </c>
      <c r="M812" s="85"/>
      <c r="N812" s="88" t="s">
        <v>722</v>
      </c>
      <c r="O812" s="118">
        <v>-0.25270622999999998</v>
      </c>
      <c r="P812" s="116">
        <v>3508.16</v>
      </c>
      <c r="Q812" s="116">
        <v>2621.6261</v>
      </c>
      <c r="R812" s="12">
        <v>0</v>
      </c>
      <c r="S812" s="116">
        <v>886.53390000000002</v>
      </c>
      <c r="T812" s="12">
        <v>2</v>
      </c>
      <c r="U812" s="12">
        <v>1</v>
      </c>
      <c r="V812" s="116">
        <v>3508.16</v>
      </c>
      <c r="W812" s="116">
        <v>2621.6261</v>
      </c>
      <c r="X812" s="12" t="s">
        <v>259</v>
      </c>
      <c r="Y812" s="12">
        <v>0</v>
      </c>
      <c r="Z812" s="12">
        <v>0</v>
      </c>
      <c r="AA812" s="12">
        <v>0</v>
      </c>
      <c r="AB812" s="12">
        <v>0</v>
      </c>
      <c r="AC812" s="12">
        <v>3</v>
      </c>
      <c r="AD812" s="12">
        <v>5</v>
      </c>
      <c r="AE812" s="12">
        <v>1</v>
      </c>
      <c r="AF812" s="12">
        <v>21</v>
      </c>
      <c r="AG812" s="12" t="s">
        <v>2342</v>
      </c>
      <c r="AH812" s="12" t="s">
        <v>1552</v>
      </c>
    </row>
    <row r="813" spans="2:34" ht="28.8" x14ac:dyDescent="0.3">
      <c r="B813" s="12" t="s">
        <v>1105</v>
      </c>
      <c r="C813" s="12" t="s">
        <v>304</v>
      </c>
      <c r="D813" s="12" t="s">
        <v>333</v>
      </c>
      <c r="E813" s="12" t="s">
        <v>262</v>
      </c>
      <c r="F813" s="12" t="s">
        <v>1531</v>
      </c>
      <c r="G813" s="12" t="s">
        <v>1532</v>
      </c>
      <c r="H813" s="12" t="s">
        <v>1217</v>
      </c>
      <c r="I813" s="12" t="s">
        <v>1218</v>
      </c>
      <c r="J813" s="12" t="s">
        <v>1111</v>
      </c>
      <c r="K813" s="12" t="s">
        <v>1219</v>
      </c>
      <c r="L813" s="84" t="s">
        <v>722</v>
      </c>
      <c r="M813" s="85"/>
      <c r="N813" s="88" t="s">
        <v>722</v>
      </c>
      <c r="O813" s="118">
        <v>-3.7826699999999998E-2</v>
      </c>
      <c r="P813" s="116">
        <v>3508.16</v>
      </c>
      <c r="Q813" s="116">
        <v>3375.4578999999999</v>
      </c>
      <c r="R813" s="12">
        <v>0</v>
      </c>
      <c r="S813" s="116">
        <v>132.7021</v>
      </c>
      <c r="T813" s="12">
        <v>3</v>
      </c>
      <c r="U813" s="12">
        <v>1</v>
      </c>
      <c r="V813" s="116">
        <v>3508.16</v>
      </c>
      <c r="W813" s="116">
        <v>3375.4578999999999</v>
      </c>
      <c r="X813" s="12" t="s">
        <v>259</v>
      </c>
      <c r="Y813" s="12">
        <v>0</v>
      </c>
      <c r="Z813" s="12">
        <v>0</v>
      </c>
      <c r="AA813" s="12">
        <v>0</v>
      </c>
      <c r="AB813" s="12">
        <v>0</v>
      </c>
      <c r="AC813" s="12">
        <v>9</v>
      </c>
      <c r="AD813" s="12">
        <v>5</v>
      </c>
      <c r="AE813" s="12">
        <v>1</v>
      </c>
      <c r="AF813" s="12">
        <v>21</v>
      </c>
      <c r="AG813" s="12" t="s">
        <v>2343</v>
      </c>
      <c r="AH813" s="12" t="s">
        <v>1552</v>
      </c>
    </row>
    <row r="814" spans="2:34" ht="28.8" x14ac:dyDescent="0.3">
      <c r="B814" s="12" t="s">
        <v>1105</v>
      </c>
      <c r="C814" s="12" t="s">
        <v>304</v>
      </c>
      <c r="D814" s="12" t="s">
        <v>333</v>
      </c>
      <c r="E814" s="12" t="s">
        <v>254</v>
      </c>
      <c r="F814" s="12" t="s">
        <v>2846</v>
      </c>
      <c r="G814" s="12" t="s">
        <v>1532</v>
      </c>
      <c r="H814" s="12" t="s">
        <v>1217</v>
      </c>
      <c r="I814" s="12" t="s">
        <v>1218</v>
      </c>
      <c r="J814" s="12" t="s">
        <v>1111</v>
      </c>
      <c r="K814" s="12" t="s">
        <v>1219</v>
      </c>
      <c r="L814" s="84" t="s">
        <v>722</v>
      </c>
      <c r="M814" s="85"/>
      <c r="N814" s="88" t="s">
        <v>722</v>
      </c>
      <c r="O814" s="118">
        <v>0.17906238999999999</v>
      </c>
      <c r="P814" s="116">
        <v>3508.16</v>
      </c>
      <c r="Q814" s="116">
        <v>4136.3395</v>
      </c>
      <c r="R814" s="12">
        <v>0</v>
      </c>
      <c r="S814" s="116">
        <v>-628.17949999999996</v>
      </c>
      <c r="T814" s="12">
        <v>4</v>
      </c>
      <c r="U814" s="12">
        <v>1</v>
      </c>
      <c r="V814" s="116">
        <v>3508.16</v>
      </c>
      <c r="W814" s="116">
        <v>4136.3395</v>
      </c>
      <c r="X814" s="12" t="s">
        <v>259</v>
      </c>
      <c r="Y814" s="12">
        <v>1</v>
      </c>
      <c r="Z814" s="12">
        <v>0</v>
      </c>
      <c r="AA814" s="12">
        <v>0</v>
      </c>
      <c r="AB814" s="12">
        <v>0</v>
      </c>
      <c r="AC814" s="12">
        <v>5</v>
      </c>
      <c r="AD814" s="12">
        <v>5</v>
      </c>
      <c r="AE814" s="12">
        <v>1</v>
      </c>
      <c r="AF814" s="12">
        <v>21</v>
      </c>
      <c r="AG814" s="12" t="s">
        <v>2344</v>
      </c>
      <c r="AH814" s="12" t="s">
        <v>1552</v>
      </c>
    </row>
    <row r="815" spans="2:34" ht="43.2" x14ac:dyDescent="0.3">
      <c r="B815" s="12" t="s">
        <v>1105</v>
      </c>
      <c r="C815" s="12" t="s">
        <v>304</v>
      </c>
      <c r="D815" s="12" t="s">
        <v>312</v>
      </c>
      <c r="E815" s="12" t="s">
        <v>259</v>
      </c>
      <c r="F815" s="12" t="s">
        <v>2846</v>
      </c>
      <c r="G815" s="12" t="s">
        <v>1532</v>
      </c>
      <c r="H815" s="12" t="s">
        <v>1222</v>
      </c>
      <c r="I815" s="12" t="s">
        <v>1218</v>
      </c>
      <c r="J815" s="12" t="s">
        <v>1111</v>
      </c>
      <c r="K815" s="12" t="s">
        <v>1223</v>
      </c>
      <c r="L815" s="84" t="s">
        <v>723</v>
      </c>
      <c r="M815" s="85"/>
      <c r="N815" s="88" t="s">
        <v>723</v>
      </c>
      <c r="O815" s="118">
        <v>-0.69</v>
      </c>
      <c r="P815" s="116">
        <v>25</v>
      </c>
      <c r="Q815" s="116">
        <v>7.75</v>
      </c>
      <c r="R815" s="12">
        <v>0</v>
      </c>
      <c r="S815" s="116">
        <v>7176</v>
      </c>
      <c r="T815" s="12">
        <v>0</v>
      </c>
      <c r="U815" s="12">
        <v>416</v>
      </c>
      <c r="V815" s="116">
        <v>10400</v>
      </c>
      <c r="W815" s="116">
        <v>3224</v>
      </c>
      <c r="X815" s="12" t="s">
        <v>259</v>
      </c>
      <c r="Y815" s="12">
        <v>0</v>
      </c>
      <c r="Z815" s="12">
        <v>0</v>
      </c>
      <c r="AA815" s="12">
        <v>1</v>
      </c>
      <c r="AB815" s="12">
        <v>1</v>
      </c>
      <c r="AC815" s="12">
        <v>7</v>
      </c>
      <c r="AD815" s="12">
        <v>1</v>
      </c>
      <c r="AE815" s="12">
        <v>1</v>
      </c>
      <c r="AF815" s="12">
        <v>22</v>
      </c>
      <c r="AG815" s="12" t="s">
        <v>2345</v>
      </c>
      <c r="AH815" s="12" t="s">
        <v>1552</v>
      </c>
    </row>
    <row r="816" spans="2:34" ht="43.2" x14ac:dyDescent="0.3">
      <c r="B816" s="12" t="s">
        <v>1105</v>
      </c>
      <c r="C816" s="12" t="s">
        <v>304</v>
      </c>
      <c r="D816" s="12" t="s">
        <v>312</v>
      </c>
      <c r="E816" s="12" t="s">
        <v>249</v>
      </c>
      <c r="F816" s="12" t="s">
        <v>1531</v>
      </c>
      <c r="G816" s="12" t="s">
        <v>1532</v>
      </c>
      <c r="H816" s="12" t="s">
        <v>1222</v>
      </c>
      <c r="I816" s="12" t="s">
        <v>1218</v>
      </c>
      <c r="J816" s="12" t="s">
        <v>1111</v>
      </c>
      <c r="K816" s="12" t="s">
        <v>1223</v>
      </c>
      <c r="L816" s="84" t="s">
        <v>723</v>
      </c>
      <c r="M816" s="85"/>
      <c r="N816" s="88" t="s">
        <v>723</v>
      </c>
      <c r="O816" s="118">
        <v>-0.55200000000000005</v>
      </c>
      <c r="P816" s="116">
        <v>25</v>
      </c>
      <c r="Q816" s="116">
        <v>11.2</v>
      </c>
      <c r="R816" s="12">
        <v>0</v>
      </c>
      <c r="S816" s="116">
        <v>5740.8</v>
      </c>
      <c r="T816" s="12">
        <v>0</v>
      </c>
      <c r="U816" s="12">
        <v>416</v>
      </c>
      <c r="V816" s="116">
        <v>10400</v>
      </c>
      <c r="W816" s="116">
        <v>4659.2</v>
      </c>
      <c r="X816" s="12" t="s">
        <v>259</v>
      </c>
      <c r="Y816" s="12">
        <v>0</v>
      </c>
      <c r="Z816" s="12">
        <v>0</v>
      </c>
      <c r="AA816" s="12">
        <v>1</v>
      </c>
      <c r="AB816" s="12">
        <v>0</v>
      </c>
      <c r="AC816" s="12">
        <v>3</v>
      </c>
      <c r="AD816" s="12">
        <v>1</v>
      </c>
      <c r="AE816" s="12">
        <v>1</v>
      </c>
      <c r="AF816" s="12">
        <v>22</v>
      </c>
      <c r="AG816" s="12" t="s">
        <v>2346</v>
      </c>
      <c r="AH816" s="12" t="s">
        <v>1552</v>
      </c>
    </row>
    <row r="817" spans="2:34" ht="43.2" x14ac:dyDescent="0.3">
      <c r="B817" s="12" t="s">
        <v>1105</v>
      </c>
      <c r="C817" s="12" t="s">
        <v>304</v>
      </c>
      <c r="D817" s="12" t="s">
        <v>312</v>
      </c>
      <c r="E817" s="12" t="s">
        <v>254</v>
      </c>
      <c r="F817" s="12" t="s">
        <v>2846</v>
      </c>
      <c r="G817" s="12" t="s">
        <v>1532</v>
      </c>
      <c r="H817" s="12" t="s">
        <v>1222</v>
      </c>
      <c r="I817" s="12" t="s">
        <v>1218</v>
      </c>
      <c r="J817" s="12" t="s">
        <v>1111</v>
      </c>
      <c r="K817" s="12" t="s">
        <v>1223</v>
      </c>
      <c r="L817" s="84" t="s">
        <v>723</v>
      </c>
      <c r="M817" s="85"/>
      <c r="N817" s="88" t="s">
        <v>723</v>
      </c>
      <c r="O817" s="118">
        <v>-0.40100000000000002</v>
      </c>
      <c r="P817" s="116">
        <v>25</v>
      </c>
      <c r="Q817" s="116">
        <v>14.975</v>
      </c>
      <c r="R817" s="12">
        <v>0</v>
      </c>
      <c r="S817" s="116">
        <v>4170.3999999999996</v>
      </c>
      <c r="T817" s="12">
        <v>0</v>
      </c>
      <c r="U817" s="12">
        <v>416</v>
      </c>
      <c r="V817" s="116">
        <v>10400</v>
      </c>
      <c r="W817" s="116">
        <v>6229.6</v>
      </c>
      <c r="X817" s="12" t="s">
        <v>259</v>
      </c>
      <c r="Y817" s="12">
        <v>0</v>
      </c>
      <c r="Z817" s="12">
        <v>0</v>
      </c>
      <c r="AA817" s="12">
        <v>1</v>
      </c>
      <c r="AB817" s="12">
        <v>0</v>
      </c>
      <c r="AC817" s="12">
        <v>5</v>
      </c>
      <c r="AD817" s="12">
        <v>1</v>
      </c>
      <c r="AE817" s="12">
        <v>1</v>
      </c>
      <c r="AF817" s="12">
        <v>22</v>
      </c>
      <c r="AG817" s="12" t="s">
        <v>2348</v>
      </c>
      <c r="AH817" s="12" t="s">
        <v>1552</v>
      </c>
    </row>
    <row r="818" spans="2:34" ht="43.2" x14ac:dyDescent="0.3">
      <c r="B818" s="12" t="s">
        <v>1105</v>
      </c>
      <c r="C818" s="12" t="s">
        <v>304</v>
      </c>
      <c r="D818" s="12" t="s">
        <v>312</v>
      </c>
      <c r="E818" s="12" t="s">
        <v>246</v>
      </c>
      <c r="F818" s="12" t="s">
        <v>1531</v>
      </c>
      <c r="G818" s="12" t="s">
        <v>2898</v>
      </c>
      <c r="H818" s="12" t="s">
        <v>1222</v>
      </c>
      <c r="I818" s="12" t="s">
        <v>1218</v>
      </c>
      <c r="J818" s="12" t="s">
        <v>1111</v>
      </c>
      <c r="K818" s="12" t="s">
        <v>1223</v>
      </c>
      <c r="L818" s="84" t="s">
        <v>723</v>
      </c>
      <c r="M818" s="85"/>
      <c r="N818" s="88" t="s">
        <v>723</v>
      </c>
      <c r="O818" s="118">
        <v>0.69</v>
      </c>
      <c r="P818" s="116">
        <v>25</v>
      </c>
      <c r="Q818" s="116">
        <v>42.25</v>
      </c>
      <c r="R818" s="12">
        <v>0</v>
      </c>
      <c r="S818" s="116">
        <v>-7176</v>
      </c>
      <c r="T818" s="12">
        <v>0</v>
      </c>
      <c r="U818" s="12">
        <v>416</v>
      </c>
      <c r="V818" s="116">
        <v>10400</v>
      </c>
      <c r="W818" s="116">
        <v>17576</v>
      </c>
      <c r="X818" s="12" t="s">
        <v>259</v>
      </c>
      <c r="Y818" s="12">
        <v>1</v>
      </c>
      <c r="Z818" s="12">
        <v>1</v>
      </c>
      <c r="AA818" s="12">
        <v>0</v>
      </c>
      <c r="AB818" s="12">
        <v>0</v>
      </c>
      <c r="AC818" s="12">
        <v>2</v>
      </c>
      <c r="AD818" s="12">
        <v>1</v>
      </c>
      <c r="AE818" s="12">
        <v>1</v>
      </c>
      <c r="AF818" s="12">
        <v>22</v>
      </c>
      <c r="AG818" s="12" t="s">
        <v>2347</v>
      </c>
      <c r="AH818" s="12" t="s">
        <v>1552</v>
      </c>
    </row>
    <row r="819" spans="2:34" ht="43.2" x14ac:dyDescent="0.3">
      <c r="B819" s="12" t="s">
        <v>1105</v>
      </c>
      <c r="C819" s="12" t="s">
        <v>304</v>
      </c>
      <c r="D819" s="12" t="s">
        <v>312</v>
      </c>
      <c r="E819" s="12" t="s">
        <v>260</v>
      </c>
      <c r="F819" s="12" t="s">
        <v>2846</v>
      </c>
      <c r="G819" s="12" t="s">
        <v>2898</v>
      </c>
      <c r="H819" s="12" t="s">
        <v>1222</v>
      </c>
      <c r="I819" s="12" t="s">
        <v>1218</v>
      </c>
      <c r="J819" s="12" t="s">
        <v>1111</v>
      </c>
      <c r="K819" s="12" t="s">
        <v>1223</v>
      </c>
      <c r="L819" s="84" t="s">
        <v>722</v>
      </c>
      <c r="M819" s="85"/>
      <c r="N819" s="88" t="s">
        <v>722</v>
      </c>
      <c r="O819" s="118">
        <v>-0.28499999999999998</v>
      </c>
      <c r="P819" s="116">
        <v>25</v>
      </c>
      <c r="Q819" s="116">
        <v>17.875</v>
      </c>
      <c r="R819" s="12">
        <v>0</v>
      </c>
      <c r="S819" s="116">
        <v>2964</v>
      </c>
      <c r="T819" s="12">
        <v>1</v>
      </c>
      <c r="U819" s="12">
        <v>416</v>
      </c>
      <c r="V819" s="116">
        <v>10400</v>
      </c>
      <c r="W819" s="116">
        <v>7436</v>
      </c>
      <c r="X819" s="12" t="s">
        <v>259</v>
      </c>
      <c r="Y819" s="12">
        <v>0</v>
      </c>
      <c r="Z819" s="12">
        <v>0</v>
      </c>
      <c r="AA819" s="12">
        <v>0</v>
      </c>
      <c r="AB819" s="12">
        <v>0</v>
      </c>
      <c r="AC819" s="12">
        <v>8</v>
      </c>
      <c r="AD819" s="12">
        <v>1</v>
      </c>
      <c r="AE819" s="12">
        <v>1</v>
      </c>
      <c r="AF819" s="12">
        <v>22</v>
      </c>
      <c r="AG819" s="12" t="s">
        <v>2349</v>
      </c>
      <c r="AH819" s="12" t="s">
        <v>1552</v>
      </c>
    </row>
    <row r="820" spans="2:34" ht="43.2" x14ac:dyDescent="0.3">
      <c r="B820" s="12" t="s">
        <v>1105</v>
      </c>
      <c r="C820" s="12" t="s">
        <v>304</v>
      </c>
      <c r="D820" s="12" t="s">
        <v>312</v>
      </c>
      <c r="E820" s="12" t="s">
        <v>251</v>
      </c>
      <c r="F820" s="12" t="s">
        <v>1531</v>
      </c>
      <c r="G820" s="12" t="s">
        <v>2898</v>
      </c>
      <c r="H820" s="12" t="s">
        <v>1222</v>
      </c>
      <c r="I820" s="12" t="s">
        <v>1218</v>
      </c>
      <c r="J820" s="12" t="s">
        <v>1111</v>
      </c>
      <c r="K820" s="12" t="s">
        <v>1223</v>
      </c>
      <c r="L820" s="84" t="s">
        <v>722</v>
      </c>
      <c r="M820" s="85"/>
      <c r="N820" s="88" t="s">
        <v>722</v>
      </c>
      <c r="O820" s="118">
        <v>-9.1999999999999998E-2</v>
      </c>
      <c r="P820" s="116">
        <v>25</v>
      </c>
      <c r="Q820" s="116">
        <v>22.7</v>
      </c>
      <c r="R820" s="12">
        <v>0</v>
      </c>
      <c r="S820" s="116">
        <v>956.8</v>
      </c>
      <c r="T820" s="12">
        <v>2</v>
      </c>
      <c r="U820" s="12">
        <v>416</v>
      </c>
      <c r="V820" s="116">
        <v>10400</v>
      </c>
      <c r="W820" s="116">
        <v>9443.2000000000007</v>
      </c>
      <c r="X820" s="12" t="s">
        <v>259</v>
      </c>
      <c r="Y820" s="12">
        <v>0</v>
      </c>
      <c r="Z820" s="12">
        <v>0</v>
      </c>
      <c r="AA820" s="12">
        <v>0</v>
      </c>
      <c r="AB820" s="12">
        <v>0</v>
      </c>
      <c r="AC820" s="12">
        <v>4</v>
      </c>
      <c r="AD820" s="12">
        <v>1</v>
      </c>
      <c r="AE820" s="12">
        <v>1</v>
      </c>
      <c r="AF820" s="12">
        <v>22</v>
      </c>
      <c r="AG820" s="12" t="s">
        <v>2350</v>
      </c>
      <c r="AH820" s="12" t="s">
        <v>1552</v>
      </c>
    </row>
    <row r="821" spans="2:34" ht="43.2" x14ac:dyDescent="0.3">
      <c r="B821" s="12" t="s">
        <v>1105</v>
      </c>
      <c r="C821" s="12" t="s">
        <v>304</v>
      </c>
      <c r="D821" s="12" t="s">
        <v>312</v>
      </c>
      <c r="E821" s="12" t="s">
        <v>262</v>
      </c>
      <c r="F821" s="12" t="s">
        <v>1531</v>
      </c>
      <c r="G821" s="12" t="s">
        <v>1532</v>
      </c>
      <c r="H821" s="12" t="s">
        <v>1222</v>
      </c>
      <c r="I821" s="12" t="s">
        <v>1218</v>
      </c>
      <c r="J821" s="12" t="s">
        <v>1111</v>
      </c>
      <c r="K821" s="12" t="s">
        <v>1223</v>
      </c>
      <c r="L821" s="84" t="s">
        <v>722</v>
      </c>
      <c r="M821" s="85"/>
      <c r="N821" s="88" t="s">
        <v>722</v>
      </c>
      <c r="O821" s="118">
        <v>0.20100000000000001</v>
      </c>
      <c r="P821" s="116">
        <v>25</v>
      </c>
      <c r="Q821" s="116">
        <v>30.024999999999999</v>
      </c>
      <c r="R821" s="12">
        <v>0</v>
      </c>
      <c r="S821" s="116">
        <v>-2090.4</v>
      </c>
      <c r="T821" s="12">
        <v>3</v>
      </c>
      <c r="U821" s="12">
        <v>416</v>
      </c>
      <c r="V821" s="116">
        <v>10400</v>
      </c>
      <c r="W821" s="116">
        <v>12490.4</v>
      </c>
      <c r="X821" s="12" t="s">
        <v>259</v>
      </c>
      <c r="Y821" s="12">
        <v>1</v>
      </c>
      <c r="Z821" s="12">
        <v>0</v>
      </c>
      <c r="AA821" s="12">
        <v>0</v>
      </c>
      <c r="AB821" s="12">
        <v>0</v>
      </c>
      <c r="AC821" s="12">
        <v>9</v>
      </c>
      <c r="AD821" s="12">
        <v>1</v>
      </c>
      <c r="AE821" s="12">
        <v>1</v>
      </c>
      <c r="AF821" s="12">
        <v>22</v>
      </c>
      <c r="AG821" s="12" t="s">
        <v>2351</v>
      </c>
      <c r="AH821" s="12" t="s">
        <v>1552</v>
      </c>
    </row>
    <row r="822" spans="2:34" ht="28.8" x14ac:dyDescent="0.3">
      <c r="B822" s="12" t="s">
        <v>1105</v>
      </c>
      <c r="C822" s="12" t="s">
        <v>304</v>
      </c>
      <c r="D822" s="12" t="s">
        <v>322</v>
      </c>
      <c r="E822" s="12" t="s">
        <v>254</v>
      </c>
      <c r="F822" s="12" t="s">
        <v>2846</v>
      </c>
      <c r="G822" s="12" t="s">
        <v>1532</v>
      </c>
      <c r="H822" s="12" t="s">
        <v>1222</v>
      </c>
      <c r="I822" s="12" t="s">
        <v>1218</v>
      </c>
      <c r="J822" s="12" t="s">
        <v>1111</v>
      </c>
      <c r="K822" s="12" t="s">
        <v>1223</v>
      </c>
      <c r="L822" s="84" t="s">
        <v>723</v>
      </c>
      <c r="M822" s="85"/>
      <c r="N822" s="88" t="s">
        <v>723</v>
      </c>
      <c r="O822" s="118">
        <v>-0.94335135000000003</v>
      </c>
      <c r="P822" s="116">
        <v>1.85</v>
      </c>
      <c r="Q822" s="116">
        <v>0.1048</v>
      </c>
      <c r="R822" s="12">
        <v>0</v>
      </c>
      <c r="S822" s="116">
        <v>726.00319999999999</v>
      </c>
      <c r="T822" s="12">
        <v>0</v>
      </c>
      <c r="U822" s="12">
        <v>416</v>
      </c>
      <c r="V822" s="116">
        <v>769.6</v>
      </c>
      <c r="W822" s="116">
        <v>43.596800000000002</v>
      </c>
      <c r="X822" s="12" t="s">
        <v>259</v>
      </c>
      <c r="Y822" s="12">
        <v>0</v>
      </c>
      <c r="Z822" s="12">
        <v>0</v>
      </c>
      <c r="AA822" s="12">
        <v>1</v>
      </c>
      <c r="AB822" s="12">
        <v>0</v>
      </c>
      <c r="AC822" s="12">
        <v>5</v>
      </c>
      <c r="AD822" s="12">
        <v>2</v>
      </c>
      <c r="AE822" s="12">
        <v>1</v>
      </c>
      <c r="AF822" s="12">
        <v>22</v>
      </c>
      <c r="AG822" s="12" t="s">
        <v>2352</v>
      </c>
      <c r="AH822" s="12" t="s">
        <v>1552</v>
      </c>
    </row>
    <row r="823" spans="2:34" ht="28.8" x14ac:dyDescent="0.3">
      <c r="B823" s="12" t="s">
        <v>1105</v>
      </c>
      <c r="C823" s="12" t="s">
        <v>304</v>
      </c>
      <c r="D823" s="12" t="s">
        <v>322</v>
      </c>
      <c r="E823" s="12" t="s">
        <v>259</v>
      </c>
      <c r="F823" s="12" t="s">
        <v>2846</v>
      </c>
      <c r="G823" s="12" t="s">
        <v>1532</v>
      </c>
      <c r="H823" s="12" t="s">
        <v>1222</v>
      </c>
      <c r="I823" s="12" t="s">
        <v>1218</v>
      </c>
      <c r="J823" s="12" t="s">
        <v>1111</v>
      </c>
      <c r="K823" s="12" t="s">
        <v>1223</v>
      </c>
      <c r="L823" s="84" t="s">
        <v>723</v>
      </c>
      <c r="M823" s="85"/>
      <c r="N823" s="88" t="s">
        <v>723</v>
      </c>
      <c r="O823" s="118">
        <v>-0.87848649000000001</v>
      </c>
      <c r="P823" s="116">
        <v>1.85</v>
      </c>
      <c r="Q823" s="116">
        <v>0.2248</v>
      </c>
      <c r="R823" s="12">
        <v>0</v>
      </c>
      <c r="S823" s="116">
        <v>676.08320000000003</v>
      </c>
      <c r="T823" s="12">
        <v>0</v>
      </c>
      <c r="U823" s="12">
        <v>416</v>
      </c>
      <c r="V823" s="116">
        <v>769.6</v>
      </c>
      <c r="W823" s="116">
        <v>93.516800000000003</v>
      </c>
      <c r="X823" s="12" t="s">
        <v>259</v>
      </c>
      <c r="Y823" s="12">
        <v>0</v>
      </c>
      <c r="Z823" s="12">
        <v>0</v>
      </c>
      <c r="AA823" s="12">
        <v>1</v>
      </c>
      <c r="AB823" s="12">
        <v>1</v>
      </c>
      <c r="AC823" s="12">
        <v>7</v>
      </c>
      <c r="AD823" s="12">
        <v>2</v>
      </c>
      <c r="AE823" s="12">
        <v>1</v>
      </c>
      <c r="AF823" s="12">
        <v>22</v>
      </c>
      <c r="AG823" s="12" t="s">
        <v>2353</v>
      </c>
      <c r="AH823" s="12" t="s">
        <v>1552</v>
      </c>
    </row>
    <row r="824" spans="2:34" ht="28.8" x14ac:dyDescent="0.3">
      <c r="B824" s="12" t="s">
        <v>1105</v>
      </c>
      <c r="C824" s="12" t="s">
        <v>304</v>
      </c>
      <c r="D824" s="12" t="s">
        <v>322</v>
      </c>
      <c r="E824" s="12" t="s">
        <v>251</v>
      </c>
      <c r="F824" s="12" t="s">
        <v>1531</v>
      </c>
      <c r="G824" s="12" t="s">
        <v>2898</v>
      </c>
      <c r="H824" s="12" t="s">
        <v>1222</v>
      </c>
      <c r="I824" s="12" t="s">
        <v>1218</v>
      </c>
      <c r="J824" s="12" t="s">
        <v>1111</v>
      </c>
      <c r="K824" s="12" t="s">
        <v>1223</v>
      </c>
      <c r="L824" s="84" t="s">
        <v>723</v>
      </c>
      <c r="M824" s="85"/>
      <c r="N824" s="88" t="s">
        <v>723</v>
      </c>
      <c r="O824" s="118">
        <v>1.2945405400000001</v>
      </c>
      <c r="P824" s="116">
        <v>1.85</v>
      </c>
      <c r="Q824" s="116">
        <v>4.2449000000000003</v>
      </c>
      <c r="R824" s="12">
        <v>0</v>
      </c>
      <c r="S824" s="116">
        <v>-996.27839999999901</v>
      </c>
      <c r="T824" s="12">
        <v>0</v>
      </c>
      <c r="U824" s="12">
        <v>416</v>
      </c>
      <c r="V824" s="116">
        <v>769.6</v>
      </c>
      <c r="W824" s="116">
        <v>1765.8784000000001</v>
      </c>
      <c r="X824" s="12" t="s">
        <v>259</v>
      </c>
      <c r="Y824" s="12">
        <v>1</v>
      </c>
      <c r="Z824" s="12">
        <v>1</v>
      </c>
      <c r="AA824" s="12">
        <v>0</v>
      </c>
      <c r="AB824" s="12">
        <v>0</v>
      </c>
      <c r="AC824" s="12">
        <v>4</v>
      </c>
      <c r="AD824" s="12">
        <v>2</v>
      </c>
      <c r="AE824" s="12">
        <v>1</v>
      </c>
      <c r="AF824" s="12">
        <v>22</v>
      </c>
      <c r="AG824" s="12" t="s">
        <v>2354</v>
      </c>
      <c r="AH824" s="12" t="s">
        <v>1552</v>
      </c>
    </row>
    <row r="825" spans="2:34" ht="28.8" x14ac:dyDescent="0.3">
      <c r="B825" s="12" t="s">
        <v>1105</v>
      </c>
      <c r="C825" s="12" t="s">
        <v>304</v>
      </c>
      <c r="D825" s="12" t="s">
        <v>322</v>
      </c>
      <c r="E825" s="12" t="s">
        <v>260</v>
      </c>
      <c r="F825" s="12" t="s">
        <v>2846</v>
      </c>
      <c r="G825" s="12" t="s">
        <v>2898</v>
      </c>
      <c r="H825" s="12" t="s">
        <v>1222</v>
      </c>
      <c r="I825" s="12" t="s">
        <v>1218</v>
      </c>
      <c r="J825" s="12" t="s">
        <v>1111</v>
      </c>
      <c r="K825" s="12" t="s">
        <v>1223</v>
      </c>
      <c r="L825" s="84" t="s">
        <v>722</v>
      </c>
      <c r="M825" s="85"/>
      <c r="N825" s="88" t="s">
        <v>722</v>
      </c>
      <c r="O825" s="118">
        <v>-0.38162161999999999</v>
      </c>
      <c r="P825" s="116">
        <v>1.85</v>
      </c>
      <c r="Q825" s="116">
        <v>1.1439999999999999</v>
      </c>
      <c r="R825" s="12">
        <v>0</v>
      </c>
      <c r="S825" s="116">
        <v>293.695999999999</v>
      </c>
      <c r="T825" s="12">
        <v>1</v>
      </c>
      <c r="U825" s="12">
        <v>416</v>
      </c>
      <c r="V825" s="116">
        <v>769.6</v>
      </c>
      <c r="W825" s="116">
        <v>475.904</v>
      </c>
      <c r="X825" s="12" t="s">
        <v>259</v>
      </c>
      <c r="Y825" s="12">
        <v>0</v>
      </c>
      <c r="Z825" s="12">
        <v>0</v>
      </c>
      <c r="AA825" s="12">
        <v>0</v>
      </c>
      <c r="AB825" s="12">
        <v>0</v>
      </c>
      <c r="AC825" s="12">
        <v>8</v>
      </c>
      <c r="AD825" s="12">
        <v>2</v>
      </c>
      <c r="AE825" s="12">
        <v>1</v>
      </c>
      <c r="AF825" s="12">
        <v>22</v>
      </c>
      <c r="AG825" s="12" t="s">
        <v>2355</v>
      </c>
      <c r="AH825" s="12" t="s">
        <v>1552</v>
      </c>
    </row>
    <row r="826" spans="2:34" ht="28.8" x14ac:dyDescent="0.3">
      <c r="B826" s="12" t="s">
        <v>1105</v>
      </c>
      <c r="C826" s="12" t="s">
        <v>304</v>
      </c>
      <c r="D826" s="12" t="s">
        <v>322</v>
      </c>
      <c r="E826" s="12" t="s">
        <v>262</v>
      </c>
      <c r="F826" s="12" t="s">
        <v>1531</v>
      </c>
      <c r="G826" s="12" t="s">
        <v>1532</v>
      </c>
      <c r="H826" s="12" t="s">
        <v>1222</v>
      </c>
      <c r="I826" s="12" t="s">
        <v>1218</v>
      </c>
      <c r="J826" s="12" t="s">
        <v>1111</v>
      </c>
      <c r="K826" s="12" t="s">
        <v>1223</v>
      </c>
      <c r="L826" s="84" t="s">
        <v>722</v>
      </c>
      <c r="M826" s="85"/>
      <c r="N826" s="88" t="s">
        <v>722</v>
      </c>
      <c r="O826" s="118">
        <v>-0.33459459000000003</v>
      </c>
      <c r="P826" s="116">
        <v>1.85</v>
      </c>
      <c r="Q826" s="116">
        <v>1.2310000000000001</v>
      </c>
      <c r="R826" s="12">
        <v>0</v>
      </c>
      <c r="S826" s="116">
        <v>257.50400000000002</v>
      </c>
      <c r="T826" s="12">
        <v>2</v>
      </c>
      <c r="U826" s="12">
        <v>416</v>
      </c>
      <c r="V826" s="116">
        <v>769.6</v>
      </c>
      <c r="W826" s="116">
        <v>512.096</v>
      </c>
      <c r="X826" s="12" t="s">
        <v>259</v>
      </c>
      <c r="Y826" s="12">
        <v>0</v>
      </c>
      <c r="Z826" s="12">
        <v>0</v>
      </c>
      <c r="AA826" s="12">
        <v>0</v>
      </c>
      <c r="AB826" s="12">
        <v>0</v>
      </c>
      <c r="AC826" s="12">
        <v>9</v>
      </c>
      <c r="AD826" s="12">
        <v>2</v>
      </c>
      <c r="AE826" s="12">
        <v>1</v>
      </c>
      <c r="AF826" s="12">
        <v>22</v>
      </c>
      <c r="AG826" s="12" t="s">
        <v>2356</v>
      </c>
      <c r="AH826" s="12" t="s">
        <v>1552</v>
      </c>
    </row>
    <row r="827" spans="2:34" ht="28.8" x14ac:dyDescent="0.3">
      <c r="B827" s="12" t="s">
        <v>1105</v>
      </c>
      <c r="C827" s="12" t="s">
        <v>304</v>
      </c>
      <c r="D827" s="12" t="s">
        <v>322</v>
      </c>
      <c r="E827" s="12" t="s">
        <v>246</v>
      </c>
      <c r="F827" s="12" t="s">
        <v>1531</v>
      </c>
      <c r="G827" s="12" t="s">
        <v>2898</v>
      </c>
      <c r="H827" s="12" t="s">
        <v>1222</v>
      </c>
      <c r="I827" s="12" t="s">
        <v>1218</v>
      </c>
      <c r="J827" s="12" t="s">
        <v>1111</v>
      </c>
      <c r="K827" s="12" t="s">
        <v>1223</v>
      </c>
      <c r="L827" s="84" t="s">
        <v>722</v>
      </c>
      <c r="M827" s="85"/>
      <c r="N827" s="88" t="s">
        <v>722</v>
      </c>
      <c r="O827" s="118">
        <v>-0.31486486000000002</v>
      </c>
      <c r="P827" s="116">
        <v>1.85</v>
      </c>
      <c r="Q827" s="116">
        <v>1.2675000000000001</v>
      </c>
      <c r="R827" s="12">
        <v>0</v>
      </c>
      <c r="S827" s="116">
        <v>242.32</v>
      </c>
      <c r="T827" s="12">
        <v>3</v>
      </c>
      <c r="U827" s="12">
        <v>416</v>
      </c>
      <c r="V827" s="116">
        <v>769.6</v>
      </c>
      <c r="W827" s="116">
        <v>527.28</v>
      </c>
      <c r="X827" s="12" t="s">
        <v>259</v>
      </c>
      <c r="Y827" s="12">
        <v>0</v>
      </c>
      <c r="Z827" s="12">
        <v>0</v>
      </c>
      <c r="AA827" s="12">
        <v>0</v>
      </c>
      <c r="AB827" s="12">
        <v>0</v>
      </c>
      <c r="AC827" s="12">
        <v>2</v>
      </c>
      <c r="AD827" s="12">
        <v>2</v>
      </c>
      <c r="AE827" s="12">
        <v>1</v>
      </c>
      <c r="AF827" s="12">
        <v>22</v>
      </c>
      <c r="AG827" s="12" t="s">
        <v>2357</v>
      </c>
      <c r="AH827" s="12" t="s">
        <v>1552</v>
      </c>
    </row>
    <row r="828" spans="2:34" ht="28.8" x14ac:dyDescent="0.3">
      <c r="B828" s="12" t="s">
        <v>1105</v>
      </c>
      <c r="C828" s="12" t="s">
        <v>304</v>
      </c>
      <c r="D828" s="12" t="s">
        <v>322</v>
      </c>
      <c r="E828" s="12" t="s">
        <v>249</v>
      </c>
      <c r="F828" s="12" t="s">
        <v>1531</v>
      </c>
      <c r="G828" s="12" t="s">
        <v>1532</v>
      </c>
      <c r="H828" s="12" t="s">
        <v>1222</v>
      </c>
      <c r="I828" s="12" t="s">
        <v>1218</v>
      </c>
      <c r="J828" s="12" t="s">
        <v>1111</v>
      </c>
      <c r="K828" s="12" t="s">
        <v>1223</v>
      </c>
      <c r="L828" s="84" t="s">
        <v>722</v>
      </c>
      <c r="M828" s="85"/>
      <c r="N828" s="88" t="s">
        <v>722</v>
      </c>
      <c r="O828" s="118">
        <v>8.9729729999999994E-2</v>
      </c>
      <c r="P828" s="116">
        <v>1.85</v>
      </c>
      <c r="Q828" s="116">
        <v>2.016</v>
      </c>
      <c r="R828" s="12">
        <v>0</v>
      </c>
      <c r="S828" s="116">
        <v>-69.055999999999997</v>
      </c>
      <c r="T828" s="12">
        <v>4</v>
      </c>
      <c r="U828" s="12">
        <v>416</v>
      </c>
      <c r="V828" s="116">
        <v>769.6</v>
      </c>
      <c r="W828" s="116">
        <v>838.65599999999995</v>
      </c>
      <c r="X828" s="12" t="s">
        <v>259</v>
      </c>
      <c r="Y828" s="12">
        <v>1</v>
      </c>
      <c r="Z828" s="12">
        <v>0</v>
      </c>
      <c r="AA828" s="12">
        <v>0</v>
      </c>
      <c r="AB828" s="12">
        <v>0</v>
      </c>
      <c r="AC828" s="12">
        <v>3</v>
      </c>
      <c r="AD828" s="12">
        <v>2</v>
      </c>
      <c r="AE828" s="12">
        <v>1</v>
      </c>
      <c r="AF828" s="12">
        <v>22</v>
      </c>
      <c r="AG828" s="12" t="s">
        <v>2358</v>
      </c>
      <c r="AH828" s="12" t="s">
        <v>1552</v>
      </c>
    </row>
    <row r="829" spans="2:34" ht="28.8" x14ac:dyDescent="0.3">
      <c r="B829" s="12" t="s">
        <v>1105</v>
      </c>
      <c r="C829" s="12" t="s">
        <v>304</v>
      </c>
      <c r="D829" s="12" t="s">
        <v>327</v>
      </c>
      <c r="E829" s="12" t="s">
        <v>260</v>
      </c>
      <c r="F829" s="12" t="s">
        <v>2846</v>
      </c>
      <c r="G829" s="12" t="s">
        <v>2898</v>
      </c>
      <c r="H829" s="12" t="s">
        <v>1222</v>
      </c>
      <c r="I829" s="12" t="s">
        <v>1218</v>
      </c>
      <c r="J829" s="12" t="s">
        <v>1111</v>
      </c>
      <c r="K829" s="12" t="s">
        <v>1223</v>
      </c>
      <c r="L829" s="84" t="s">
        <v>723</v>
      </c>
      <c r="M829" s="85"/>
      <c r="N829" s="88" t="s">
        <v>723</v>
      </c>
      <c r="O829" s="118">
        <v>-0.75084848000000004</v>
      </c>
      <c r="P829" s="116">
        <v>1.65</v>
      </c>
      <c r="Q829" s="116">
        <v>0.41110000000000002</v>
      </c>
      <c r="R829" s="12">
        <v>0</v>
      </c>
      <c r="S829" s="116">
        <v>515.38239999999996</v>
      </c>
      <c r="T829" s="12">
        <v>0</v>
      </c>
      <c r="U829" s="12">
        <v>416</v>
      </c>
      <c r="V829" s="116">
        <v>686.4</v>
      </c>
      <c r="W829" s="116">
        <v>171.01759999999999</v>
      </c>
      <c r="X829" s="12" t="s">
        <v>259</v>
      </c>
      <c r="Y829" s="12">
        <v>0</v>
      </c>
      <c r="Z829" s="12">
        <v>0</v>
      </c>
      <c r="AA829" s="12">
        <v>1</v>
      </c>
      <c r="AB829" s="12">
        <v>0</v>
      </c>
      <c r="AC829" s="12">
        <v>8</v>
      </c>
      <c r="AD829" s="12">
        <v>3</v>
      </c>
      <c r="AE829" s="12">
        <v>1</v>
      </c>
      <c r="AF829" s="12">
        <v>22</v>
      </c>
      <c r="AG829" s="12" t="s">
        <v>2359</v>
      </c>
      <c r="AH829" s="12" t="s">
        <v>1552</v>
      </c>
    </row>
    <row r="830" spans="2:34" ht="28.8" x14ac:dyDescent="0.3">
      <c r="B830" s="12" t="s">
        <v>1105</v>
      </c>
      <c r="C830" s="12" t="s">
        <v>304</v>
      </c>
      <c r="D830" s="12" t="s">
        <v>327</v>
      </c>
      <c r="E830" s="12" t="s">
        <v>262</v>
      </c>
      <c r="F830" s="12" t="s">
        <v>1531</v>
      </c>
      <c r="G830" s="12" t="s">
        <v>1532</v>
      </c>
      <c r="H830" s="12" t="s">
        <v>1222</v>
      </c>
      <c r="I830" s="12" t="s">
        <v>1218</v>
      </c>
      <c r="J830" s="12" t="s">
        <v>1111</v>
      </c>
      <c r="K830" s="12" t="s">
        <v>1223</v>
      </c>
      <c r="L830" s="84" t="s">
        <v>723</v>
      </c>
      <c r="M830" s="85"/>
      <c r="N830" s="88" t="s">
        <v>723</v>
      </c>
      <c r="O830" s="118">
        <v>0.83787878999999998</v>
      </c>
      <c r="P830" s="116">
        <v>1.65</v>
      </c>
      <c r="Q830" s="116">
        <v>3.0325000000000002</v>
      </c>
      <c r="R830" s="12">
        <v>0</v>
      </c>
      <c r="S830" s="116">
        <v>-575.12</v>
      </c>
      <c r="T830" s="12">
        <v>0</v>
      </c>
      <c r="U830" s="12">
        <v>416</v>
      </c>
      <c r="V830" s="116">
        <v>686.4</v>
      </c>
      <c r="W830" s="116">
        <v>1261.52</v>
      </c>
      <c r="X830" s="12" t="s">
        <v>259</v>
      </c>
      <c r="Y830" s="12">
        <v>1</v>
      </c>
      <c r="Z830" s="12">
        <v>1</v>
      </c>
      <c r="AA830" s="12">
        <v>0</v>
      </c>
      <c r="AB830" s="12">
        <v>0</v>
      </c>
      <c r="AC830" s="12">
        <v>9</v>
      </c>
      <c r="AD830" s="12">
        <v>3</v>
      </c>
      <c r="AE830" s="12">
        <v>1</v>
      </c>
      <c r="AF830" s="12">
        <v>22</v>
      </c>
      <c r="AG830" s="12" t="s">
        <v>2360</v>
      </c>
      <c r="AH830" s="12" t="s">
        <v>1552</v>
      </c>
    </row>
    <row r="831" spans="2:34" ht="28.8" x14ac:dyDescent="0.3">
      <c r="B831" s="12" t="s">
        <v>1105</v>
      </c>
      <c r="C831" s="12" t="s">
        <v>304</v>
      </c>
      <c r="D831" s="12" t="s">
        <v>327</v>
      </c>
      <c r="E831" s="12" t="s">
        <v>251</v>
      </c>
      <c r="F831" s="12" t="s">
        <v>1531</v>
      </c>
      <c r="G831" s="12" t="s">
        <v>2898</v>
      </c>
      <c r="H831" s="12" t="s">
        <v>1222</v>
      </c>
      <c r="I831" s="12" t="s">
        <v>1218</v>
      </c>
      <c r="J831" s="12" t="s">
        <v>1111</v>
      </c>
      <c r="K831" s="12" t="s">
        <v>1223</v>
      </c>
      <c r="L831" s="84" t="s">
        <v>723</v>
      </c>
      <c r="M831" s="85"/>
      <c r="N831" s="88" t="s">
        <v>723</v>
      </c>
      <c r="O831" s="118">
        <v>1.60018182</v>
      </c>
      <c r="P831" s="116">
        <v>1.65</v>
      </c>
      <c r="Q831" s="116">
        <v>4.2903000000000002</v>
      </c>
      <c r="R831" s="12">
        <v>0</v>
      </c>
      <c r="S831" s="116">
        <v>-1098.3647999999901</v>
      </c>
      <c r="T831" s="12">
        <v>0</v>
      </c>
      <c r="U831" s="12">
        <v>416</v>
      </c>
      <c r="V831" s="116">
        <v>686.4</v>
      </c>
      <c r="W831" s="116">
        <v>1784.7647999999999</v>
      </c>
      <c r="X831" s="12" t="s">
        <v>259</v>
      </c>
      <c r="Y831" s="12">
        <v>1</v>
      </c>
      <c r="Z831" s="12">
        <v>1</v>
      </c>
      <c r="AA831" s="12">
        <v>0</v>
      </c>
      <c r="AB831" s="12">
        <v>0</v>
      </c>
      <c r="AC831" s="12">
        <v>4</v>
      </c>
      <c r="AD831" s="12">
        <v>3</v>
      </c>
      <c r="AE831" s="12">
        <v>1</v>
      </c>
      <c r="AF831" s="12">
        <v>22</v>
      </c>
      <c r="AG831" s="12" t="s">
        <v>2361</v>
      </c>
      <c r="AH831" s="12" t="s">
        <v>1552</v>
      </c>
    </row>
    <row r="832" spans="2:34" ht="28.8" x14ac:dyDescent="0.3">
      <c r="B832" s="12" t="s">
        <v>1105</v>
      </c>
      <c r="C832" s="12" t="s">
        <v>304</v>
      </c>
      <c r="D832" s="12" t="s">
        <v>327</v>
      </c>
      <c r="E832" s="12" t="s">
        <v>246</v>
      </c>
      <c r="F832" s="12" t="s">
        <v>1531</v>
      </c>
      <c r="G832" s="12" t="s">
        <v>2898</v>
      </c>
      <c r="H832" s="12" t="s">
        <v>1222</v>
      </c>
      <c r="I832" s="12" t="s">
        <v>1218</v>
      </c>
      <c r="J832" s="12" t="s">
        <v>1111</v>
      </c>
      <c r="K832" s="12" t="s">
        <v>1223</v>
      </c>
      <c r="L832" s="84" t="s">
        <v>723</v>
      </c>
      <c r="M832" s="85"/>
      <c r="N832" s="88" t="s">
        <v>723</v>
      </c>
      <c r="O832" s="118">
        <v>3.6859393900000001</v>
      </c>
      <c r="P832" s="116">
        <v>1.65</v>
      </c>
      <c r="Q832" s="116">
        <v>7.7317999999999998</v>
      </c>
      <c r="R832" s="12">
        <v>0</v>
      </c>
      <c r="S832" s="116">
        <v>-2530.0288</v>
      </c>
      <c r="T832" s="12">
        <v>0</v>
      </c>
      <c r="U832" s="12">
        <v>416</v>
      </c>
      <c r="V832" s="116">
        <v>686.4</v>
      </c>
      <c r="W832" s="116">
        <v>3216.4288000000001</v>
      </c>
      <c r="X832" s="12" t="s">
        <v>259</v>
      </c>
      <c r="Y832" s="12">
        <v>1</v>
      </c>
      <c r="Z832" s="12">
        <v>1</v>
      </c>
      <c r="AA832" s="12">
        <v>0</v>
      </c>
      <c r="AB832" s="12">
        <v>0</v>
      </c>
      <c r="AC832" s="12">
        <v>2</v>
      </c>
      <c r="AD832" s="12">
        <v>3</v>
      </c>
      <c r="AE832" s="12">
        <v>1</v>
      </c>
      <c r="AF832" s="12">
        <v>22</v>
      </c>
      <c r="AG832" s="12" t="s">
        <v>2362</v>
      </c>
      <c r="AH832" s="12" t="s">
        <v>1552</v>
      </c>
    </row>
    <row r="833" spans="2:34" ht="28.8" x14ac:dyDescent="0.3">
      <c r="B833" s="12" t="s">
        <v>1105</v>
      </c>
      <c r="C833" s="12" t="s">
        <v>304</v>
      </c>
      <c r="D833" s="12" t="s">
        <v>327</v>
      </c>
      <c r="E833" s="12" t="s">
        <v>259</v>
      </c>
      <c r="F833" s="12" t="s">
        <v>2846</v>
      </c>
      <c r="G833" s="12" t="s">
        <v>1532</v>
      </c>
      <c r="H833" s="12" t="s">
        <v>1222</v>
      </c>
      <c r="I833" s="12" t="s">
        <v>1218</v>
      </c>
      <c r="J833" s="12" t="s">
        <v>1111</v>
      </c>
      <c r="K833" s="12" t="s">
        <v>1223</v>
      </c>
      <c r="L833" s="84" t="s">
        <v>722</v>
      </c>
      <c r="M833" s="85"/>
      <c r="N833" s="88" t="s">
        <v>722</v>
      </c>
      <c r="O833" s="118">
        <v>-0.34709090999999997</v>
      </c>
      <c r="P833" s="116">
        <v>1.65</v>
      </c>
      <c r="Q833" s="116">
        <v>1.0772999999999999</v>
      </c>
      <c r="R833" s="12">
        <v>0</v>
      </c>
      <c r="S833" s="116">
        <v>238.2432</v>
      </c>
      <c r="T833" s="12">
        <v>1</v>
      </c>
      <c r="U833" s="12">
        <v>416</v>
      </c>
      <c r="V833" s="116">
        <v>686.4</v>
      </c>
      <c r="W833" s="116">
        <v>448.15679999999998</v>
      </c>
      <c r="X833" s="12" t="s">
        <v>259</v>
      </c>
      <c r="Y833" s="12">
        <v>0</v>
      </c>
      <c r="Z833" s="12">
        <v>0</v>
      </c>
      <c r="AA833" s="12">
        <v>0</v>
      </c>
      <c r="AB833" s="12">
        <v>1</v>
      </c>
      <c r="AC833" s="12">
        <v>7</v>
      </c>
      <c r="AD833" s="12">
        <v>3</v>
      </c>
      <c r="AE833" s="12">
        <v>1</v>
      </c>
      <c r="AF833" s="12">
        <v>22</v>
      </c>
      <c r="AG833" s="12" t="s">
        <v>2363</v>
      </c>
      <c r="AH833" s="12" t="s">
        <v>1552</v>
      </c>
    </row>
    <row r="834" spans="2:34" ht="28.8" x14ac:dyDescent="0.3">
      <c r="B834" s="12" t="s">
        <v>1105</v>
      </c>
      <c r="C834" s="12" t="s">
        <v>304</v>
      </c>
      <c r="D834" s="12" t="s">
        <v>327</v>
      </c>
      <c r="E834" s="12" t="s">
        <v>249</v>
      </c>
      <c r="F834" s="12" t="s">
        <v>1531</v>
      </c>
      <c r="G834" s="12" t="s">
        <v>1532</v>
      </c>
      <c r="H834" s="12" t="s">
        <v>1222</v>
      </c>
      <c r="I834" s="12" t="s">
        <v>1218</v>
      </c>
      <c r="J834" s="12" t="s">
        <v>1111</v>
      </c>
      <c r="K834" s="12" t="s">
        <v>1223</v>
      </c>
      <c r="L834" s="84" t="s">
        <v>722</v>
      </c>
      <c r="M834" s="85"/>
      <c r="N834" s="88" t="s">
        <v>722</v>
      </c>
      <c r="O834" s="118">
        <v>-0.26690909000000002</v>
      </c>
      <c r="P834" s="116">
        <v>1.65</v>
      </c>
      <c r="Q834" s="116">
        <v>1.2096</v>
      </c>
      <c r="R834" s="12">
        <v>0</v>
      </c>
      <c r="S834" s="116">
        <v>183.2064</v>
      </c>
      <c r="T834" s="12">
        <v>2</v>
      </c>
      <c r="U834" s="12">
        <v>416</v>
      </c>
      <c r="V834" s="116">
        <v>686.4</v>
      </c>
      <c r="W834" s="116">
        <v>503.1936</v>
      </c>
      <c r="X834" s="12" t="s">
        <v>259</v>
      </c>
      <c r="Y834" s="12">
        <v>0</v>
      </c>
      <c r="Z834" s="12">
        <v>0</v>
      </c>
      <c r="AA834" s="12">
        <v>0</v>
      </c>
      <c r="AB834" s="12">
        <v>0</v>
      </c>
      <c r="AC834" s="12">
        <v>3</v>
      </c>
      <c r="AD834" s="12">
        <v>3</v>
      </c>
      <c r="AE834" s="12">
        <v>1</v>
      </c>
      <c r="AF834" s="12">
        <v>22</v>
      </c>
      <c r="AG834" s="12" t="s">
        <v>2364</v>
      </c>
      <c r="AH834" s="12" t="s">
        <v>1552</v>
      </c>
    </row>
    <row r="835" spans="2:34" ht="28.8" x14ac:dyDescent="0.3">
      <c r="B835" s="12" t="s">
        <v>1105</v>
      </c>
      <c r="C835" s="12" t="s">
        <v>304</v>
      </c>
      <c r="D835" s="12" t="s">
        <v>327</v>
      </c>
      <c r="E835" s="12" t="s">
        <v>254</v>
      </c>
      <c r="F835" s="12" t="s">
        <v>2846</v>
      </c>
      <c r="G835" s="12" t="s">
        <v>1532</v>
      </c>
      <c r="H835" s="12" t="s">
        <v>1222</v>
      </c>
      <c r="I835" s="12" t="s">
        <v>1218</v>
      </c>
      <c r="J835" s="12" t="s">
        <v>1111</v>
      </c>
      <c r="K835" s="12" t="s">
        <v>1223</v>
      </c>
      <c r="L835" s="84" t="s">
        <v>722</v>
      </c>
      <c r="M835" s="85"/>
      <c r="N835" s="88" t="s">
        <v>722</v>
      </c>
      <c r="O835" s="118">
        <v>-1.9818180000000001E-2</v>
      </c>
      <c r="P835" s="116">
        <v>1.65</v>
      </c>
      <c r="Q835" s="116">
        <v>1.6173</v>
      </c>
      <c r="R835" s="12">
        <v>0</v>
      </c>
      <c r="S835" s="116">
        <v>13.603199999999999</v>
      </c>
      <c r="T835" s="12">
        <v>3</v>
      </c>
      <c r="U835" s="12">
        <v>416</v>
      </c>
      <c r="V835" s="116">
        <v>686.4</v>
      </c>
      <c r="W835" s="116">
        <v>672.79679999999996</v>
      </c>
      <c r="X835" s="12" t="s">
        <v>259</v>
      </c>
      <c r="Y835" s="12">
        <v>0</v>
      </c>
      <c r="Z835" s="12">
        <v>0</v>
      </c>
      <c r="AA835" s="12">
        <v>0</v>
      </c>
      <c r="AB835" s="12">
        <v>0</v>
      </c>
      <c r="AC835" s="12">
        <v>5</v>
      </c>
      <c r="AD835" s="12">
        <v>3</v>
      </c>
      <c r="AE835" s="12">
        <v>1</v>
      </c>
      <c r="AF835" s="12">
        <v>22</v>
      </c>
      <c r="AG835" s="12" t="s">
        <v>2365</v>
      </c>
      <c r="AH835" s="12" t="s">
        <v>1552</v>
      </c>
    </row>
    <row r="836" spans="2:34" ht="28.8" x14ac:dyDescent="0.3">
      <c r="B836" s="12" t="s">
        <v>1105</v>
      </c>
      <c r="C836" s="12" t="s">
        <v>304</v>
      </c>
      <c r="D836" s="12" t="s">
        <v>330</v>
      </c>
      <c r="E836" s="12" t="s">
        <v>259</v>
      </c>
      <c r="F836" s="12" t="s">
        <v>2846</v>
      </c>
      <c r="G836" s="12" t="s">
        <v>1532</v>
      </c>
      <c r="H836" s="12" t="s">
        <v>1222</v>
      </c>
      <c r="I836" s="12" t="s">
        <v>1218</v>
      </c>
      <c r="J836" s="12" t="s">
        <v>1111</v>
      </c>
      <c r="K836" s="12" t="s">
        <v>1223</v>
      </c>
      <c r="L836" s="84" t="s">
        <v>723</v>
      </c>
      <c r="M836" s="85"/>
      <c r="N836" s="88" t="s">
        <v>723</v>
      </c>
      <c r="O836" s="118">
        <v>-0.68238595999999996</v>
      </c>
      <c r="P836" s="116">
        <v>28.5</v>
      </c>
      <c r="Q836" s="116">
        <v>9.0519999999999996</v>
      </c>
      <c r="R836" s="12">
        <v>0</v>
      </c>
      <c r="S836" s="116">
        <v>8090.3680000000004</v>
      </c>
      <c r="T836" s="12">
        <v>0</v>
      </c>
      <c r="U836" s="12">
        <v>416</v>
      </c>
      <c r="V836" s="116">
        <v>11856</v>
      </c>
      <c r="W836" s="116">
        <v>3765.6320000000001</v>
      </c>
      <c r="X836" s="12" t="s">
        <v>259</v>
      </c>
      <c r="Y836" s="12">
        <v>0</v>
      </c>
      <c r="Z836" s="12">
        <v>0</v>
      </c>
      <c r="AA836" s="12">
        <v>1</v>
      </c>
      <c r="AB836" s="12">
        <v>1</v>
      </c>
      <c r="AC836" s="12">
        <v>7</v>
      </c>
      <c r="AD836" s="12">
        <v>4</v>
      </c>
      <c r="AE836" s="12">
        <v>1</v>
      </c>
      <c r="AF836" s="12">
        <v>22</v>
      </c>
      <c r="AG836" s="12" t="s">
        <v>2366</v>
      </c>
      <c r="AH836" s="12" t="s">
        <v>1552</v>
      </c>
    </row>
    <row r="837" spans="2:34" ht="28.8" x14ac:dyDescent="0.3">
      <c r="B837" s="12" t="s">
        <v>1105</v>
      </c>
      <c r="C837" s="12" t="s">
        <v>304</v>
      </c>
      <c r="D837" s="12" t="s">
        <v>330</v>
      </c>
      <c r="E837" s="12" t="s">
        <v>249</v>
      </c>
      <c r="F837" s="12" t="s">
        <v>1531</v>
      </c>
      <c r="G837" s="12" t="s">
        <v>1532</v>
      </c>
      <c r="H837" s="12" t="s">
        <v>1222</v>
      </c>
      <c r="I837" s="12" t="s">
        <v>1218</v>
      </c>
      <c r="J837" s="12" t="s">
        <v>1111</v>
      </c>
      <c r="K837" s="12" t="s">
        <v>1223</v>
      </c>
      <c r="L837" s="84" t="s">
        <v>723</v>
      </c>
      <c r="M837" s="85"/>
      <c r="N837" s="88" t="s">
        <v>723</v>
      </c>
      <c r="O837" s="118">
        <v>-0.49383860000000002</v>
      </c>
      <c r="P837" s="116">
        <v>28.5</v>
      </c>
      <c r="Q837" s="116">
        <v>14.425599999999999</v>
      </c>
      <c r="R837" s="12">
        <v>0</v>
      </c>
      <c r="S837" s="116">
        <v>5854.9503999999997</v>
      </c>
      <c r="T837" s="12">
        <v>0</v>
      </c>
      <c r="U837" s="12">
        <v>416</v>
      </c>
      <c r="V837" s="116">
        <v>11856</v>
      </c>
      <c r="W837" s="116">
        <v>6001.0496000000003</v>
      </c>
      <c r="X837" s="12" t="s">
        <v>259</v>
      </c>
      <c r="Y837" s="12">
        <v>0</v>
      </c>
      <c r="Z837" s="12">
        <v>0</v>
      </c>
      <c r="AA837" s="12">
        <v>1</v>
      </c>
      <c r="AB837" s="12">
        <v>0</v>
      </c>
      <c r="AC837" s="12">
        <v>3</v>
      </c>
      <c r="AD837" s="12">
        <v>4</v>
      </c>
      <c r="AE837" s="12">
        <v>1</v>
      </c>
      <c r="AF837" s="12">
        <v>22</v>
      </c>
      <c r="AG837" s="12" t="s">
        <v>2368</v>
      </c>
      <c r="AH837" s="12" t="s">
        <v>1552</v>
      </c>
    </row>
    <row r="838" spans="2:34" ht="28.8" x14ac:dyDescent="0.3">
      <c r="B838" s="12" t="s">
        <v>1105</v>
      </c>
      <c r="C838" s="12" t="s">
        <v>304</v>
      </c>
      <c r="D838" s="12" t="s">
        <v>330</v>
      </c>
      <c r="E838" s="12" t="s">
        <v>254</v>
      </c>
      <c r="F838" s="12" t="s">
        <v>2846</v>
      </c>
      <c r="G838" s="12" t="s">
        <v>1532</v>
      </c>
      <c r="H838" s="12" t="s">
        <v>1222</v>
      </c>
      <c r="I838" s="12" t="s">
        <v>1218</v>
      </c>
      <c r="J838" s="12" t="s">
        <v>1111</v>
      </c>
      <c r="K838" s="12" t="s">
        <v>1223</v>
      </c>
      <c r="L838" s="84" t="s">
        <v>723</v>
      </c>
      <c r="M838" s="85"/>
      <c r="N838" s="88" t="s">
        <v>723</v>
      </c>
      <c r="O838" s="118">
        <v>-0.41413684000000001</v>
      </c>
      <c r="P838" s="116">
        <v>28.5</v>
      </c>
      <c r="Q838" s="116">
        <v>16.697099999999999</v>
      </c>
      <c r="R838" s="12">
        <v>0</v>
      </c>
      <c r="S838" s="116">
        <v>4910.0063999999902</v>
      </c>
      <c r="T838" s="12">
        <v>0</v>
      </c>
      <c r="U838" s="12">
        <v>416</v>
      </c>
      <c r="V838" s="116">
        <v>11856</v>
      </c>
      <c r="W838" s="116">
        <v>6945.9935999999998</v>
      </c>
      <c r="X838" s="12" t="s">
        <v>259</v>
      </c>
      <c r="Y838" s="12">
        <v>0</v>
      </c>
      <c r="Z838" s="12">
        <v>0</v>
      </c>
      <c r="AA838" s="12">
        <v>1</v>
      </c>
      <c r="AB838" s="12">
        <v>0</v>
      </c>
      <c r="AC838" s="12">
        <v>5</v>
      </c>
      <c r="AD838" s="12">
        <v>4</v>
      </c>
      <c r="AE838" s="12">
        <v>1</v>
      </c>
      <c r="AF838" s="12">
        <v>22</v>
      </c>
      <c r="AG838" s="12" t="s">
        <v>2369</v>
      </c>
      <c r="AH838" s="12" t="s">
        <v>1552</v>
      </c>
    </row>
    <row r="839" spans="2:34" ht="28.8" x14ac:dyDescent="0.3">
      <c r="B839" s="12" t="s">
        <v>1105</v>
      </c>
      <c r="C839" s="12" t="s">
        <v>304</v>
      </c>
      <c r="D839" s="12" t="s">
        <v>330</v>
      </c>
      <c r="E839" s="12" t="s">
        <v>246</v>
      </c>
      <c r="F839" s="12" t="s">
        <v>1531</v>
      </c>
      <c r="G839" s="12" t="s">
        <v>2898</v>
      </c>
      <c r="H839" s="12" t="s">
        <v>1222</v>
      </c>
      <c r="I839" s="12" t="s">
        <v>1218</v>
      </c>
      <c r="J839" s="12" t="s">
        <v>1111</v>
      </c>
      <c r="K839" s="12" t="s">
        <v>1223</v>
      </c>
      <c r="L839" s="84" t="s">
        <v>723</v>
      </c>
      <c r="M839" s="85"/>
      <c r="N839" s="88" t="s">
        <v>723</v>
      </c>
      <c r="O839" s="118">
        <v>0.79822104999999999</v>
      </c>
      <c r="P839" s="116">
        <v>28.5</v>
      </c>
      <c r="Q839" s="116">
        <v>51.249299999999998</v>
      </c>
      <c r="R839" s="12">
        <v>0</v>
      </c>
      <c r="S839" s="116">
        <v>-9463.7088000000003</v>
      </c>
      <c r="T839" s="12">
        <v>0</v>
      </c>
      <c r="U839" s="12">
        <v>416</v>
      </c>
      <c r="V839" s="116">
        <v>11856</v>
      </c>
      <c r="W839" s="116">
        <v>21319.7088</v>
      </c>
      <c r="X839" s="12" t="s">
        <v>259</v>
      </c>
      <c r="Y839" s="12">
        <v>1</v>
      </c>
      <c r="Z839" s="12">
        <v>1</v>
      </c>
      <c r="AA839" s="12">
        <v>0</v>
      </c>
      <c r="AB839" s="12">
        <v>0</v>
      </c>
      <c r="AC839" s="12">
        <v>2</v>
      </c>
      <c r="AD839" s="12">
        <v>4</v>
      </c>
      <c r="AE839" s="12">
        <v>1</v>
      </c>
      <c r="AF839" s="12">
        <v>22</v>
      </c>
      <c r="AG839" s="12" t="s">
        <v>2367</v>
      </c>
      <c r="AH839" s="12" t="s">
        <v>1552</v>
      </c>
    </row>
    <row r="840" spans="2:34" ht="28.8" x14ac:dyDescent="0.3">
      <c r="B840" s="12" t="s">
        <v>1105</v>
      </c>
      <c r="C840" s="12" t="s">
        <v>304</v>
      </c>
      <c r="D840" s="12" t="s">
        <v>330</v>
      </c>
      <c r="E840" s="12" t="s">
        <v>260</v>
      </c>
      <c r="F840" s="12" t="s">
        <v>2846</v>
      </c>
      <c r="G840" s="12" t="s">
        <v>2898</v>
      </c>
      <c r="H840" s="12" t="s">
        <v>1222</v>
      </c>
      <c r="I840" s="12" t="s">
        <v>1218</v>
      </c>
      <c r="J840" s="12" t="s">
        <v>1111</v>
      </c>
      <c r="K840" s="12" t="s">
        <v>1223</v>
      </c>
      <c r="L840" s="84" t="s">
        <v>722</v>
      </c>
      <c r="M840" s="85"/>
      <c r="N840" s="88" t="s">
        <v>722</v>
      </c>
      <c r="O840" s="118">
        <v>-0.31824211000000002</v>
      </c>
      <c r="P840" s="116">
        <v>28.5</v>
      </c>
      <c r="Q840" s="116">
        <v>19.430099999999999</v>
      </c>
      <c r="R840" s="12">
        <v>0</v>
      </c>
      <c r="S840" s="116">
        <v>3773.0783999999999</v>
      </c>
      <c r="T840" s="12">
        <v>1</v>
      </c>
      <c r="U840" s="12">
        <v>416</v>
      </c>
      <c r="V840" s="116">
        <v>11856</v>
      </c>
      <c r="W840" s="116">
        <v>8082.9215999999997</v>
      </c>
      <c r="X840" s="12" t="s">
        <v>259</v>
      </c>
      <c r="Y840" s="12">
        <v>0</v>
      </c>
      <c r="Z840" s="12">
        <v>0</v>
      </c>
      <c r="AA840" s="12">
        <v>0</v>
      </c>
      <c r="AB840" s="12">
        <v>0</v>
      </c>
      <c r="AC840" s="12">
        <v>8</v>
      </c>
      <c r="AD840" s="12">
        <v>4</v>
      </c>
      <c r="AE840" s="12">
        <v>1</v>
      </c>
      <c r="AF840" s="12">
        <v>22</v>
      </c>
      <c r="AG840" s="12" t="s">
        <v>2370</v>
      </c>
      <c r="AH840" s="12" t="s">
        <v>1552</v>
      </c>
    </row>
    <row r="841" spans="2:34" ht="28.8" x14ac:dyDescent="0.3">
      <c r="B841" s="12" t="s">
        <v>1105</v>
      </c>
      <c r="C841" s="12" t="s">
        <v>304</v>
      </c>
      <c r="D841" s="12" t="s">
        <v>330</v>
      </c>
      <c r="E841" s="12" t="s">
        <v>251</v>
      </c>
      <c r="F841" s="12" t="s">
        <v>1531</v>
      </c>
      <c r="G841" s="12" t="s">
        <v>2898</v>
      </c>
      <c r="H841" s="12" t="s">
        <v>1222</v>
      </c>
      <c r="I841" s="12" t="s">
        <v>1218</v>
      </c>
      <c r="J841" s="12" t="s">
        <v>1111</v>
      </c>
      <c r="K841" s="12" t="s">
        <v>1223</v>
      </c>
      <c r="L841" s="84" t="s">
        <v>722</v>
      </c>
      <c r="M841" s="85"/>
      <c r="N841" s="88" t="s">
        <v>722</v>
      </c>
      <c r="O841" s="118">
        <v>9.5971929999999997E-2</v>
      </c>
      <c r="P841" s="116">
        <v>28.5</v>
      </c>
      <c r="Q841" s="116">
        <v>31.235199999999999</v>
      </c>
      <c r="R841" s="12">
        <v>0</v>
      </c>
      <c r="S841" s="116">
        <v>-1137.8432</v>
      </c>
      <c r="T841" s="12">
        <v>2</v>
      </c>
      <c r="U841" s="12">
        <v>416</v>
      </c>
      <c r="V841" s="116">
        <v>11856</v>
      </c>
      <c r="W841" s="116">
        <v>12993.843199999999</v>
      </c>
      <c r="X841" s="12" t="s">
        <v>259</v>
      </c>
      <c r="Y841" s="12">
        <v>1</v>
      </c>
      <c r="Z841" s="12">
        <v>0</v>
      </c>
      <c r="AA841" s="12">
        <v>0</v>
      </c>
      <c r="AB841" s="12">
        <v>0</v>
      </c>
      <c r="AC841" s="12">
        <v>4</v>
      </c>
      <c r="AD841" s="12">
        <v>4</v>
      </c>
      <c r="AE841" s="12">
        <v>1</v>
      </c>
      <c r="AF841" s="12">
        <v>22</v>
      </c>
      <c r="AG841" s="12" t="s">
        <v>2371</v>
      </c>
      <c r="AH841" s="12" t="s">
        <v>1552</v>
      </c>
    </row>
    <row r="842" spans="2:34" ht="28.8" x14ac:dyDescent="0.3">
      <c r="B842" s="12" t="s">
        <v>1105</v>
      </c>
      <c r="C842" s="12" t="s">
        <v>304</v>
      </c>
      <c r="D842" s="12" t="s">
        <v>330</v>
      </c>
      <c r="E842" s="12" t="s">
        <v>262</v>
      </c>
      <c r="F842" s="12" t="s">
        <v>1531</v>
      </c>
      <c r="G842" s="12" t="s">
        <v>1532</v>
      </c>
      <c r="H842" s="12" t="s">
        <v>1222</v>
      </c>
      <c r="I842" s="12" t="s">
        <v>1218</v>
      </c>
      <c r="J842" s="12" t="s">
        <v>1111</v>
      </c>
      <c r="K842" s="12" t="s">
        <v>1223</v>
      </c>
      <c r="L842" s="84" t="s">
        <v>722</v>
      </c>
      <c r="M842" s="85"/>
      <c r="N842" s="88" t="s">
        <v>722</v>
      </c>
      <c r="O842" s="118">
        <v>0.20310876999999999</v>
      </c>
      <c r="P842" s="116">
        <v>28.5</v>
      </c>
      <c r="Q842" s="116">
        <v>34.288600000000002</v>
      </c>
      <c r="R842" s="12">
        <v>0</v>
      </c>
      <c r="S842" s="116">
        <v>-2408.0576000000001</v>
      </c>
      <c r="T842" s="12">
        <v>3</v>
      </c>
      <c r="U842" s="12">
        <v>416</v>
      </c>
      <c r="V842" s="116">
        <v>11856</v>
      </c>
      <c r="W842" s="116">
        <v>14264.0576</v>
      </c>
      <c r="X842" s="12" t="s">
        <v>259</v>
      </c>
      <c r="Y842" s="12">
        <v>1</v>
      </c>
      <c r="Z842" s="12">
        <v>0</v>
      </c>
      <c r="AA842" s="12">
        <v>0</v>
      </c>
      <c r="AB842" s="12">
        <v>0</v>
      </c>
      <c r="AC842" s="12">
        <v>9</v>
      </c>
      <c r="AD842" s="12">
        <v>4</v>
      </c>
      <c r="AE842" s="12">
        <v>1</v>
      </c>
      <c r="AF842" s="12">
        <v>22</v>
      </c>
      <c r="AG842" s="12" t="s">
        <v>2372</v>
      </c>
      <c r="AH842" s="12" t="s">
        <v>1552</v>
      </c>
    </row>
    <row r="843" spans="2:34" ht="28.8" x14ac:dyDescent="0.3">
      <c r="B843" s="12" t="s">
        <v>1105</v>
      </c>
      <c r="C843" s="12" t="s">
        <v>304</v>
      </c>
      <c r="D843" s="12" t="s">
        <v>333</v>
      </c>
      <c r="E843" s="12" t="s">
        <v>259</v>
      </c>
      <c r="F843" s="12" t="s">
        <v>2846</v>
      </c>
      <c r="G843" s="12" t="s">
        <v>1532</v>
      </c>
      <c r="H843" s="12" t="s">
        <v>1222</v>
      </c>
      <c r="I843" s="12" t="s">
        <v>1218</v>
      </c>
      <c r="J843" s="12" t="s">
        <v>1111</v>
      </c>
      <c r="K843" s="12" t="s">
        <v>1223</v>
      </c>
      <c r="L843" s="84" t="s">
        <v>723</v>
      </c>
      <c r="M843" s="85"/>
      <c r="N843" s="88" t="s">
        <v>723</v>
      </c>
      <c r="O843" s="118">
        <v>-0.68238595999999996</v>
      </c>
      <c r="P843" s="116">
        <v>11856</v>
      </c>
      <c r="Q843" s="116">
        <v>3765.6320000000001</v>
      </c>
      <c r="R843" s="12">
        <v>0</v>
      </c>
      <c r="S843" s="116">
        <v>8090.3680000000004</v>
      </c>
      <c r="T843" s="12">
        <v>0</v>
      </c>
      <c r="U843" s="12">
        <v>1</v>
      </c>
      <c r="V843" s="116">
        <v>11856</v>
      </c>
      <c r="W843" s="116">
        <v>3765.6320000000001</v>
      </c>
      <c r="X843" s="12" t="s">
        <v>259</v>
      </c>
      <c r="Y843" s="12">
        <v>0</v>
      </c>
      <c r="Z843" s="12">
        <v>0</v>
      </c>
      <c r="AA843" s="12">
        <v>1</v>
      </c>
      <c r="AB843" s="12">
        <v>1</v>
      </c>
      <c r="AC843" s="12">
        <v>7</v>
      </c>
      <c r="AD843" s="12">
        <v>5</v>
      </c>
      <c r="AE843" s="12">
        <v>1</v>
      </c>
      <c r="AF843" s="12">
        <v>22</v>
      </c>
      <c r="AG843" s="12" t="s">
        <v>2373</v>
      </c>
      <c r="AH843" s="12" t="s">
        <v>1552</v>
      </c>
    </row>
    <row r="844" spans="2:34" ht="28.8" x14ac:dyDescent="0.3">
      <c r="B844" s="12" t="s">
        <v>1105</v>
      </c>
      <c r="C844" s="12" t="s">
        <v>304</v>
      </c>
      <c r="D844" s="12" t="s">
        <v>333</v>
      </c>
      <c r="E844" s="12" t="s">
        <v>249</v>
      </c>
      <c r="F844" s="12" t="s">
        <v>1531</v>
      </c>
      <c r="G844" s="12" t="s">
        <v>1532</v>
      </c>
      <c r="H844" s="12" t="s">
        <v>1222</v>
      </c>
      <c r="I844" s="12" t="s">
        <v>1218</v>
      </c>
      <c r="J844" s="12" t="s">
        <v>1111</v>
      </c>
      <c r="K844" s="12" t="s">
        <v>1223</v>
      </c>
      <c r="L844" s="84" t="s">
        <v>723</v>
      </c>
      <c r="M844" s="85"/>
      <c r="N844" s="88" t="s">
        <v>723</v>
      </c>
      <c r="O844" s="118">
        <v>-0.49383860000000002</v>
      </c>
      <c r="P844" s="116">
        <v>11856</v>
      </c>
      <c r="Q844" s="116">
        <v>6001.0496000000003</v>
      </c>
      <c r="R844" s="12">
        <v>0</v>
      </c>
      <c r="S844" s="116">
        <v>5854.9503999999997</v>
      </c>
      <c r="T844" s="12">
        <v>0</v>
      </c>
      <c r="U844" s="12">
        <v>1</v>
      </c>
      <c r="V844" s="116">
        <v>11856</v>
      </c>
      <c r="W844" s="116">
        <v>6001.0496000000003</v>
      </c>
      <c r="X844" s="12" t="s">
        <v>259</v>
      </c>
      <c r="Y844" s="12">
        <v>0</v>
      </c>
      <c r="Z844" s="12">
        <v>0</v>
      </c>
      <c r="AA844" s="12">
        <v>1</v>
      </c>
      <c r="AB844" s="12">
        <v>0</v>
      </c>
      <c r="AC844" s="12">
        <v>3</v>
      </c>
      <c r="AD844" s="12">
        <v>5</v>
      </c>
      <c r="AE844" s="12">
        <v>1</v>
      </c>
      <c r="AF844" s="12">
        <v>22</v>
      </c>
      <c r="AG844" s="12" t="s">
        <v>2375</v>
      </c>
      <c r="AH844" s="12" t="s">
        <v>1552</v>
      </c>
    </row>
    <row r="845" spans="2:34" ht="28.8" x14ac:dyDescent="0.3">
      <c r="B845" s="12" t="s">
        <v>1105</v>
      </c>
      <c r="C845" s="12" t="s">
        <v>304</v>
      </c>
      <c r="D845" s="12" t="s">
        <v>333</v>
      </c>
      <c r="E845" s="12" t="s">
        <v>254</v>
      </c>
      <c r="F845" s="12" t="s">
        <v>2846</v>
      </c>
      <c r="G845" s="12" t="s">
        <v>1532</v>
      </c>
      <c r="H845" s="12" t="s">
        <v>1222</v>
      </c>
      <c r="I845" s="12" t="s">
        <v>1218</v>
      </c>
      <c r="J845" s="12" t="s">
        <v>1111</v>
      </c>
      <c r="K845" s="12" t="s">
        <v>1223</v>
      </c>
      <c r="L845" s="84" t="s">
        <v>723</v>
      </c>
      <c r="M845" s="85"/>
      <c r="N845" s="88" t="s">
        <v>723</v>
      </c>
      <c r="O845" s="118">
        <v>-0.41413596000000003</v>
      </c>
      <c r="P845" s="116">
        <v>11856</v>
      </c>
      <c r="Q845" s="116">
        <v>6946.0039999999999</v>
      </c>
      <c r="R845" s="12">
        <v>0</v>
      </c>
      <c r="S845" s="116">
        <v>4909.9960000000001</v>
      </c>
      <c r="T845" s="12">
        <v>0</v>
      </c>
      <c r="U845" s="12">
        <v>1</v>
      </c>
      <c r="V845" s="116">
        <v>11856</v>
      </c>
      <c r="W845" s="116">
        <v>6946.0039999999999</v>
      </c>
      <c r="X845" s="12" t="s">
        <v>259</v>
      </c>
      <c r="Y845" s="12">
        <v>0</v>
      </c>
      <c r="Z845" s="12">
        <v>0</v>
      </c>
      <c r="AA845" s="12">
        <v>1</v>
      </c>
      <c r="AB845" s="12">
        <v>0</v>
      </c>
      <c r="AC845" s="12">
        <v>5</v>
      </c>
      <c r="AD845" s="12">
        <v>5</v>
      </c>
      <c r="AE845" s="12">
        <v>1</v>
      </c>
      <c r="AF845" s="12">
        <v>22</v>
      </c>
      <c r="AG845" s="12" t="s">
        <v>2376</v>
      </c>
      <c r="AH845" s="12" t="s">
        <v>1552</v>
      </c>
    </row>
    <row r="846" spans="2:34" ht="28.8" x14ac:dyDescent="0.3">
      <c r="B846" s="12" t="s">
        <v>1105</v>
      </c>
      <c r="C846" s="12" t="s">
        <v>304</v>
      </c>
      <c r="D846" s="12" t="s">
        <v>333</v>
      </c>
      <c r="E846" s="12" t="s">
        <v>246</v>
      </c>
      <c r="F846" s="12" t="s">
        <v>1531</v>
      </c>
      <c r="G846" s="12" t="s">
        <v>2898</v>
      </c>
      <c r="H846" s="12" t="s">
        <v>1222</v>
      </c>
      <c r="I846" s="12" t="s">
        <v>1218</v>
      </c>
      <c r="J846" s="12" t="s">
        <v>1111</v>
      </c>
      <c r="K846" s="12" t="s">
        <v>1223</v>
      </c>
      <c r="L846" s="84" t="s">
        <v>723</v>
      </c>
      <c r="M846" s="85"/>
      <c r="N846" s="88" t="s">
        <v>723</v>
      </c>
      <c r="O846" s="118">
        <v>0.79821929999999996</v>
      </c>
      <c r="P846" s="116">
        <v>11856</v>
      </c>
      <c r="Q846" s="116">
        <v>21319.687999999998</v>
      </c>
      <c r="R846" s="12">
        <v>0</v>
      </c>
      <c r="S846" s="116">
        <v>-9463.6880000000001</v>
      </c>
      <c r="T846" s="12">
        <v>0</v>
      </c>
      <c r="U846" s="12">
        <v>1</v>
      </c>
      <c r="V846" s="116">
        <v>11856</v>
      </c>
      <c r="W846" s="116">
        <v>21319.687999999998</v>
      </c>
      <c r="X846" s="12" t="s">
        <v>259</v>
      </c>
      <c r="Y846" s="12">
        <v>1</v>
      </c>
      <c r="Z846" s="12">
        <v>1</v>
      </c>
      <c r="AA846" s="12">
        <v>0</v>
      </c>
      <c r="AB846" s="12">
        <v>0</v>
      </c>
      <c r="AC846" s="12">
        <v>2</v>
      </c>
      <c r="AD846" s="12">
        <v>5</v>
      </c>
      <c r="AE846" s="12">
        <v>1</v>
      </c>
      <c r="AF846" s="12">
        <v>22</v>
      </c>
      <c r="AG846" s="12" t="s">
        <v>2374</v>
      </c>
      <c r="AH846" s="12" t="s">
        <v>1552</v>
      </c>
    </row>
    <row r="847" spans="2:34" ht="28.8" x14ac:dyDescent="0.3">
      <c r="B847" s="12" t="s">
        <v>1105</v>
      </c>
      <c r="C847" s="12" t="s">
        <v>304</v>
      </c>
      <c r="D847" s="12" t="s">
        <v>333</v>
      </c>
      <c r="E847" s="12" t="s">
        <v>260</v>
      </c>
      <c r="F847" s="12" t="s">
        <v>2846</v>
      </c>
      <c r="G847" s="12" t="s">
        <v>2898</v>
      </c>
      <c r="H847" s="12" t="s">
        <v>1222</v>
      </c>
      <c r="I847" s="12" t="s">
        <v>1218</v>
      </c>
      <c r="J847" s="12" t="s">
        <v>1111</v>
      </c>
      <c r="K847" s="12" t="s">
        <v>1223</v>
      </c>
      <c r="L847" s="84" t="s">
        <v>722</v>
      </c>
      <c r="M847" s="85"/>
      <c r="N847" s="88" t="s">
        <v>722</v>
      </c>
      <c r="O847" s="118">
        <v>-0.31824122999999999</v>
      </c>
      <c r="P847" s="116">
        <v>11856</v>
      </c>
      <c r="Q847" s="116">
        <v>8082.9319999999998</v>
      </c>
      <c r="R847" s="12">
        <v>0</v>
      </c>
      <c r="S847" s="116">
        <v>3773.0680000000002</v>
      </c>
      <c r="T847" s="12">
        <v>1</v>
      </c>
      <c r="U847" s="12">
        <v>1</v>
      </c>
      <c r="V847" s="116">
        <v>11856</v>
      </c>
      <c r="W847" s="116">
        <v>8082.9319999999998</v>
      </c>
      <c r="X847" s="12" t="s">
        <v>259</v>
      </c>
      <c r="Y847" s="12">
        <v>0</v>
      </c>
      <c r="Z847" s="12">
        <v>0</v>
      </c>
      <c r="AA847" s="12">
        <v>0</v>
      </c>
      <c r="AB847" s="12">
        <v>0</v>
      </c>
      <c r="AC847" s="12">
        <v>8</v>
      </c>
      <c r="AD847" s="12">
        <v>5</v>
      </c>
      <c r="AE847" s="12">
        <v>1</v>
      </c>
      <c r="AF847" s="12">
        <v>22</v>
      </c>
      <c r="AG847" s="12" t="s">
        <v>2377</v>
      </c>
      <c r="AH847" s="12" t="s">
        <v>1552</v>
      </c>
    </row>
    <row r="848" spans="2:34" ht="28.8" x14ac:dyDescent="0.3">
      <c r="B848" s="12" t="s">
        <v>1105</v>
      </c>
      <c r="C848" s="12" t="s">
        <v>304</v>
      </c>
      <c r="D848" s="12" t="s">
        <v>333</v>
      </c>
      <c r="E848" s="12" t="s">
        <v>251</v>
      </c>
      <c r="F848" s="12" t="s">
        <v>1531</v>
      </c>
      <c r="G848" s="12" t="s">
        <v>2898</v>
      </c>
      <c r="H848" s="12" t="s">
        <v>1222</v>
      </c>
      <c r="I848" s="12" t="s">
        <v>1218</v>
      </c>
      <c r="J848" s="12" t="s">
        <v>1111</v>
      </c>
      <c r="K848" s="12" t="s">
        <v>1223</v>
      </c>
      <c r="L848" s="84" t="s">
        <v>722</v>
      </c>
      <c r="M848" s="85"/>
      <c r="N848" s="88" t="s">
        <v>722</v>
      </c>
      <c r="O848" s="118">
        <v>9.5971929999999997E-2</v>
      </c>
      <c r="P848" s="116">
        <v>11856</v>
      </c>
      <c r="Q848" s="116">
        <v>12993.843199999999</v>
      </c>
      <c r="R848" s="12">
        <v>0</v>
      </c>
      <c r="S848" s="116">
        <v>-1137.8432</v>
      </c>
      <c r="T848" s="12">
        <v>2</v>
      </c>
      <c r="U848" s="12">
        <v>1</v>
      </c>
      <c r="V848" s="116">
        <v>11856</v>
      </c>
      <c r="W848" s="116">
        <v>12993.843199999999</v>
      </c>
      <c r="X848" s="12" t="s">
        <v>259</v>
      </c>
      <c r="Y848" s="12">
        <v>1</v>
      </c>
      <c r="Z848" s="12">
        <v>0</v>
      </c>
      <c r="AA848" s="12">
        <v>0</v>
      </c>
      <c r="AB848" s="12">
        <v>0</v>
      </c>
      <c r="AC848" s="12">
        <v>4</v>
      </c>
      <c r="AD848" s="12">
        <v>5</v>
      </c>
      <c r="AE848" s="12">
        <v>1</v>
      </c>
      <c r="AF848" s="12">
        <v>22</v>
      </c>
      <c r="AG848" s="12" t="s">
        <v>2378</v>
      </c>
      <c r="AH848" s="12" t="s">
        <v>1552</v>
      </c>
    </row>
    <row r="849" spans="2:34" ht="28.8" x14ac:dyDescent="0.3">
      <c r="B849" s="12" t="s">
        <v>1105</v>
      </c>
      <c r="C849" s="12" t="s">
        <v>304</v>
      </c>
      <c r="D849" s="12" t="s">
        <v>333</v>
      </c>
      <c r="E849" s="12" t="s">
        <v>262</v>
      </c>
      <c r="F849" s="12" t="s">
        <v>1531</v>
      </c>
      <c r="G849" s="12" t="s">
        <v>1532</v>
      </c>
      <c r="H849" s="12" t="s">
        <v>1222</v>
      </c>
      <c r="I849" s="12" t="s">
        <v>1218</v>
      </c>
      <c r="J849" s="12" t="s">
        <v>1111</v>
      </c>
      <c r="K849" s="12" t="s">
        <v>1223</v>
      </c>
      <c r="L849" s="84" t="s">
        <v>722</v>
      </c>
      <c r="M849" s="85"/>
      <c r="N849" s="88" t="s">
        <v>722</v>
      </c>
      <c r="O849" s="118">
        <v>0.20310702</v>
      </c>
      <c r="P849" s="116">
        <v>11856</v>
      </c>
      <c r="Q849" s="116">
        <v>14264.0368</v>
      </c>
      <c r="R849" s="12">
        <v>0</v>
      </c>
      <c r="S849" s="116">
        <v>-2408.0367999999999</v>
      </c>
      <c r="T849" s="12">
        <v>3</v>
      </c>
      <c r="U849" s="12">
        <v>1</v>
      </c>
      <c r="V849" s="116">
        <v>11856</v>
      </c>
      <c r="W849" s="116">
        <v>14264.0368</v>
      </c>
      <c r="X849" s="12" t="s">
        <v>259</v>
      </c>
      <c r="Y849" s="12">
        <v>1</v>
      </c>
      <c r="Z849" s="12">
        <v>0</v>
      </c>
      <c r="AA849" s="12">
        <v>0</v>
      </c>
      <c r="AB849" s="12">
        <v>0</v>
      </c>
      <c r="AC849" s="12">
        <v>9</v>
      </c>
      <c r="AD849" s="12">
        <v>5</v>
      </c>
      <c r="AE849" s="12">
        <v>1</v>
      </c>
      <c r="AF849" s="12">
        <v>22</v>
      </c>
      <c r="AG849" s="12" t="s">
        <v>2379</v>
      </c>
      <c r="AH849" s="12" t="s">
        <v>1552</v>
      </c>
    </row>
    <row r="850" spans="2:34" ht="43.2" x14ac:dyDescent="0.3">
      <c r="B850" s="12" t="s">
        <v>1105</v>
      </c>
      <c r="C850" s="12" t="s">
        <v>304</v>
      </c>
      <c r="D850" s="12" t="s">
        <v>312</v>
      </c>
      <c r="E850" s="12" t="s">
        <v>262</v>
      </c>
      <c r="F850" s="12" t="s">
        <v>1531</v>
      </c>
      <c r="G850" s="12" t="s">
        <v>1532</v>
      </c>
      <c r="H850" s="12" t="s">
        <v>1226</v>
      </c>
      <c r="I850" s="12" t="s">
        <v>1218</v>
      </c>
      <c r="J850" s="12" t="s">
        <v>1111</v>
      </c>
      <c r="K850" s="12" t="s">
        <v>1227</v>
      </c>
      <c r="L850" s="84" t="s">
        <v>723</v>
      </c>
      <c r="M850" s="85"/>
      <c r="N850" s="88" t="s">
        <v>723</v>
      </c>
      <c r="O850" s="118">
        <v>-0.49</v>
      </c>
      <c r="P850" s="116">
        <v>26</v>
      </c>
      <c r="Q850" s="116">
        <v>13.26</v>
      </c>
      <c r="R850" s="12">
        <v>0</v>
      </c>
      <c r="S850" s="116">
        <v>7440.16</v>
      </c>
      <c r="T850" s="12">
        <v>0</v>
      </c>
      <c r="U850" s="12">
        <v>584</v>
      </c>
      <c r="V850" s="116">
        <v>15184</v>
      </c>
      <c r="W850" s="116">
        <v>7743.84</v>
      </c>
      <c r="X850" s="12" t="s">
        <v>259</v>
      </c>
      <c r="Y850" s="12">
        <v>0</v>
      </c>
      <c r="Z850" s="12">
        <v>0</v>
      </c>
      <c r="AA850" s="12">
        <v>1</v>
      </c>
      <c r="AB850" s="12">
        <v>0</v>
      </c>
      <c r="AC850" s="12">
        <v>9</v>
      </c>
      <c r="AD850" s="12">
        <v>1</v>
      </c>
      <c r="AE850" s="12">
        <v>1</v>
      </c>
      <c r="AF850" s="12">
        <v>23</v>
      </c>
      <c r="AG850" s="12" t="s">
        <v>2382</v>
      </c>
      <c r="AH850" s="12" t="s">
        <v>1552</v>
      </c>
    </row>
    <row r="851" spans="2:34" ht="43.2" x14ac:dyDescent="0.3">
      <c r="B851" s="12" t="s">
        <v>1105</v>
      </c>
      <c r="C851" s="12" t="s">
        <v>304</v>
      </c>
      <c r="D851" s="12" t="s">
        <v>312</v>
      </c>
      <c r="E851" s="12" t="s">
        <v>260</v>
      </c>
      <c r="F851" s="12" t="s">
        <v>2846</v>
      </c>
      <c r="G851" s="12" t="s">
        <v>2898</v>
      </c>
      <c r="H851" s="12" t="s">
        <v>1226</v>
      </c>
      <c r="I851" s="12" t="s">
        <v>1218</v>
      </c>
      <c r="J851" s="12" t="s">
        <v>1111</v>
      </c>
      <c r="K851" s="12" t="s">
        <v>1227</v>
      </c>
      <c r="L851" s="84" t="s">
        <v>723</v>
      </c>
      <c r="M851" s="85"/>
      <c r="N851" s="88" t="s">
        <v>723</v>
      </c>
      <c r="O851" s="118">
        <v>0.63400000000000001</v>
      </c>
      <c r="P851" s="116">
        <v>26</v>
      </c>
      <c r="Q851" s="116">
        <v>42.484000000000002</v>
      </c>
      <c r="R851" s="12">
        <v>0</v>
      </c>
      <c r="S851" s="116">
        <v>-9626.6560000000009</v>
      </c>
      <c r="T851" s="12">
        <v>0</v>
      </c>
      <c r="U851" s="12">
        <v>584</v>
      </c>
      <c r="V851" s="116">
        <v>15184</v>
      </c>
      <c r="W851" s="116">
        <v>24810.655999999999</v>
      </c>
      <c r="X851" s="12" t="s">
        <v>259</v>
      </c>
      <c r="Y851" s="12">
        <v>1</v>
      </c>
      <c r="Z851" s="12">
        <v>1</v>
      </c>
      <c r="AA851" s="12">
        <v>0</v>
      </c>
      <c r="AB851" s="12">
        <v>0</v>
      </c>
      <c r="AC851" s="12">
        <v>8</v>
      </c>
      <c r="AD851" s="12">
        <v>1</v>
      </c>
      <c r="AE851" s="12">
        <v>1</v>
      </c>
      <c r="AF851" s="12">
        <v>23</v>
      </c>
      <c r="AG851" s="12" t="s">
        <v>2380</v>
      </c>
      <c r="AH851" s="12" t="s">
        <v>1552</v>
      </c>
    </row>
    <row r="852" spans="2:34" ht="43.2" x14ac:dyDescent="0.3">
      <c r="B852" s="12" t="s">
        <v>1105</v>
      </c>
      <c r="C852" s="12" t="s">
        <v>304</v>
      </c>
      <c r="D852" s="12" t="s">
        <v>312</v>
      </c>
      <c r="E852" s="12" t="s">
        <v>249</v>
      </c>
      <c r="F852" s="12" t="s">
        <v>1531</v>
      </c>
      <c r="G852" s="12" t="s">
        <v>1532</v>
      </c>
      <c r="H852" s="12" t="s">
        <v>1226</v>
      </c>
      <c r="I852" s="12" t="s">
        <v>1218</v>
      </c>
      <c r="J852" s="12" t="s">
        <v>1111</v>
      </c>
      <c r="K852" s="12" t="s">
        <v>1227</v>
      </c>
      <c r="L852" s="84" t="s">
        <v>723</v>
      </c>
      <c r="M852" s="85"/>
      <c r="N852" s="88" t="s">
        <v>723</v>
      </c>
      <c r="O852" s="118">
        <v>0.64400000000000002</v>
      </c>
      <c r="P852" s="116">
        <v>26</v>
      </c>
      <c r="Q852" s="116">
        <v>42.744</v>
      </c>
      <c r="R852" s="12">
        <v>0</v>
      </c>
      <c r="S852" s="116">
        <v>-9778.4959999999992</v>
      </c>
      <c r="T852" s="12">
        <v>0</v>
      </c>
      <c r="U852" s="12">
        <v>584</v>
      </c>
      <c r="V852" s="116">
        <v>15184</v>
      </c>
      <c r="W852" s="116">
        <v>24962.495999999999</v>
      </c>
      <c r="X852" s="12" t="s">
        <v>259</v>
      </c>
      <c r="Y852" s="12">
        <v>1</v>
      </c>
      <c r="Z852" s="12">
        <v>1</v>
      </c>
      <c r="AA852" s="12">
        <v>0</v>
      </c>
      <c r="AB852" s="12">
        <v>0</v>
      </c>
      <c r="AC852" s="12">
        <v>3</v>
      </c>
      <c r="AD852" s="12">
        <v>1</v>
      </c>
      <c r="AE852" s="12">
        <v>1</v>
      </c>
      <c r="AF852" s="12">
        <v>23</v>
      </c>
      <c r="AG852" s="12" t="s">
        <v>2381</v>
      </c>
      <c r="AH852" s="12" t="s">
        <v>1552</v>
      </c>
    </row>
    <row r="853" spans="2:34" ht="43.2" x14ac:dyDescent="0.3">
      <c r="B853" s="12" t="s">
        <v>1105</v>
      </c>
      <c r="C853" s="12" t="s">
        <v>304</v>
      </c>
      <c r="D853" s="12" t="s">
        <v>312</v>
      </c>
      <c r="E853" s="12" t="s">
        <v>259</v>
      </c>
      <c r="F853" s="12" t="s">
        <v>2846</v>
      </c>
      <c r="G853" s="12" t="s">
        <v>1532</v>
      </c>
      <c r="H853" s="12" t="s">
        <v>1226</v>
      </c>
      <c r="I853" s="12" t="s">
        <v>1218</v>
      </c>
      <c r="J853" s="12" t="s">
        <v>1111</v>
      </c>
      <c r="K853" s="12" t="s">
        <v>1227</v>
      </c>
      <c r="L853" s="84" t="s">
        <v>722</v>
      </c>
      <c r="M853" s="85"/>
      <c r="N853" s="88" t="s">
        <v>722</v>
      </c>
      <c r="O853" s="118">
        <v>-0.36899999999999999</v>
      </c>
      <c r="P853" s="116">
        <v>26</v>
      </c>
      <c r="Q853" s="116">
        <v>16.405999999999999</v>
      </c>
      <c r="R853" s="12">
        <v>0</v>
      </c>
      <c r="S853" s="116">
        <v>5602.8959999999997</v>
      </c>
      <c r="T853" s="12">
        <v>1</v>
      </c>
      <c r="U853" s="12">
        <v>584</v>
      </c>
      <c r="V853" s="116">
        <v>15184</v>
      </c>
      <c r="W853" s="116">
        <v>9581.1039999999994</v>
      </c>
      <c r="X853" s="12" t="s">
        <v>259</v>
      </c>
      <c r="Y853" s="12">
        <v>0</v>
      </c>
      <c r="Z853" s="12">
        <v>0</v>
      </c>
      <c r="AA853" s="12">
        <v>0</v>
      </c>
      <c r="AB853" s="12">
        <v>1</v>
      </c>
      <c r="AC853" s="12">
        <v>7</v>
      </c>
      <c r="AD853" s="12">
        <v>1</v>
      </c>
      <c r="AE853" s="12">
        <v>1</v>
      </c>
      <c r="AF853" s="12">
        <v>23</v>
      </c>
      <c r="AG853" s="12" t="s">
        <v>2383</v>
      </c>
      <c r="AH853" s="12" t="s">
        <v>1552</v>
      </c>
    </row>
    <row r="854" spans="2:34" ht="43.2" x14ac:dyDescent="0.3">
      <c r="B854" s="12" t="s">
        <v>1105</v>
      </c>
      <c r="C854" s="12" t="s">
        <v>304</v>
      </c>
      <c r="D854" s="12" t="s">
        <v>312</v>
      </c>
      <c r="E854" s="12" t="s">
        <v>251</v>
      </c>
      <c r="F854" s="12" t="s">
        <v>1531</v>
      </c>
      <c r="G854" s="12" t="s">
        <v>2898</v>
      </c>
      <c r="H854" s="12" t="s">
        <v>1226</v>
      </c>
      <c r="I854" s="12" t="s">
        <v>1218</v>
      </c>
      <c r="J854" s="12" t="s">
        <v>1111</v>
      </c>
      <c r="K854" s="12" t="s">
        <v>1227</v>
      </c>
      <c r="L854" s="84" t="s">
        <v>722</v>
      </c>
      <c r="M854" s="85"/>
      <c r="N854" s="88" t="s">
        <v>722</v>
      </c>
      <c r="O854" s="118">
        <v>2.1999999999999999E-2</v>
      </c>
      <c r="P854" s="116">
        <v>26</v>
      </c>
      <c r="Q854" s="116">
        <v>26.571999999999999</v>
      </c>
      <c r="R854" s="12">
        <v>0</v>
      </c>
      <c r="S854" s="116">
        <v>-334.04799999999898</v>
      </c>
      <c r="T854" s="12">
        <v>2</v>
      </c>
      <c r="U854" s="12">
        <v>584</v>
      </c>
      <c r="V854" s="116">
        <v>15184</v>
      </c>
      <c r="W854" s="116">
        <v>15518.048000000001</v>
      </c>
      <c r="X854" s="12" t="s">
        <v>259</v>
      </c>
      <c r="Y854" s="12">
        <v>1</v>
      </c>
      <c r="Z854" s="12">
        <v>0</v>
      </c>
      <c r="AA854" s="12">
        <v>0</v>
      </c>
      <c r="AB854" s="12">
        <v>0</v>
      </c>
      <c r="AC854" s="12">
        <v>4</v>
      </c>
      <c r="AD854" s="12">
        <v>1</v>
      </c>
      <c r="AE854" s="12">
        <v>1</v>
      </c>
      <c r="AF854" s="12">
        <v>23</v>
      </c>
      <c r="AG854" s="12" t="s">
        <v>2384</v>
      </c>
      <c r="AH854" s="12" t="s">
        <v>1552</v>
      </c>
    </row>
    <row r="855" spans="2:34" ht="43.2" x14ac:dyDescent="0.3">
      <c r="B855" s="12" t="s">
        <v>1105</v>
      </c>
      <c r="C855" s="12" t="s">
        <v>304</v>
      </c>
      <c r="D855" s="12" t="s">
        <v>312</v>
      </c>
      <c r="E855" s="12" t="s">
        <v>246</v>
      </c>
      <c r="F855" s="12" t="s">
        <v>1531</v>
      </c>
      <c r="G855" s="12" t="s">
        <v>2898</v>
      </c>
      <c r="H855" s="12" t="s">
        <v>1226</v>
      </c>
      <c r="I855" s="12" t="s">
        <v>1218</v>
      </c>
      <c r="J855" s="12" t="s">
        <v>1111</v>
      </c>
      <c r="K855" s="12" t="s">
        <v>1227</v>
      </c>
      <c r="L855" s="84" t="s">
        <v>722</v>
      </c>
      <c r="M855" s="85"/>
      <c r="N855" s="88" t="s">
        <v>722</v>
      </c>
      <c r="O855" s="118">
        <v>0.111</v>
      </c>
      <c r="P855" s="116">
        <v>26</v>
      </c>
      <c r="Q855" s="116">
        <v>28.885999999999999</v>
      </c>
      <c r="R855" s="12">
        <v>0</v>
      </c>
      <c r="S855" s="116">
        <v>-1685.424</v>
      </c>
      <c r="T855" s="12">
        <v>3</v>
      </c>
      <c r="U855" s="12">
        <v>584</v>
      </c>
      <c r="V855" s="116">
        <v>15184</v>
      </c>
      <c r="W855" s="116">
        <v>16869.423999999999</v>
      </c>
      <c r="X855" s="12" t="s">
        <v>259</v>
      </c>
      <c r="Y855" s="12">
        <v>1</v>
      </c>
      <c r="Z855" s="12">
        <v>0</v>
      </c>
      <c r="AA855" s="12">
        <v>0</v>
      </c>
      <c r="AB855" s="12">
        <v>0</v>
      </c>
      <c r="AC855" s="12">
        <v>2</v>
      </c>
      <c r="AD855" s="12">
        <v>1</v>
      </c>
      <c r="AE855" s="12">
        <v>1</v>
      </c>
      <c r="AF855" s="12">
        <v>23</v>
      </c>
      <c r="AG855" s="12" t="s">
        <v>2385</v>
      </c>
      <c r="AH855" s="12" t="s">
        <v>1552</v>
      </c>
    </row>
    <row r="856" spans="2:34" ht="43.2" x14ac:dyDescent="0.3">
      <c r="B856" s="12" t="s">
        <v>1105</v>
      </c>
      <c r="C856" s="12" t="s">
        <v>304</v>
      </c>
      <c r="D856" s="12" t="s">
        <v>312</v>
      </c>
      <c r="E856" s="12" t="s">
        <v>254</v>
      </c>
      <c r="F856" s="12" t="s">
        <v>2846</v>
      </c>
      <c r="G856" s="12" t="s">
        <v>1532</v>
      </c>
      <c r="H856" s="12" t="s">
        <v>1226</v>
      </c>
      <c r="I856" s="12" t="s">
        <v>1218</v>
      </c>
      <c r="J856" s="12" t="s">
        <v>1111</v>
      </c>
      <c r="K856" s="12" t="s">
        <v>1227</v>
      </c>
      <c r="L856" s="84" t="s">
        <v>722</v>
      </c>
      <c r="M856" s="85"/>
      <c r="N856" s="88" t="s">
        <v>722</v>
      </c>
      <c r="O856" s="118">
        <v>0.22900000000000001</v>
      </c>
      <c r="P856" s="116">
        <v>26</v>
      </c>
      <c r="Q856" s="116">
        <v>31.954000000000001</v>
      </c>
      <c r="R856" s="12">
        <v>0</v>
      </c>
      <c r="S856" s="116">
        <v>-3477.136</v>
      </c>
      <c r="T856" s="12">
        <v>4</v>
      </c>
      <c r="U856" s="12">
        <v>584</v>
      </c>
      <c r="V856" s="116">
        <v>15184</v>
      </c>
      <c r="W856" s="116">
        <v>18661.135999999999</v>
      </c>
      <c r="X856" s="12" t="s">
        <v>259</v>
      </c>
      <c r="Y856" s="12">
        <v>1</v>
      </c>
      <c r="Z856" s="12">
        <v>0</v>
      </c>
      <c r="AA856" s="12">
        <v>0</v>
      </c>
      <c r="AB856" s="12">
        <v>0</v>
      </c>
      <c r="AC856" s="12">
        <v>5</v>
      </c>
      <c r="AD856" s="12">
        <v>1</v>
      </c>
      <c r="AE856" s="12">
        <v>1</v>
      </c>
      <c r="AF856" s="12">
        <v>23</v>
      </c>
      <c r="AG856" s="12" t="s">
        <v>2386</v>
      </c>
      <c r="AH856" s="12" t="s">
        <v>1552</v>
      </c>
    </row>
    <row r="857" spans="2:34" ht="28.8" x14ac:dyDescent="0.3">
      <c r="B857" s="12" t="s">
        <v>1105</v>
      </c>
      <c r="C857" s="12" t="s">
        <v>304</v>
      </c>
      <c r="D857" s="12" t="s">
        <v>322</v>
      </c>
      <c r="E857" s="12" t="s">
        <v>260</v>
      </c>
      <c r="F857" s="12" t="s">
        <v>2846</v>
      </c>
      <c r="G857" s="12" t="s">
        <v>2898</v>
      </c>
      <c r="H857" s="12" t="s">
        <v>1226</v>
      </c>
      <c r="I857" s="12" t="s">
        <v>1218</v>
      </c>
      <c r="J857" s="12" t="s">
        <v>1111</v>
      </c>
      <c r="K857" s="12" t="s">
        <v>1227</v>
      </c>
      <c r="L857" s="84" t="s">
        <v>723</v>
      </c>
      <c r="M857" s="85"/>
      <c r="N857" s="88" t="s">
        <v>723</v>
      </c>
      <c r="O857" s="118">
        <v>-0.60318680999999996</v>
      </c>
      <c r="P857" s="116">
        <v>1.82</v>
      </c>
      <c r="Q857" s="116">
        <v>0.72219999999999995</v>
      </c>
      <c r="R857" s="12">
        <v>0</v>
      </c>
      <c r="S857" s="116">
        <v>641.11519999999996</v>
      </c>
      <c r="T857" s="12">
        <v>0</v>
      </c>
      <c r="U857" s="12">
        <v>584</v>
      </c>
      <c r="V857" s="116">
        <v>1062.8800000000001</v>
      </c>
      <c r="W857" s="116">
        <v>421.76479999999998</v>
      </c>
      <c r="X857" s="12" t="s">
        <v>259</v>
      </c>
      <c r="Y857" s="12">
        <v>0</v>
      </c>
      <c r="Z857" s="12">
        <v>0</v>
      </c>
      <c r="AA857" s="12">
        <v>1</v>
      </c>
      <c r="AB857" s="12">
        <v>0</v>
      </c>
      <c r="AC857" s="12">
        <v>8</v>
      </c>
      <c r="AD857" s="12">
        <v>2</v>
      </c>
      <c r="AE857" s="12">
        <v>1</v>
      </c>
      <c r="AF857" s="12">
        <v>23</v>
      </c>
      <c r="AG857" s="12" t="s">
        <v>2387</v>
      </c>
      <c r="AH857" s="12" t="s">
        <v>1552</v>
      </c>
    </row>
    <row r="858" spans="2:34" ht="28.8" x14ac:dyDescent="0.3">
      <c r="B858" s="12" t="s">
        <v>1105</v>
      </c>
      <c r="C858" s="12" t="s">
        <v>304</v>
      </c>
      <c r="D858" s="12" t="s">
        <v>322</v>
      </c>
      <c r="E858" s="12" t="s">
        <v>254</v>
      </c>
      <c r="F858" s="12" t="s">
        <v>2846</v>
      </c>
      <c r="G858" s="12" t="s">
        <v>1532</v>
      </c>
      <c r="H858" s="12" t="s">
        <v>1226</v>
      </c>
      <c r="I858" s="12" t="s">
        <v>1218</v>
      </c>
      <c r="J858" s="12" t="s">
        <v>1111</v>
      </c>
      <c r="K858" s="12" t="s">
        <v>1227</v>
      </c>
      <c r="L858" s="84" t="s">
        <v>723</v>
      </c>
      <c r="M858" s="85"/>
      <c r="N858" s="88" t="s">
        <v>723</v>
      </c>
      <c r="O858" s="118">
        <v>-0.43818680999999998</v>
      </c>
      <c r="P858" s="116">
        <v>1.82</v>
      </c>
      <c r="Q858" s="116">
        <v>1.0225</v>
      </c>
      <c r="R858" s="12">
        <v>0</v>
      </c>
      <c r="S858" s="116">
        <v>465.74</v>
      </c>
      <c r="T858" s="12">
        <v>0</v>
      </c>
      <c r="U858" s="12">
        <v>584</v>
      </c>
      <c r="V858" s="116">
        <v>1062.8800000000001</v>
      </c>
      <c r="W858" s="116">
        <v>597.14</v>
      </c>
      <c r="X858" s="12" t="s">
        <v>259</v>
      </c>
      <c r="Y858" s="12">
        <v>0</v>
      </c>
      <c r="Z858" s="12">
        <v>0</v>
      </c>
      <c r="AA858" s="12">
        <v>1</v>
      </c>
      <c r="AB858" s="12">
        <v>0</v>
      </c>
      <c r="AC858" s="12">
        <v>5</v>
      </c>
      <c r="AD858" s="12">
        <v>2</v>
      </c>
      <c r="AE858" s="12">
        <v>1</v>
      </c>
      <c r="AF858" s="12">
        <v>23</v>
      </c>
      <c r="AG858" s="12" t="s">
        <v>2388</v>
      </c>
      <c r="AH858" s="12" t="s">
        <v>1552</v>
      </c>
    </row>
    <row r="859" spans="2:34" ht="28.8" x14ac:dyDescent="0.3">
      <c r="B859" s="12" t="s">
        <v>1105</v>
      </c>
      <c r="C859" s="12" t="s">
        <v>304</v>
      </c>
      <c r="D859" s="12" t="s">
        <v>322</v>
      </c>
      <c r="E859" s="12" t="s">
        <v>251</v>
      </c>
      <c r="F859" s="12" t="s">
        <v>1531</v>
      </c>
      <c r="G859" s="12" t="s">
        <v>2898</v>
      </c>
      <c r="H859" s="12" t="s">
        <v>1226</v>
      </c>
      <c r="I859" s="12" t="s">
        <v>1218</v>
      </c>
      <c r="J859" s="12" t="s">
        <v>1111</v>
      </c>
      <c r="K859" s="12" t="s">
        <v>1227</v>
      </c>
      <c r="L859" s="84" t="s">
        <v>723</v>
      </c>
      <c r="M859" s="85"/>
      <c r="N859" s="88" t="s">
        <v>723</v>
      </c>
      <c r="O859" s="118">
        <v>0.46</v>
      </c>
      <c r="P859" s="116">
        <v>1.82</v>
      </c>
      <c r="Q859" s="116">
        <v>2.6572</v>
      </c>
      <c r="R859" s="12">
        <v>0</v>
      </c>
      <c r="S859" s="116">
        <v>-488.9248</v>
      </c>
      <c r="T859" s="12">
        <v>0</v>
      </c>
      <c r="U859" s="12">
        <v>584</v>
      </c>
      <c r="V859" s="116">
        <v>1062.8800000000001</v>
      </c>
      <c r="W859" s="116">
        <v>1551.8047999999999</v>
      </c>
      <c r="X859" s="12" t="s">
        <v>259</v>
      </c>
      <c r="Y859" s="12">
        <v>1</v>
      </c>
      <c r="Z859" s="12">
        <v>1</v>
      </c>
      <c r="AA859" s="12">
        <v>0</v>
      </c>
      <c r="AB859" s="12">
        <v>0</v>
      </c>
      <c r="AC859" s="12">
        <v>4</v>
      </c>
      <c r="AD859" s="12">
        <v>2</v>
      </c>
      <c r="AE859" s="12">
        <v>1</v>
      </c>
      <c r="AF859" s="12">
        <v>23</v>
      </c>
      <c r="AG859" s="12" t="s">
        <v>2393</v>
      </c>
      <c r="AH859" s="12" t="s">
        <v>1552</v>
      </c>
    </row>
    <row r="860" spans="2:34" ht="28.8" x14ac:dyDescent="0.3">
      <c r="B860" s="12" t="s">
        <v>1105</v>
      </c>
      <c r="C860" s="12" t="s">
        <v>304</v>
      </c>
      <c r="D860" s="12" t="s">
        <v>322</v>
      </c>
      <c r="E860" s="12" t="s">
        <v>262</v>
      </c>
      <c r="F860" s="12" t="s">
        <v>1531</v>
      </c>
      <c r="G860" s="12" t="s">
        <v>1532</v>
      </c>
      <c r="H860" s="12" t="s">
        <v>1226</v>
      </c>
      <c r="I860" s="12" t="s">
        <v>1218</v>
      </c>
      <c r="J860" s="12" t="s">
        <v>1111</v>
      </c>
      <c r="K860" s="12" t="s">
        <v>1227</v>
      </c>
      <c r="L860" s="84" t="s">
        <v>722</v>
      </c>
      <c r="M860" s="85"/>
      <c r="N860" s="88" t="s">
        <v>722</v>
      </c>
      <c r="O860" s="118">
        <v>-0.35884614999999997</v>
      </c>
      <c r="P860" s="116">
        <v>1.82</v>
      </c>
      <c r="Q860" s="116">
        <v>1.1669</v>
      </c>
      <c r="R860" s="12">
        <v>0</v>
      </c>
      <c r="S860" s="116">
        <v>381.41039999999998</v>
      </c>
      <c r="T860" s="12">
        <v>1</v>
      </c>
      <c r="U860" s="12">
        <v>584</v>
      </c>
      <c r="V860" s="116">
        <v>1062.8800000000001</v>
      </c>
      <c r="W860" s="116">
        <v>681.46960000000001</v>
      </c>
      <c r="X860" s="12" t="s">
        <v>259</v>
      </c>
      <c r="Y860" s="12">
        <v>0</v>
      </c>
      <c r="Z860" s="12">
        <v>0</v>
      </c>
      <c r="AA860" s="12">
        <v>0</v>
      </c>
      <c r="AB860" s="12">
        <v>0</v>
      </c>
      <c r="AC860" s="12">
        <v>9</v>
      </c>
      <c r="AD860" s="12">
        <v>2</v>
      </c>
      <c r="AE860" s="12">
        <v>1</v>
      </c>
      <c r="AF860" s="12">
        <v>23</v>
      </c>
      <c r="AG860" s="12" t="s">
        <v>2389</v>
      </c>
      <c r="AH860" s="12" t="s">
        <v>1552</v>
      </c>
    </row>
    <row r="861" spans="2:34" ht="28.8" x14ac:dyDescent="0.3">
      <c r="B861" s="12" t="s">
        <v>1105</v>
      </c>
      <c r="C861" s="12" t="s">
        <v>304</v>
      </c>
      <c r="D861" s="12" t="s">
        <v>322</v>
      </c>
      <c r="E861" s="12" t="s">
        <v>259</v>
      </c>
      <c r="F861" s="12" t="s">
        <v>2846</v>
      </c>
      <c r="G861" s="12" t="s">
        <v>1532</v>
      </c>
      <c r="H861" s="12" t="s">
        <v>1226</v>
      </c>
      <c r="I861" s="12" t="s">
        <v>1218</v>
      </c>
      <c r="J861" s="12" t="s">
        <v>1111</v>
      </c>
      <c r="K861" s="12" t="s">
        <v>1227</v>
      </c>
      <c r="L861" s="84" t="s">
        <v>722</v>
      </c>
      <c r="M861" s="85"/>
      <c r="N861" s="88" t="s">
        <v>722</v>
      </c>
      <c r="O861" s="118">
        <v>1.862637E-2</v>
      </c>
      <c r="P861" s="116">
        <v>1.82</v>
      </c>
      <c r="Q861" s="116">
        <v>1.8539000000000001</v>
      </c>
      <c r="R861" s="12">
        <v>0</v>
      </c>
      <c r="S861" s="116">
        <v>-19.797599999999999</v>
      </c>
      <c r="T861" s="12">
        <v>2</v>
      </c>
      <c r="U861" s="12">
        <v>584</v>
      </c>
      <c r="V861" s="116">
        <v>1062.8800000000001</v>
      </c>
      <c r="W861" s="116">
        <v>1082.6776</v>
      </c>
      <c r="X861" s="12" t="s">
        <v>259</v>
      </c>
      <c r="Y861" s="12">
        <v>1</v>
      </c>
      <c r="Z861" s="12">
        <v>0</v>
      </c>
      <c r="AA861" s="12">
        <v>0</v>
      </c>
      <c r="AB861" s="12">
        <v>1</v>
      </c>
      <c r="AC861" s="12">
        <v>7</v>
      </c>
      <c r="AD861" s="12">
        <v>2</v>
      </c>
      <c r="AE861" s="12">
        <v>1</v>
      </c>
      <c r="AF861" s="12">
        <v>23</v>
      </c>
      <c r="AG861" s="12" t="s">
        <v>2390</v>
      </c>
      <c r="AH861" s="12" t="s">
        <v>1552</v>
      </c>
    </row>
    <row r="862" spans="2:34" ht="28.8" x14ac:dyDescent="0.3">
      <c r="B862" s="12" t="s">
        <v>1105</v>
      </c>
      <c r="C862" s="12" t="s">
        <v>304</v>
      </c>
      <c r="D862" s="12" t="s">
        <v>322</v>
      </c>
      <c r="E862" s="12" t="s">
        <v>246</v>
      </c>
      <c r="F862" s="12" t="s">
        <v>1531</v>
      </c>
      <c r="G862" s="12" t="s">
        <v>2898</v>
      </c>
      <c r="H862" s="12" t="s">
        <v>1226</v>
      </c>
      <c r="I862" s="12" t="s">
        <v>1218</v>
      </c>
      <c r="J862" s="12" t="s">
        <v>1111</v>
      </c>
      <c r="K862" s="12" t="s">
        <v>1227</v>
      </c>
      <c r="L862" s="84" t="s">
        <v>722</v>
      </c>
      <c r="M862" s="85"/>
      <c r="N862" s="88" t="s">
        <v>722</v>
      </c>
      <c r="O862" s="118">
        <v>9.5109890000000002E-2</v>
      </c>
      <c r="P862" s="116">
        <v>1.82</v>
      </c>
      <c r="Q862" s="116">
        <v>1.9931000000000001</v>
      </c>
      <c r="R862" s="12">
        <v>0</v>
      </c>
      <c r="S862" s="116">
        <v>-101.0904</v>
      </c>
      <c r="T862" s="12">
        <v>3</v>
      </c>
      <c r="U862" s="12">
        <v>584</v>
      </c>
      <c r="V862" s="116">
        <v>1062.8800000000001</v>
      </c>
      <c r="W862" s="116">
        <v>1163.9703999999999</v>
      </c>
      <c r="X862" s="12" t="s">
        <v>259</v>
      </c>
      <c r="Y862" s="12">
        <v>1</v>
      </c>
      <c r="Z862" s="12">
        <v>0</v>
      </c>
      <c r="AA862" s="12">
        <v>0</v>
      </c>
      <c r="AB862" s="12">
        <v>0</v>
      </c>
      <c r="AC862" s="12">
        <v>2</v>
      </c>
      <c r="AD862" s="12">
        <v>2</v>
      </c>
      <c r="AE862" s="12">
        <v>1</v>
      </c>
      <c r="AF862" s="12">
        <v>23</v>
      </c>
      <c r="AG862" s="12" t="s">
        <v>2391</v>
      </c>
      <c r="AH862" s="12" t="s">
        <v>1552</v>
      </c>
    </row>
    <row r="863" spans="2:34" ht="28.8" x14ac:dyDescent="0.3">
      <c r="B863" s="12" t="s">
        <v>1105</v>
      </c>
      <c r="C863" s="12" t="s">
        <v>304</v>
      </c>
      <c r="D863" s="12" t="s">
        <v>322</v>
      </c>
      <c r="E863" s="12" t="s">
        <v>249</v>
      </c>
      <c r="F863" s="12" t="s">
        <v>1531</v>
      </c>
      <c r="G863" s="12" t="s">
        <v>1532</v>
      </c>
      <c r="H863" s="12" t="s">
        <v>1226</v>
      </c>
      <c r="I863" s="12" t="s">
        <v>1218</v>
      </c>
      <c r="J863" s="12" t="s">
        <v>1111</v>
      </c>
      <c r="K863" s="12" t="s">
        <v>1227</v>
      </c>
      <c r="L863" s="84" t="s">
        <v>722</v>
      </c>
      <c r="M863" s="85"/>
      <c r="N863" s="88" t="s">
        <v>722</v>
      </c>
      <c r="O863" s="118">
        <v>0.24472526999999999</v>
      </c>
      <c r="P863" s="116">
        <v>1.82</v>
      </c>
      <c r="Q863" s="116">
        <v>2.2654000000000001</v>
      </c>
      <c r="R863" s="12">
        <v>0</v>
      </c>
      <c r="S863" s="116">
        <v>-260.11360000000002</v>
      </c>
      <c r="T863" s="12">
        <v>4</v>
      </c>
      <c r="U863" s="12">
        <v>584</v>
      </c>
      <c r="V863" s="116">
        <v>1062.8800000000001</v>
      </c>
      <c r="W863" s="116">
        <v>1322.9936</v>
      </c>
      <c r="X863" s="12" t="s">
        <v>259</v>
      </c>
      <c r="Y863" s="12">
        <v>1</v>
      </c>
      <c r="Z863" s="12">
        <v>0</v>
      </c>
      <c r="AA863" s="12">
        <v>0</v>
      </c>
      <c r="AB863" s="12">
        <v>0</v>
      </c>
      <c r="AC863" s="12">
        <v>3</v>
      </c>
      <c r="AD863" s="12">
        <v>2</v>
      </c>
      <c r="AE863" s="12">
        <v>1</v>
      </c>
      <c r="AF863" s="12">
        <v>23</v>
      </c>
      <c r="AG863" s="12" t="s">
        <v>2392</v>
      </c>
      <c r="AH863" s="12" t="s">
        <v>1552</v>
      </c>
    </row>
    <row r="864" spans="2:34" ht="28.8" x14ac:dyDescent="0.3">
      <c r="B864" s="12" t="s">
        <v>1105</v>
      </c>
      <c r="C864" s="12" t="s">
        <v>304</v>
      </c>
      <c r="D864" s="12" t="s">
        <v>327</v>
      </c>
      <c r="E864" s="12" t="s">
        <v>262</v>
      </c>
      <c r="F864" s="12" t="s">
        <v>1531</v>
      </c>
      <c r="G864" s="12" t="s">
        <v>1532</v>
      </c>
      <c r="H864" s="12" t="s">
        <v>1226</v>
      </c>
      <c r="I864" s="12" t="s">
        <v>1218</v>
      </c>
      <c r="J864" s="12" t="s">
        <v>1111</v>
      </c>
      <c r="K864" s="12" t="s">
        <v>1227</v>
      </c>
      <c r="L864" s="84" t="s">
        <v>723</v>
      </c>
      <c r="M864" s="85"/>
      <c r="N864" s="88" t="s">
        <v>723</v>
      </c>
      <c r="O864" s="118">
        <v>-0.99508136000000003</v>
      </c>
      <c r="P864" s="116">
        <v>2.7040000000000002</v>
      </c>
      <c r="Q864" s="116">
        <v>1.3299999999999999E-2</v>
      </c>
      <c r="R864" s="12">
        <v>0</v>
      </c>
      <c r="S864" s="116">
        <v>1571.3688</v>
      </c>
      <c r="T864" s="12">
        <v>0</v>
      </c>
      <c r="U864" s="12">
        <v>584</v>
      </c>
      <c r="V864" s="116">
        <v>1579.136</v>
      </c>
      <c r="W864" s="116">
        <v>7.7671999999999999</v>
      </c>
      <c r="X864" s="12" t="s">
        <v>259</v>
      </c>
      <c r="Y864" s="12">
        <v>0</v>
      </c>
      <c r="Z864" s="12">
        <v>0</v>
      </c>
      <c r="AA864" s="12">
        <v>1</v>
      </c>
      <c r="AB864" s="12">
        <v>0</v>
      </c>
      <c r="AC864" s="12">
        <v>9</v>
      </c>
      <c r="AD864" s="12">
        <v>3</v>
      </c>
      <c r="AE864" s="12">
        <v>1</v>
      </c>
      <c r="AF864" s="12">
        <v>23</v>
      </c>
      <c r="AG864" s="12" t="s">
        <v>2394</v>
      </c>
      <c r="AH864" s="12" t="s">
        <v>1552</v>
      </c>
    </row>
    <row r="865" spans="2:34" ht="28.8" x14ac:dyDescent="0.3">
      <c r="B865" s="12" t="s">
        <v>1105</v>
      </c>
      <c r="C865" s="12" t="s">
        <v>304</v>
      </c>
      <c r="D865" s="12" t="s">
        <v>327</v>
      </c>
      <c r="E865" s="12" t="s">
        <v>251</v>
      </c>
      <c r="F865" s="12" t="s">
        <v>1531</v>
      </c>
      <c r="G865" s="12" t="s">
        <v>2898</v>
      </c>
      <c r="H865" s="12" t="s">
        <v>1226</v>
      </c>
      <c r="I865" s="12" t="s">
        <v>1218</v>
      </c>
      <c r="J865" s="12" t="s">
        <v>1111</v>
      </c>
      <c r="K865" s="12" t="s">
        <v>1227</v>
      </c>
      <c r="L865" s="84" t="s">
        <v>723</v>
      </c>
      <c r="M865" s="85"/>
      <c r="N865" s="88" t="s">
        <v>723</v>
      </c>
      <c r="O865" s="118">
        <v>-0.64622780999999996</v>
      </c>
      <c r="P865" s="116">
        <v>2.7040000000000002</v>
      </c>
      <c r="Q865" s="116">
        <v>0.95660000000000001</v>
      </c>
      <c r="R865" s="12">
        <v>0</v>
      </c>
      <c r="S865" s="116">
        <v>1020.4816</v>
      </c>
      <c r="T865" s="12">
        <v>0</v>
      </c>
      <c r="U865" s="12">
        <v>584</v>
      </c>
      <c r="V865" s="116">
        <v>1579.136</v>
      </c>
      <c r="W865" s="116">
        <v>558.65440000000001</v>
      </c>
      <c r="X865" s="12" t="s">
        <v>259</v>
      </c>
      <c r="Y865" s="12">
        <v>0</v>
      </c>
      <c r="Z865" s="12">
        <v>0</v>
      </c>
      <c r="AA865" s="12">
        <v>1</v>
      </c>
      <c r="AB865" s="12">
        <v>0</v>
      </c>
      <c r="AC865" s="12">
        <v>4</v>
      </c>
      <c r="AD865" s="12">
        <v>3</v>
      </c>
      <c r="AE865" s="12">
        <v>1</v>
      </c>
      <c r="AF865" s="12">
        <v>23</v>
      </c>
      <c r="AG865" s="12" t="s">
        <v>2395</v>
      </c>
      <c r="AH865" s="12" t="s">
        <v>1552</v>
      </c>
    </row>
    <row r="866" spans="2:34" ht="28.8" x14ac:dyDescent="0.3">
      <c r="B866" s="12" t="s">
        <v>1105</v>
      </c>
      <c r="C866" s="12" t="s">
        <v>304</v>
      </c>
      <c r="D866" s="12" t="s">
        <v>327</v>
      </c>
      <c r="E866" s="12" t="s">
        <v>259</v>
      </c>
      <c r="F866" s="12" t="s">
        <v>2846</v>
      </c>
      <c r="G866" s="12" t="s">
        <v>1532</v>
      </c>
      <c r="H866" s="12" t="s">
        <v>1226</v>
      </c>
      <c r="I866" s="12" t="s">
        <v>1218</v>
      </c>
      <c r="J866" s="12" t="s">
        <v>1111</v>
      </c>
      <c r="K866" s="12" t="s">
        <v>1227</v>
      </c>
      <c r="L866" s="84" t="s">
        <v>723</v>
      </c>
      <c r="M866" s="85"/>
      <c r="N866" s="88" t="s">
        <v>723</v>
      </c>
      <c r="O866" s="118">
        <v>-0.51460799000000002</v>
      </c>
      <c r="P866" s="116">
        <v>2.7040000000000002</v>
      </c>
      <c r="Q866" s="116">
        <v>1.3125</v>
      </c>
      <c r="R866" s="12">
        <v>0</v>
      </c>
      <c r="S866" s="116">
        <v>812.63599999999997</v>
      </c>
      <c r="T866" s="12">
        <v>0</v>
      </c>
      <c r="U866" s="12">
        <v>584</v>
      </c>
      <c r="V866" s="116">
        <v>1579.136</v>
      </c>
      <c r="W866" s="116">
        <v>766.5</v>
      </c>
      <c r="X866" s="12" t="s">
        <v>259</v>
      </c>
      <c r="Y866" s="12">
        <v>0</v>
      </c>
      <c r="Z866" s="12">
        <v>0</v>
      </c>
      <c r="AA866" s="12">
        <v>1</v>
      </c>
      <c r="AB866" s="12">
        <v>1</v>
      </c>
      <c r="AC866" s="12">
        <v>7</v>
      </c>
      <c r="AD866" s="12">
        <v>3</v>
      </c>
      <c r="AE866" s="12">
        <v>1</v>
      </c>
      <c r="AF866" s="12">
        <v>23</v>
      </c>
      <c r="AG866" s="12" t="s">
        <v>2396</v>
      </c>
      <c r="AH866" s="12" t="s">
        <v>1552</v>
      </c>
    </row>
    <row r="867" spans="2:34" ht="28.8" x14ac:dyDescent="0.3">
      <c r="B867" s="12" t="s">
        <v>1105</v>
      </c>
      <c r="C867" s="12" t="s">
        <v>304</v>
      </c>
      <c r="D867" s="12" t="s">
        <v>327</v>
      </c>
      <c r="E867" s="12" t="s">
        <v>260</v>
      </c>
      <c r="F867" s="12" t="s">
        <v>2846</v>
      </c>
      <c r="G867" s="12" t="s">
        <v>2898</v>
      </c>
      <c r="H867" s="12" t="s">
        <v>1226</v>
      </c>
      <c r="I867" s="12" t="s">
        <v>1218</v>
      </c>
      <c r="J867" s="12" t="s">
        <v>1111</v>
      </c>
      <c r="K867" s="12" t="s">
        <v>1227</v>
      </c>
      <c r="L867" s="84" t="s">
        <v>723</v>
      </c>
      <c r="M867" s="85"/>
      <c r="N867" s="88" t="s">
        <v>723</v>
      </c>
      <c r="O867" s="118">
        <v>1.6709689299999999</v>
      </c>
      <c r="P867" s="116">
        <v>2.7040000000000002</v>
      </c>
      <c r="Q867" s="116">
        <v>7.2222999999999997</v>
      </c>
      <c r="R867" s="12">
        <v>0</v>
      </c>
      <c r="S867" s="116">
        <v>-2638.6871999999998</v>
      </c>
      <c r="T867" s="12">
        <v>0</v>
      </c>
      <c r="U867" s="12">
        <v>584</v>
      </c>
      <c r="V867" s="116">
        <v>1579.136</v>
      </c>
      <c r="W867" s="116">
        <v>4217.8231999999998</v>
      </c>
      <c r="X867" s="12" t="s">
        <v>259</v>
      </c>
      <c r="Y867" s="12">
        <v>1</v>
      </c>
      <c r="Z867" s="12">
        <v>1</v>
      </c>
      <c r="AA867" s="12">
        <v>0</v>
      </c>
      <c r="AB867" s="12">
        <v>0</v>
      </c>
      <c r="AC867" s="12">
        <v>8</v>
      </c>
      <c r="AD867" s="12">
        <v>3</v>
      </c>
      <c r="AE867" s="12">
        <v>1</v>
      </c>
      <c r="AF867" s="12">
        <v>23</v>
      </c>
      <c r="AG867" s="12" t="s">
        <v>2397</v>
      </c>
      <c r="AH867" s="12" t="s">
        <v>1552</v>
      </c>
    </row>
    <row r="868" spans="2:34" ht="28.8" x14ac:dyDescent="0.3">
      <c r="B868" s="12" t="s">
        <v>1105</v>
      </c>
      <c r="C868" s="12" t="s">
        <v>304</v>
      </c>
      <c r="D868" s="12" t="s">
        <v>327</v>
      </c>
      <c r="E868" s="12" t="s">
        <v>246</v>
      </c>
      <c r="F868" s="12" t="s">
        <v>1531</v>
      </c>
      <c r="G868" s="12" t="s">
        <v>2898</v>
      </c>
      <c r="H868" s="12" t="s">
        <v>1226</v>
      </c>
      <c r="I868" s="12" t="s">
        <v>1218</v>
      </c>
      <c r="J868" s="12" t="s">
        <v>1111</v>
      </c>
      <c r="K868" s="12" t="s">
        <v>1227</v>
      </c>
      <c r="L868" s="84" t="s">
        <v>722</v>
      </c>
      <c r="M868" s="85"/>
      <c r="N868" s="88" t="s">
        <v>722</v>
      </c>
      <c r="O868" s="118">
        <v>3.6205620000000001E-2</v>
      </c>
      <c r="P868" s="116">
        <v>2.7040000000000002</v>
      </c>
      <c r="Q868" s="116">
        <v>2.8018999999999998</v>
      </c>
      <c r="R868" s="12">
        <v>0</v>
      </c>
      <c r="S868" s="116">
        <v>-57.1736</v>
      </c>
      <c r="T868" s="12">
        <v>1</v>
      </c>
      <c r="U868" s="12">
        <v>584</v>
      </c>
      <c r="V868" s="116">
        <v>1579.136</v>
      </c>
      <c r="W868" s="116">
        <v>1636.3096</v>
      </c>
      <c r="X868" s="12" t="s">
        <v>259</v>
      </c>
      <c r="Y868" s="12">
        <v>1</v>
      </c>
      <c r="Z868" s="12">
        <v>0</v>
      </c>
      <c r="AA868" s="12">
        <v>0</v>
      </c>
      <c r="AB868" s="12">
        <v>0</v>
      </c>
      <c r="AC868" s="12">
        <v>2</v>
      </c>
      <c r="AD868" s="12">
        <v>3</v>
      </c>
      <c r="AE868" s="12">
        <v>1</v>
      </c>
      <c r="AF868" s="12">
        <v>23</v>
      </c>
      <c r="AG868" s="12" t="s">
        <v>2398</v>
      </c>
      <c r="AH868" s="12" t="s">
        <v>1552</v>
      </c>
    </row>
    <row r="869" spans="2:34" ht="28.8" x14ac:dyDescent="0.3">
      <c r="B869" s="12" t="s">
        <v>1105</v>
      </c>
      <c r="C869" s="12" t="s">
        <v>304</v>
      </c>
      <c r="D869" s="12" t="s">
        <v>327</v>
      </c>
      <c r="E869" s="12" t="s">
        <v>254</v>
      </c>
      <c r="F869" s="12" t="s">
        <v>2846</v>
      </c>
      <c r="G869" s="12" t="s">
        <v>1532</v>
      </c>
      <c r="H869" s="12" t="s">
        <v>1226</v>
      </c>
      <c r="I869" s="12" t="s">
        <v>1218</v>
      </c>
      <c r="J869" s="12" t="s">
        <v>1111</v>
      </c>
      <c r="K869" s="12" t="s">
        <v>1227</v>
      </c>
      <c r="L869" s="84" t="s">
        <v>722</v>
      </c>
      <c r="M869" s="85"/>
      <c r="N869" s="88" t="s">
        <v>722</v>
      </c>
      <c r="O869" s="118">
        <v>0.27625739999999999</v>
      </c>
      <c r="P869" s="116">
        <v>2.7040000000000002</v>
      </c>
      <c r="Q869" s="116">
        <v>3.4510000000000001</v>
      </c>
      <c r="R869" s="12">
        <v>0</v>
      </c>
      <c r="S869" s="116">
        <v>-436.24799999999999</v>
      </c>
      <c r="T869" s="12">
        <v>2</v>
      </c>
      <c r="U869" s="12">
        <v>584</v>
      </c>
      <c r="V869" s="116">
        <v>1579.136</v>
      </c>
      <c r="W869" s="116">
        <v>2015.384</v>
      </c>
      <c r="X869" s="12" t="s">
        <v>259</v>
      </c>
      <c r="Y869" s="12">
        <v>1</v>
      </c>
      <c r="Z869" s="12">
        <v>0</v>
      </c>
      <c r="AA869" s="12">
        <v>0</v>
      </c>
      <c r="AB869" s="12">
        <v>0</v>
      </c>
      <c r="AC869" s="12">
        <v>5</v>
      </c>
      <c r="AD869" s="12">
        <v>3</v>
      </c>
      <c r="AE869" s="12">
        <v>1</v>
      </c>
      <c r="AF869" s="12">
        <v>23</v>
      </c>
      <c r="AG869" s="12" t="s">
        <v>2399</v>
      </c>
      <c r="AH869" s="12" t="s">
        <v>1552</v>
      </c>
    </row>
    <row r="870" spans="2:34" ht="28.8" x14ac:dyDescent="0.3">
      <c r="B870" s="12" t="s">
        <v>1105</v>
      </c>
      <c r="C870" s="12" t="s">
        <v>304</v>
      </c>
      <c r="D870" s="12" t="s">
        <v>327</v>
      </c>
      <c r="E870" s="12" t="s">
        <v>249</v>
      </c>
      <c r="F870" s="12" t="s">
        <v>1531</v>
      </c>
      <c r="G870" s="12" t="s">
        <v>1532</v>
      </c>
      <c r="H870" s="12" t="s">
        <v>1226</v>
      </c>
      <c r="I870" s="12" t="s">
        <v>1218</v>
      </c>
      <c r="J870" s="12" t="s">
        <v>1111</v>
      </c>
      <c r="K870" s="12" t="s">
        <v>1227</v>
      </c>
      <c r="L870" s="84" t="s">
        <v>722</v>
      </c>
      <c r="M870" s="85"/>
      <c r="N870" s="88" t="s">
        <v>722</v>
      </c>
      <c r="O870" s="118">
        <v>0.37525888000000002</v>
      </c>
      <c r="P870" s="116">
        <v>2.7040000000000002</v>
      </c>
      <c r="Q870" s="116">
        <v>3.7187000000000001</v>
      </c>
      <c r="R870" s="12">
        <v>0</v>
      </c>
      <c r="S870" s="116">
        <v>-592.58479999999997</v>
      </c>
      <c r="T870" s="12">
        <v>3</v>
      </c>
      <c r="U870" s="12">
        <v>584</v>
      </c>
      <c r="V870" s="116">
        <v>1579.136</v>
      </c>
      <c r="W870" s="116">
        <v>2171.7208000000001</v>
      </c>
      <c r="X870" s="12" t="s">
        <v>259</v>
      </c>
      <c r="Y870" s="12">
        <v>1</v>
      </c>
      <c r="Z870" s="12">
        <v>0</v>
      </c>
      <c r="AA870" s="12">
        <v>0</v>
      </c>
      <c r="AB870" s="12">
        <v>0</v>
      </c>
      <c r="AC870" s="12">
        <v>3</v>
      </c>
      <c r="AD870" s="12">
        <v>3</v>
      </c>
      <c r="AE870" s="12">
        <v>1</v>
      </c>
      <c r="AF870" s="12">
        <v>23</v>
      </c>
      <c r="AG870" s="12" t="s">
        <v>2400</v>
      </c>
      <c r="AH870" s="12" t="s">
        <v>1552</v>
      </c>
    </row>
    <row r="871" spans="2:34" ht="28.8" x14ac:dyDescent="0.3">
      <c r="B871" s="12" t="s">
        <v>1105</v>
      </c>
      <c r="C871" s="12" t="s">
        <v>304</v>
      </c>
      <c r="D871" s="12" t="s">
        <v>330</v>
      </c>
      <c r="E871" s="12" t="s">
        <v>262</v>
      </c>
      <c r="F871" s="12" t="s">
        <v>1531</v>
      </c>
      <c r="G871" s="12" t="s">
        <v>1532</v>
      </c>
      <c r="H871" s="12" t="s">
        <v>1226</v>
      </c>
      <c r="I871" s="12" t="s">
        <v>1218</v>
      </c>
      <c r="J871" s="12" t="s">
        <v>1111</v>
      </c>
      <c r="K871" s="12" t="s">
        <v>1227</v>
      </c>
      <c r="L871" s="84" t="s">
        <v>723</v>
      </c>
      <c r="M871" s="85"/>
      <c r="N871" s="88" t="s">
        <v>723</v>
      </c>
      <c r="O871" s="118">
        <v>-0.52692634999999999</v>
      </c>
      <c r="P871" s="116">
        <v>30.524000000000001</v>
      </c>
      <c r="Q871" s="116">
        <v>14.440099999999999</v>
      </c>
      <c r="R871" s="12">
        <v>0</v>
      </c>
      <c r="S871" s="116">
        <v>9392.9976000000006</v>
      </c>
      <c r="T871" s="12">
        <v>0</v>
      </c>
      <c r="U871" s="12">
        <v>584</v>
      </c>
      <c r="V871" s="116">
        <v>17826.016</v>
      </c>
      <c r="W871" s="116">
        <v>8433.0184000000008</v>
      </c>
      <c r="X871" s="12" t="s">
        <v>259</v>
      </c>
      <c r="Y871" s="12">
        <v>0</v>
      </c>
      <c r="Z871" s="12">
        <v>0</v>
      </c>
      <c r="AA871" s="12">
        <v>1</v>
      </c>
      <c r="AB871" s="12">
        <v>0</v>
      </c>
      <c r="AC871" s="12">
        <v>9</v>
      </c>
      <c r="AD871" s="12">
        <v>4</v>
      </c>
      <c r="AE871" s="12">
        <v>1</v>
      </c>
      <c r="AF871" s="12">
        <v>23</v>
      </c>
      <c r="AG871" s="12" t="s">
        <v>2401</v>
      </c>
      <c r="AH871" s="12" t="s">
        <v>1552</v>
      </c>
    </row>
    <row r="872" spans="2:34" ht="28.8" x14ac:dyDescent="0.3">
      <c r="B872" s="12" t="s">
        <v>1105</v>
      </c>
      <c r="C872" s="12" t="s">
        <v>304</v>
      </c>
      <c r="D872" s="12" t="s">
        <v>330</v>
      </c>
      <c r="E872" s="12" t="s">
        <v>249</v>
      </c>
      <c r="F872" s="12" t="s">
        <v>1531</v>
      </c>
      <c r="G872" s="12" t="s">
        <v>1532</v>
      </c>
      <c r="H872" s="12" t="s">
        <v>1226</v>
      </c>
      <c r="I872" s="12" t="s">
        <v>1218</v>
      </c>
      <c r="J872" s="12" t="s">
        <v>1111</v>
      </c>
      <c r="K872" s="12" t="s">
        <v>1227</v>
      </c>
      <c r="L872" s="84" t="s">
        <v>723</v>
      </c>
      <c r="M872" s="85"/>
      <c r="N872" s="88" t="s">
        <v>723</v>
      </c>
      <c r="O872" s="118">
        <v>0.59638972999999995</v>
      </c>
      <c r="P872" s="116">
        <v>30.524000000000001</v>
      </c>
      <c r="Q872" s="116">
        <v>48.728200000000001</v>
      </c>
      <c r="R872" s="12">
        <v>0</v>
      </c>
      <c r="S872" s="116">
        <v>-10631.2528</v>
      </c>
      <c r="T872" s="12">
        <v>0</v>
      </c>
      <c r="U872" s="12">
        <v>584</v>
      </c>
      <c r="V872" s="116">
        <v>17826.016</v>
      </c>
      <c r="W872" s="116">
        <v>28457.268800000002</v>
      </c>
      <c r="X872" s="12" t="s">
        <v>259</v>
      </c>
      <c r="Y872" s="12">
        <v>1</v>
      </c>
      <c r="Z872" s="12">
        <v>1</v>
      </c>
      <c r="AA872" s="12">
        <v>0</v>
      </c>
      <c r="AB872" s="12">
        <v>0</v>
      </c>
      <c r="AC872" s="12">
        <v>3</v>
      </c>
      <c r="AD872" s="12">
        <v>4</v>
      </c>
      <c r="AE872" s="12">
        <v>1</v>
      </c>
      <c r="AF872" s="12">
        <v>23</v>
      </c>
      <c r="AG872" s="12" t="s">
        <v>2402</v>
      </c>
      <c r="AH872" s="12" t="s">
        <v>1552</v>
      </c>
    </row>
    <row r="873" spans="2:34" ht="28.8" x14ac:dyDescent="0.3">
      <c r="B873" s="12" t="s">
        <v>1105</v>
      </c>
      <c r="C873" s="12" t="s">
        <v>304</v>
      </c>
      <c r="D873" s="12" t="s">
        <v>330</v>
      </c>
      <c r="E873" s="12" t="s">
        <v>260</v>
      </c>
      <c r="F873" s="12" t="s">
        <v>2846</v>
      </c>
      <c r="G873" s="12" t="s">
        <v>2898</v>
      </c>
      <c r="H873" s="12" t="s">
        <v>1226</v>
      </c>
      <c r="I873" s="12" t="s">
        <v>1218</v>
      </c>
      <c r="J873" s="12" t="s">
        <v>1111</v>
      </c>
      <c r="K873" s="12" t="s">
        <v>1227</v>
      </c>
      <c r="L873" s="84" t="s">
        <v>723</v>
      </c>
      <c r="M873" s="85"/>
      <c r="N873" s="88" t="s">
        <v>723</v>
      </c>
      <c r="O873" s="118">
        <v>0.65209342999999997</v>
      </c>
      <c r="P873" s="116">
        <v>30.524000000000001</v>
      </c>
      <c r="Q873" s="116">
        <v>50.4285</v>
      </c>
      <c r="R873" s="12">
        <v>0</v>
      </c>
      <c r="S873" s="116">
        <v>-11624.227999999999</v>
      </c>
      <c r="T873" s="12">
        <v>0</v>
      </c>
      <c r="U873" s="12">
        <v>584</v>
      </c>
      <c r="V873" s="116">
        <v>17826.016</v>
      </c>
      <c r="W873" s="116">
        <v>29450.243999999999</v>
      </c>
      <c r="X873" s="12" t="s">
        <v>259</v>
      </c>
      <c r="Y873" s="12">
        <v>1</v>
      </c>
      <c r="Z873" s="12">
        <v>1</v>
      </c>
      <c r="AA873" s="12">
        <v>0</v>
      </c>
      <c r="AB873" s="12">
        <v>0</v>
      </c>
      <c r="AC873" s="12">
        <v>8</v>
      </c>
      <c r="AD873" s="12">
        <v>4</v>
      </c>
      <c r="AE873" s="12">
        <v>1</v>
      </c>
      <c r="AF873" s="12">
        <v>23</v>
      </c>
      <c r="AG873" s="12" t="s">
        <v>2403</v>
      </c>
      <c r="AH873" s="12" t="s">
        <v>1552</v>
      </c>
    </row>
    <row r="874" spans="2:34" ht="28.8" x14ac:dyDescent="0.3">
      <c r="B874" s="12" t="s">
        <v>1105</v>
      </c>
      <c r="C874" s="12" t="s">
        <v>304</v>
      </c>
      <c r="D874" s="12" t="s">
        <v>330</v>
      </c>
      <c r="E874" s="12" t="s">
        <v>259</v>
      </c>
      <c r="F874" s="12" t="s">
        <v>2846</v>
      </c>
      <c r="G874" s="12" t="s">
        <v>1532</v>
      </c>
      <c r="H874" s="12" t="s">
        <v>1226</v>
      </c>
      <c r="I874" s="12" t="s">
        <v>1218</v>
      </c>
      <c r="J874" s="12" t="s">
        <v>1111</v>
      </c>
      <c r="K874" s="12" t="s">
        <v>1227</v>
      </c>
      <c r="L874" s="84" t="s">
        <v>722</v>
      </c>
      <c r="M874" s="85"/>
      <c r="N874" s="88" t="s">
        <v>722</v>
      </c>
      <c r="O874" s="118">
        <v>-0.35878652999999999</v>
      </c>
      <c r="P874" s="116">
        <v>30.524000000000001</v>
      </c>
      <c r="Q874" s="116">
        <v>19.572399999999998</v>
      </c>
      <c r="R874" s="12">
        <v>0</v>
      </c>
      <c r="S874" s="116">
        <v>6395.7343999999903</v>
      </c>
      <c r="T874" s="12">
        <v>1</v>
      </c>
      <c r="U874" s="12">
        <v>584</v>
      </c>
      <c r="V874" s="116">
        <v>17826.016</v>
      </c>
      <c r="W874" s="116">
        <v>11430.2816</v>
      </c>
      <c r="X874" s="12" t="s">
        <v>259</v>
      </c>
      <c r="Y874" s="12">
        <v>0</v>
      </c>
      <c r="Z874" s="12">
        <v>0</v>
      </c>
      <c r="AA874" s="12">
        <v>0</v>
      </c>
      <c r="AB874" s="12">
        <v>1</v>
      </c>
      <c r="AC874" s="12">
        <v>7</v>
      </c>
      <c r="AD874" s="12">
        <v>4</v>
      </c>
      <c r="AE874" s="12">
        <v>1</v>
      </c>
      <c r="AF874" s="12">
        <v>23</v>
      </c>
      <c r="AG874" s="12" t="s">
        <v>2404</v>
      </c>
      <c r="AH874" s="12" t="s">
        <v>1552</v>
      </c>
    </row>
    <row r="875" spans="2:34" ht="28.8" x14ac:dyDescent="0.3">
      <c r="B875" s="12" t="s">
        <v>1105</v>
      </c>
      <c r="C875" s="12" t="s">
        <v>304</v>
      </c>
      <c r="D875" s="12" t="s">
        <v>330</v>
      </c>
      <c r="E875" s="12" t="s">
        <v>251</v>
      </c>
      <c r="F875" s="12" t="s">
        <v>1531</v>
      </c>
      <c r="G875" s="12" t="s">
        <v>2898</v>
      </c>
      <c r="H875" s="12" t="s">
        <v>1226</v>
      </c>
      <c r="I875" s="12" t="s">
        <v>1218</v>
      </c>
      <c r="J875" s="12" t="s">
        <v>1111</v>
      </c>
      <c r="K875" s="12" t="s">
        <v>1227</v>
      </c>
      <c r="L875" s="84" t="s">
        <v>722</v>
      </c>
      <c r="M875" s="85"/>
      <c r="N875" s="88" t="s">
        <v>722</v>
      </c>
      <c r="O875" s="118">
        <v>-1.1079810000000001E-2</v>
      </c>
      <c r="P875" s="116">
        <v>30.524000000000001</v>
      </c>
      <c r="Q875" s="116">
        <v>30.1858</v>
      </c>
      <c r="R875" s="12">
        <v>0</v>
      </c>
      <c r="S875" s="116">
        <v>197.50880000000001</v>
      </c>
      <c r="T875" s="12">
        <v>2</v>
      </c>
      <c r="U875" s="12">
        <v>584</v>
      </c>
      <c r="V875" s="116">
        <v>17826.016</v>
      </c>
      <c r="W875" s="116">
        <v>17628.5072</v>
      </c>
      <c r="X875" s="12" t="s">
        <v>259</v>
      </c>
      <c r="Y875" s="12">
        <v>0</v>
      </c>
      <c r="Z875" s="12">
        <v>0</v>
      </c>
      <c r="AA875" s="12">
        <v>0</v>
      </c>
      <c r="AB875" s="12">
        <v>0</v>
      </c>
      <c r="AC875" s="12">
        <v>4</v>
      </c>
      <c r="AD875" s="12">
        <v>4</v>
      </c>
      <c r="AE875" s="12">
        <v>1</v>
      </c>
      <c r="AF875" s="12">
        <v>23</v>
      </c>
      <c r="AG875" s="12" t="s">
        <v>2405</v>
      </c>
      <c r="AH875" s="12" t="s">
        <v>1552</v>
      </c>
    </row>
    <row r="876" spans="2:34" ht="28.8" x14ac:dyDescent="0.3">
      <c r="B876" s="12" t="s">
        <v>1105</v>
      </c>
      <c r="C876" s="12" t="s">
        <v>304</v>
      </c>
      <c r="D876" s="12" t="s">
        <v>330</v>
      </c>
      <c r="E876" s="12" t="s">
        <v>246</v>
      </c>
      <c r="F876" s="12" t="s">
        <v>1531</v>
      </c>
      <c r="G876" s="12" t="s">
        <v>2898</v>
      </c>
      <c r="H876" s="12" t="s">
        <v>1226</v>
      </c>
      <c r="I876" s="12" t="s">
        <v>1218</v>
      </c>
      <c r="J876" s="12" t="s">
        <v>1111</v>
      </c>
      <c r="K876" s="12" t="s">
        <v>1227</v>
      </c>
      <c r="L876" s="84" t="s">
        <v>722</v>
      </c>
      <c r="M876" s="85"/>
      <c r="N876" s="88" t="s">
        <v>722</v>
      </c>
      <c r="O876" s="118">
        <v>0.10343009</v>
      </c>
      <c r="P876" s="116">
        <v>30.524000000000001</v>
      </c>
      <c r="Q876" s="116">
        <v>33.681100000000001</v>
      </c>
      <c r="R876" s="12">
        <v>0</v>
      </c>
      <c r="S876" s="116">
        <v>-1843.7464</v>
      </c>
      <c r="T876" s="12">
        <v>3</v>
      </c>
      <c r="U876" s="12">
        <v>584</v>
      </c>
      <c r="V876" s="116">
        <v>17826.016</v>
      </c>
      <c r="W876" s="116">
        <v>19669.7624</v>
      </c>
      <c r="X876" s="12" t="s">
        <v>259</v>
      </c>
      <c r="Y876" s="12">
        <v>1</v>
      </c>
      <c r="Z876" s="12">
        <v>0</v>
      </c>
      <c r="AA876" s="12">
        <v>0</v>
      </c>
      <c r="AB876" s="12">
        <v>0</v>
      </c>
      <c r="AC876" s="12">
        <v>2</v>
      </c>
      <c r="AD876" s="12">
        <v>4</v>
      </c>
      <c r="AE876" s="12">
        <v>1</v>
      </c>
      <c r="AF876" s="12">
        <v>23</v>
      </c>
      <c r="AG876" s="12" t="s">
        <v>2406</v>
      </c>
      <c r="AH876" s="12" t="s">
        <v>1552</v>
      </c>
    </row>
    <row r="877" spans="2:34" ht="28.8" x14ac:dyDescent="0.3">
      <c r="B877" s="12" t="s">
        <v>1105</v>
      </c>
      <c r="C877" s="12" t="s">
        <v>304</v>
      </c>
      <c r="D877" s="12" t="s">
        <v>330</v>
      </c>
      <c r="E877" s="12" t="s">
        <v>254</v>
      </c>
      <c r="F877" s="12" t="s">
        <v>2846</v>
      </c>
      <c r="G877" s="12" t="s">
        <v>1532</v>
      </c>
      <c r="H877" s="12" t="s">
        <v>1226</v>
      </c>
      <c r="I877" s="12" t="s">
        <v>1218</v>
      </c>
      <c r="J877" s="12" t="s">
        <v>1111</v>
      </c>
      <c r="K877" s="12" t="s">
        <v>1227</v>
      </c>
      <c r="L877" s="84" t="s">
        <v>722</v>
      </c>
      <c r="M877" s="85"/>
      <c r="N877" s="88" t="s">
        <v>722</v>
      </c>
      <c r="O877" s="118">
        <v>0.19340847</v>
      </c>
      <c r="P877" s="116">
        <v>30.524000000000001</v>
      </c>
      <c r="Q877" s="116">
        <v>36.427599999999998</v>
      </c>
      <c r="R877" s="12">
        <v>0</v>
      </c>
      <c r="S877" s="116">
        <v>-3447.7024000000001</v>
      </c>
      <c r="T877" s="12">
        <v>4</v>
      </c>
      <c r="U877" s="12">
        <v>584</v>
      </c>
      <c r="V877" s="116">
        <v>17826.016</v>
      </c>
      <c r="W877" s="116">
        <v>21273.718400000002</v>
      </c>
      <c r="X877" s="12" t="s">
        <v>259</v>
      </c>
      <c r="Y877" s="12">
        <v>1</v>
      </c>
      <c r="Z877" s="12">
        <v>0</v>
      </c>
      <c r="AA877" s="12">
        <v>0</v>
      </c>
      <c r="AB877" s="12">
        <v>0</v>
      </c>
      <c r="AC877" s="12">
        <v>5</v>
      </c>
      <c r="AD877" s="12">
        <v>4</v>
      </c>
      <c r="AE877" s="12">
        <v>1</v>
      </c>
      <c r="AF877" s="12">
        <v>23</v>
      </c>
      <c r="AG877" s="12" t="s">
        <v>2407</v>
      </c>
      <c r="AH877" s="12" t="s">
        <v>1552</v>
      </c>
    </row>
    <row r="878" spans="2:34" ht="28.8" x14ac:dyDescent="0.3">
      <c r="B878" s="12" t="s">
        <v>1105</v>
      </c>
      <c r="C878" s="12" t="s">
        <v>304</v>
      </c>
      <c r="D878" s="12" t="s">
        <v>333</v>
      </c>
      <c r="E878" s="12" t="s">
        <v>262</v>
      </c>
      <c r="F878" s="12" t="s">
        <v>1531</v>
      </c>
      <c r="G878" s="12" t="s">
        <v>1532</v>
      </c>
      <c r="H878" s="12" t="s">
        <v>1226</v>
      </c>
      <c r="I878" s="12" t="s">
        <v>1218</v>
      </c>
      <c r="J878" s="12" t="s">
        <v>1111</v>
      </c>
      <c r="K878" s="12" t="s">
        <v>1227</v>
      </c>
      <c r="L878" s="84" t="s">
        <v>723</v>
      </c>
      <c r="M878" s="85"/>
      <c r="N878" s="88" t="s">
        <v>723</v>
      </c>
      <c r="O878" s="118">
        <v>-0.52692503999999996</v>
      </c>
      <c r="P878" s="116">
        <v>17826.016</v>
      </c>
      <c r="Q878" s="116">
        <v>8433.0418000000009</v>
      </c>
      <c r="R878" s="12">
        <v>0</v>
      </c>
      <c r="S878" s="116">
        <v>9392.9742000000006</v>
      </c>
      <c r="T878" s="12">
        <v>0</v>
      </c>
      <c r="U878" s="12">
        <v>1</v>
      </c>
      <c r="V878" s="116">
        <v>17826.016</v>
      </c>
      <c r="W878" s="116">
        <v>8433.0418000000009</v>
      </c>
      <c r="X878" s="12" t="s">
        <v>259</v>
      </c>
      <c r="Y878" s="12">
        <v>0</v>
      </c>
      <c r="Z878" s="12">
        <v>0</v>
      </c>
      <c r="AA878" s="12">
        <v>1</v>
      </c>
      <c r="AB878" s="12">
        <v>0</v>
      </c>
      <c r="AC878" s="12">
        <v>9</v>
      </c>
      <c r="AD878" s="12">
        <v>5</v>
      </c>
      <c r="AE878" s="12">
        <v>1</v>
      </c>
      <c r="AF878" s="12">
        <v>23</v>
      </c>
      <c r="AG878" s="12" t="s">
        <v>2408</v>
      </c>
      <c r="AH878" s="12" t="s">
        <v>1552</v>
      </c>
    </row>
    <row r="879" spans="2:34" ht="28.8" x14ac:dyDescent="0.3">
      <c r="B879" s="12" t="s">
        <v>1105</v>
      </c>
      <c r="C879" s="12" t="s">
        <v>304</v>
      </c>
      <c r="D879" s="12" t="s">
        <v>333</v>
      </c>
      <c r="E879" s="12" t="s">
        <v>249</v>
      </c>
      <c r="F879" s="12" t="s">
        <v>1531</v>
      </c>
      <c r="G879" s="12" t="s">
        <v>1532</v>
      </c>
      <c r="H879" s="12" t="s">
        <v>1226</v>
      </c>
      <c r="I879" s="12" t="s">
        <v>1218</v>
      </c>
      <c r="J879" s="12" t="s">
        <v>1111</v>
      </c>
      <c r="K879" s="12" t="s">
        <v>1227</v>
      </c>
      <c r="L879" s="84" t="s">
        <v>723</v>
      </c>
      <c r="M879" s="85"/>
      <c r="N879" s="88" t="s">
        <v>723</v>
      </c>
      <c r="O879" s="118">
        <v>0.59638840999999998</v>
      </c>
      <c r="P879" s="116">
        <v>17826.016</v>
      </c>
      <c r="Q879" s="116">
        <v>28457.2454</v>
      </c>
      <c r="R879" s="12">
        <v>0</v>
      </c>
      <c r="S879" s="116">
        <v>-10631.2294</v>
      </c>
      <c r="T879" s="12">
        <v>0</v>
      </c>
      <c r="U879" s="12">
        <v>1</v>
      </c>
      <c r="V879" s="116">
        <v>17826.016</v>
      </c>
      <c r="W879" s="116">
        <v>28457.2454</v>
      </c>
      <c r="X879" s="12" t="s">
        <v>259</v>
      </c>
      <c r="Y879" s="12">
        <v>1</v>
      </c>
      <c r="Z879" s="12">
        <v>1</v>
      </c>
      <c r="AA879" s="12">
        <v>0</v>
      </c>
      <c r="AB879" s="12">
        <v>0</v>
      </c>
      <c r="AC879" s="12">
        <v>3</v>
      </c>
      <c r="AD879" s="12">
        <v>5</v>
      </c>
      <c r="AE879" s="12">
        <v>1</v>
      </c>
      <c r="AF879" s="12">
        <v>23</v>
      </c>
      <c r="AG879" s="12" t="s">
        <v>2409</v>
      </c>
      <c r="AH879" s="12" t="s">
        <v>1552</v>
      </c>
    </row>
    <row r="880" spans="2:34" ht="28.8" x14ac:dyDescent="0.3">
      <c r="B880" s="12" t="s">
        <v>1105</v>
      </c>
      <c r="C880" s="12" t="s">
        <v>304</v>
      </c>
      <c r="D880" s="12" t="s">
        <v>333</v>
      </c>
      <c r="E880" s="12" t="s">
        <v>260</v>
      </c>
      <c r="F880" s="12" t="s">
        <v>2846</v>
      </c>
      <c r="G880" s="12" t="s">
        <v>2898</v>
      </c>
      <c r="H880" s="12" t="s">
        <v>1226</v>
      </c>
      <c r="I880" s="12" t="s">
        <v>1218</v>
      </c>
      <c r="J880" s="12" t="s">
        <v>1111</v>
      </c>
      <c r="K880" s="12" t="s">
        <v>1227</v>
      </c>
      <c r="L880" s="84" t="s">
        <v>723</v>
      </c>
      <c r="M880" s="85"/>
      <c r="N880" s="88" t="s">
        <v>723</v>
      </c>
      <c r="O880" s="118">
        <v>0.6520937</v>
      </c>
      <c r="P880" s="116">
        <v>17826.016</v>
      </c>
      <c r="Q880" s="116">
        <v>29450.2487</v>
      </c>
      <c r="R880" s="12">
        <v>0</v>
      </c>
      <c r="S880" s="116">
        <v>-11624.2327</v>
      </c>
      <c r="T880" s="12">
        <v>0</v>
      </c>
      <c r="U880" s="12">
        <v>1</v>
      </c>
      <c r="V880" s="116">
        <v>17826.016</v>
      </c>
      <c r="W880" s="116">
        <v>29450.2487</v>
      </c>
      <c r="X880" s="12" t="s">
        <v>259</v>
      </c>
      <c r="Y880" s="12">
        <v>1</v>
      </c>
      <c r="Z880" s="12">
        <v>1</v>
      </c>
      <c r="AA880" s="12">
        <v>0</v>
      </c>
      <c r="AB880" s="12">
        <v>0</v>
      </c>
      <c r="AC880" s="12">
        <v>8</v>
      </c>
      <c r="AD880" s="12">
        <v>5</v>
      </c>
      <c r="AE880" s="12">
        <v>1</v>
      </c>
      <c r="AF880" s="12">
        <v>23</v>
      </c>
      <c r="AG880" s="12" t="s">
        <v>2410</v>
      </c>
      <c r="AH880" s="12" t="s">
        <v>1552</v>
      </c>
    </row>
    <row r="881" spans="2:34" ht="28.8" x14ac:dyDescent="0.3">
      <c r="B881" s="12" t="s">
        <v>1105</v>
      </c>
      <c r="C881" s="12" t="s">
        <v>304</v>
      </c>
      <c r="D881" s="12" t="s">
        <v>333</v>
      </c>
      <c r="E881" s="12" t="s">
        <v>259</v>
      </c>
      <c r="F881" s="12" t="s">
        <v>2846</v>
      </c>
      <c r="G881" s="12" t="s">
        <v>1532</v>
      </c>
      <c r="H881" s="12" t="s">
        <v>1226</v>
      </c>
      <c r="I881" s="12" t="s">
        <v>1218</v>
      </c>
      <c r="J881" s="12" t="s">
        <v>1111</v>
      </c>
      <c r="K881" s="12" t="s">
        <v>1227</v>
      </c>
      <c r="L881" s="84" t="s">
        <v>722</v>
      </c>
      <c r="M881" s="85"/>
      <c r="N881" s="88" t="s">
        <v>722</v>
      </c>
      <c r="O881" s="118">
        <v>-0.35878789999999999</v>
      </c>
      <c r="P881" s="116">
        <v>17826.016</v>
      </c>
      <c r="Q881" s="116">
        <v>11430.257100000001</v>
      </c>
      <c r="R881" s="12">
        <v>0</v>
      </c>
      <c r="S881" s="116">
        <v>6395.7588999999998</v>
      </c>
      <c r="T881" s="12">
        <v>1</v>
      </c>
      <c r="U881" s="12">
        <v>1</v>
      </c>
      <c r="V881" s="116">
        <v>17826.016</v>
      </c>
      <c r="W881" s="116">
        <v>11430.257100000001</v>
      </c>
      <c r="X881" s="12" t="s">
        <v>259</v>
      </c>
      <c r="Y881" s="12">
        <v>0</v>
      </c>
      <c r="Z881" s="12">
        <v>0</v>
      </c>
      <c r="AA881" s="12">
        <v>0</v>
      </c>
      <c r="AB881" s="12">
        <v>1</v>
      </c>
      <c r="AC881" s="12">
        <v>7</v>
      </c>
      <c r="AD881" s="12">
        <v>5</v>
      </c>
      <c r="AE881" s="12">
        <v>1</v>
      </c>
      <c r="AF881" s="12">
        <v>23</v>
      </c>
      <c r="AG881" s="12" t="s">
        <v>2411</v>
      </c>
      <c r="AH881" s="12" t="s">
        <v>1552</v>
      </c>
    </row>
    <row r="882" spans="2:34" ht="28.8" x14ac:dyDescent="0.3">
      <c r="B882" s="12" t="s">
        <v>1105</v>
      </c>
      <c r="C882" s="12" t="s">
        <v>304</v>
      </c>
      <c r="D882" s="12" t="s">
        <v>333</v>
      </c>
      <c r="E882" s="12" t="s">
        <v>251</v>
      </c>
      <c r="F882" s="12" t="s">
        <v>1531</v>
      </c>
      <c r="G882" s="12" t="s">
        <v>2898</v>
      </c>
      <c r="H882" s="12" t="s">
        <v>1226</v>
      </c>
      <c r="I882" s="12" t="s">
        <v>1218</v>
      </c>
      <c r="J882" s="12" t="s">
        <v>1111</v>
      </c>
      <c r="K882" s="12" t="s">
        <v>1227</v>
      </c>
      <c r="L882" s="84" t="s">
        <v>722</v>
      </c>
      <c r="M882" s="85"/>
      <c r="N882" s="88" t="s">
        <v>722</v>
      </c>
      <c r="O882" s="118">
        <v>-1.1080069999999999E-2</v>
      </c>
      <c r="P882" s="116">
        <v>17826.016</v>
      </c>
      <c r="Q882" s="116">
        <v>17628.502499999999</v>
      </c>
      <c r="R882" s="12">
        <v>0</v>
      </c>
      <c r="S882" s="116">
        <v>197.51349999999999</v>
      </c>
      <c r="T882" s="12">
        <v>2</v>
      </c>
      <c r="U882" s="12">
        <v>1</v>
      </c>
      <c r="V882" s="116">
        <v>17826.016</v>
      </c>
      <c r="W882" s="116">
        <v>17628.502499999999</v>
      </c>
      <c r="X882" s="12" t="s">
        <v>259</v>
      </c>
      <c r="Y882" s="12">
        <v>0</v>
      </c>
      <c r="Z882" s="12">
        <v>0</v>
      </c>
      <c r="AA882" s="12">
        <v>0</v>
      </c>
      <c r="AB882" s="12">
        <v>0</v>
      </c>
      <c r="AC882" s="12">
        <v>4</v>
      </c>
      <c r="AD882" s="12">
        <v>5</v>
      </c>
      <c r="AE882" s="12">
        <v>1</v>
      </c>
      <c r="AF882" s="12">
        <v>23</v>
      </c>
      <c r="AG882" s="12" t="s">
        <v>2412</v>
      </c>
      <c r="AH882" s="12" t="s">
        <v>1552</v>
      </c>
    </row>
    <row r="883" spans="2:34" ht="28.8" x14ac:dyDescent="0.3">
      <c r="B883" s="12" t="s">
        <v>1105</v>
      </c>
      <c r="C883" s="12" t="s">
        <v>304</v>
      </c>
      <c r="D883" s="12" t="s">
        <v>333</v>
      </c>
      <c r="E883" s="12" t="s">
        <v>246</v>
      </c>
      <c r="F883" s="12" t="s">
        <v>1531</v>
      </c>
      <c r="G883" s="12" t="s">
        <v>2898</v>
      </c>
      <c r="H883" s="12" t="s">
        <v>1226</v>
      </c>
      <c r="I883" s="12" t="s">
        <v>1218</v>
      </c>
      <c r="J883" s="12" t="s">
        <v>1111</v>
      </c>
      <c r="K883" s="12" t="s">
        <v>1227</v>
      </c>
      <c r="L883" s="84" t="s">
        <v>722</v>
      </c>
      <c r="M883" s="85"/>
      <c r="N883" s="88" t="s">
        <v>722</v>
      </c>
      <c r="O883" s="118">
        <v>0.1034293</v>
      </c>
      <c r="P883" s="116">
        <v>17826.016</v>
      </c>
      <c r="Q883" s="116">
        <v>19669.7484</v>
      </c>
      <c r="R883" s="12">
        <v>0</v>
      </c>
      <c r="S883" s="116">
        <v>-1843.7324000000001</v>
      </c>
      <c r="T883" s="12">
        <v>3</v>
      </c>
      <c r="U883" s="12">
        <v>1</v>
      </c>
      <c r="V883" s="116">
        <v>17826.016</v>
      </c>
      <c r="W883" s="116">
        <v>19669.7484</v>
      </c>
      <c r="X883" s="12" t="s">
        <v>259</v>
      </c>
      <c r="Y883" s="12">
        <v>1</v>
      </c>
      <c r="Z883" s="12">
        <v>0</v>
      </c>
      <c r="AA883" s="12">
        <v>0</v>
      </c>
      <c r="AB883" s="12">
        <v>0</v>
      </c>
      <c r="AC883" s="12">
        <v>2</v>
      </c>
      <c r="AD883" s="12">
        <v>5</v>
      </c>
      <c r="AE883" s="12">
        <v>1</v>
      </c>
      <c r="AF883" s="12">
        <v>23</v>
      </c>
      <c r="AG883" s="12" t="s">
        <v>2413</v>
      </c>
      <c r="AH883" s="12" t="s">
        <v>1552</v>
      </c>
    </row>
    <row r="884" spans="2:34" ht="28.8" x14ac:dyDescent="0.3">
      <c r="B884" s="12" t="s">
        <v>1105</v>
      </c>
      <c r="C884" s="12" t="s">
        <v>304</v>
      </c>
      <c r="D884" s="12" t="s">
        <v>333</v>
      </c>
      <c r="E884" s="12" t="s">
        <v>254</v>
      </c>
      <c r="F884" s="12" t="s">
        <v>2846</v>
      </c>
      <c r="G884" s="12" t="s">
        <v>1532</v>
      </c>
      <c r="H884" s="12" t="s">
        <v>1226</v>
      </c>
      <c r="I884" s="12" t="s">
        <v>1218</v>
      </c>
      <c r="J884" s="12" t="s">
        <v>1111</v>
      </c>
      <c r="K884" s="12" t="s">
        <v>1227</v>
      </c>
      <c r="L884" s="84" t="s">
        <v>722</v>
      </c>
      <c r="M884" s="85"/>
      <c r="N884" s="88" t="s">
        <v>722</v>
      </c>
      <c r="O884" s="118">
        <v>0.19340715</v>
      </c>
      <c r="P884" s="116">
        <v>17826.016</v>
      </c>
      <c r="Q884" s="116">
        <v>21273.695</v>
      </c>
      <c r="R884" s="12">
        <v>0</v>
      </c>
      <c r="S884" s="116">
        <v>-3447.6790000000001</v>
      </c>
      <c r="T884" s="12">
        <v>4</v>
      </c>
      <c r="U884" s="12">
        <v>1</v>
      </c>
      <c r="V884" s="116">
        <v>17826.016</v>
      </c>
      <c r="W884" s="116">
        <v>21273.695</v>
      </c>
      <c r="X884" s="12" t="s">
        <v>259</v>
      </c>
      <c r="Y884" s="12">
        <v>1</v>
      </c>
      <c r="Z884" s="12">
        <v>0</v>
      </c>
      <c r="AA884" s="12">
        <v>0</v>
      </c>
      <c r="AB884" s="12">
        <v>0</v>
      </c>
      <c r="AC884" s="12">
        <v>5</v>
      </c>
      <c r="AD884" s="12">
        <v>5</v>
      </c>
      <c r="AE884" s="12">
        <v>1</v>
      </c>
      <c r="AF884" s="12">
        <v>23</v>
      </c>
      <c r="AG884" s="12" t="s">
        <v>2414</v>
      </c>
      <c r="AH884" s="12" t="s">
        <v>1552</v>
      </c>
    </row>
    <row r="885" spans="2:34" ht="43.2" x14ac:dyDescent="0.3">
      <c r="B885" s="12" t="s">
        <v>1105</v>
      </c>
      <c r="C885" s="12" t="s">
        <v>304</v>
      </c>
      <c r="D885" s="12" t="s">
        <v>312</v>
      </c>
      <c r="E885" s="12" t="s">
        <v>262</v>
      </c>
      <c r="F885" s="12" t="s">
        <v>1531</v>
      </c>
      <c r="G885" s="12" t="s">
        <v>1532</v>
      </c>
      <c r="H885" s="12" t="s">
        <v>1230</v>
      </c>
      <c r="I885" s="12" t="s">
        <v>1218</v>
      </c>
      <c r="J885" s="12" t="s">
        <v>1132</v>
      </c>
      <c r="K885" s="12" t="s">
        <v>1231</v>
      </c>
      <c r="L885" s="84" t="s">
        <v>723</v>
      </c>
      <c r="M885" s="85"/>
      <c r="N885" s="88" t="s">
        <v>723</v>
      </c>
      <c r="O885" s="118">
        <v>-0.44800000000000001</v>
      </c>
      <c r="P885" s="116">
        <v>40</v>
      </c>
      <c r="Q885" s="116">
        <v>22.08</v>
      </c>
      <c r="R885" s="12">
        <v>0</v>
      </c>
      <c r="S885" s="116">
        <v>10071.040000000001</v>
      </c>
      <c r="T885" s="12">
        <v>0</v>
      </c>
      <c r="U885" s="12">
        <v>562</v>
      </c>
      <c r="V885" s="116">
        <v>22480</v>
      </c>
      <c r="W885" s="116">
        <v>12408.96</v>
      </c>
      <c r="X885" s="12" t="s">
        <v>259</v>
      </c>
      <c r="Y885" s="12">
        <v>0</v>
      </c>
      <c r="Z885" s="12">
        <v>0</v>
      </c>
      <c r="AA885" s="12">
        <v>1</v>
      </c>
      <c r="AB885" s="12">
        <v>0</v>
      </c>
      <c r="AC885" s="12">
        <v>9</v>
      </c>
      <c r="AD885" s="12">
        <v>1</v>
      </c>
      <c r="AE885" s="12">
        <v>1</v>
      </c>
      <c r="AF885" s="12">
        <v>24</v>
      </c>
      <c r="AG885" s="12" t="s">
        <v>2416</v>
      </c>
      <c r="AH885" s="12" t="s">
        <v>1552</v>
      </c>
    </row>
    <row r="886" spans="2:34" ht="43.2" x14ac:dyDescent="0.3">
      <c r="B886" s="12" t="s">
        <v>1105</v>
      </c>
      <c r="C886" s="12" t="s">
        <v>304</v>
      </c>
      <c r="D886" s="12" t="s">
        <v>312</v>
      </c>
      <c r="E886" s="12" t="s">
        <v>254</v>
      </c>
      <c r="F886" s="12" t="s">
        <v>2846</v>
      </c>
      <c r="G886" s="12" t="s">
        <v>1532</v>
      </c>
      <c r="H886" s="12" t="s">
        <v>1230</v>
      </c>
      <c r="I886" s="12" t="s">
        <v>1218</v>
      </c>
      <c r="J886" s="12" t="s">
        <v>1132</v>
      </c>
      <c r="K886" s="12" t="s">
        <v>1231</v>
      </c>
      <c r="L886" s="84" t="s">
        <v>723</v>
      </c>
      <c r="M886" s="85"/>
      <c r="N886" s="88" t="s">
        <v>723</v>
      </c>
      <c r="O886" s="118">
        <v>0.47199999999999998</v>
      </c>
      <c r="P886" s="116">
        <v>40</v>
      </c>
      <c r="Q886" s="116">
        <v>58.88</v>
      </c>
      <c r="R886" s="12">
        <v>0</v>
      </c>
      <c r="S886" s="116">
        <v>-10610.56</v>
      </c>
      <c r="T886" s="12">
        <v>0</v>
      </c>
      <c r="U886" s="12">
        <v>562</v>
      </c>
      <c r="V886" s="116">
        <v>22480</v>
      </c>
      <c r="W886" s="116">
        <v>33090.559999999998</v>
      </c>
      <c r="X886" s="12" t="s">
        <v>259</v>
      </c>
      <c r="Y886" s="12">
        <v>1</v>
      </c>
      <c r="Z886" s="12">
        <v>1</v>
      </c>
      <c r="AA886" s="12">
        <v>0</v>
      </c>
      <c r="AB886" s="12">
        <v>0</v>
      </c>
      <c r="AC886" s="12">
        <v>5</v>
      </c>
      <c r="AD886" s="12">
        <v>1</v>
      </c>
      <c r="AE886" s="12">
        <v>1</v>
      </c>
      <c r="AF886" s="12">
        <v>24</v>
      </c>
      <c r="AG886" s="12" t="s">
        <v>2421</v>
      </c>
      <c r="AH886" s="12" t="s">
        <v>1552</v>
      </c>
    </row>
    <row r="887" spans="2:34" ht="43.2" x14ac:dyDescent="0.3">
      <c r="B887" s="12" t="s">
        <v>1105</v>
      </c>
      <c r="C887" s="12" t="s">
        <v>304</v>
      </c>
      <c r="D887" s="12" t="s">
        <v>312</v>
      </c>
      <c r="E887" s="12" t="s">
        <v>259</v>
      </c>
      <c r="F887" s="12" t="s">
        <v>2846</v>
      </c>
      <c r="G887" s="12" t="s">
        <v>1532</v>
      </c>
      <c r="H887" s="12" t="s">
        <v>1230</v>
      </c>
      <c r="I887" s="12" t="s">
        <v>1218</v>
      </c>
      <c r="J887" s="12" t="s">
        <v>1132</v>
      </c>
      <c r="K887" s="12" t="s">
        <v>1231</v>
      </c>
      <c r="L887" s="84" t="s">
        <v>723</v>
      </c>
      <c r="M887" s="85"/>
      <c r="N887" s="88" t="s">
        <v>723</v>
      </c>
      <c r="O887" s="118">
        <v>0.59499999999999997</v>
      </c>
      <c r="P887" s="116">
        <v>40</v>
      </c>
      <c r="Q887" s="116">
        <v>63.8</v>
      </c>
      <c r="R887" s="12">
        <v>0</v>
      </c>
      <c r="S887" s="116">
        <v>-13375.6</v>
      </c>
      <c r="T887" s="12">
        <v>0</v>
      </c>
      <c r="U887" s="12">
        <v>562</v>
      </c>
      <c r="V887" s="116">
        <v>22480</v>
      </c>
      <c r="W887" s="116">
        <v>35855.599999999999</v>
      </c>
      <c r="X887" s="12" t="s">
        <v>259</v>
      </c>
      <c r="Y887" s="12">
        <v>1</v>
      </c>
      <c r="Z887" s="12">
        <v>1</v>
      </c>
      <c r="AA887" s="12">
        <v>0</v>
      </c>
      <c r="AB887" s="12">
        <v>1</v>
      </c>
      <c r="AC887" s="12">
        <v>7</v>
      </c>
      <c r="AD887" s="12">
        <v>1</v>
      </c>
      <c r="AE887" s="12">
        <v>1</v>
      </c>
      <c r="AF887" s="12">
        <v>24</v>
      </c>
      <c r="AG887" s="12" t="s">
        <v>2415</v>
      </c>
      <c r="AH887" s="12" t="s">
        <v>1552</v>
      </c>
    </row>
    <row r="888" spans="2:34" ht="43.2" x14ac:dyDescent="0.3">
      <c r="B888" s="12" t="s">
        <v>1105</v>
      </c>
      <c r="C888" s="12" t="s">
        <v>304</v>
      </c>
      <c r="D888" s="12" t="s">
        <v>312</v>
      </c>
      <c r="E888" s="12" t="s">
        <v>260</v>
      </c>
      <c r="F888" s="12" t="s">
        <v>2846</v>
      </c>
      <c r="G888" s="12" t="s">
        <v>2898</v>
      </c>
      <c r="H888" s="12" t="s">
        <v>1230</v>
      </c>
      <c r="I888" s="12" t="s">
        <v>1218</v>
      </c>
      <c r="J888" s="12" t="s">
        <v>1132</v>
      </c>
      <c r="K888" s="12" t="s">
        <v>1231</v>
      </c>
      <c r="L888" s="84" t="s">
        <v>722</v>
      </c>
      <c r="M888" s="85"/>
      <c r="N888" s="88" t="s">
        <v>722</v>
      </c>
      <c r="O888" s="118">
        <v>-0.315</v>
      </c>
      <c r="P888" s="116">
        <v>40</v>
      </c>
      <c r="Q888" s="116">
        <v>27.4</v>
      </c>
      <c r="R888" s="12">
        <v>0</v>
      </c>
      <c r="S888" s="116">
        <v>7081.2</v>
      </c>
      <c r="T888" s="12">
        <v>1</v>
      </c>
      <c r="U888" s="12">
        <v>562</v>
      </c>
      <c r="V888" s="116">
        <v>22480</v>
      </c>
      <c r="W888" s="116">
        <v>15398.8</v>
      </c>
      <c r="X888" s="12" t="s">
        <v>259</v>
      </c>
      <c r="Y888" s="12">
        <v>0</v>
      </c>
      <c r="Z888" s="12">
        <v>0</v>
      </c>
      <c r="AA888" s="12">
        <v>0</v>
      </c>
      <c r="AB888" s="12">
        <v>0</v>
      </c>
      <c r="AC888" s="12">
        <v>8</v>
      </c>
      <c r="AD888" s="12">
        <v>1</v>
      </c>
      <c r="AE888" s="12">
        <v>1</v>
      </c>
      <c r="AF888" s="12">
        <v>24</v>
      </c>
      <c r="AG888" s="12" t="s">
        <v>2417</v>
      </c>
      <c r="AH888" s="12" t="s">
        <v>1552</v>
      </c>
    </row>
    <row r="889" spans="2:34" ht="43.2" x14ac:dyDescent="0.3">
      <c r="B889" s="12" t="s">
        <v>1105</v>
      </c>
      <c r="C889" s="12" t="s">
        <v>304</v>
      </c>
      <c r="D889" s="12" t="s">
        <v>312</v>
      </c>
      <c r="E889" s="12" t="s">
        <v>251</v>
      </c>
      <c r="F889" s="12" t="s">
        <v>1531</v>
      </c>
      <c r="G889" s="12" t="s">
        <v>2898</v>
      </c>
      <c r="H889" s="12" t="s">
        <v>1230</v>
      </c>
      <c r="I889" s="12" t="s">
        <v>1218</v>
      </c>
      <c r="J889" s="12" t="s">
        <v>1132</v>
      </c>
      <c r="K889" s="12" t="s">
        <v>1231</v>
      </c>
      <c r="L889" s="84" t="s">
        <v>722</v>
      </c>
      <c r="M889" s="85"/>
      <c r="N889" s="88" t="s">
        <v>722</v>
      </c>
      <c r="O889" s="118">
        <v>-0.126</v>
      </c>
      <c r="P889" s="116">
        <v>40</v>
      </c>
      <c r="Q889" s="116">
        <v>34.96</v>
      </c>
      <c r="R889" s="12">
        <v>0</v>
      </c>
      <c r="S889" s="116">
        <v>2832.48</v>
      </c>
      <c r="T889" s="12">
        <v>2</v>
      </c>
      <c r="U889" s="12">
        <v>562</v>
      </c>
      <c r="V889" s="116">
        <v>22480</v>
      </c>
      <c r="W889" s="116">
        <v>19647.52</v>
      </c>
      <c r="X889" s="12" t="s">
        <v>259</v>
      </c>
      <c r="Y889" s="12">
        <v>0</v>
      </c>
      <c r="Z889" s="12">
        <v>0</v>
      </c>
      <c r="AA889" s="12">
        <v>0</v>
      </c>
      <c r="AB889" s="12">
        <v>0</v>
      </c>
      <c r="AC889" s="12">
        <v>4</v>
      </c>
      <c r="AD889" s="12">
        <v>1</v>
      </c>
      <c r="AE889" s="12">
        <v>1</v>
      </c>
      <c r="AF889" s="12">
        <v>24</v>
      </c>
      <c r="AG889" s="12" t="s">
        <v>2418</v>
      </c>
      <c r="AH889" s="12" t="s">
        <v>1552</v>
      </c>
    </row>
    <row r="890" spans="2:34" ht="43.2" x14ac:dyDescent="0.3">
      <c r="B890" s="12" t="s">
        <v>1105</v>
      </c>
      <c r="C890" s="12" t="s">
        <v>304</v>
      </c>
      <c r="D890" s="12" t="s">
        <v>312</v>
      </c>
      <c r="E890" s="12" t="s">
        <v>249</v>
      </c>
      <c r="F890" s="12" t="s">
        <v>1531</v>
      </c>
      <c r="G890" s="12" t="s">
        <v>1532</v>
      </c>
      <c r="H890" s="12" t="s">
        <v>1230</v>
      </c>
      <c r="I890" s="12" t="s">
        <v>1218</v>
      </c>
      <c r="J890" s="12" t="s">
        <v>1132</v>
      </c>
      <c r="K890" s="12" t="s">
        <v>1231</v>
      </c>
      <c r="L890" s="84" t="s">
        <v>722</v>
      </c>
      <c r="M890" s="85"/>
      <c r="N890" s="88" t="s">
        <v>722</v>
      </c>
      <c r="O890" s="118">
        <v>0.217</v>
      </c>
      <c r="P890" s="116">
        <v>40</v>
      </c>
      <c r="Q890" s="116">
        <v>48.68</v>
      </c>
      <c r="R890" s="12">
        <v>0</v>
      </c>
      <c r="S890" s="116">
        <v>-4878.16</v>
      </c>
      <c r="T890" s="12">
        <v>3</v>
      </c>
      <c r="U890" s="12">
        <v>562</v>
      </c>
      <c r="V890" s="116">
        <v>22480</v>
      </c>
      <c r="W890" s="116">
        <v>27358.16</v>
      </c>
      <c r="X890" s="12" t="s">
        <v>259</v>
      </c>
      <c r="Y890" s="12">
        <v>1</v>
      </c>
      <c r="Z890" s="12">
        <v>0</v>
      </c>
      <c r="AA890" s="12">
        <v>0</v>
      </c>
      <c r="AB890" s="12">
        <v>0</v>
      </c>
      <c r="AC890" s="12">
        <v>3</v>
      </c>
      <c r="AD890" s="12">
        <v>1</v>
      </c>
      <c r="AE890" s="12">
        <v>1</v>
      </c>
      <c r="AF890" s="12">
        <v>24</v>
      </c>
      <c r="AG890" s="12" t="s">
        <v>2419</v>
      </c>
      <c r="AH890" s="12" t="s">
        <v>1552</v>
      </c>
    </row>
    <row r="891" spans="2:34" ht="43.2" x14ac:dyDescent="0.3">
      <c r="B891" s="12" t="s">
        <v>1105</v>
      </c>
      <c r="C891" s="12" t="s">
        <v>304</v>
      </c>
      <c r="D891" s="12" t="s">
        <v>312</v>
      </c>
      <c r="E891" s="12" t="s">
        <v>246</v>
      </c>
      <c r="F891" s="12" t="s">
        <v>1531</v>
      </c>
      <c r="G891" s="12" t="s">
        <v>2898</v>
      </c>
      <c r="H891" s="12" t="s">
        <v>1230</v>
      </c>
      <c r="I891" s="12" t="s">
        <v>1218</v>
      </c>
      <c r="J891" s="12" t="s">
        <v>1132</v>
      </c>
      <c r="K891" s="12" t="s">
        <v>1231</v>
      </c>
      <c r="L891" s="84" t="s">
        <v>722</v>
      </c>
      <c r="M891" s="85"/>
      <c r="N891" s="88" t="s">
        <v>722</v>
      </c>
      <c r="O891" s="118">
        <v>0.317</v>
      </c>
      <c r="P891" s="116">
        <v>40</v>
      </c>
      <c r="Q891" s="116">
        <v>52.68</v>
      </c>
      <c r="R891" s="12">
        <v>0</v>
      </c>
      <c r="S891" s="116">
        <v>-7126.16</v>
      </c>
      <c r="T891" s="12">
        <v>4</v>
      </c>
      <c r="U891" s="12">
        <v>562</v>
      </c>
      <c r="V891" s="116">
        <v>22480</v>
      </c>
      <c r="W891" s="116">
        <v>29606.16</v>
      </c>
      <c r="X891" s="12" t="s">
        <v>259</v>
      </c>
      <c r="Y891" s="12">
        <v>1</v>
      </c>
      <c r="Z891" s="12">
        <v>0</v>
      </c>
      <c r="AA891" s="12">
        <v>0</v>
      </c>
      <c r="AB891" s="12">
        <v>0</v>
      </c>
      <c r="AC891" s="12">
        <v>2</v>
      </c>
      <c r="AD891" s="12">
        <v>1</v>
      </c>
      <c r="AE891" s="12">
        <v>1</v>
      </c>
      <c r="AF891" s="12">
        <v>24</v>
      </c>
      <c r="AG891" s="12" t="s">
        <v>2420</v>
      </c>
      <c r="AH891" s="12" t="s">
        <v>1552</v>
      </c>
    </row>
    <row r="892" spans="2:34" ht="28.8" x14ac:dyDescent="0.3">
      <c r="B892" s="12" t="s">
        <v>1105</v>
      </c>
      <c r="C892" s="12" t="s">
        <v>304</v>
      </c>
      <c r="D892" s="12" t="s">
        <v>322</v>
      </c>
      <c r="E892" s="12" t="s">
        <v>246</v>
      </c>
      <c r="F892" s="12" t="s">
        <v>1531</v>
      </c>
      <c r="G892" s="12" t="s">
        <v>2898</v>
      </c>
      <c r="H892" s="12" t="s">
        <v>1230</v>
      </c>
      <c r="I892" s="12" t="s">
        <v>1218</v>
      </c>
      <c r="J892" s="12" t="s">
        <v>1132</v>
      </c>
      <c r="K892" s="12" t="s">
        <v>1231</v>
      </c>
      <c r="L892" s="84" t="s">
        <v>723</v>
      </c>
      <c r="M892" s="85"/>
      <c r="N892" s="88" t="s">
        <v>723</v>
      </c>
      <c r="O892" s="118">
        <v>-0.94104478000000003</v>
      </c>
      <c r="P892" s="116">
        <v>2.68</v>
      </c>
      <c r="Q892" s="116">
        <v>0.158</v>
      </c>
      <c r="R892" s="12">
        <v>0</v>
      </c>
      <c r="S892" s="116">
        <v>1417.36399999999</v>
      </c>
      <c r="T892" s="12">
        <v>0</v>
      </c>
      <c r="U892" s="12">
        <v>562</v>
      </c>
      <c r="V892" s="116">
        <v>1506.16</v>
      </c>
      <c r="W892" s="116">
        <v>88.796000000000006</v>
      </c>
      <c r="X892" s="12" t="s">
        <v>259</v>
      </c>
      <c r="Y892" s="12">
        <v>0</v>
      </c>
      <c r="Z892" s="12">
        <v>0</v>
      </c>
      <c r="AA892" s="12">
        <v>1</v>
      </c>
      <c r="AB892" s="12">
        <v>0</v>
      </c>
      <c r="AC892" s="12">
        <v>2</v>
      </c>
      <c r="AD892" s="12">
        <v>2</v>
      </c>
      <c r="AE892" s="12">
        <v>1</v>
      </c>
      <c r="AF892" s="12">
        <v>24</v>
      </c>
      <c r="AG892" s="12" t="s">
        <v>2422</v>
      </c>
      <c r="AH892" s="12" t="s">
        <v>1552</v>
      </c>
    </row>
    <row r="893" spans="2:34" ht="28.8" x14ac:dyDescent="0.3">
      <c r="B893" s="12" t="s">
        <v>1105</v>
      </c>
      <c r="C893" s="12" t="s">
        <v>304</v>
      </c>
      <c r="D893" s="12" t="s">
        <v>322</v>
      </c>
      <c r="E893" s="12" t="s">
        <v>262</v>
      </c>
      <c r="F893" s="12" t="s">
        <v>1531</v>
      </c>
      <c r="G893" s="12" t="s">
        <v>1532</v>
      </c>
      <c r="H893" s="12" t="s">
        <v>1230</v>
      </c>
      <c r="I893" s="12" t="s">
        <v>1218</v>
      </c>
      <c r="J893" s="12" t="s">
        <v>1132</v>
      </c>
      <c r="K893" s="12" t="s">
        <v>1231</v>
      </c>
      <c r="L893" s="84" t="s">
        <v>723</v>
      </c>
      <c r="M893" s="85"/>
      <c r="N893" s="88" t="s">
        <v>723</v>
      </c>
      <c r="O893" s="118">
        <v>-0.83522388000000003</v>
      </c>
      <c r="P893" s="116">
        <v>2.68</v>
      </c>
      <c r="Q893" s="116">
        <v>0.44159999999999999</v>
      </c>
      <c r="R893" s="12">
        <v>0</v>
      </c>
      <c r="S893" s="116">
        <v>1257.9808</v>
      </c>
      <c r="T893" s="12">
        <v>0</v>
      </c>
      <c r="U893" s="12">
        <v>562</v>
      </c>
      <c r="V893" s="116">
        <v>1506.16</v>
      </c>
      <c r="W893" s="116">
        <v>248.17920000000001</v>
      </c>
      <c r="X893" s="12" t="s">
        <v>259</v>
      </c>
      <c r="Y893" s="12">
        <v>0</v>
      </c>
      <c r="Z893" s="12">
        <v>0</v>
      </c>
      <c r="AA893" s="12">
        <v>1</v>
      </c>
      <c r="AB893" s="12">
        <v>0</v>
      </c>
      <c r="AC893" s="12">
        <v>9</v>
      </c>
      <c r="AD893" s="12">
        <v>2</v>
      </c>
      <c r="AE893" s="12">
        <v>1</v>
      </c>
      <c r="AF893" s="12">
        <v>24</v>
      </c>
      <c r="AG893" s="12" t="s">
        <v>2423</v>
      </c>
      <c r="AH893" s="12" t="s">
        <v>1552</v>
      </c>
    </row>
    <row r="894" spans="2:34" ht="28.8" x14ac:dyDescent="0.3">
      <c r="B894" s="12" t="s">
        <v>1105</v>
      </c>
      <c r="C894" s="12" t="s">
        <v>304</v>
      </c>
      <c r="D894" s="12" t="s">
        <v>322</v>
      </c>
      <c r="E894" s="12" t="s">
        <v>260</v>
      </c>
      <c r="F894" s="12" t="s">
        <v>2846</v>
      </c>
      <c r="G894" s="12" t="s">
        <v>2898</v>
      </c>
      <c r="H894" s="12" t="s">
        <v>1230</v>
      </c>
      <c r="I894" s="12" t="s">
        <v>1218</v>
      </c>
      <c r="J894" s="12" t="s">
        <v>1132</v>
      </c>
      <c r="K894" s="12" t="s">
        <v>1231</v>
      </c>
      <c r="L894" s="84" t="s">
        <v>723</v>
      </c>
      <c r="M894" s="85"/>
      <c r="N894" s="88" t="s">
        <v>723</v>
      </c>
      <c r="O894" s="118">
        <v>-0.80574626999999999</v>
      </c>
      <c r="P894" s="116">
        <v>2.68</v>
      </c>
      <c r="Q894" s="116">
        <v>0.52059999999999995</v>
      </c>
      <c r="R894" s="12">
        <v>0</v>
      </c>
      <c r="S894" s="116">
        <v>1213.5827999999999</v>
      </c>
      <c r="T894" s="12">
        <v>0</v>
      </c>
      <c r="U894" s="12">
        <v>562</v>
      </c>
      <c r="V894" s="116">
        <v>1506.16</v>
      </c>
      <c r="W894" s="116">
        <v>292.5772</v>
      </c>
      <c r="X894" s="12" t="s">
        <v>259</v>
      </c>
      <c r="Y894" s="12">
        <v>0</v>
      </c>
      <c r="Z894" s="12">
        <v>0</v>
      </c>
      <c r="AA894" s="12">
        <v>1</v>
      </c>
      <c r="AB894" s="12">
        <v>0</v>
      </c>
      <c r="AC894" s="12">
        <v>8</v>
      </c>
      <c r="AD894" s="12">
        <v>2</v>
      </c>
      <c r="AE894" s="12">
        <v>1</v>
      </c>
      <c r="AF894" s="12">
        <v>24</v>
      </c>
      <c r="AG894" s="12" t="s">
        <v>2424</v>
      </c>
      <c r="AH894" s="12" t="s">
        <v>1552</v>
      </c>
    </row>
    <row r="895" spans="2:34" ht="28.8" x14ac:dyDescent="0.3">
      <c r="B895" s="12" t="s">
        <v>1105</v>
      </c>
      <c r="C895" s="12" t="s">
        <v>304</v>
      </c>
      <c r="D895" s="12" t="s">
        <v>322</v>
      </c>
      <c r="E895" s="12" t="s">
        <v>249</v>
      </c>
      <c r="F895" s="12" t="s">
        <v>1531</v>
      </c>
      <c r="G895" s="12" t="s">
        <v>1532</v>
      </c>
      <c r="H895" s="12" t="s">
        <v>1230</v>
      </c>
      <c r="I895" s="12" t="s">
        <v>1218</v>
      </c>
      <c r="J895" s="12" t="s">
        <v>1132</v>
      </c>
      <c r="K895" s="12" t="s">
        <v>1231</v>
      </c>
      <c r="L895" s="84" t="s">
        <v>723</v>
      </c>
      <c r="M895" s="85"/>
      <c r="N895" s="88" t="s">
        <v>723</v>
      </c>
      <c r="O895" s="118">
        <v>0.52578358000000003</v>
      </c>
      <c r="P895" s="116">
        <v>2.68</v>
      </c>
      <c r="Q895" s="116">
        <v>4.0891000000000002</v>
      </c>
      <c r="R895" s="12">
        <v>0</v>
      </c>
      <c r="S895" s="116">
        <v>-791.91420000000005</v>
      </c>
      <c r="T895" s="12">
        <v>0</v>
      </c>
      <c r="U895" s="12">
        <v>562</v>
      </c>
      <c r="V895" s="116">
        <v>1506.16</v>
      </c>
      <c r="W895" s="116">
        <v>2298.0742</v>
      </c>
      <c r="X895" s="12" t="s">
        <v>259</v>
      </c>
      <c r="Y895" s="12">
        <v>1</v>
      </c>
      <c r="Z895" s="12">
        <v>1</v>
      </c>
      <c r="AA895" s="12">
        <v>0</v>
      </c>
      <c r="AB895" s="12">
        <v>0</v>
      </c>
      <c r="AC895" s="12">
        <v>3</v>
      </c>
      <c r="AD895" s="12">
        <v>2</v>
      </c>
      <c r="AE895" s="12">
        <v>1</v>
      </c>
      <c r="AF895" s="12">
        <v>24</v>
      </c>
      <c r="AG895" s="12" t="s">
        <v>2425</v>
      </c>
      <c r="AH895" s="12" t="s">
        <v>1552</v>
      </c>
    </row>
    <row r="896" spans="2:34" ht="28.8" x14ac:dyDescent="0.3">
      <c r="B896" s="12" t="s">
        <v>1105</v>
      </c>
      <c r="C896" s="12" t="s">
        <v>304</v>
      </c>
      <c r="D896" s="12" t="s">
        <v>322</v>
      </c>
      <c r="E896" s="12" t="s">
        <v>259</v>
      </c>
      <c r="F896" s="12" t="s">
        <v>2846</v>
      </c>
      <c r="G896" s="12" t="s">
        <v>1532</v>
      </c>
      <c r="H896" s="12" t="s">
        <v>1230</v>
      </c>
      <c r="I896" s="12" t="s">
        <v>1218</v>
      </c>
      <c r="J896" s="12" t="s">
        <v>1132</v>
      </c>
      <c r="K896" s="12" t="s">
        <v>1231</v>
      </c>
      <c r="L896" s="84" t="s">
        <v>723</v>
      </c>
      <c r="M896" s="85"/>
      <c r="N896" s="88" t="s">
        <v>723</v>
      </c>
      <c r="O896" s="118">
        <v>1.0711193999999999</v>
      </c>
      <c r="P896" s="116">
        <v>2.68</v>
      </c>
      <c r="Q896" s="116">
        <v>5.5506000000000002</v>
      </c>
      <c r="R896" s="12">
        <v>0</v>
      </c>
      <c r="S896" s="116">
        <v>-1613.2772</v>
      </c>
      <c r="T896" s="12">
        <v>0</v>
      </c>
      <c r="U896" s="12">
        <v>562</v>
      </c>
      <c r="V896" s="116">
        <v>1506.16</v>
      </c>
      <c r="W896" s="116">
        <v>3119.4371999999998</v>
      </c>
      <c r="X896" s="12" t="s">
        <v>259</v>
      </c>
      <c r="Y896" s="12">
        <v>1</v>
      </c>
      <c r="Z896" s="12">
        <v>1</v>
      </c>
      <c r="AA896" s="12">
        <v>0</v>
      </c>
      <c r="AB896" s="12">
        <v>1</v>
      </c>
      <c r="AC896" s="12">
        <v>7</v>
      </c>
      <c r="AD896" s="12">
        <v>2</v>
      </c>
      <c r="AE896" s="12">
        <v>1</v>
      </c>
      <c r="AF896" s="12">
        <v>24</v>
      </c>
      <c r="AG896" s="12" t="s">
        <v>2426</v>
      </c>
      <c r="AH896" s="12" t="s">
        <v>1552</v>
      </c>
    </row>
    <row r="897" spans="2:34" ht="28.8" x14ac:dyDescent="0.3">
      <c r="B897" s="12" t="s">
        <v>1105</v>
      </c>
      <c r="C897" s="12" t="s">
        <v>304</v>
      </c>
      <c r="D897" s="12" t="s">
        <v>322</v>
      </c>
      <c r="E897" s="12" t="s">
        <v>254</v>
      </c>
      <c r="F897" s="12" t="s">
        <v>2846</v>
      </c>
      <c r="G897" s="12" t="s">
        <v>1532</v>
      </c>
      <c r="H897" s="12" t="s">
        <v>1230</v>
      </c>
      <c r="I897" s="12" t="s">
        <v>1218</v>
      </c>
      <c r="J897" s="12" t="s">
        <v>1132</v>
      </c>
      <c r="K897" s="12" t="s">
        <v>1231</v>
      </c>
      <c r="L897" s="84" t="s">
        <v>723</v>
      </c>
      <c r="M897" s="85"/>
      <c r="N897" s="88" t="s">
        <v>723</v>
      </c>
      <c r="O897" s="118">
        <v>2.0758209000000001</v>
      </c>
      <c r="P897" s="116">
        <v>2.68</v>
      </c>
      <c r="Q897" s="116">
        <v>8.2431999999999999</v>
      </c>
      <c r="R897" s="12">
        <v>0</v>
      </c>
      <c r="S897" s="116">
        <v>-3126.5183999999999</v>
      </c>
      <c r="T897" s="12">
        <v>0</v>
      </c>
      <c r="U897" s="12">
        <v>562</v>
      </c>
      <c r="V897" s="116">
        <v>1506.16</v>
      </c>
      <c r="W897" s="116">
        <v>4632.6783999999998</v>
      </c>
      <c r="X897" s="12" t="s">
        <v>259</v>
      </c>
      <c r="Y897" s="12">
        <v>1</v>
      </c>
      <c r="Z897" s="12">
        <v>1</v>
      </c>
      <c r="AA897" s="12">
        <v>0</v>
      </c>
      <c r="AB897" s="12">
        <v>0</v>
      </c>
      <c r="AC897" s="12">
        <v>5</v>
      </c>
      <c r="AD897" s="12">
        <v>2</v>
      </c>
      <c r="AE897" s="12">
        <v>1</v>
      </c>
      <c r="AF897" s="12">
        <v>24</v>
      </c>
      <c r="AG897" s="12" t="s">
        <v>2427</v>
      </c>
      <c r="AH897" s="12" t="s">
        <v>1552</v>
      </c>
    </row>
    <row r="898" spans="2:34" ht="28.8" x14ac:dyDescent="0.3">
      <c r="B898" s="12" t="s">
        <v>1105</v>
      </c>
      <c r="C898" s="12" t="s">
        <v>304</v>
      </c>
      <c r="D898" s="12" t="s">
        <v>322</v>
      </c>
      <c r="E898" s="12" t="s">
        <v>251</v>
      </c>
      <c r="F898" s="12" t="s">
        <v>1531</v>
      </c>
      <c r="G898" s="12" t="s">
        <v>2898</v>
      </c>
      <c r="H898" s="12" t="s">
        <v>1230</v>
      </c>
      <c r="I898" s="12" t="s">
        <v>1218</v>
      </c>
      <c r="J898" s="12" t="s">
        <v>1132</v>
      </c>
      <c r="K898" s="12" t="s">
        <v>1231</v>
      </c>
      <c r="L898" s="84" t="s">
        <v>722</v>
      </c>
      <c r="M898" s="85"/>
      <c r="N898" s="88" t="s">
        <v>722</v>
      </c>
      <c r="O898" s="118">
        <v>-0.25645521999999998</v>
      </c>
      <c r="P898" s="116">
        <v>2.68</v>
      </c>
      <c r="Q898" s="116">
        <v>1.9926999999999999</v>
      </c>
      <c r="R898" s="12">
        <v>0</v>
      </c>
      <c r="S898" s="116">
        <v>386.26260000000002</v>
      </c>
      <c r="T898" s="12">
        <v>1</v>
      </c>
      <c r="U898" s="12">
        <v>562</v>
      </c>
      <c r="V898" s="116">
        <v>1506.16</v>
      </c>
      <c r="W898" s="116">
        <v>1119.8974000000001</v>
      </c>
      <c r="X898" s="12" t="s">
        <v>259</v>
      </c>
      <c r="Y898" s="12">
        <v>0</v>
      </c>
      <c r="Z898" s="12">
        <v>0</v>
      </c>
      <c r="AA898" s="12">
        <v>0</v>
      </c>
      <c r="AB898" s="12">
        <v>0</v>
      </c>
      <c r="AC898" s="12">
        <v>4</v>
      </c>
      <c r="AD898" s="12">
        <v>2</v>
      </c>
      <c r="AE898" s="12">
        <v>1</v>
      </c>
      <c r="AF898" s="12">
        <v>24</v>
      </c>
      <c r="AG898" s="12" t="s">
        <v>2428</v>
      </c>
      <c r="AH898" s="12" t="s">
        <v>1552</v>
      </c>
    </row>
    <row r="899" spans="2:34" ht="28.8" x14ac:dyDescent="0.3">
      <c r="B899" s="12" t="s">
        <v>1105</v>
      </c>
      <c r="C899" s="12" t="s">
        <v>304</v>
      </c>
      <c r="D899" s="12" t="s">
        <v>327</v>
      </c>
      <c r="E899" s="12" t="s">
        <v>251</v>
      </c>
      <c r="F899" s="12" t="s">
        <v>1531</v>
      </c>
      <c r="G899" s="12" t="s">
        <v>2898</v>
      </c>
      <c r="H899" s="12" t="s">
        <v>1230</v>
      </c>
      <c r="I899" s="12" t="s">
        <v>1218</v>
      </c>
      <c r="J899" s="12" t="s">
        <v>1132</v>
      </c>
      <c r="K899" s="12" t="s">
        <v>1231</v>
      </c>
      <c r="L899" s="84" t="s">
        <v>723</v>
      </c>
      <c r="M899" s="85"/>
      <c r="N899" s="88" t="s">
        <v>723</v>
      </c>
      <c r="O899" s="118">
        <v>-0.77617378000000004</v>
      </c>
      <c r="P899" s="116">
        <v>6.56</v>
      </c>
      <c r="Q899" s="116">
        <v>1.4682999999999999</v>
      </c>
      <c r="R899" s="12">
        <v>0</v>
      </c>
      <c r="S899" s="116">
        <v>2861.5354000000002</v>
      </c>
      <c r="T899" s="12">
        <v>0</v>
      </c>
      <c r="U899" s="12">
        <v>562</v>
      </c>
      <c r="V899" s="116">
        <v>3686.72</v>
      </c>
      <c r="W899" s="116">
        <v>825.18460000000005</v>
      </c>
      <c r="X899" s="12" t="s">
        <v>259</v>
      </c>
      <c r="Y899" s="12">
        <v>0</v>
      </c>
      <c r="Z899" s="12">
        <v>0</v>
      </c>
      <c r="AA899" s="12">
        <v>1</v>
      </c>
      <c r="AB899" s="12">
        <v>0</v>
      </c>
      <c r="AC899" s="12">
        <v>4</v>
      </c>
      <c r="AD899" s="12">
        <v>3</v>
      </c>
      <c r="AE899" s="12">
        <v>1</v>
      </c>
      <c r="AF899" s="12">
        <v>24</v>
      </c>
      <c r="AG899" s="12" t="s">
        <v>2429</v>
      </c>
      <c r="AH899" s="12" t="s">
        <v>1552</v>
      </c>
    </row>
    <row r="900" spans="2:34" ht="28.8" x14ac:dyDescent="0.3">
      <c r="B900" s="12" t="s">
        <v>1105</v>
      </c>
      <c r="C900" s="12" t="s">
        <v>304</v>
      </c>
      <c r="D900" s="12" t="s">
        <v>327</v>
      </c>
      <c r="E900" s="12" t="s">
        <v>246</v>
      </c>
      <c r="F900" s="12" t="s">
        <v>1531</v>
      </c>
      <c r="G900" s="12" t="s">
        <v>2898</v>
      </c>
      <c r="H900" s="12" t="s">
        <v>1230</v>
      </c>
      <c r="I900" s="12" t="s">
        <v>1218</v>
      </c>
      <c r="J900" s="12" t="s">
        <v>1132</v>
      </c>
      <c r="K900" s="12" t="s">
        <v>1231</v>
      </c>
      <c r="L900" s="84" t="s">
        <v>723</v>
      </c>
      <c r="M900" s="85"/>
      <c r="N900" s="88" t="s">
        <v>723</v>
      </c>
      <c r="O900" s="118">
        <v>-0.51013719999999996</v>
      </c>
      <c r="P900" s="116">
        <v>6.56</v>
      </c>
      <c r="Q900" s="116">
        <v>3.2134999999999998</v>
      </c>
      <c r="R900" s="12">
        <v>0</v>
      </c>
      <c r="S900" s="116">
        <v>1880.7329999999999</v>
      </c>
      <c r="T900" s="12">
        <v>0</v>
      </c>
      <c r="U900" s="12">
        <v>562</v>
      </c>
      <c r="V900" s="116">
        <v>3686.72</v>
      </c>
      <c r="W900" s="116">
        <v>1805.9870000000001</v>
      </c>
      <c r="X900" s="12" t="s">
        <v>259</v>
      </c>
      <c r="Y900" s="12">
        <v>0</v>
      </c>
      <c r="Z900" s="12">
        <v>0</v>
      </c>
      <c r="AA900" s="12">
        <v>1</v>
      </c>
      <c r="AB900" s="12">
        <v>0</v>
      </c>
      <c r="AC900" s="12">
        <v>2</v>
      </c>
      <c r="AD900" s="12">
        <v>3</v>
      </c>
      <c r="AE900" s="12">
        <v>1</v>
      </c>
      <c r="AF900" s="12">
        <v>24</v>
      </c>
      <c r="AG900" s="12" t="s">
        <v>2430</v>
      </c>
      <c r="AH900" s="12" t="s">
        <v>1552</v>
      </c>
    </row>
    <row r="901" spans="2:34" ht="28.8" x14ac:dyDescent="0.3">
      <c r="B901" s="12" t="s">
        <v>1105</v>
      </c>
      <c r="C901" s="12" t="s">
        <v>304</v>
      </c>
      <c r="D901" s="12" t="s">
        <v>327</v>
      </c>
      <c r="E901" s="12" t="s">
        <v>262</v>
      </c>
      <c r="F901" s="12" t="s">
        <v>1531</v>
      </c>
      <c r="G901" s="12" t="s">
        <v>1532</v>
      </c>
      <c r="H901" s="12" t="s">
        <v>1230</v>
      </c>
      <c r="I901" s="12" t="s">
        <v>1218</v>
      </c>
      <c r="J901" s="12" t="s">
        <v>1132</v>
      </c>
      <c r="K901" s="12" t="s">
        <v>1231</v>
      </c>
      <c r="L901" s="84" t="s">
        <v>722</v>
      </c>
      <c r="M901" s="85"/>
      <c r="N901" s="88" t="s">
        <v>722</v>
      </c>
      <c r="O901" s="118">
        <v>-0.37731706999999998</v>
      </c>
      <c r="P901" s="116">
        <v>6.56</v>
      </c>
      <c r="Q901" s="116">
        <v>4.0848000000000004</v>
      </c>
      <c r="R901" s="12">
        <v>0</v>
      </c>
      <c r="S901" s="116">
        <v>1391.0624</v>
      </c>
      <c r="T901" s="12">
        <v>1</v>
      </c>
      <c r="U901" s="12">
        <v>562</v>
      </c>
      <c r="V901" s="116">
        <v>3686.72</v>
      </c>
      <c r="W901" s="116">
        <v>2295.6576</v>
      </c>
      <c r="X901" s="12" t="s">
        <v>259</v>
      </c>
      <c r="Y901" s="12">
        <v>0</v>
      </c>
      <c r="Z901" s="12">
        <v>0</v>
      </c>
      <c r="AA901" s="12">
        <v>0</v>
      </c>
      <c r="AB901" s="12">
        <v>0</v>
      </c>
      <c r="AC901" s="12">
        <v>9</v>
      </c>
      <c r="AD901" s="12">
        <v>3</v>
      </c>
      <c r="AE901" s="12">
        <v>1</v>
      </c>
      <c r="AF901" s="12">
        <v>24</v>
      </c>
      <c r="AG901" s="12" t="s">
        <v>2431</v>
      </c>
      <c r="AH901" s="12" t="s">
        <v>1552</v>
      </c>
    </row>
    <row r="902" spans="2:34" ht="28.8" x14ac:dyDescent="0.3">
      <c r="B902" s="12" t="s">
        <v>1105</v>
      </c>
      <c r="C902" s="12" t="s">
        <v>304</v>
      </c>
      <c r="D902" s="12" t="s">
        <v>327</v>
      </c>
      <c r="E902" s="12" t="s">
        <v>260</v>
      </c>
      <c r="F902" s="12" t="s">
        <v>2846</v>
      </c>
      <c r="G902" s="12" t="s">
        <v>2898</v>
      </c>
      <c r="H902" s="12" t="s">
        <v>1230</v>
      </c>
      <c r="I902" s="12" t="s">
        <v>1218</v>
      </c>
      <c r="J902" s="12" t="s">
        <v>1132</v>
      </c>
      <c r="K902" s="12" t="s">
        <v>1231</v>
      </c>
      <c r="L902" s="84" t="s">
        <v>722</v>
      </c>
      <c r="M902" s="85"/>
      <c r="N902" s="88" t="s">
        <v>722</v>
      </c>
      <c r="O902" s="118">
        <v>-0.36094512000000001</v>
      </c>
      <c r="P902" s="116">
        <v>6.56</v>
      </c>
      <c r="Q902" s="116">
        <v>4.1921999999999997</v>
      </c>
      <c r="R902" s="12">
        <v>0</v>
      </c>
      <c r="S902" s="116">
        <v>1330.7036000000001</v>
      </c>
      <c r="T902" s="12">
        <v>2</v>
      </c>
      <c r="U902" s="12">
        <v>562</v>
      </c>
      <c r="V902" s="116">
        <v>3686.72</v>
      </c>
      <c r="W902" s="116">
        <v>2356.0164</v>
      </c>
      <c r="X902" s="12" t="s">
        <v>259</v>
      </c>
      <c r="Y902" s="12">
        <v>0</v>
      </c>
      <c r="Z902" s="12">
        <v>0</v>
      </c>
      <c r="AA902" s="12">
        <v>0</v>
      </c>
      <c r="AB902" s="12">
        <v>0</v>
      </c>
      <c r="AC902" s="12">
        <v>8</v>
      </c>
      <c r="AD902" s="12">
        <v>3</v>
      </c>
      <c r="AE902" s="12">
        <v>1</v>
      </c>
      <c r="AF902" s="12">
        <v>24</v>
      </c>
      <c r="AG902" s="12" t="s">
        <v>2432</v>
      </c>
      <c r="AH902" s="12" t="s">
        <v>1552</v>
      </c>
    </row>
    <row r="903" spans="2:34" ht="28.8" x14ac:dyDescent="0.3">
      <c r="B903" s="12" t="s">
        <v>1105</v>
      </c>
      <c r="C903" s="12" t="s">
        <v>304</v>
      </c>
      <c r="D903" s="12" t="s">
        <v>327</v>
      </c>
      <c r="E903" s="12" t="s">
        <v>254</v>
      </c>
      <c r="F903" s="12" t="s">
        <v>2846</v>
      </c>
      <c r="G903" s="12" t="s">
        <v>1532</v>
      </c>
      <c r="H903" s="12" t="s">
        <v>1230</v>
      </c>
      <c r="I903" s="12" t="s">
        <v>1218</v>
      </c>
      <c r="J903" s="12" t="s">
        <v>1132</v>
      </c>
      <c r="K903" s="12" t="s">
        <v>1231</v>
      </c>
      <c r="L903" s="84" t="s">
        <v>722</v>
      </c>
      <c r="M903" s="85"/>
      <c r="N903" s="88" t="s">
        <v>722</v>
      </c>
      <c r="O903" s="118">
        <v>-0.30887195000000001</v>
      </c>
      <c r="P903" s="116">
        <v>6.56</v>
      </c>
      <c r="Q903" s="116">
        <v>4.5338000000000003</v>
      </c>
      <c r="R903" s="12">
        <v>0</v>
      </c>
      <c r="S903" s="116">
        <v>1138.7243999999901</v>
      </c>
      <c r="T903" s="12">
        <v>3</v>
      </c>
      <c r="U903" s="12">
        <v>562</v>
      </c>
      <c r="V903" s="116">
        <v>3686.72</v>
      </c>
      <c r="W903" s="116">
        <v>2547.9956000000002</v>
      </c>
      <c r="X903" s="12" t="s">
        <v>259</v>
      </c>
      <c r="Y903" s="12">
        <v>0</v>
      </c>
      <c r="Z903" s="12">
        <v>0</v>
      </c>
      <c r="AA903" s="12">
        <v>0</v>
      </c>
      <c r="AB903" s="12">
        <v>0</v>
      </c>
      <c r="AC903" s="12">
        <v>5</v>
      </c>
      <c r="AD903" s="12">
        <v>3</v>
      </c>
      <c r="AE903" s="12">
        <v>1</v>
      </c>
      <c r="AF903" s="12">
        <v>24</v>
      </c>
      <c r="AG903" s="12" t="s">
        <v>2433</v>
      </c>
      <c r="AH903" s="12" t="s">
        <v>1552</v>
      </c>
    </row>
    <row r="904" spans="2:34" ht="28.8" x14ac:dyDescent="0.3">
      <c r="B904" s="12" t="s">
        <v>1105</v>
      </c>
      <c r="C904" s="12" t="s">
        <v>304</v>
      </c>
      <c r="D904" s="12" t="s">
        <v>327</v>
      </c>
      <c r="E904" s="12" t="s">
        <v>259</v>
      </c>
      <c r="F904" s="12" t="s">
        <v>2846</v>
      </c>
      <c r="G904" s="12" t="s">
        <v>1532</v>
      </c>
      <c r="H904" s="12" t="s">
        <v>1230</v>
      </c>
      <c r="I904" s="12" t="s">
        <v>1218</v>
      </c>
      <c r="J904" s="12" t="s">
        <v>1132</v>
      </c>
      <c r="K904" s="12" t="s">
        <v>1231</v>
      </c>
      <c r="L904" s="84" t="s">
        <v>722</v>
      </c>
      <c r="M904" s="85"/>
      <c r="N904" s="88" t="s">
        <v>722</v>
      </c>
      <c r="O904" s="118">
        <v>-8.5792679999999996E-2</v>
      </c>
      <c r="P904" s="116">
        <v>6.56</v>
      </c>
      <c r="Q904" s="116">
        <v>5.9972000000000003</v>
      </c>
      <c r="R904" s="12">
        <v>0</v>
      </c>
      <c r="S904" s="116">
        <v>316.293599999999</v>
      </c>
      <c r="T904" s="12">
        <v>4</v>
      </c>
      <c r="U904" s="12">
        <v>562</v>
      </c>
      <c r="V904" s="116">
        <v>3686.72</v>
      </c>
      <c r="W904" s="116">
        <v>3370.4263999999998</v>
      </c>
      <c r="X904" s="12" t="s">
        <v>259</v>
      </c>
      <c r="Y904" s="12">
        <v>0</v>
      </c>
      <c r="Z904" s="12">
        <v>0</v>
      </c>
      <c r="AA904" s="12">
        <v>0</v>
      </c>
      <c r="AB904" s="12">
        <v>1</v>
      </c>
      <c r="AC904" s="12">
        <v>7</v>
      </c>
      <c r="AD904" s="12">
        <v>3</v>
      </c>
      <c r="AE904" s="12">
        <v>1</v>
      </c>
      <c r="AF904" s="12">
        <v>24</v>
      </c>
      <c r="AG904" s="12" t="s">
        <v>2434</v>
      </c>
      <c r="AH904" s="12" t="s">
        <v>1552</v>
      </c>
    </row>
    <row r="905" spans="2:34" ht="28.8" x14ac:dyDescent="0.3">
      <c r="B905" s="12" t="s">
        <v>1105</v>
      </c>
      <c r="C905" s="12" t="s">
        <v>304</v>
      </c>
      <c r="D905" s="12" t="s">
        <v>327</v>
      </c>
      <c r="E905" s="12" t="s">
        <v>249</v>
      </c>
      <c r="F905" s="12" t="s">
        <v>1531</v>
      </c>
      <c r="G905" s="12" t="s">
        <v>1532</v>
      </c>
      <c r="H905" s="12" t="s">
        <v>1230</v>
      </c>
      <c r="I905" s="12" t="s">
        <v>1218</v>
      </c>
      <c r="J905" s="12" t="s">
        <v>1132</v>
      </c>
      <c r="K905" s="12" t="s">
        <v>1231</v>
      </c>
      <c r="L905" s="84" t="s">
        <v>722</v>
      </c>
      <c r="M905" s="85"/>
      <c r="N905" s="88" t="s">
        <v>722</v>
      </c>
      <c r="O905" s="118">
        <v>4.6326220000000001E-2</v>
      </c>
      <c r="P905" s="116">
        <v>6.56</v>
      </c>
      <c r="Q905" s="116">
        <v>6.8639000000000001</v>
      </c>
      <c r="R905" s="12">
        <v>0</v>
      </c>
      <c r="S905" s="116">
        <v>-170.79179999999999</v>
      </c>
      <c r="T905" s="12">
        <v>5</v>
      </c>
      <c r="U905" s="12">
        <v>562</v>
      </c>
      <c r="V905" s="116">
        <v>3686.72</v>
      </c>
      <c r="W905" s="116">
        <v>3857.5118000000002</v>
      </c>
      <c r="X905" s="12" t="s">
        <v>259</v>
      </c>
      <c r="Y905" s="12">
        <v>1</v>
      </c>
      <c r="Z905" s="12">
        <v>0</v>
      </c>
      <c r="AA905" s="12">
        <v>0</v>
      </c>
      <c r="AB905" s="12">
        <v>0</v>
      </c>
      <c r="AC905" s="12">
        <v>3</v>
      </c>
      <c r="AD905" s="12">
        <v>3</v>
      </c>
      <c r="AE905" s="12">
        <v>1</v>
      </c>
      <c r="AF905" s="12">
        <v>24</v>
      </c>
      <c r="AG905" s="12" t="s">
        <v>2435</v>
      </c>
      <c r="AH905" s="12" t="s">
        <v>1552</v>
      </c>
    </row>
    <row r="906" spans="2:34" ht="28.8" x14ac:dyDescent="0.3">
      <c r="B906" s="12" t="s">
        <v>1105</v>
      </c>
      <c r="C906" s="12" t="s">
        <v>304</v>
      </c>
      <c r="D906" s="12" t="s">
        <v>330</v>
      </c>
      <c r="E906" s="12" t="s">
        <v>262</v>
      </c>
      <c r="F906" s="12" t="s">
        <v>1531</v>
      </c>
      <c r="G906" s="12" t="s">
        <v>1532</v>
      </c>
      <c r="H906" s="12" t="s">
        <v>1230</v>
      </c>
      <c r="I906" s="12" t="s">
        <v>1218</v>
      </c>
      <c r="J906" s="12" t="s">
        <v>1132</v>
      </c>
      <c r="K906" s="12" t="s">
        <v>1231</v>
      </c>
      <c r="L906" s="84" t="s">
        <v>723</v>
      </c>
      <c r="M906" s="85"/>
      <c r="N906" s="88" t="s">
        <v>723</v>
      </c>
      <c r="O906" s="118">
        <v>-0.45965880999999997</v>
      </c>
      <c r="P906" s="116">
        <v>49.24</v>
      </c>
      <c r="Q906" s="116">
        <v>26.606400000000001</v>
      </c>
      <c r="R906" s="12">
        <v>0</v>
      </c>
      <c r="S906" s="116">
        <v>12720.083199999999</v>
      </c>
      <c r="T906" s="12">
        <v>0</v>
      </c>
      <c r="U906" s="12">
        <v>562</v>
      </c>
      <c r="V906" s="116">
        <v>27672.880000000001</v>
      </c>
      <c r="W906" s="116">
        <v>14952.7968</v>
      </c>
      <c r="X906" s="12" t="s">
        <v>259</v>
      </c>
      <c r="Y906" s="12">
        <v>0</v>
      </c>
      <c r="Z906" s="12">
        <v>0</v>
      </c>
      <c r="AA906" s="12">
        <v>1</v>
      </c>
      <c r="AB906" s="12">
        <v>0</v>
      </c>
      <c r="AC906" s="12">
        <v>9</v>
      </c>
      <c r="AD906" s="12">
        <v>4</v>
      </c>
      <c r="AE906" s="12">
        <v>1</v>
      </c>
      <c r="AF906" s="12">
        <v>24</v>
      </c>
      <c r="AG906" s="12" t="s">
        <v>2437</v>
      </c>
      <c r="AH906" s="12" t="s">
        <v>1552</v>
      </c>
    </row>
    <row r="907" spans="2:34" ht="28.8" x14ac:dyDescent="0.3">
      <c r="B907" s="12" t="s">
        <v>1105</v>
      </c>
      <c r="C907" s="12" t="s">
        <v>304</v>
      </c>
      <c r="D907" s="12" t="s">
        <v>330</v>
      </c>
      <c r="E907" s="12" t="s">
        <v>254</v>
      </c>
      <c r="F907" s="12" t="s">
        <v>2846</v>
      </c>
      <c r="G907" s="12" t="s">
        <v>1532</v>
      </c>
      <c r="H907" s="12" t="s">
        <v>1230</v>
      </c>
      <c r="I907" s="12" t="s">
        <v>1218</v>
      </c>
      <c r="J907" s="12" t="s">
        <v>1132</v>
      </c>
      <c r="K907" s="12" t="s">
        <v>1231</v>
      </c>
      <c r="L907" s="84" t="s">
        <v>723</v>
      </c>
      <c r="M907" s="85"/>
      <c r="N907" s="88" t="s">
        <v>723</v>
      </c>
      <c r="O907" s="118">
        <v>0.45525995000000002</v>
      </c>
      <c r="P907" s="116">
        <v>49.24</v>
      </c>
      <c r="Q907" s="116">
        <v>71.656999999999996</v>
      </c>
      <c r="R907" s="12">
        <v>0</v>
      </c>
      <c r="S907" s="116">
        <v>-12598.353999999999</v>
      </c>
      <c r="T907" s="12">
        <v>0</v>
      </c>
      <c r="U907" s="12">
        <v>562</v>
      </c>
      <c r="V907" s="116">
        <v>27672.880000000001</v>
      </c>
      <c r="W907" s="116">
        <v>40271.233999999997</v>
      </c>
      <c r="X907" s="12" t="s">
        <v>259</v>
      </c>
      <c r="Y907" s="12">
        <v>1</v>
      </c>
      <c r="Z907" s="12">
        <v>1</v>
      </c>
      <c r="AA907" s="12">
        <v>0</v>
      </c>
      <c r="AB907" s="12">
        <v>0</v>
      </c>
      <c r="AC907" s="12">
        <v>5</v>
      </c>
      <c r="AD907" s="12">
        <v>4</v>
      </c>
      <c r="AE907" s="12">
        <v>1</v>
      </c>
      <c r="AF907" s="12">
        <v>24</v>
      </c>
      <c r="AG907" s="12" t="s">
        <v>2442</v>
      </c>
      <c r="AH907" s="12" t="s">
        <v>1552</v>
      </c>
    </row>
    <row r="908" spans="2:34" ht="28.8" x14ac:dyDescent="0.3">
      <c r="B908" s="12" t="s">
        <v>1105</v>
      </c>
      <c r="C908" s="12" t="s">
        <v>304</v>
      </c>
      <c r="D908" s="12" t="s">
        <v>330</v>
      </c>
      <c r="E908" s="12" t="s">
        <v>259</v>
      </c>
      <c r="F908" s="12" t="s">
        <v>2846</v>
      </c>
      <c r="G908" s="12" t="s">
        <v>1532</v>
      </c>
      <c r="H908" s="12" t="s">
        <v>1230</v>
      </c>
      <c r="I908" s="12" t="s">
        <v>1218</v>
      </c>
      <c r="J908" s="12" t="s">
        <v>1132</v>
      </c>
      <c r="K908" s="12" t="s">
        <v>1231</v>
      </c>
      <c r="L908" s="84" t="s">
        <v>723</v>
      </c>
      <c r="M908" s="85"/>
      <c r="N908" s="88" t="s">
        <v>723</v>
      </c>
      <c r="O908" s="118">
        <v>0.53021527000000002</v>
      </c>
      <c r="P908" s="116">
        <v>49.24</v>
      </c>
      <c r="Q908" s="116">
        <v>75.347800000000007</v>
      </c>
      <c r="R908" s="12">
        <v>0</v>
      </c>
      <c r="S908" s="116">
        <v>-14672.5836</v>
      </c>
      <c r="T908" s="12">
        <v>0</v>
      </c>
      <c r="U908" s="12">
        <v>562</v>
      </c>
      <c r="V908" s="116">
        <v>27672.880000000001</v>
      </c>
      <c r="W908" s="116">
        <v>42345.463600000003</v>
      </c>
      <c r="X908" s="12" t="s">
        <v>259</v>
      </c>
      <c r="Y908" s="12">
        <v>1</v>
      </c>
      <c r="Z908" s="12">
        <v>1</v>
      </c>
      <c r="AA908" s="12">
        <v>0</v>
      </c>
      <c r="AB908" s="12">
        <v>1</v>
      </c>
      <c r="AC908" s="12">
        <v>7</v>
      </c>
      <c r="AD908" s="12">
        <v>4</v>
      </c>
      <c r="AE908" s="12">
        <v>1</v>
      </c>
      <c r="AF908" s="12">
        <v>24</v>
      </c>
      <c r="AG908" s="12" t="s">
        <v>2436</v>
      </c>
      <c r="AH908" s="12" t="s">
        <v>1552</v>
      </c>
    </row>
    <row r="909" spans="2:34" ht="28.8" x14ac:dyDescent="0.3">
      <c r="B909" s="12" t="s">
        <v>1105</v>
      </c>
      <c r="C909" s="12" t="s">
        <v>304</v>
      </c>
      <c r="D909" s="12" t="s">
        <v>330</v>
      </c>
      <c r="E909" s="12" t="s">
        <v>260</v>
      </c>
      <c r="F909" s="12" t="s">
        <v>2846</v>
      </c>
      <c r="G909" s="12" t="s">
        <v>2898</v>
      </c>
      <c r="H909" s="12" t="s">
        <v>1230</v>
      </c>
      <c r="I909" s="12" t="s">
        <v>1218</v>
      </c>
      <c r="J909" s="12" t="s">
        <v>1132</v>
      </c>
      <c r="K909" s="12" t="s">
        <v>1231</v>
      </c>
      <c r="L909" s="84" t="s">
        <v>722</v>
      </c>
      <c r="M909" s="85"/>
      <c r="N909" s="88" t="s">
        <v>722</v>
      </c>
      <c r="O909" s="118">
        <v>-0.34783102999999999</v>
      </c>
      <c r="P909" s="116">
        <v>49.24</v>
      </c>
      <c r="Q909" s="116">
        <v>32.1128</v>
      </c>
      <c r="R909" s="12">
        <v>0</v>
      </c>
      <c r="S909" s="116">
        <v>9625.4863999999998</v>
      </c>
      <c r="T909" s="12">
        <v>1</v>
      </c>
      <c r="U909" s="12">
        <v>562</v>
      </c>
      <c r="V909" s="116">
        <v>27672.880000000001</v>
      </c>
      <c r="W909" s="116">
        <v>18047.393599999999</v>
      </c>
      <c r="X909" s="12" t="s">
        <v>259</v>
      </c>
      <c r="Y909" s="12">
        <v>0</v>
      </c>
      <c r="Z909" s="12">
        <v>0</v>
      </c>
      <c r="AA909" s="12">
        <v>0</v>
      </c>
      <c r="AB909" s="12">
        <v>0</v>
      </c>
      <c r="AC909" s="12">
        <v>8</v>
      </c>
      <c r="AD909" s="12">
        <v>4</v>
      </c>
      <c r="AE909" s="12">
        <v>1</v>
      </c>
      <c r="AF909" s="12">
        <v>24</v>
      </c>
      <c r="AG909" s="12" t="s">
        <v>2438</v>
      </c>
      <c r="AH909" s="12" t="s">
        <v>1552</v>
      </c>
    </row>
    <row r="910" spans="2:34" ht="28.8" x14ac:dyDescent="0.3">
      <c r="B910" s="12" t="s">
        <v>1105</v>
      </c>
      <c r="C910" s="12" t="s">
        <v>304</v>
      </c>
      <c r="D910" s="12" t="s">
        <v>330</v>
      </c>
      <c r="E910" s="12" t="s">
        <v>251</v>
      </c>
      <c r="F910" s="12" t="s">
        <v>1531</v>
      </c>
      <c r="G910" s="12" t="s">
        <v>2898</v>
      </c>
      <c r="H910" s="12" t="s">
        <v>1230</v>
      </c>
      <c r="I910" s="12" t="s">
        <v>1218</v>
      </c>
      <c r="J910" s="12" t="s">
        <v>1132</v>
      </c>
      <c r="K910" s="12" t="s">
        <v>1231</v>
      </c>
      <c r="L910" s="84" t="s">
        <v>722</v>
      </c>
      <c r="M910" s="85"/>
      <c r="N910" s="88" t="s">
        <v>722</v>
      </c>
      <c r="O910" s="118">
        <v>-0.21971974</v>
      </c>
      <c r="P910" s="116">
        <v>49.24</v>
      </c>
      <c r="Q910" s="116">
        <v>38.420999999999999</v>
      </c>
      <c r="R910" s="12">
        <v>0</v>
      </c>
      <c r="S910" s="116">
        <v>6080.2780000000002</v>
      </c>
      <c r="T910" s="12">
        <v>2</v>
      </c>
      <c r="U910" s="12">
        <v>562</v>
      </c>
      <c r="V910" s="116">
        <v>27672.880000000001</v>
      </c>
      <c r="W910" s="116">
        <v>21592.601999999999</v>
      </c>
      <c r="X910" s="12" t="s">
        <v>259</v>
      </c>
      <c r="Y910" s="12">
        <v>0</v>
      </c>
      <c r="Z910" s="12">
        <v>0</v>
      </c>
      <c r="AA910" s="12">
        <v>0</v>
      </c>
      <c r="AB910" s="12">
        <v>0</v>
      </c>
      <c r="AC910" s="12">
        <v>4</v>
      </c>
      <c r="AD910" s="12">
        <v>4</v>
      </c>
      <c r="AE910" s="12">
        <v>1</v>
      </c>
      <c r="AF910" s="12">
        <v>24</v>
      </c>
      <c r="AG910" s="12" t="s">
        <v>2439</v>
      </c>
      <c r="AH910" s="12" t="s">
        <v>1552</v>
      </c>
    </row>
    <row r="911" spans="2:34" ht="28.8" x14ac:dyDescent="0.3">
      <c r="B911" s="12" t="s">
        <v>1105</v>
      </c>
      <c r="C911" s="12" t="s">
        <v>304</v>
      </c>
      <c r="D911" s="12" t="s">
        <v>330</v>
      </c>
      <c r="E911" s="12" t="s">
        <v>246</v>
      </c>
      <c r="F911" s="12" t="s">
        <v>1531</v>
      </c>
      <c r="G911" s="12" t="s">
        <v>2898</v>
      </c>
      <c r="H911" s="12" t="s">
        <v>1230</v>
      </c>
      <c r="I911" s="12" t="s">
        <v>1218</v>
      </c>
      <c r="J911" s="12" t="s">
        <v>1132</v>
      </c>
      <c r="K911" s="12" t="s">
        <v>1231</v>
      </c>
      <c r="L911" s="84" t="s">
        <v>722</v>
      </c>
      <c r="M911" s="85"/>
      <c r="N911" s="88" t="s">
        <v>722</v>
      </c>
      <c r="O911" s="118">
        <v>0.13833266</v>
      </c>
      <c r="P911" s="116">
        <v>49.24</v>
      </c>
      <c r="Q911" s="116">
        <v>56.051499999999997</v>
      </c>
      <c r="R911" s="12">
        <v>0</v>
      </c>
      <c r="S911" s="116">
        <v>-3828.0629999999901</v>
      </c>
      <c r="T911" s="12">
        <v>3</v>
      </c>
      <c r="U911" s="12">
        <v>562</v>
      </c>
      <c r="V911" s="116">
        <v>27672.880000000001</v>
      </c>
      <c r="W911" s="116">
        <v>31500.942999999999</v>
      </c>
      <c r="X911" s="12" t="s">
        <v>259</v>
      </c>
      <c r="Y911" s="12">
        <v>1</v>
      </c>
      <c r="Z911" s="12">
        <v>0</v>
      </c>
      <c r="AA911" s="12">
        <v>0</v>
      </c>
      <c r="AB911" s="12">
        <v>0</v>
      </c>
      <c r="AC911" s="12">
        <v>2</v>
      </c>
      <c r="AD911" s="12">
        <v>4</v>
      </c>
      <c r="AE911" s="12">
        <v>1</v>
      </c>
      <c r="AF911" s="12">
        <v>24</v>
      </c>
      <c r="AG911" s="12" t="s">
        <v>2440</v>
      </c>
      <c r="AH911" s="12" t="s">
        <v>1552</v>
      </c>
    </row>
    <row r="912" spans="2:34" ht="28.8" x14ac:dyDescent="0.3">
      <c r="B912" s="12" t="s">
        <v>1105</v>
      </c>
      <c r="C912" s="12" t="s">
        <v>304</v>
      </c>
      <c r="D912" s="12" t="s">
        <v>330</v>
      </c>
      <c r="E912" s="12" t="s">
        <v>249</v>
      </c>
      <c r="F912" s="12" t="s">
        <v>1531</v>
      </c>
      <c r="G912" s="12" t="s">
        <v>1532</v>
      </c>
      <c r="H912" s="12" t="s">
        <v>1230</v>
      </c>
      <c r="I912" s="12" t="s">
        <v>1218</v>
      </c>
      <c r="J912" s="12" t="s">
        <v>1132</v>
      </c>
      <c r="K912" s="12" t="s">
        <v>1231</v>
      </c>
      <c r="L912" s="84" t="s">
        <v>722</v>
      </c>
      <c r="M912" s="85"/>
      <c r="N912" s="88" t="s">
        <v>722</v>
      </c>
      <c r="O912" s="118">
        <v>0.21106823999999999</v>
      </c>
      <c r="P912" s="116">
        <v>49.24</v>
      </c>
      <c r="Q912" s="116">
        <v>59.633000000000003</v>
      </c>
      <c r="R912" s="12">
        <v>0</v>
      </c>
      <c r="S912" s="116">
        <v>-5840.866</v>
      </c>
      <c r="T912" s="12">
        <v>4</v>
      </c>
      <c r="U912" s="12">
        <v>562</v>
      </c>
      <c r="V912" s="116">
        <v>27672.880000000001</v>
      </c>
      <c r="W912" s="116">
        <v>33513.745999999999</v>
      </c>
      <c r="X912" s="12" t="s">
        <v>259</v>
      </c>
      <c r="Y912" s="12">
        <v>1</v>
      </c>
      <c r="Z912" s="12">
        <v>0</v>
      </c>
      <c r="AA912" s="12">
        <v>0</v>
      </c>
      <c r="AB912" s="12">
        <v>0</v>
      </c>
      <c r="AC912" s="12">
        <v>3</v>
      </c>
      <c r="AD912" s="12">
        <v>4</v>
      </c>
      <c r="AE912" s="12">
        <v>1</v>
      </c>
      <c r="AF912" s="12">
        <v>24</v>
      </c>
      <c r="AG912" s="12" t="s">
        <v>2441</v>
      </c>
      <c r="AH912" s="12" t="s">
        <v>1552</v>
      </c>
    </row>
    <row r="913" spans="2:34" ht="28.8" x14ac:dyDescent="0.3">
      <c r="B913" s="12" t="s">
        <v>1105</v>
      </c>
      <c r="C913" s="12" t="s">
        <v>304</v>
      </c>
      <c r="D913" s="12" t="s">
        <v>333</v>
      </c>
      <c r="E913" s="12" t="s">
        <v>262</v>
      </c>
      <c r="F913" s="12" t="s">
        <v>1531</v>
      </c>
      <c r="G913" s="12" t="s">
        <v>1532</v>
      </c>
      <c r="H913" s="12" t="s">
        <v>1230</v>
      </c>
      <c r="I913" s="12" t="s">
        <v>1218</v>
      </c>
      <c r="J913" s="12" t="s">
        <v>1132</v>
      </c>
      <c r="K913" s="12" t="s">
        <v>1231</v>
      </c>
      <c r="L913" s="84" t="s">
        <v>723</v>
      </c>
      <c r="M913" s="85"/>
      <c r="N913" s="88" t="s">
        <v>723</v>
      </c>
      <c r="O913" s="118">
        <v>-0.45965880999999997</v>
      </c>
      <c r="P913" s="116">
        <v>27672.880000000001</v>
      </c>
      <c r="Q913" s="116">
        <v>14952.7968</v>
      </c>
      <c r="R913" s="12">
        <v>0</v>
      </c>
      <c r="S913" s="116">
        <v>12720.083199999999</v>
      </c>
      <c r="T913" s="12">
        <v>0</v>
      </c>
      <c r="U913" s="12">
        <v>1</v>
      </c>
      <c r="V913" s="116">
        <v>27672.880000000001</v>
      </c>
      <c r="W913" s="116">
        <v>14952.7968</v>
      </c>
      <c r="X913" s="12" t="s">
        <v>259</v>
      </c>
      <c r="Y913" s="12">
        <v>0</v>
      </c>
      <c r="Z913" s="12">
        <v>0</v>
      </c>
      <c r="AA913" s="12">
        <v>1</v>
      </c>
      <c r="AB913" s="12">
        <v>0</v>
      </c>
      <c r="AC913" s="12">
        <v>9</v>
      </c>
      <c r="AD913" s="12">
        <v>5</v>
      </c>
      <c r="AE913" s="12">
        <v>1</v>
      </c>
      <c r="AF913" s="12">
        <v>24</v>
      </c>
      <c r="AG913" s="12" t="s">
        <v>2444</v>
      </c>
      <c r="AH913" s="12" t="s">
        <v>1552</v>
      </c>
    </row>
    <row r="914" spans="2:34" ht="28.8" x14ac:dyDescent="0.3">
      <c r="B914" s="12" t="s">
        <v>1105</v>
      </c>
      <c r="C914" s="12" t="s">
        <v>304</v>
      </c>
      <c r="D914" s="12" t="s">
        <v>333</v>
      </c>
      <c r="E914" s="12" t="s">
        <v>254</v>
      </c>
      <c r="F914" s="12" t="s">
        <v>2846</v>
      </c>
      <c r="G914" s="12" t="s">
        <v>1532</v>
      </c>
      <c r="H914" s="12" t="s">
        <v>1230</v>
      </c>
      <c r="I914" s="12" t="s">
        <v>1218</v>
      </c>
      <c r="J914" s="12" t="s">
        <v>1132</v>
      </c>
      <c r="K914" s="12" t="s">
        <v>1231</v>
      </c>
      <c r="L914" s="84" t="s">
        <v>723</v>
      </c>
      <c r="M914" s="85"/>
      <c r="N914" s="88" t="s">
        <v>723</v>
      </c>
      <c r="O914" s="118">
        <v>0.45525914000000001</v>
      </c>
      <c r="P914" s="116">
        <v>27672.880000000001</v>
      </c>
      <c r="Q914" s="116">
        <v>40271.211499999998</v>
      </c>
      <c r="R914" s="12">
        <v>0</v>
      </c>
      <c r="S914" s="116">
        <v>-12598.3315</v>
      </c>
      <c r="T914" s="12">
        <v>0</v>
      </c>
      <c r="U914" s="12">
        <v>1</v>
      </c>
      <c r="V914" s="116">
        <v>27672.880000000001</v>
      </c>
      <c r="W914" s="116">
        <v>40271.211499999998</v>
      </c>
      <c r="X914" s="12" t="s">
        <v>259</v>
      </c>
      <c r="Y914" s="12">
        <v>1</v>
      </c>
      <c r="Z914" s="12">
        <v>1</v>
      </c>
      <c r="AA914" s="12">
        <v>0</v>
      </c>
      <c r="AB914" s="12">
        <v>0</v>
      </c>
      <c r="AC914" s="12">
        <v>5</v>
      </c>
      <c r="AD914" s="12">
        <v>5</v>
      </c>
      <c r="AE914" s="12">
        <v>1</v>
      </c>
      <c r="AF914" s="12">
        <v>24</v>
      </c>
      <c r="AG914" s="12" t="s">
        <v>2449</v>
      </c>
      <c r="AH914" s="12" t="s">
        <v>1552</v>
      </c>
    </row>
    <row r="915" spans="2:34" ht="28.8" x14ac:dyDescent="0.3">
      <c r="B915" s="12" t="s">
        <v>1105</v>
      </c>
      <c r="C915" s="12" t="s">
        <v>304</v>
      </c>
      <c r="D915" s="12" t="s">
        <v>333</v>
      </c>
      <c r="E915" s="12" t="s">
        <v>259</v>
      </c>
      <c r="F915" s="12" t="s">
        <v>2846</v>
      </c>
      <c r="G915" s="12" t="s">
        <v>1532</v>
      </c>
      <c r="H915" s="12" t="s">
        <v>1230</v>
      </c>
      <c r="I915" s="12" t="s">
        <v>1218</v>
      </c>
      <c r="J915" s="12" t="s">
        <v>1132</v>
      </c>
      <c r="K915" s="12" t="s">
        <v>1231</v>
      </c>
      <c r="L915" s="84" t="s">
        <v>723</v>
      </c>
      <c r="M915" s="85"/>
      <c r="N915" s="88" t="s">
        <v>723</v>
      </c>
      <c r="O915" s="118">
        <v>0.53021527000000002</v>
      </c>
      <c r="P915" s="116">
        <v>27672.880000000001</v>
      </c>
      <c r="Q915" s="116">
        <v>42345.463600000003</v>
      </c>
      <c r="R915" s="12">
        <v>0</v>
      </c>
      <c r="S915" s="116">
        <v>-14672.5836</v>
      </c>
      <c r="T915" s="12">
        <v>0</v>
      </c>
      <c r="U915" s="12">
        <v>1</v>
      </c>
      <c r="V915" s="116">
        <v>27672.880000000001</v>
      </c>
      <c r="W915" s="116">
        <v>42345.463600000003</v>
      </c>
      <c r="X915" s="12" t="s">
        <v>259</v>
      </c>
      <c r="Y915" s="12">
        <v>1</v>
      </c>
      <c r="Z915" s="12">
        <v>1</v>
      </c>
      <c r="AA915" s="12">
        <v>0</v>
      </c>
      <c r="AB915" s="12">
        <v>1</v>
      </c>
      <c r="AC915" s="12">
        <v>7</v>
      </c>
      <c r="AD915" s="12">
        <v>5</v>
      </c>
      <c r="AE915" s="12">
        <v>1</v>
      </c>
      <c r="AF915" s="12">
        <v>24</v>
      </c>
      <c r="AG915" s="12" t="s">
        <v>2443</v>
      </c>
      <c r="AH915" s="12" t="s">
        <v>1552</v>
      </c>
    </row>
    <row r="916" spans="2:34" ht="28.8" x14ac:dyDescent="0.3">
      <c r="B916" s="12" t="s">
        <v>1105</v>
      </c>
      <c r="C916" s="12" t="s">
        <v>304</v>
      </c>
      <c r="D916" s="12" t="s">
        <v>333</v>
      </c>
      <c r="E916" s="12" t="s">
        <v>260</v>
      </c>
      <c r="F916" s="12" t="s">
        <v>2846</v>
      </c>
      <c r="G916" s="12" t="s">
        <v>2898</v>
      </c>
      <c r="H916" s="12" t="s">
        <v>1230</v>
      </c>
      <c r="I916" s="12" t="s">
        <v>1218</v>
      </c>
      <c r="J916" s="12" t="s">
        <v>1132</v>
      </c>
      <c r="K916" s="12" t="s">
        <v>1231</v>
      </c>
      <c r="L916" s="84" t="s">
        <v>722</v>
      </c>
      <c r="M916" s="85"/>
      <c r="N916" s="88" t="s">
        <v>722</v>
      </c>
      <c r="O916" s="118">
        <v>-0.34783102999999999</v>
      </c>
      <c r="P916" s="116">
        <v>27672.880000000001</v>
      </c>
      <c r="Q916" s="116">
        <v>18047.393599999999</v>
      </c>
      <c r="R916" s="12">
        <v>0</v>
      </c>
      <c r="S916" s="116">
        <v>9625.4863999999998</v>
      </c>
      <c r="T916" s="12">
        <v>1</v>
      </c>
      <c r="U916" s="12">
        <v>1</v>
      </c>
      <c r="V916" s="116">
        <v>27672.880000000001</v>
      </c>
      <c r="W916" s="116">
        <v>18047.393599999999</v>
      </c>
      <c r="X916" s="12" t="s">
        <v>259</v>
      </c>
      <c r="Y916" s="12">
        <v>0</v>
      </c>
      <c r="Z916" s="12">
        <v>0</v>
      </c>
      <c r="AA916" s="12">
        <v>0</v>
      </c>
      <c r="AB916" s="12">
        <v>0</v>
      </c>
      <c r="AC916" s="12">
        <v>8</v>
      </c>
      <c r="AD916" s="12">
        <v>5</v>
      </c>
      <c r="AE916" s="12">
        <v>1</v>
      </c>
      <c r="AF916" s="12">
        <v>24</v>
      </c>
      <c r="AG916" s="12" t="s">
        <v>2445</v>
      </c>
      <c r="AH916" s="12" t="s">
        <v>1552</v>
      </c>
    </row>
    <row r="917" spans="2:34" ht="28.8" x14ac:dyDescent="0.3">
      <c r="B917" s="12" t="s">
        <v>1105</v>
      </c>
      <c r="C917" s="12" t="s">
        <v>304</v>
      </c>
      <c r="D917" s="12" t="s">
        <v>333</v>
      </c>
      <c r="E917" s="12" t="s">
        <v>251</v>
      </c>
      <c r="F917" s="12" t="s">
        <v>1531</v>
      </c>
      <c r="G917" s="12" t="s">
        <v>2898</v>
      </c>
      <c r="H917" s="12" t="s">
        <v>1230</v>
      </c>
      <c r="I917" s="12" t="s">
        <v>1218</v>
      </c>
      <c r="J917" s="12" t="s">
        <v>1132</v>
      </c>
      <c r="K917" s="12" t="s">
        <v>1231</v>
      </c>
      <c r="L917" s="84" t="s">
        <v>722</v>
      </c>
      <c r="M917" s="85"/>
      <c r="N917" s="88" t="s">
        <v>722</v>
      </c>
      <c r="O917" s="118">
        <v>-0.21971893000000001</v>
      </c>
      <c r="P917" s="116">
        <v>27672.880000000001</v>
      </c>
      <c r="Q917" s="116">
        <v>21592.624500000002</v>
      </c>
      <c r="R917" s="12">
        <v>0</v>
      </c>
      <c r="S917" s="116">
        <v>6080.2555000000002</v>
      </c>
      <c r="T917" s="12">
        <v>2</v>
      </c>
      <c r="U917" s="12">
        <v>1</v>
      </c>
      <c r="V917" s="116">
        <v>27672.880000000001</v>
      </c>
      <c r="W917" s="116">
        <v>21592.624500000002</v>
      </c>
      <c r="X917" s="12" t="s">
        <v>259</v>
      </c>
      <c r="Y917" s="12">
        <v>0</v>
      </c>
      <c r="Z917" s="12">
        <v>0</v>
      </c>
      <c r="AA917" s="12">
        <v>0</v>
      </c>
      <c r="AB917" s="12">
        <v>0</v>
      </c>
      <c r="AC917" s="12">
        <v>4</v>
      </c>
      <c r="AD917" s="12">
        <v>5</v>
      </c>
      <c r="AE917" s="12">
        <v>1</v>
      </c>
      <c r="AF917" s="12">
        <v>24</v>
      </c>
      <c r="AG917" s="12" t="s">
        <v>2446</v>
      </c>
      <c r="AH917" s="12" t="s">
        <v>1552</v>
      </c>
    </row>
    <row r="918" spans="2:34" ht="28.8" x14ac:dyDescent="0.3">
      <c r="B918" s="12" t="s">
        <v>1105</v>
      </c>
      <c r="C918" s="12" t="s">
        <v>304</v>
      </c>
      <c r="D918" s="12" t="s">
        <v>333</v>
      </c>
      <c r="E918" s="12" t="s">
        <v>246</v>
      </c>
      <c r="F918" s="12" t="s">
        <v>1531</v>
      </c>
      <c r="G918" s="12" t="s">
        <v>2898</v>
      </c>
      <c r="H918" s="12" t="s">
        <v>1230</v>
      </c>
      <c r="I918" s="12" t="s">
        <v>1218</v>
      </c>
      <c r="J918" s="12" t="s">
        <v>1132</v>
      </c>
      <c r="K918" s="12" t="s">
        <v>1231</v>
      </c>
      <c r="L918" s="84" t="s">
        <v>722</v>
      </c>
      <c r="M918" s="85"/>
      <c r="N918" s="88" t="s">
        <v>722</v>
      </c>
      <c r="O918" s="118">
        <v>0.13833306000000001</v>
      </c>
      <c r="P918" s="116">
        <v>27672.880000000001</v>
      </c>
      <c r="Q918" s="116">
        <v>31500.9542</v>
      </c>
      <c r="R918" s="12">
        <v>0</v>
      </c>
      <c r="S918" s="116">
        <v>-3828.0742</v>
      </c>
      <c r="T918" s="12">
        <v>3</v>
      </c>
      <c r="U918" s="12">
        <v>1</v>
      </c>
      <c r="V918" s="116">
        <v>27672.880000000001</v>
      </c>
      <c r="W918" s="116">
        <v>31500.9542</v>
      </c>
      <c r="X918" s="12" t="s">
        <v>259</v>
      </c>
      <c r="Y918" s="12">
        <v>1</v>
      </c>
      <c r="Z918" s="12">
        <v>0</v>
      </c>
      <c r="AA918" s="12">
        <v>0</v>
      </c>
      <c r="AB918" s="12">
        <v>0</v>
      </c>
      <c r="AC918" s="12">
        <v>2</v>
      </c>
      <c r="AD918" s="12">
        <v>5</v>
      </c>
      <c r="AE918" s="12">
        <v>1</v>
      </c>
      <c r="AF918" s="12">
        <v>24</v>
      </c>
      <c r="AG918" s="12" t="s">
        <v>2447</v>
      </c>
      <c r="AH918" s="12" t="s">
        <v>1552</v>
      </c>
    </row>
    <row r="919" spans="2:34" ht="28.8" x14ac:dyDescent="0.3">
      <c r="B919" s="12" t="s">
        <v>1105</v>
      </c>
      <c r="C919" s="12" t="s">
        <v>304</v>
      </c>
      <c r="D919" s="12" t="s">
        <v>333</v>
      </c>
      <c r="E919" s="12" t="s">
        <v>249</v>
      </c>
      <c r="F919" s="12" t="s">
        <v>1531</v>
      </c>
      <c r="G919" s="12" t="s">
        <v>1532</v>
      </c>
      <c r="H919" s="12" t="s">
        <v>1230</v>
      </c>
      <c r="I919" s="12" t="s">
        <v>1218</v>
      </c>
      <c r="J919" s="12" t="s">
        <v>1132</v>
      </c>
      <c r="K919" s="12" t="s">
        <v>1231</v>
      </c>
      <c r="L919" s="84" t="s">
        <v>722</v>
      </c>
      <c r="M919" s="85"/>
      <c r="N919" s="88" t="s">
        <v>722</v>
      </c>
      <c r="O919" s="118">
        <v>0.21106823999999999</v>
      </c>
      <c r="P919" s="116">
        <v>27672.880000000001</v>
      </c>
      <c r="Q919" s="116">
        <v>33513.745999999999</v>
      </c>
      <c r="R919" s="12">
        <v>0</v>
      </c>
      <c r="S919" s="116">
        <v>-5840.866</v>
      </c>
      <c r="T919" s="12">
        <v>4</v>
      </c>
      <c r="U919" s="12">
        <v>1</v>
      </c>
      <c r="V919" s="116">
        <v>27672.880000000001</v>
      </c>
      <c r="W919" s="116">
        <v>33513.745999999999</v>
      </c>
      <c r="X919" s="12" t="s">
        <v>259</v>
      </c>
      <c r="Y919" s="12">
        <v>1</v>
      </c>
      <c r="Z919" s="12">
        <v>0</v>
      </c>
      <c r="AA919" s="12">
        <v>0</v>
      </c>
      <c r="AB919" s="12">
        <v>0</v>
      </c>
      <c r="AC919" s="12">
        <v>3</v>
      </c>
      <c r="AD919" s="12">
        <v>5</v>
      </c>
      <c r="AE919" s="12">
        <v>1</v>
      </c>
      <c r="AF919" s="12">
        <v>24</v>
      </c>
      <c r="AG919" s="12" t="s">
        <v>2448</v>
      </c>
      <c r="AH919" s="12" t="s">
        <v>1552</v>
      </c>
    </row>
    <row r="920" spans="2:34" ht="43.2" x14ac:dyDescent="0.3">
      <c r="B920" s="12" t="s">
        <v>1105</v>
      </c>
      <c r="C920" s="12" t="s">
        <v>304</v>
      </c>
      <c r="D920" s="12" t="s">
        <v>312</v>
      </c>
      <c r="E920" s="12" t="s">
        <v>259</v>
      </c>
      <c r="F920" s="12" t="s">
        <v>2846</v>
      </c>
      <c r="G920" s="12" t="s">
        <v>1532</v>
      </c>
      <c r="H920" s="12" t="s">
        <v>1234</v>
      </c>
      <c r="I920" s="12" t="s">
        <v>1218</v>
      </c>
      <c r="J920" s="12" t="s">
        <v>1132</v>
      </c>
      <c r="K920" s="12" t="s">
        <v>1235</v>
      </c>
      <c r="L920" s="84" t="s">
        <v>723</v>
      </c>
      <c r="M920" s="85"/>
      <c r="N920" s="88" t="s">
        <v>723</v>
      </c>
      <c r="O920" s="118">
        <v>-0.623</v>
      </c>
      <c r="P920" s="116">
        <v>50</v>
      </c>
      <c r="Q920" s="116">
        <v>18.850000000000001</v>
      </c>
      <c r="R920" s="12">
        <v>0</v>
      </c>
      <c r="S920" s="116">
        <v>11587.8</v>
      </c>
      <c r="T920" s="12">
        <v>0</v>
      </c>
      <c r="U920" s="12">
        <v>372</v>
      </c>
      <c r="V920" s="116">
        <v>18600</v>
      </c>
      <c r="W920" s="116">
        <v>7012.2</v>
      </c>
      <c r="X920" s="12" t="s">
        <v>259</v>
      </c>
      <c r="Y920" s="12">
        <v>0</v>
      </c>
      <c r="Z920" s="12">
        <v>0</v>
      </c>
      <c r="AA920" s="12">
        <v>1</v>
      </c>
      <c r="AB920" s="12">
        <v>1</v>
      </c>
      <c r="AC920" s="12">
        <v>7</v>
      </c>
      <c r="AD920" s="12">
        <v>1</v>
      </c>
      <c r="AE920" s="12">
        <v>1</v>
      </c>
      <c r="AF920" s="12">
        <v>25</v>
      </c>
      <c r="AG920" s="12" t="s">
        <v>2450</v>
      </c>
      <c r="AH920" s="12" t="s">
        <v>1552</v>
      </c>
    </row>
    <row r="921" spans="2:34" ht="43.2" x14ac:dyDescent="0.3">
      <c r="B921" s="12" t="s">
        <v>1105</v>
      </c>
      <c r="C921" s="12" t="s">
        <v>304</v>
      </c>
      <c r="D921" s="12" t="s">
        <v>312</v>
      </c>
      <c r="E921" s="12" t="s">
        <v>260</v>
      </c>
      <c r="F921" s="12" t="s">
        <v>2846</v>
      </c>
      <c r="G921" s="12" t="s">
        <v>2898</v>
      </c>
      <c r="H921" s="12" t="s">
        <v>1234</v>
      </c>
      <c r="I921" s="12" t="s">
        <v>1218</v>
      </c>
      <c r="J921" s="12" t="s">
        <v>1132</v>
      </c>
      <c r="K921" s="12" t="s">
        <v>1235</v>
      </c>
      <c r="L921" s="84" t="s">
        <v>723</v>
      </c>
      <c r="M921" s="85"/>
      <c r="N921" s="88" t="s">
        <v>723</v>
      </c>
      <c r="O921" s="118">
        <v>-0.622</v>
      </c>
      <c r="P921" s="116">
        <v>50</v>
      </c>
      <c r="Q921" s="116">
        <v>18.899999999999999</v>
      </c>
      <c r="R921" s="12">
        <v>0</v>
      </c>
      <c r="S921" s="116">
        <v>11569.2</v>
      </c>
      <c r="T921" s="12">
        <v>0</v>
      </c>
      <c r="U921" s="12">
        <v>372</v>
      </c>
      <c r="V921" s="116">
        <v>18600</v>
      </c>
      <c r="W921" s="116">
        <v>7030.8</v>
      </c>
      <c r="X921" s="12" t="s">
        <v>259</v>
      </c>
      <c r="Y921" s="12">
        <v>0</v>
      </c>
      <c r="Z921" s="12">
        <v>0</v>
      </c>
      <c r="AA921" s="12">
        <v>1</v>
      </c>
      <c r="AB921" s="12">
        <v>0</v>
      </c>
      <c r="AC921" s="12">
        <v>8</v>
      </c>
      <c r="AD921" s="12">
        <v>1</v>
      </c>
      <c r="AE921" s="12">
        <v>1</v>
      </c>
      <c r="AF921" s="12">
        <v>25</v>
      </c>
      <c r="AG921" s="12" t="s">
        <v>2451</v>
      </c>
      <c r="AH921" s="12" t="s">
        <v>1552</v>
      </c>
    </row>
    <row r="922" spans="2:34" ht="43.2" x14ac:dyDescent="0.3">
      <c r="B922" s="12" t="s">
        <v>1105</v>
      </c>
      <c r="C922" s="12" t="s">
        <v>304</v>
      </c>
      <c r="D922" s="12" t="s">
        <v>312</v>
      </c>
      <c r="E922" s="12" t="s">
        <v>262</v>
      </c>
      <c r="F922" s="12" t="s">
        <v>1531</v>
      </c>
      <c r="G922" s="12" t="s">
        <v>1532</v>
      </c>
      <c r="H922" s="12" t="s">
        <v>1234</v>
      </c>
      <c r="I922" s="12" t="s">
        <v>1218</v>
      </c>
      <c r="J922" s="12" t="s">
        <v>1132</v>
      </c>
      <c r="K922" s="12" t="s">
        <v>1235</v>
      </c>
      <c r="L922" s="84" t="s">
        <v>723</v>
      </c>
      <c r="M922" s="85"/>
      <c r="N922" s="88" t="s">
        <v>723</v>
      </c>
      <c r="O922" s="118">
        <v>-0.56999999999999995</v>
      </c>
      <c r="P922" s="116">
        <v>50</v>
      </c>
      <c r="Q922" s="116">
        <v>21.5</v>
      </c>
      <c r="R922" s="12">
        <v>0</v>
      </c>
      <c r="S922" s="116">
        <v>10602</v>
      </c>
      <c r="T922" s="12">
        <v>0</v>
      </c>
      <c r="U922" s="12">
        <v>372</v>
      </c>
      <c r="V922" s="116">
        <v>18600</v>
      </c>
      <c r="W922" s="116">
        <v>7998</v>
      </c>
      <c r="X922" s="12" t="s">
        <v>259</v>
      </c>
      <c r="Y922" s="12">
        <v>0</v>
      </c>
      <c r="Z922" s="12">
        <v>0</v>
      </c>
      <c r="AA922" s="12">
        <v>1</v>
      </c>
      <c r="AB922" s="12">
        <v>0</v>
      </c>
      <c r="AC922" s="12">
        <v>9</v>
      </c>
      <c r="AD922" s="12">
        <v>1</v>
      </c>
      <c r="AE922" s="12">
        <v>1</v>
      </c>
      <c r="AF922" s="12">
        <v>25</v>
      </c>
      <c r="AG922" s="12" t="s">
        <v>2452</v>
      </c>
      <c r="AH922" s="12" t="s">
        <v>1552</v>
      </c>
    </row>
    <row r="923" spans="2:34" ht="43.2" x14ac:dyDescent="0.3">
      <c r="B923" s="12" t="s">
        <v>1105</v>
      </c>
      <c r="C923" s="12" t="s">
        <v>304</v>
      </c>
      <c r="D923" s="12" t="s">
        <v>312</v>
      </c>
      <c r="E923" s="12" t="s">
        <v>251</v>
      </c>
      <c r="F923" s="12" t="s">
        <v>1531</v>
      </c>
      <c r="G923" s="12" t="s">
        <v>2898</v>
      </c>
      <c r="H923" s="12" t="s">
        <v>1234</v>
      </c>
      <c r="I923" s="12" t="s">
        <v>1218</v>
      </c>
      <c r="J923" s="12" t="s">
        <v>1132</v>
      </c>
      <c r="K923" s="12" t="s">
        <v>1235</v>
      </c>
      <c r="L923" s="84" t="s">
        <v>723</v>
      </c>
      <c r="M923" s="85"/>
      <c r="N923" s="88" t="s">
        <v>723</v>
      </c>
      <c r="O923" s="118">
        <v>-0.504</v>
      </c>
      <c r="P923" s="116">
        <v>50</v>
      </c>
      <c r="Q923" s="116">
        <v>24.8</v>
      </c>
      <c r="R923" s="12">
        <v>0</v>
      </c>
      <c r="S923" s="116">
        <v>9374.4</v>
      </c>
      <c r="T923" s="12">
        <v>0</v>
      </c>
      <c r="U923" s="12">
        <v>372</v>
      </c>
      <c r="V923" s="116">
        <v>18600</v>
      </c>
      <c r="W923" s="116">
        <v>9225.6</v>
      </c>
      <c r="X923" s="12" t="s">
        <v>259</v>
      </c>
      <c r="Y923" s="12">
        <v>0</v>
      </c>
      <c r="Z923" s="12">
        <v>0</v>
      </c>
      <c r="AA923" s="12">
        <v>1</v>
      </c>
      <c r="AB923" s="12">
        <v>0</v>
      </c>
      <c r="AC923" s="12">
        <v>4</v>
      </c>
      <c r="AD923" s="12">
        <v>1</v>
      </c>
      <c r="AE923" s="12">
        <v>1</v>
      </c>
      <c r="AF923" s="12">
        <v>25</v>
      </c>
      <c r="AG923" s="12" t="s">
        <v>2453</v>
      </c>
      <c r="AH923" s="12" t="s">
        <v>1552</v>
      </c>
    </row>
    <row r="924" spans="2:34" ht="43.2" x14ac:dyDescent="0.3">
      <c r="B924" s="12" t="s">
        <v>1105</v>
      </c>
      <c r="C924" s="12" t="s">
        <v>304</v>
      </c>
      <c r="D924" s="12" t="s">
        <v>312</v>
      </c>
      <c r="E924" s="12" t="s">
        <v>254</v>
      </c>
      <c r="F924" s="12" t="s">
        <v>2846</v>
      </c>
      <c r="G924" s="12" t="s">
        <v>1532</v>
      </c>
      <c r="H924" s="12" t="s">
        <v>1234</v>
      </c>
      <c r="I924" s="12" t="s">
        <v>1218</v>
      </c>
      <c r="J924" s="12" t="s">
        <v>1132</v>
      </c>
      <c r="K924" s="12" t="s">
        <v>1235</v>
      </c>
      <c r="L924" s="84" t="s">
        <v>723</v>
      </c>
      <c r="M924" s="85"/>
      <c r="N924" s="88" t="s">
        <v>723</v>
      </c>
      <c r="O924" s="118">
        <v>-0.46100000000000002</v>
      </c>
      <c r="P924" s="116">
        <v>50</v>
      </c>
      <c r="Q924" s="116">
        <v>26.95</v>
      </c>
      <c r="R924" s="12">
        <v>0</v>
      </c>
      <c r="S924" s="116">
        <v>8574.6</v>
      </c>
      <c r="T924" s="12">
        <v>0</v>
      </c>
      <c r="U924" s="12">
        <v>372</v>
      </c>
      <c r="V924" s="116">
        <v>18600</v>
      </c>
      <c r="W924" s="116">
        <v>10025.4</v>
      </c>
      <c r="X924" s="12" t="s">
        <v>259</v>
      </c>
      <c r="Y924" s="12">
        <v>0</v>
      </c>
      <c r="Z924" s="12">
        <v>0</v>
      </c>
      <c r="AA924" s="12">
        <v>1</v>
      </c>
      <c r="AB924" s="12">
        <v>0</v>
      </c>
      <c r="AC924" s="12">
        <v>5</v>
      </c>
      <c r="AD924" s="12">
        <v>1</v>
      </c>
      <c r="AE924" s="12">
        <v>1</v>
      </c>
      <c r="AF924" s="12">
        <v>25</v>
      </c>
      <c r="AG924" s="12" t="s">
        <v>2454</v>
      </c>
      <c r="AH924" s="12" t="s">
        <v>1552</v>
      </c>
    </row>
    <row r="925" spans="2:34" ht="43.2" x14ac:dyDescent="0.3">
      <c r="B925" s="12" t="s">
        <v>1105</v>
      </c>
      <c r="C925" s="12" t="s">
        <v>304</v>
      </c>
      <c r="D925" s="12" t="s">
        <v>312</v>
      </c>
      <c r="E925" s="12" t="s">
        <v>246</v>
      </c>
      <c r="F925" s="12" t="s">
        <v>1531</v>
      </c>
      <c r="G925" s="12" t="s">
        <v>2898</v>
      </c>
      <c r="H925" s="12" t="s">
        <v>1234</v>
      </c>
      <c r="I925" s="12" t="s">
        <v>1218</v>
      </c>
      <c r="J925" s="12" t="s">
        <v>1132</v>
      </c>
      <c r="K925" s="12" t="s">
        <v>1235</v>
      </c>
      <c r="L925" s="84" t="s">
        <v>723</v>
      </c>
      <c r="M925" s="85"/>
      <c r="N925" s="88" t="s">
        <v>723</v>
      </c>
      <c r="O925" s="118">
        <v>-0.45300000000000001</v>
      </c>
      <c r="P925" s="116">
        <v>50</v>
      </c>
      <c r="Q925" s="116">
        <v>27.35</v>
      </c>
      <c r="R925" s="12">
        <v>0</v>
      </c>
      <c r="S925" s="116">
        <v>8425.7999999999993</v>
      </c>
      <c r="T925" s="12">
        <v>0</v>
      </c>
      <c r="U925" s="12">
        <v>372</v>
      </c>
      <c r="V925" s="116">
        <v>18600</v>
      </c>
      <c r="W925" s="116">
        <v>10174.200000000001</v>
      </c>
      <c r="X925" s="12" t="s">
        <v>259</v>
      </c>
      <c r="Y925" s="12">
        <v>0</v>
      </c>
      <c r="Z925" s="12">
        <v>0</v>
      </c>
      <c r="AA925" s="12">
        <v>1</v>
      </c>
      <c r="AB925" s="12">
        <v>0</v>
      </c>
      <c r="AC925" s="12">
        <v>2</v>
      </c>
      <c r="AD925" s="12">
        <v>1</v>
      </c>
      <c r="AE925" s="12">
        <v>1</v>
      </c>
      <c r="AF925" s="12">
        <v>25</v>
      </c>
      <c r="AG925" s="12" t="s">
        <v>2455</v>
      </c>
      <c r="AH925" s="12" t="s">
        <v>1552</v>
      </c>
    </row>
    <row r="926" spans="2:34" ht="43.2" x14ac:dyDescent="0.3">
      <c r="B926" s="12" t="s">
        <v>1105</v>
      </c>
      <c r="C926" s="12" t="s">
        <v>304</v>
      </c>
      <c r="D926" s="12" t="s">
        <v>312</v>
      </c>
      <c r="E926" s="12" t="s">
        <v>249</v>
      </c>
      <c r="F926" s="12" t="s">
        <v>1531</v>
      </c>
      <c r="G926" s="12" t="s">
        <v>1532</v>
      </c>
      <c r="H926" s="12" t="s">
        <v>1234</v>
      </c>
      <c r="I926" s="12" t="s">
        <v>1218</v>
      </c>
      <c r="J926" s="12" t="s">
        <v>1132</v>
      </c>
      <c r="K926" s="12" t="s">
        <v>1235</v>
      </c>
      <c r="L926" s="84" t="s">
        <v>722</v>
      </c>
      <c r="M926" s="85"/>
      <c r="N926" s="88" t="s">
        <v>722</v>
      </c>
      <c r="O926" s="118">
        <v>0.19500000000000001</v>
      </c>
      <c r="P926" s="116">
        <v>50</v>
      </c>
      <c r="Q926" s="116">
        <v>59.75</v>
      </c>
      <c r="R926" s="12">
        <v>0</v>
      </c>
      <c r="S926" s="116">
        <v>-3627</v>
      </c>
      <c r="T926" s="12">
        <v>1</v>
      </c>
      <c r="U926" s="12">
        <v>372</v>
      </c>
      <c r="V926" s="116">
        <v>18600</v>
      </c>
      <c r="W926" s="116">
        <v>22227</v>
      </c>
      <c r="X926" s="12" t="s">
        <v>259</v>
      </c>
      <c r="Y926" s="12">
        <v>1</v>
      </c>
      <c r="Z926" s="12">
        <v>0</v>
      </c>
      <c r="AA926" s="12">
        <v>0</v>
      </c>
      <c r="AB926" s="12">
        <v>0</v>
      </c>
      <c r="AC926" s="12">
        <v>3</v>
      </c>
      <c r="AD926" s="12">
        <v>1</v>
      </c>
      <c r="AE926" s="12">
        <v>1</v>
      </c>
      <c r="AF926" s="12">
        <v>25</v>
      </c>
      <c r="AG926" s="12" t="s">
        <v>2456</v>
      </c>
      <c r="AH926" s="12" t="s">
        <v>1552</v>
      </c>
    </row>
    <row r="927" spans="2:34" ht="28.8" x14ac:dyDescent="0.3">
      <c r="B927" s="12" t="s">
        <v>1105</v>
      </c>
      <c r="C927" s="12" t="s">
        <v>304</v>
      </c>
      <c r="D927" s="12" t="s">
        <v>322</v>
      </c>
      <c r="E927" s="12" t="s">
        <v>259</v>
      </c>
      <c r="F927" s="12" t="s">
        <v>2846</v>
      </c>
      <c r="G927" s="12" t="s">
        <v>1532</v>
      </c>
      <c r="H927" s="12" t="s">
        <v>1234</v>
      </c>
      <c r="I927" s="12" t="s">
        <v>1218</v>
      </c>
      <c r="J927" s="12" t="s">
        <v>1132</v>
      </c>
      <c r="K927" s="12" t="s">
        <v>1235</v>
      </c>
      <c r="L927" s="84" t="s">
        <v>723</v>
      </c>
      <c r="M927" s="85"/>
      <c r="N927" s="88" t="s">
        <v>723</v>
      </c>
      <c r="O927" s="118">
        <v>-0.88927272999999996</v>
      </c>
      <c r="P927" s="116">
        <v>7.15</v>
      </c>
      <c r="Q927" s="116">
        <v>0.79169999999999996</v>
      </c>
      <c r="R927" s="12">
        <v>0</v>
      </c>
      <c r="S927" s="116">
        <v>2365.2876000000001</v>
      </c>
      <c r="T927" s="12">
        <v>0</v>
      </c>
      <c r="U927" s="12">
        <v>372</v>
      </c>
      <c r="V927" s="116">
        <v>2659.8</v>
      </c>
      <c r="W927" s="116">
        <v>294.51240000000001</v>
      </c>
      <c r="X927" s="12" t="s">
        <v>259</v>
      </c>
      <c r="Y927" s="12">
        <v>0</v>
      </c>
      <c r="Z927" s="12">
        <v>0</v>
      </c>
      <c r="AA927" s="12">
        <v>1</v>
      </c>
      <c r="AB927" s="12">
        <v>1</v>
      </c>
      <c r="AC927" s="12">
        <v>7</v>
      </c>
      <c r="AD927" s="12">
        <v>2</v>
      </c>
      <c r="AE927" s="12">
        <v>1</v>
      </c>
      <c r="AF927" s="12">
        <v>25</v>
      </c>
      <c r="AG927" s="12" t="s">
        <v>2457</v>
      </c>
      <c r="AH927" s="12" t="s">
        <v>1552</v>
      </c>
    </row>
    <row r="928" spans="2:34" ht="28.8" x14ac:dyDescent="0.3">
      <c r="B928" s="12" t="s">
        <v>1105</v>
      </c>
      <c r="C928" s="12" t="s">
        <v>304</v>
      </c>
      <c r="D928" s="12" t="s">
        <v>322</v>
      </c>
      <c r="E928" s="12" t="s">
        <v>260</v>
      </c>
      <c r="F928" s="12" t="s">
        <v>2846</v>
      </c>
      <c r="G928" s="12" t="s">
        <v>2898</v>
      </c>
      <c r="H928" s="12" t="s">
        <v>1234</v>
      </c>
      <c r="I928" s="12" t="s">
        <v>1218</v>
      </c>
      <c r="J928" s="12" t="s">
        <v>1132</v>
      </c>
      <c r="K928" s="12" t="s">
        <v>1235</v>
      </c>
      <c r="L928" s="84" t="s">
        <v>723</v>
      </c>
      <c r="M928" s="85"/>
      <c r="N928" s="88" t="s">
        <v>723</v>
      </c>
      <c r="O928" s="118">
        <v>-0.6405035</v>
      </c>
      <c r="P928" s="116">
        <v>7.15</v>
      </c>
      <c r="Q928" s="116">
        <v>2.5703999999999998</v>
      </c>
      <c r="R928" s="12">
        <v>0</v>
      </c>
      <c r="S928" s="116">
        <v>1703.6112000000001</v>
      </c>
      <c r="T928" s="12">
        <v>0</v>
      </c>
      <c r="U928" s="12">
        <v>372</v>
      </c>
      <c r="V928" s="116">
        <v>2659.8</v>
      </c>
      <c r="W928" s="116">
        <v>956.18880000000001</v>
      </c>
      <c r="X928" s="12" t="s">
        <v>259</v>
      </c>
      <c r="Y928" s="12">
        <v>0</v>
      </c>
      <c r="Z928" s="12">
        <v>0</v>
      </c>
      <c r="AA928" s="12">
        <v>1</v>
      </c>
      <c r="AB928" s="12">
        <v>0</v>
      </c>
      <c r="AC928" s="12">
        <v>8</v>
      </c>
      <c r="AD928" s="12">
        <v>2</v>
      </c>
      <c r="AE928" s="12">
        <v>1</v>
      </c>
      <c r="AF928" s="12">
        <v>25</v>
      </c>
      <c r="AG928" s="12" t="s">
        <v>2458</v>
      </c>
      <c r="AH928" s="12" t="s">
        <v>1552</v>
      </c>
    </row>
    <row r="929" spans="2:34" ht="28.8" x14ac:dyDescent="0.3">
      <c r="B929" s="12" t="s">
        <v>1105</v>
      </c>
      <c r="C929" s="12" t="s">
        <v>304</v>
      </c>
      <c r="D929" s="12" t="s">
        <v>322</v>
      </c>
      <c r="E929" s="12" t="s">
        <v>246</v>
      </c>
      <c r="F929" s="12" t="s">
        <v>1531</v>
      </c>
      <c r="G929" s="12" t="s">
        <v>2898</v>
      </c>
      <c r="H929" s="12" t="s">
        <v>1234</v>
      </c>
      <c r="I929" s="12" t="s">
        <v>1218</v>
      </c>
      <c r="J929" s="12" t="s">
        <v>1132</v>
      </c>
      <c r="K929" s="12" t="s">
        <v>1235</v>
      </c>
      <c r="L929" s="84" t="s">
        <v>723</v>
      </c>
      <c r="M929" s="85"/>
      <c r="N929" s="88" t="s">
        <v>723</v>
      </c>
      <c r="O929" s="118">
        <v>-0.57158041999999998</v>
      </c>
      <c r="P929" s="116">
        <v>7.15</v>
      </c>
      <c r="Q929" s="116">
        <v>3.0632000000000001</v>
      </c>
      <c r="R929" s="12">
        <v>0</v>
      </c>
      <c r="S929" s="116">
        <v>1520.2896000000001</v>
      </c>
      <c r="T929" s="12">
        <v>0</v>
      </c>
      <c r="U929" s="12">
        <v>372</v>
      </c>
      <c r="V929" s="116">
        <v>2659.8</v>
      </c>
      <c r="W929" s="116">
        <v>1139.5103999999999</v>
      </c>
      <c r="X929" s="12" t="s">
        <v>259</v>
      </c>
      <c r="Y929" s="12">
        <v>0</v>
      </c>
      <c r="Z929" s="12">
        <v>0</v>
      </c>
      <c r="AA929" s="12">
        <v>1</v>
      </c>
      <c r="AB929" s="12">
        <v>0</v>
      </c>
      <c r="AC929" s="12">
        <v>2</v>
      </c>
      <c r="AD929" s="12">
        <v>2</v>
      </c>
      <c r="AE929" s="12">
        <v>1</v>
      </c>
      <c r="AF929" s="12">
        <v>25</v>
      </c>
      <c r="AG929" s="12" t="s">
        <v>2459</v>
      </c>
      <c r="AH929" s="12" t="s">
        <v>1552</v>
      </c>
    </row>
    <row r="930" spans="2:34" ht="28.8" x14ac:dyDescent="0.3">
      <c r="B930" s="12" t="s">
        <v>1105</v>
      </c>
      <c r="C930" s="12" t="s">
        <v>304</v>
      </c>
      <c r="D930" s="12" t="s">
        <v>322</v>
      </c>
      <c r="E930" s="12" t="s">
        <v>251</v>
      </c>
      <c r="F930" s="12" t="s">
        <v>1531</v>
      </c>
      <c r="G930" s="12" t="s">
        <v>2898</v>
      </c>
      <c r="H930" s="12" t="s">
        <v>1234</v>
      </c>
      <c r="I930" s="12" t="s">
        <v>1218</v>
      </c>
      <c r="J930" s="12" t="s">
        <v>1132</v>
      </c>
      <c r="K930" s="12" t="s">
        <v>1235</v>
      </c>
      <c r="L930" s="84" t="s">
        <v>723</v>
      </c>
      <c r="M930" s="85"/>
      <c r="N930" s="88" t="s">
        <v>723</v>
      </c>
      <c r="O930" s="118">
        <v>-0.46584615000000001</v>
      </c>
      <c r="P930" s="116">
        <v>7.15</v>
      </c>
      <c r="Q930" s="116">
        <v>3.8191999999999999</v>
      </c>
      <c r="R930" s="12">
        <v>0</v>
      </c>
      <c r="S930" s="116">
        <v>1239.0576000000001</v>
      </c>
      <c r="T930" s="12">
        <v>0</v>
      </c>
      <c r="U930" s="12">
        <v>372</v>
      </c>
      <c r="V930" s="116">
        <v>2659.8</v>
      </c>
      <c r="W930" s="116">
        <v>1420.7424000000001</v>
      </c>
      <c r="X930" s="12" t="s">
        <v>259</v>
      </c>
      <c r="Y930" s="12">
        <v>0</v>
      </c>
      <c r="Z930" s="12">
        <v>0</v>
      </c>
      <c r="AA930" s="12">
        <v>1</v>
      </c>
      <c r="AB930" s="12">
        <v>0</v>
      </c>
      <c r="AC930" s="12">
        <v>4</v>
      </c>
      <c r="AD930" s="12">
        <v>2</v>
      </c>
      <c r="AE930" s="12">
        <v>1</v>
      </c>
      <c r="AF930" s="12">
        <v>25</v>
      </c>
      <c r="AG930" s="12" t="s">
        <v>2460</v>
      </c>
      <c r="AH930" s="12" t="s">
        <v>1552</v>
      </c>
    </row>
    <row r="931" spans="2:34" ht="28.8" x14ac:dyDescent="0.3">
      <c r="B931" s="12" t="s">
        <v>1105</v>
      </c>
      <c r="C931" s="12" t="s">
        <v>304</v>
      </c>
      <c r="D931" s="12" t="s">
        <v>322</v>
      </c>
      <c r="E931" s="12" t="s">
        <v>262</v>
      </c>
      <c r="F931" s="12" t="s">
        <v>1531</v>
      </c>
      <c r="G931" s="12" t="s">
        <v>1532</v>
      </c>
      <c r="H931" s="12" t="s">
        <v>1234</v>
      </c>
      <c r="I931" s="12" t="s">
        <v>1218</v>
      </c>
      <c r="J931" s="12" t="s">
        <v>1132</v>
      </c>
      <c r="K931" s="12" t="s">
        <v>1235</v>
      </c>
      <c r="L931" s="84" t="s">
        <v>723</v>
      </c>
      <c r="M931" s="85"/>
      <c r="N931" s="88" t="s">
        <v>723</v>
      </c>
      <c r="O931" s="118">
        <v>-0.41062936999999999</v>
      </c>
      <c r="P931" s="116">
        <v>7.15</v>
      </c>
      <c r="Q931" s="116">
        <v>4.2140000000000004</v>
      </c>
      <c r="R931" s="12">
        <v>0</v>
      </c>
      <c r="S931" s="116">
        <v>1092.192</v>
      </c>
      <c r="T931" s="12">
        <v>0</v>
      </c>
      <c r="U931" s="12">
        <v>372</v>
      </c>
      <c r="V931" s="116">
        <v>2659.8</v>
      </c>
      <c r="W931" s="116">
        <v>1567.6079999999999</v>
      </c>
      <c r="X931" s="12" t="s">
        <v>259</v>
      </c>
      <c r="Y931" s="12">
        <v>0</v>
      </c>
      <c r="Z931" s="12">
        <v>0</v>
      </c>
      <c r="AA931" s="12">
        <v>1</v>
      </c>
      <c r="AB931" s="12">
        <v>0</v>
      </c>
      <c r="AC931" s="12">
        <v>9</v>
      </c>
      <c r="AD931" s="12">
        <v>2</v>
      </c>
      <c r="AE931" s="12">
        <v>1</v>
      </c>
      <c r="AF931" s="12">
        <v>25</v>
      </c>
      <c r="AG931" s="12" t="s">
        <v>2461</v>
      </c>
      <c r="AH931" s="12" t="s">
        <v>1552</v>
      </c>
    </row>
    <row r="932" spans="2:34" ht="28.8" x14ac:dyDescent="0.3">
      <c r="B932" s="12" t="s">
        <v>1105</v>
      </c>
      <c r="C932" s="12" t="s">
        <v>304</v>
      </c>
      <c r="D932" s="12" t="s">
        <v>322</v>
      </c>
      <c r="E932" s="12" t="s">
        <v>254</v>
      </c>
      <c r="F932" s="12" t="s">
        <v>2846</v>
      </c>
      <c r="G932" s="12" t="s">
        <v>1532</v>
      </c>
      <c r="H932" s="12" t="s">
        <v>1234</v>
      </c>
      <c r="I932" s="12" t="s">
        <v>1218</v>
      </c>
      <c r="J932" s="12" t="s">
        <v>1132</v>
      </c>
      <c r="K932" s="12" t="s">
        <v>1235</v>
      </c>
      <c r="L932" s="84" t="s">
        <v>722</v>
      </c>
      <c r="M932" s="85"/>
      <c r="N932" s="88" t="s">
        <v>722</v>
      </c>
      <c r="O932" s="118">
        <v>-0.26876923000000003</v>
      </c>
      <c r="P932" s="116">
        <v>7.15</v>
      </c>
      <c r="Q932" s="116">
        <v>5.2282999999999999</v>
      </c>
      <c r="R932" s="12">
        <v>0</v>
      </c>
      <c r="S932" s="116">
        <v>714.87239999999997</v>
      </c>
      <c r="T932" s="12">
        <v>1</v>
      </c>
      <c r="U932" s="12">
        <v>372</v>
      </c>
      <c r="V932" s="116">
        <v>2659.8</v>
      </c>
      <c r="W932" s="116">
        <v>1944.9276</v>
      </c>
      <c r="X932" s="12" t="s">
        <v>259</v>
      </c>
      <c r="Y932" s="12">
        <v>0</v>
      </c>
      <c r="Z932" s="12">
        <v>0</v>
      </c>
      <c r="AA932" s="12">
        <v>0</v>
      </c>
      <c r="AB932" s="12">
        <v>0</v>
      </c>
      <c r="AC932" s="12">
        <v>5</v>
      </c>
      <c r="AD932" s="12">
        <v>2</v>
      </c>
      <c r="AE932" s="12">
        <v>1</v>
      </c>
      <c r="AF932" s="12">
        <v>25</v>
      </c>
      <c r="AG932" s="12" t="s">
        <v>2462</v>
      </c>
      <c r="AH932" s="12" t="s">
        <v>1552</v>
      </c>
    </row>
    <row r="933" spans="2:34" ht="28.8" x14ac:dyDescent="0.3">
      <c r="B933" s="12" t="s">
        <v>1105</v>
      </c>
      <c r="C933" s="12" t="s">
        <v>304</v>
      </c>
      <c r="D933" s="12" t="s">
        <v>322</v>
      </c>
      <c r="E933" s="12" t="s">
        <v>249</v>
      </c>
      <c r="F933" s="12" t="s">
        <v>1531</v>
      </c>
      <c r="G933" s="12" t="s">
        <v>1532</v>
      </c>
      <c r="H933" s="12" t="s">
        <v>1234</v>
      </c>
      <c r="I933" s="12" t="s">
        <v>1218</v>
      </c>
      <c r="J933" s="12" t="s">
        <v>1132</v>
      </c>
      <c r="K933" s="12" t="s">
        <v>1235</v>
      </c>
      <c r="L933" s="84" t="s">
        <v>722</v>
      </c>
      <c r="M933" s="85"/>
      <c r="N933" s="88" t="s">
        <v>722</v>
      </c>
      <c r="O933" s="118">
        <v>4.4587410000000001E-2</v>
      </c>
      <c r="P933" s="116">
        <v>7.15</v>
      </c>
      <c r="Q933" s="116">
        <v>7.4687999999999999</v>
      </c>
      <c r="R933" s="12">
        <v>0</v>
      </c>
      <c r="S933" s="116">
        <v>-118.5936</v>
      </c>
      <c r="T933" s="12">
        <v>2</v>
      </c>
      <c r="U933" s="12">
        <v>372</v>
      </c>
      <c r="V933" s="116">
        <v>2659.8</v>
      </c>
      <c r="W933" s="116">
        <v>2778.3935999999999</v>
      </c>
      <c r="X933" s="12" t="s">
        <v>259</v>
      </c>
      <c r="Y933" s="12">
        <v>1</v>
      </c>
      <c r="Z933" s="12">
        <v>0</v>
      </c>
      <c r="AA933" s="12">
        <v>0</v>
      </c>
      <c r="AB933" s="12">
        <v>0</v>
      </c>
      <c r="AC933" s="12">
        <v>3</v>
      </c>
      <c r="AD933" s="12">
        <v>2</v>
      </c>
      <c r="AE933" s="12">
        <v>1</v>
      </c>
      <c r="AF933" s="12">
        <v>25</v>
      </c>
      <c r="AG933" s="12" t="s">
        <v>2463</v>
      </c>
      <c r="AH933" s="12" t="s">
        <v>1552</v>
      </c>
    </row>
    <row r="934" spans="2:34" ht="28.8" x14ac:dyDescent="0.3">
      <c r="B934" s="12" t="s">
        <v>1105</v>
      </c>
      <c r="C934" s="12" t="s">
        <v>304</v>
      </c>
      <c r="D934" s="12" t="s">
        <v>327</v>
      </c>
      <c r="E934" s="12" t="s">
        <v>262</v>
      </c>
      <c r="F934" s="12" t="s">
        <v>1531</v>
      </c>
      <c r="G934" s="12" t="s">
        <v>1532</v>
      </c>
      <c r="H934" s="12" t="s">
        <v>1234</v>
      </c>
      <c r="I934" s="12" t="s">
        <v>1218</v>
      </c>
      <c r="J934" s="12" t="s">
        <v>1132</v>
      </c>
      <c r="K934" s="12" t="s">
        <v>1235</v>
      </c>
      <c r="L934" s="84" t="s">
        <v>723</v>
      </c>
      <c r="M934" s="85"/>
      <c r="N934" s="88" t="s">
        <v>723</v>
      </c>
      <c r="O934" s="118">
        <v>-0.95589743999999999</v>
      </c>
      <c r="P934" s="116">
        <v>9.75</v>
      </c>
      <c r="Q934" s="116">
        <v>0.43</v>
      </c>
      <c r="R934" s="12">
        <v>0</v>
      </c>
      <c r="S934" s="116">
        <v>3467.04</v>
      </c>
      <c r="T934" s="12">
        <v>0</v>
      </c>
      <c r="U934" s="12">
        <v>372</v>
      </c>
      <c r="V934" s="116">
        <v>3627</v>
      </c>
      <c r="W934" s="116">
        <v>159.96</v>
      </c>
      <c r="X934" s="12" t="s">
        <v>259</v>
      </c>
      <c r="Y934" s="12">
        <v>0</v>
      </c>
      <c r="Z934" s="12">
        <v>0</v>
      </c>
      <c r="AA934" s="12">
        <v>1</v>
      </c>
      <c r="AB934" s="12">
        <v>0</v>
      </c>
      <c r="AC934" s="12">
        <v>9</v>
      </c>
      <c r="AD934" s="12">
        <v>3</v>
      </c>
      <c r="AE934" s="12">
        <v>1</v>
      </c>
      <c r="AF934" s="12">
        <v>25</v>
      </c>
      <c r="AG934" s="12" t="s">
        <v>2464</v>
      </c>
      <c r="AH934" s="12" t="s">
        <v>1552</v>
      </c>
    </row>
    <row r="935" spans="2:34" ht="28.8" x14ac:dyDescent="0.3">
      <c r="B935" s="12" t="s">
        <v>1105</v>
      </c>
      <c r="C935" s="12" t="s">
        <v>304</v>
      </c>
      <c r="D935" s="12" t="s">
        <v>327</v>
      </c>
      <c r="E935" s="12" t="s">
        <v>259</v>
      </c>
      <c r="F935" s="12" t="s">
        <v>2846</v>
      </c>
      <c r="G935" s="12" t="s">
        <v>1532</v>
      </c>
      <c r="H935" s="12" t="s">
        <v>1234</v>
      </c>
      <c r="I935" s="12" t="s">
        <v>1218</v>
      </c>
      <c r="J935" s="12" t="s">
        <v>1132</v>
      </c>
      <c r="K935" s="12" t="s">
        <v>1235</v>
      </c>
      <c r="L935" s="84" t="s">
        <v>723</v>
      </c>
      <c r="M935" s="85"/>
      <c r="N935" s="88" t="s">
        <v>723</v>
      </c>
      <c r="O935" s="118">
        <v>-0.88786666999999997</v>
      </c>
      <c r="P935" s="116">
        <v>9.75</v>
      </c>
      <c r="Q935" s="116">
        <v>1.0932999999999999</v>
      </c>
      <c r="R935" s="12">
        <v>0</v>
      </c>
      <c r="S935" s="116">
        <v>3220.2923999999998</v>
      </c>
      <c r="T935" s="12">
        <v>0</v>
      </c>
      <c r="U935" s="12">
        <v>372</v>
      </c>
      <c r="V935" s="116">
        <v>3627</v>
      </c>
      <c r="W935" s="116">
        <v>406.70760000000001</v>
      </c>
      <c r="X935" s="12" t="s">
        <v>259</v>
      </c>
      <c r="Y935" s="12">
        <v>0</v>
      </c>
      <c r="Z935" s="12">
        <v>0</v>
      </c>
      <c r="AA935" s="12">
        <v>1</v>
      </c>
      <c r="AB935" s="12">
        <v>1</v>
      </c>
      <c r="AC935" s="12">
        <v>7</v>
      </c>
      <c r="AD935" s="12">
        <v>3</v>
      </c>
      <c r="AE935" s="12">
        <v>1</v>
      </c>
      <c r="AF935" s="12">
        <v>25</v>
      </c>
      <c r="AG935" s="12" t="s">
        <v>2465</v>
      </c>
      <c r="AH935" s="12" t="s">
        <v>1552</v>
      </c>
    </row>
    <row r="936" spans="2:34" ht="28.8" x14ac:dyDescent="0.3">
      <c r="B936" s="12" t="s">
        <v>1105</v>
      </c>
      <c r="C936" s="12" t="s">
        <v>304</v>
      </c>
      <c r="D936" s="12" t="s">
        <v>327</v>
      </c>
      <c r="E936" s="12" t="s">
        <v>246</v>
      </c>
      <c r="F936" s="12" t="s">
        <v>1531</v>
      </c>
      <c r="G936" s="12" t="s">
        <v>2898</v>
      </c>
      <c r="H936" s="12" t="s">
        <v>1234</v>
      </c>
      <c r="I936" s="12" t="s">
        <v>1218</v>
      </c>
      <c r="J936" s="12" t="s">
        <v>1132</v>
      </c>
      <c r="K936" s="12" t="s">
        <v>1235</v>
      </c>
      <c r="L936" s="84" t="s">
        <v>723</v>
      </c>
      <c r="M936" s="85"/>
      <c r="N936" s="88" t="s">
        <v>723</v>
      </c>
      <c r="O936" s="118">
        <v>-0.79522051000000005</v>
      </c>
      <c r="P936" s="116">
        <v>9.75</v>
      </c>
      <c r="Q936" s="116">
        <v>1.9965999999999999</v>
      </c>
      <c r="R936" s="12">
        <v>0</v>
      </c>
      <c r="S936" s="116">
        <v>2884.2647999999999</v>
      </c>
      <c r="T936" s="12">
        <v>0</v>
      </c>
      <c r="U936" s="12">
        <v>372</v>
      </c>
      <c r="V936" s="116">
        <v>3627</v>
      </c>
      <c r="W936" s="116">
        <v>742.73519999999996</v>
      </c>
      <c r="X936" s="12" t="s">
        <v>259</v>
      </c>
      <c r="Y936" s="12">
        <v>0</v>
      </c>
      <c r="Z936" s="12">
        <v>0</v>
      </c>
      <c r="AA936" s="12">
        <v>1</v>
      </c>
      <c r="AB936" s="12">
        <v>0</v>
      </c>
      <c r="AC936" s="12">
        <v>2</v>
      </c>
      <c r="AD936" s="12">
        <v>3</v>
      </c>
      <c r="AE936" s="12">
        <v>1</v>
      </c>
      <c r="AF936" s="12">
        <v>25</v>
      </c>
      <c r="AG936" s="12" t="s">
        <v>2466</v>
      </c>
      <c r="AH936" s="12" t="s">
        <v>1552</v>
      </c>
    </row>
    <row r="937" spans="2:34" ht="28.8" x14ac:dyDescent="0.3">
      <c r="B937" s="12" t="s">
        <v>1105</v>
      </c>
      <c r="C937" s="12" t="s">
        <v>304</v>
      </c>
      <c r="D937" s="12" t="s">
        <v>327</v>
      </c>
      <c r="E937" s="12" t="s">
        <v>251</v>
      </c>
      <c r="F937" s="12" t="s">
        <v>1531</v>
      </c>
      <c r="G937" s="12" t="s">
        <v>2898</v>
      </c>
      <c r="H937" s="12" t="s">
        <v>1234</v>
      </c>
      <c r="I937" s="12" t="s">
        <v>1218</v>
      </c>
      <c r="J937" s="12" t="s">
        <v>1132</v>
      </c>
      <c r="K937" s="12" t="s">
        <v>1235</v>
      </c>
      <c r="L937" s="84" t="s">
        <v>723</v>
      </c>
      <c r="M937" s="85"/>
      <c r="N937" s="88" t="s">
        <v>723</v>
      </c>
      <c r="O937" s="118">
        <v>-0.73037949000000002</v>
      </c>
      <c r="P937" s="116">
        <v>9.75</v>
      </c>
      <c r="Q937" s="116">
        <v>2.6288</v>
      </c>
      <c r="R937" s="12">
        <v>0</v>
      </c>
      <c r="S937" s="116">
        <v>2649.0864000000001</v>
      </c>
      <c r="T937" s="12">
        <v>0</v>
      </c>
      <c r="U937" s="12">
        <v>372</v>
      </c>
      <c r="V937" s="116">
        <v>3627</v>
      </c>
      <c r="W937" s="116">
        <v>977.91359999999997</v>
      </c>
      <c r="X937" s="12" t="s">
        <v>259</v>
      </c>
      <c r="Y937" s="12">
        <v>0</v>
      </c>
      <c r="Z937" s="12">
        <v>0</v>
      </c>
      <c r="AA937" s="12">
        <v>1</v>
      </c>
      <c r="AB937" s="12">
        <v>0</v>
      </c>
      <c r="AC937" s="12">
        <v>4</v>
      </c>
      <c r="AD937" s="12">
        <v>3</v>
      </c>
      <c r="AE937" s="12">
        <v>1</v>
      </c>
      <c r="AF937" s="12">
        <v>25</v>
      </c>
      <c r="AG937" s="12" t="s">
        <v>2467</v>
      </c>
      <c r="AH937" s="12" t="s">
        <v>1552</v>
      </c>
    </row>
    <row r="938" spans="2:34" ht="28.8" x14ac:dyDescent="0.3">
      <c r="B938" s="12" t="s">
        <v>1105</v>
      </c>
      <c r="C938" s="12" t="s">
        <v>304</v>
      </c>
      <c r="D938" s="12" t="s">
        <v>327</v>
      </c>
      <c r="E938" s="12" t="s">
        <v>260</v>
      </c>
      <c r="F938" s="12" t="s">
        <v>2846</v>
      </c>
      <c r="G938" s="12" t="s">
        <v>2898</v>
      </c>
      <c r="H938" s="12" t="s">
        <v>1234</v>
      </c>
      <c r="I938" s="12" t="s">
        <v>1218</v>
      </c>
      <c r="J938" s="12" t="s">
        <v>1132</v>
      </c>
      <c r="K938" s="12" t="s">
        <v>1235</v>
      </c>
      <c r="L938" s="84" t="s">
        <v>723</v>
      </c>
      <c r="M938" s="85"/>
      <c r="N938" s="88" t="s">
        <v>723</v>
      </c>
      <c r="O938" s="118">
        <v>-0.70147691999999995</v>
      </c>
      <c r="P938" s="116">
        <v>9.75</v>
      </c>
      <c r="Q938" s="116">
        <v>2.9106000000000001</v>
      </c>
      <c r="R938" s="12">
        <v>0</v>
      </c>
      <c r="S938" s="116">
        <v>2544.2568000000001</v>
      </c>
      <c r="T938" s="12">
        <v>0</v>
      </c>
      <c r="U938" s="12">
        <v>372</v>
      </c>
      <c r="V938" s="116">
        <v>3627</v>
      </c>
      <c r="W938" s="116">
        <v>1082.7431999999999</v>
      </c>
      <c r="X938" s="12" t="s">
        <v>259</v>
      </c>
      <c r="Y938" s="12">
        <v>0</v>
      </c>
      <c r="Z938" s="12">
        <v>0</v>
      </c>
      <c r="AA938" s="12">
        <v>1</v>
      </c>
      <c r="AB938" s="12">
        <v>0</v>
      </c>
      <c r="AC938" s="12">
        <v>8</v>
      </c>
      <c r="AD938" s="12">
        <v>3</v>
      </c>
      <c r="AE938" s="12">
        <v>1</v>
      </c>
      <c r="AF938" s="12">
        <v>25</v>
      </c>
      <c r="AG938" s="12" t="s">
        <v>2468</v>
      </c>
      <c r="AH938" s="12" t="s">
        <v>1552</v>
      </c>
    </row>
    <row r="939" spans="2:34" ht="28.8" x14ac:dyDescent="0.3">
      <c r="B939" s="12" t="s">
        <v>1105</v>
      </c>
      <c r="C939" s="12" t="s">
        <v>304</v>
      </c>
      <c r="D939" s="12" t="s">
        <v>327</v>
      </c>
      <c r="E939" s="12" t="s">
        <v>254</v>
      </c>
      <c r="F939" s="12" t="s">
        <v>2846</v>
      </c>
      <c r="G939" s="12" t="s">
        <v>1532</v>
      </c>
      <c r="H939" s="12" t="s">
        <v>1234</v>
      </c>
      <c r="I939" s="12" t="s">
        <v>1218</v>
      </c>
      <c r="J939" s="12" t="s">
        <v>1132</v>
      </c>
      <c r="K939" s="12" t="s">
        <v>1235</v>
      </c>
      <c r="L939" s="84" t="s">
        <v>723</v>
      </c>
      <c r="M939" s="85"/>
      <c r="N939" s="88" t="s">
        <v>723</v>
      </c>
      <c r="O939" s="118">
        <v>-0.59091282000000001</v>
      </c>
      <c r="P939" s="116">
        <v>9.75</v>
      </c>
      <c r="Q939" s="116">
        <v>3.9885999999999999</v>
      </c>
      <c r="R939" s="12">
        <v>0</v>
      </c>
      <c r="S939" s="116">
        <v>2143.2408</v>
      </c>
      <c r="T939" s="12">
        <v>0</v>
      </c>
      <c r="U939" s="12">
        <v>372</v>
      </c>
      <c r="V939" s="116">
        <v>3627</v>
      </c>
      <c r="W939" s="116">
        <v>1483.7592</v>
      </c>
      <c r="X939" s="12" t="s">
        <v>259</v>
      </c>
      <c r="Y939" s="12">
        <v>0</v>
      </c>
      <c r="Z939" s="12">
        <v>0</v>
      </c>
      <c r="AA939" s="12">
        <v>1</v>
      </c>
      <c r="AB939" s="12">
        <v>0</v>
      </c>
      <c r="AC939" s="12">
        <v>5</v>
      </c>
      <c r="AD939" s="12">
        <v>3</v>
      </c>
      <c r="AE939" s="12">
        <v>1</v>
      </c>
      <c r="AF939" s="12">
        <v>25</v>
      </c>
      <c r="AG939" s="12" t="s">
        <v>2469</v>
      </c>
      <c r="AH939" s="12" t="s">
        <v>1552</v>
      </c>
    </row>
    <row r="940" spans="2:34" ht="28.8" x14ac:dyDescent="0.3">
      <c r="B940" s="12" t="s">
        <v>1105</v>
      </c>
      <c r="C940" s="12" t="s">
        <v>304</v>
      </c>
      <c r="D940" s="12" t="s">
        <v>327</v>
      </c>
      <c r="E940" s="12" t="s">
        <v>249</v>
      </c>
      <c r="F940" s="12" t="s">
        <v>1531</v>
      </c>
      <c r="G940" s="12" t="s">
        <v>1532</v>
      </c>
      <c r="H940" s="12" t="s">
        <v>1234</v>
      </c>
      <c r="I940" s="12" t="s">
        <v>1218</v>
      </c>
      <c r="J940" s="12" t="s">
        <v>1132</v>
      </c>
      <c r="K940" s="12" t="s">
        <v>1235</v>
      </c>
      <c r="L940" s="84" t="s">
        <v>722</v>
      </c>
      <c r="M940" s="85"/>
      <c r="N940" s="88" t="s">
        <v>722</v>
      </c>
      <c r="O940" s="118">
        <v>7.2441030000000003E-2</v>
      </c>
      <c r="P940" s="116">
        <v>9.75</v>
      </c>
      <c r="Q940" s="116">
        <v>10.456300000000001</v>
      </c>
      <c r="R940" s="12">
        <v>0</v>
      </c>
      <c r="S940" s="116">
        <v>-262.74360000000001</v>
      </c>
      <c r="T940" s="12">
        <v>1</v>
      </c>
      <c r="U940" s="12">
        <v>372</v>
      </c>
      <c r="V940" s="116">
        <v>3627</v>
      </c>
      <c r="W940" s="116">
        <v>3889.7435999999998</v>
      </c>
      <c r="X940" s="12" t="s">
        <v>259</v>
      </c>
      <c r="Y940" s="12">
        <v>1</v>
      </c>
      <c r="Z940" s="12">
        <v>0</v>
      </c>
      <c r="AA940" s="12">
        <v>0</v>
      </c>
      <c r="AB940" s="12">
        <v>0</v>
      </c>
      <c r="AC940" s="12">
        <v>3</v>
      </c>
      <c r="AD940" s="12">
        <v>3</v>
      </c>
      <c r="AE940" s="12">
        <v>1</v>
      </c>
      <c r="AF940" s="12">
        <v>25</v>
      </c>
      <c r="AG940" s="12" t="s">
        <v>2470</v>
      </c>
      <c r="AH940" s="12" t="s">
        <v>1552</v>
      </c>
    </row>
    <row r="941" spans="2:34" ht="28.8" x14ac:dyDescent="0.3">
      <c r="B941" s="12" t="s">
        <v>1105</v>
      </c>
      <c r="C941" s="12" t="s">
        <v>304</v>
      </c>
      <c r="D941" s="12" t="s">
        <v>330</v>
      </c>
      <c r="E941" s="12" t="s">
        <v>259</v>
      </c>
      <c r="F941" s="12" t="s">
        <v>2846</v>
      </c>
      <c r="G941" s="12" t="s">
        <v>1532</v>
      </c>
      <c r="H941" s="12" t="s">
        <v>1234</v>
      </c>
      <c r="I941" s="12" t="s">
        <v>1218</v>
      </c>
      <c r="J941" s="12" t="s">
        <v>1132</v>
      </c>
      <c r="K941" s="12" t="s">
        <v>1235</v>
      </c>
      <c r="L941" s="84" t="s">
        <v>723</v>
      </c>
      <c r="M941" s="85"/>
      <c r="N941" s="88" t="s">
        <v>723</v>
      </c>
      <c r="O941" s="118">
        <v>-0.69005978999999995</v>
      </c>
      <c r="P941" s="116">
        <v>66.900000000000006</v>
      </c>
      <c r="Q941" s="116">
        <v>20.734999999999999</v>
      </c>
      <c r="R941" s="12">
        <v>0</v>
      </c>
      <c r="S941" s="116">
        <v>17173.38</v>
      </c>
      <c r="T941" s="12">
        <v>0</v>
      </c>
      <c r="U941" s="12">
        <v>372</v>
      </c>
      <c r="V941" s="116">
        <v>24886.799999999999</v>
      </c>
      <c r="W941" s="116">
        <v>7713.42</v>
      </c>
      <c r="X941" s="12" t="s">
        <v>259</v>
      </c>
      <c r="Y941" s="12">
        <v>0</v>
      </c>
      <c r="Z941" s="12">
        <v>0</v>
      </c>
      <c r="AA941" s="12">
        <v>1</v>
      </c>
      <c r="AB941" s="12">
        <v>1</v>
      </c>
      <c r="AC941" s="12">
        <v>7</v>
      </c>
      <c r="AD941" s="12">
        <v>4</v>
      </c>
      <c r="AE941" s="12">
        <v>1</v>
      </c>
      <c r="AF941" s="12">
        <v>25</v>
      </c>
      <c r="AG941" s="12" t="s">
        <v>2471</v>
      </c>
      <c r="AH941" s="12" t="s">
        <v>1552</v>
      </c>
    </row>
    <row r="942" spans="2:34" ht="28.8" x14ac:dyDescent="0.3">
      <c r="B942" s="12" t="s">
        <v>1105</v>
      </c>
      <c r="C942" s="12" t="s">
        <v>304</v>
      </c>
      <c r="D942" s="12" t="s">
        <v>330</v>
      </c>
      <c r="E942" s="12" t="s">
        <v>260</v>
      </c>
      <c r="F942" s="12" t="s">
        <v>2846</v>
      </c>
      <c r="G942" s="12" t="s">
        <v>2898</v>
      </c>
      <c r="H942" s="12" t="s">
        <v>1234</v>
      </c>
      <c r="I942" s="12" t="s">
        <v>1218</v>
      </c>
      <c r="J942" s="12" t="s">
        <v>1132</v>
      </c>
      <c r="K942" s="12" t="s">
        <v>1235</v>
      </c>
      <c r="L942" s="84" t="s">
        <v>723</v>
      </c>
      <c r="M942" s="85"/>
      <c r="N942" s="88" t="s">
        <v>723</v>
      </c>
      <c r="O942" s="118">
        <v>-0.63556053999999995</v>
      </c>
      <c r="P942" s="116">
        <v>66.900000000000006</v>
      </c>
      <c r="Q942" s="116">
        <v>24.381</v>
      </c>
      <c r="R942" s="12">
        <v>0</v>
      </c>
      <c r="S942" s="116">
        <v>15817.067999999999</v>
      </c>
      <c r="T942" s="12">
        <v>0</v>
      </c>
      <c r="U942" s="12">
        <v>372</v>
      </c>
      <c r="V942" s="116">
        <v>24886.799999999999</v>
      </c>
      <c r="W942" s="116">
        <v>9069.732</v>
      </c>
      <c r="X942" s="12" t="s">
        <v>259</v>
      </c>
      <c r="Y942" s="12">
        <v>0</v>
      </c>
      <c r="Z942" s="12">
        <v>0</v>
      </c>
      <c r="AA942" s="12">
        <v>1</v>
      </c>
      <c r="AB942" s="12">
        <v>0</v>
      </c>
      <c r="AC942" s="12">
        <v>8</v>
      </c>
      <c r="AD942" s="12">
        <v>4</v>
      </c>
      <c r="AE942" s="12">
        <v>1</v>
      </c>
      <c r="AF942" s="12">
        <v>25</v>
      </c>
      <c r="AG942" s="12" t="s">
        <v>2472</v>
      </c>
      <c r="AH942" s="12" t="s">
        <v>1552</v>
      </c>
    </row>
    <row r="943" spans="2:34" ht="28.8" x14ac:dyDescent="0.3">
      <c r="B943" s="12" t="s">
        <v>1105</v>
      </c>
      <c r="C943" s="12" t="s">
        <v>304</v>
      </c>
      <c r="D943" s="12" t="s">
        <v>330</v>
      </c>
      <c r="E943" s="12" t="s">
        <v>262</v>
      </c>
      <c r="F943" s="12" t="s">
        <v>1531</v>
      </c>
      <c r="G943" s="12" t="s">
        <v>1532</v>
      </c>
      <c r="H943" s="12" t="s">
        <v>1234</v>
      </c>
      <c r="I943" s="12" t="s">
        <v>1218</v>
      </c>
      <c r="J943" s="12" t="s">
        <v>1132</v>
      </c>
      <c r="K943" s="12" t="s">
        <v>1235</v>
      </c>
      <c r="L943" s="84" t="s">
        <v>723</v>
      </c>
      <c r="M943" s="85"/>
      <c r="N943" s="88" t="s">
        <v>723</v>
      </c>
      <c r="O943" s="118">
        <v>-0.60920777000000004</v>
      </c>
      <c r="P943" s="116">
        <v>66.900000000000006</v>
      </c>
      <c r="Q943" s="116">
        <v>26.143999999999998</v>
      </c>
      <c r="R943" s="12">
        <v>0</v>
      </c>
      <c r="S943" s="116">
        <v>15161.232</v>
      </c>
      <c r="T943" s="12">
        <v>0</v>
      </c>
      <c r="U943" s="12">
        <v>372</v>
      </c>
      <c r="V943" s="116">
        <v>24886.799999999999</v>
      </c>
      <c r="W943" s="116">
        <v>9725.5679999999993</v>
      </c>
      <c r="X943" s="12" t="s">
        <v>259</v>
      </c>
      <c r="Y943" s="12">
        <v>0</v>
      </c>
      <c r="Z943" s="12">
        <v>0</v>
      </c>
      <c r="AA943" s="12">
        <v>1</v>
      </c>
      <c r="AB943" s="12">
        <v>0</v>
      </c>
      <c r="AC943" s="12">
        <v>9</v>
      </c>
      <c r="AD943" s="12">
        <v>4</v>
      </c>
      <c r="AE943" s="12">
        <v>1</v>
      </c>
      <c r="AF943" s="12">
        <v>25</v>
      </c>
      <c r="AG943" s="12" t="s">
        <v>2473</v>
      </c>
      <c r="AH943" s="12" t="s">
        <v>1552</v>
      </c>
    </row>
    <row r="944" spans="2:34" ht="28.8" x14ac:dyDescent="0.3">
      <c r="B944" s="12" t="s">
        <v>1105</v>
      </c>
      <c r="C944" s="12" t="s">
        <v>304</v>
      </c>
      <c r="D944" s="12" t="s">
        <v>330</v>
      </c>
      <c r="E944" s="12" t="s">
        <v>251</v>
      </c>
      <c r="F944" s="12" t="s">
        <v>1531</v>
      </c>
      <c r="G944" s="12" t="s">
        <v>2898</v>
      </c>
      <c r="H944" s="12" t="s">
        <v>1234</v>
      </c>
      <c r="I944" s="12" t="s">
        <v>1218</v>
      </c>
      <c r="J944" s="12" t="s">
        <v>1132</v>
      </c>
      <c r="K944" s="12" t="s">
        <v>1235</v>
      </c>
      <c r="L944" s="84" t="s">
        <v>723</v>
      </c>
      <c r="M944" s="85"/>
      <c r="N944" s="88" t="s">
        <v>723</v>
      </c>
      <c r="O944" s="118">
        <v>-0.53291480000000002</v>
      </c>
      <c r="P944" s="116">
        <v>66.900000000000006</v>
      </c>
      <c r="Q944" s="116">
        <v>31.248000000000001</v>
      </c>
      <c r="R944" s="12">
        <v>0</v>
      </c>
      <c r="S944" s="116">
        <v>13262.544</v>
      </c>
      <c r="T944" s="12">
        <v>0</v>
      </c>
      <c r="U944" s="12">
        <v>372</v>
      </c>
      <c r="V944" s="116">
        <v>24886.799999999999</v>
      </c>
      <c r="W944" s="116">
        <v>11624.255999999999</v>
      </c>
      <c r="X944" s="12" t="s">
        <v>259</v>
      </c>
      <c r="Y944" s="12">
        <v>0</v>
      </c>
      <c r="Z944" s="12">
        <v>0</v>
      </c>
      <c r="AA944" s="12">
        <v>1</v>
      </c>
      <c r="AB944" s="12">
        <v>0</v>
      </c>
      <c r="AC944" s="12">
        <v>4</v>
      </c>
      <c r="AD944" s="12">
        <v>4</v>
      </c>
      <c r="AE944" s="12">
        <v>1</v>
      </c>
      <c r="AF944" s="12">
        <v>25</v>
      </c>
      <c r="AG944" s="12" t="s">
        <v>2474</v>
      </c>
      <c r="AH944" s="12" t="s">
        <v>1552</v>
      </c>
    </row>
    <row r="945" spans="2:34" ht="28.8" x14ac:dyDescent="0.3">
      <c r="B945" s="12" t="s">
        <v>1105</v>
      </c>
      <c r="C945" s="12" t="s">
        <v>304</v>
      </c>
      <c r="D945" s="12" t="s">
        <v>330</v>
      </c>
      <c r="E945" s="12" t="s">
        <v>246</v>
      </c>
      <c r="F945" s="12" t="s">
        <v>1531</v>
      </c>
      <c r="G945" s="12" t="s">
        <v>2898</v>
      </c>
      <c r="H945" s="12" t="s">
        <v>1234</v>
      </c>
      <c r="I945" s="12" t="s">
        <v>1218</v>
      </c>
      <c r="J945" s="12" t="s">
        <v>1132</v>
      </c>
      <c r="K945" s="12" t="s">
        <v>1235</v>
      </c>
      <c r="L945" s="84" t="s">
        <v>723</v>
      </c>
      <c r="M945" s="85"/>
      <c r="N945" s="88" t="s">
        <v>723</v>
      </c>
      <c r="O945" s="118">
        <v>-0.51554858000000003</v>
      </c>
      <c r="P945" s="116">
        <v>66.900000000000006</v>
      </c>
      <c r="Q945" s="116">
        <v>32.409799999999997</v>
      </c>
      <c r="R945" s="12">
        <v>0</v>
      </c>
      <c r="S945" s="116">
        <v>12830.3544</v>
      </c>
      <c r="T945" s="12">
        <v>0</v>
      </c>
      <c r="U945" s="12">
        <v>372</v>
      </c>
      <c r="V945" s="116">
        <v>24886.799999999999</v>
      </c>
      <c r="W945" s="116">
        <v>12056.445599999999</v>
      </c>
      <c r="X945" s="12" t="s">
        <v>259</v>
      </c>
      <c r="Y945" s="12">
        <v>0</v>
      </c>
      <c r="Z945" s="12">
        <v>0</v>
      </c>
      <c r="AA945" s="12">
        <v>1</v>
      </c>
      <c r="AB945" s="12">
        <v>0</v>
      </c>
      <c r="AC945" s="12">
        <v>2</v>
      </c>
      <c r="AD945" s="12">
        <v>4</v>
      </c>
      <c r="AE945" s="12">
        <v>1</v>
      </c>
      <c r="AF945" s="12">
        <v>25</v>
      </c>
      <c r="AG945" s="12" t="s">
        <v>2475</v>
      </c>
      <c r="AH945" s="12" t="s">
        <v>1552</v>
      </c>
    </row>
    <row r="946" spans="2:34" ht="28.8" x14ac:dyDescent="0.3">
      <c r="B946" s="12" t="s">
        <v>1105</v>
      </c>
      <c r="C946" s="12" t="s">
        <v>304</v>
      </c>
      <c r="D946" s="12" t="s">
        <v>330</v>
      </c>
      <c r="E946" s="12" t="s">
        <v>254</v>
      </c>
      <c r="F946" s="12" t="s">
        <v>2846</v>
      </c>
      <c r="G946" s="12" t="s">
        <v>1532</v>
      </c>
      <c r="H946" s="12" t="s">
        <v>1234</v>
      </c>
      <c r="I946" s="12" t="s">
        <v>1218</v>
      </c>
      <c r="J946" s="12" t="s">
        <v>1132</v>
      </c>
      <c r="K946" s="12" t="s">
        <v>1235</v>
      </c>
      <c r="L946" s="84" t="s">
        <v>723</v>
      </c>
      <c r="M946" s="85"/>
      <c r="N946" s="88" t="s">
        <v>723</v>
      </c>
      <c r="O946" s="118">
        <v>-0.45938864000000001</v>
      </c>
      <c r="P946" s="116">
        <v>66.900000000000006</v>
      </c>
      <c r="Q946" s="116">
        <v>36.166899999999998</v>
      </c>
      <c r="R946" s="12">
        <v>0</v>
      </c>
      <c r="S946" s="116">
        <v>11432.7132</v>
      </c>
      <c r="T946" s="12">
        <v>0</v>
      </c>
      <c r="U946" s="12">
        <v>372</v>
      </c>
      <c r="V946" s="116">
        <v>24886.799999999999</v>
      </c>
      <c r="W946" s="116">
        <v>13454.086799999999</v>
      </c>
      <c r="X946" s="12" t="s">
        <v>259</v>
      </c>
      <c r="Y946" s="12">
        <v>0</v>
      </c>
      <c r="Z946" s="12">
        <v>0</v>
      </c>
      <c r="AA946" s="12">
        <v>1</v>
      </c>
      <c r="AB946" s="12">
        <v>0</v>
      </c>
      <c r="AC946" s="12">
        <v>5</v>
      </c>
      <c r="AD946" s="12">
        <v>4</v>
      </c>
      <c r="AE946" s="12">
        <v>1</v>
      </c>
      <c r="AF946" s="12">
        <v>25</v>
      </c>
      <c r="AG946" s="12" t="s">
        <v>2476</v>
      </c>
      <c r="AH946" s="12" t="s">
        <v>1552</v>
      </c>
    </row>
    <row r="947" spans="2:34" ht="28.8" x14ac:dyDescent="0.3">
      <c r="B947" s="12" t="s">
        <v>1105</v>
      </c>
      <c r="C947" s="12" t="s">
        <v>304</v>
      </c>
      <c r="D947" s="12" t="s">
        <v>330</v>
      </c>
      <c r="E947" s="12" t="s">
        <v>249</v>
      </c>
      <c r="F947" s="12" t="s">
        <v>1531</v>
      </c>
      <c r="G947" s="12" t="s">
        <v>1532</v>
      </c>
      <c r="H947" s="12" t="s">
        <v>1234</v>
      </c>
      <c r="I947" s="12" t="s">
        <v>1218</v>
      </c>
      <c r="J947" s="12" t="s">
        <v>1132</v>
      </c>
      <c r="K947" s="12" t="s">
        <v>1235</v>
      </c>
      <c r="L947" s="84" t="s">
        <v>722</v>
      </c>
      <c r="M947" s="85"/>
      <c r="N947" s="88" t="s">
        <v>722</v>
      </c>
      <c r="O947" s="118">
        <v>0.16106129</v>
      </c>
      <c r="P947" s="116">
        <v>66.900000000000006</v>
      </c>
      <c r="Q947" s="116">
        <v>77.674999999999997</v>
      </c>
      <c r="R947" s="12">
        <v>0</v>
      </c>
      <c r="S947" s="116">
        <v>-4008.3</v>
      </c>
      <c r="T947" s="12">
        <v>1</v>
      </c>
      <c r="U947" s="12">
        <v>372</v>
      </c>
      <c r="V947" s="116">
        <v>24886.799999999999</v>
      </c>
      <c r="W947" s="116">
        <v>28895.1</v>
      </c>
      <c r="X947" s="12" t="s">
        <v>259</v>
      </c>
      <c r="Y947" s="12">
        <v>1</v>
      </c>
      <c r="Z947" s="12">
        <v>0</v>
      </c>
      <c r="AA947" s="12">
        <v>0</v>
      </c>
      <c r="AB947" s="12">
        <v>0</v>
      </c>
      <c r="AC947" s="12">
        <v>3</v>
      </c>
      <c r="AD947" s="12">
        <v>4</v>
      </c>
      <c r="AE947" s="12">
        <v>1</v>
      </c>
      <c r="AF947" s="12">
        <v>25</v>
      </c>
      <c r="AG947" s="12" t="s">
        <v>2477</v>
      </c>
      <c r="AH947" s="12" t="s">
        <v>1552</v>
      </c>
    </row>
    <row r="948" spans="2:34" ht="28.8" x14ac:dyDescent="0.3">
      <c r="B948" s="12" t="s">
        <v>1105</v>
      </c>
      <c r="C948" s="12" t="s">
        <v>304</v>
      </c>
      <c r="D948" s="12" t="s">
        <v>333</v>
      </c>
      <c r="E948" s="12" t="s">
        <v>259</v>
      </c>
      <c r="F948" s="12" t="s">
        <v>2846</v>
      </c>
      <c r="G948" s="12" t="s">
        <v>1532</v>
      </c>
      <c r="H948" s="12" t="s">
        <v>1234</v>
      </c>
      <c r="I948" s="12" t="s">
        <v>1218</v>
      </c>
      <c r="J948" s="12" t="s">
        <v>1132</v>
      </c>
      <c r="K948" s="12" t="s">
        <v>1235</v>
      </c>
      <c r="L948" s="84" t="s">
        <v>723</v>
      </c>
      <c r="M948" s="85"/>
      <c r="N948" s="88" t="s">
        <v>723</v>
      </c>
      <c r="O948" s="118">
        <v>-0.69005978999999995</v>
      </c>
      <c r="P948" s="116">
        <v>24886.799999999999</v>
      </c>
      <c r="Q948" s="116">
        <v>7713.42</v>
      </c>
      <c r="R948" s="12">
        <v>0</v>
      </c>
      <c r="S948" s="116">
        <v>17173.38</v>
      </c>
      <c r="T948" s="12">
        <v>0</v>
      </c>
      <c r="U948" s="12">
        <v>1</v>
      </c>
      <c r="V948" s="116">
        <v>24886.799999999999</v>
      </c>
      <c r="W948" s="116">
        <v>7713.42</v>
      </c>
      <c r="X948" s="12" t="s">
        <v>259</v>
      </c>
      <c r="Y948" s="12">
        <v>0</v>
      </c>
      <c r="Z948" s="12">
        <v>0</v>
      </c>
      <c r="AA948" s="12">
        <v>1</v>
      </c>
      <c r="AB948" s="12">
        <v>1</v>
      </c>
      <c r="AC948" s="12">
        <v>7</v>
      </c>
      <c r="AD948" s="12">
        <v>5</v>
      </c>
      <c r="AE948" s="12">
        <v>1</v>
      </c>
      <c r="AF948" s="12">
        <v>25</v>
      </c>
      <c r="AG948" s="12" t="s">
        <v>2478</v>
      </c>
      <c r="AH948" s="12" t="s">
        <v>1552</v>
      </c>
    </row>
    <row r="949" spans="2:34" ht="28.8" x14ac:dyDescent="0.3">
      <c r="B949" s="12" t="s">
        <v>1105</v>
      </c>
      <c r="C949" s="12" t="s">
        <v>304</v>
      </c>
      <c r="D949" s="12" t="s">
        <v>333</v>
      </c>
      <c r="E949" s="12" t="s">
        <v>260</v>
      </c>
      <c r="F949" s="12" t="s">
        <v>2846</v>
      </c>
      <c r="G949" s="12" t="s">
        <v>2898</v>
      </c>
      <c r="H949" s="12" t="s">
        <v>1234</v>
      </c>
      <c r="I949" s="12" t="s">
        <v>1218</v>
      </c>
      <c r="J949" s="12" t="s">
        <v>1132</v>
      </c>
      <c r="K949" s="12" t="s">
        <v>1235</v>
      </c>
      <c r="L949" s="84" t="s">
        <v>723</v>
      </c>
      <c r="M949" s="85"/>
      <c r="N949" s="88" t="s">
        <v>723</v>
      </c>
      <c r="O949" s="118">
        <v>-0.63556053999999995</v>
      </c>
      <c r="P949" s="116">
        <v>24886.799999999999</v>
      </c>
      <c r="Q949" s="116">
        <v>9069.732</v>
      </c>
      <c r="R949" s="12">
        <v>0</v>
      </c>
      <c r="S949" s="116">
        <v>15817.067999999999</v>
      </c>
      <c r="T949" s="12">
        <v>0</v>
      </c>
      <c r="U949" s="12">
        <v>1</v>
      </c>
      <c r="V949" s="116">
        <v>24886.799999999999</v>
      </c>
      <c r="W949" s="116">
        <v>9069.732</v>
      </c>
      <c r="X949" s="12" t="s">
        <v>259</v>
      </c>
      <c r="Y949" s="12">
        <v>0</v>
      </c>
      <c r="Z949" s="12">
        <v>0</v>
      </c>
      <c r="AA949" s="12">
        <v>1</v>
      </c>
      <c r="AB949" s="12">
        <v>0</v>
      </c>
      <c r="AC949" s="12">
        <v>8</v>
      </c>
      <c r="AD949" s="12">
        <v>5</v>
      </c>
      <c r="AE949" s="12">
        <v>1</v>
      </c>
      <c r="AF949" s="12">
        <v>25</v>
      </c>
      <c r="AG949" s="12" t="s">
        <v>2479</v>
      </c>
      <c r="AH949" s="12" t="s">
        <v>1552</v>
      </c>
    </row>
    <row r="950" spans="2:34" ht="28.8" x14ac:dyDescent="0.3">
      <c r="B950" s="12" t="s">
        <v>1105</v>
      </c>
      <c r="C950" s="12" t="s">
        <v>304</v>
      </c>
      <c r="D950" s="12" t="s">
        <v>333</v>
      </c>
      <c r="E950" s="12" t="s">
        <v>262</v>
      </c>
      <c r="F950" s="12" t="s">
        <v>1531</v>
      </c>
      <c r="G950" s="12" t="s">
        <v>1532</v>
      </c>
      <c r="H950" s="12" t="s">
        <v>1234</v>
      </c>
      <c r="I950" s="12" t="s">
        <v>1218</v>
      </c>
      <c r="J950" s="12" t="s">
        <v>1132</v>
      </c>
      <c r="K950" s="12" t="s">
        <v>1235</v>
      </c>
      <c r="L950" s="84" t="s">
        <v>723</v>
      </c>
      <c r="M950" s="85"/>
      <c r="N950" s="88" t="s">
        <v>723</v>
      </c>
      <c r="O950" s="118">
        <v>-0.60920777000000004</v>
      </c>
      <c r="P950" s="116">
        <v>24886.799999999999</v>
      </c>
      <c r="Q950" s="116">
        <v>9725.5679999999993</v>
      </c>
      <c r="R950" s="12">
        <v>0</v>
      </c>
      <c r="S950" s="116">
        <v>15161.232</v>
      </c>
      <c r="T950" s="12">
        <v>0</v>
      </c>
      <c r="U950" s="12">
        <v>1</v>
      </c>
      <c r="V950" s="116">
        <v>24886.799999999999</v>
      </c>
      <c r="W950" s="116">
        <v>9725.5679999999993</v>
      </c>
      <c r="X950" s="12" t="s">
        <v>259</v>
      </c>
      <c r="Y950" s="12">
        <v>0</v>
      </c>
      <c r="Z950" s="12">
        <v>0</v>
      </c>
      <c r="AA950" s="12">
        <v>1</v>
      </c>
      <c r="AB950" s="12">
        <v>0</v>
      </c>
      <c r="AC950" s="12">
        <v>9</v>
      </c>
      <c r="AD950" s="12">
        <v>5</v>
      </c>
      <c r="AE950" s="12">
        <v>1</v>
      </c>
      <c r="AF950" s="12">
        <v>25</v>
      </c>
      <c r="AG950" s="12" t="s">
        <v>2480</v>
      </c>
      <c r="AH950" s="12" t="s">
        <v>1552</v>
      </c>
    </row>
    <row r="951" spans="2:34" ht="28.8" x14ac:dyDescent="0.3">
      <c r="B951" s="12" t="s">
        <v>1105</v>
      </c>
      <c r="C951" s="12" t="s">
        <v>304</v>
      </c>
      <c r="D951" s="12" t="s">
        <v>333</v>
      </c>
      <c r="E951" s="12" t="s">
        <v>251</v>
      </c>
      <c r="F951" s="12" t="s">
        <v>1531</v>
      </c>
      <c r="G951" s="12" t="s">
        <v>2898</v>
      </c>
      <c r="H951" s="12" t="s">
        <v>1234</v>
      </c>
      <c r="I951" s="12" t="s">
        <v>1218</v>
      </c>
      <c r="J951" s="12" t="s">
        <v>1132</v>
      </c>
      <c r="K951" s="12" t="s">
        <v>1235</v>
      </c>
      <c r="L951" s="84" t="s">
        <v>723</v>
      </c>
      <c r="M951" s="85"/>
      <c r="N951" s="88" t="s">
        <v>723</v>
      </c>
      <c r="O951" s="118">
        <v>-0.53291480000000002</v>
      </c>
      <c r="P951" s="116">
        <v>24886.799999999999</v>
      </c>
      <c r="Q951" s="116">
        <v>11624.255999999999</v>
      </c>
      <c r="R951" s="12">
        <v>0</v>
      </c>
      <c r="S951" s="116">
        <v>13262.544</v>
      </c>
      <c r="T951" s="12">
        <v>0</v>
      </c>
      <c r="U951" s="12">
        <v>1</v>
      </c>
      <c r="V951" s="116">
        <v>24886.799999999999</v>
      </c>
      <c r="W951" s="116">
        <v>11624.255999999999</v>
      </c>
      <c r="X951" s="12" t="s">
        <v>259</v>
      </c>
      <c r="Y951" s="12">
        <v>0</v>
      </c>
      <c r="Z951" s="12">
        <v>0</v>
      </c>
      <c r="AA951" s="12">
        <v>1</v>
      </c>
      <c r="AB951" s="12">
        <v>0</v>
      </c>
      <c r="AC951" s="12">
        <v>4</v>
      </c>
      <c r="AD951" s="12">
        <v>5</v>
      </c>
      <c r="AE951" s="12">
        <v>1</v>
      </c>
      <c r="AF951" s="12">
        <v>25</v>
      </c>
      <c r="AG951" s="12" t="s">
        <v>2481</v>
      </c>
      <c r="AH951" s="12" t="s">
        <v>1552</v>
      </c>
    </row>
    <row r="952" spans="2:34" ht="28.8" x14ac:dyDescent="0.3">
      <c r="B952" s="12" t="s">
        <v>1105</v>
      </c>
      <c r="C952" s="12" t="s">
        <v>304</v>
      </c>
      <c r="D952" s="12" t="s">
        <v>333</v>
      </c>
      <c r="E952" s="12" t="s">
        <v>246</v>
      </c>
      <c r="F952" s="12" t="s">
        <v>1531</v>
      </c>
      <c r="G952" s="12" t="s">
        <v>2898</v>
      </c>
      <c r="H952" s="12" t="s">
        <v>1234</v>
      </c>
      <c r="I952" s="12" t="s">
        <v>1218</v>
      </c>
      <c r="J952" s="12" t="s">
        <v>1132</v>
      </c>
      <c r="K952" s="12" t="s">
        <v>1235</v>
      </c>
      <c r="L952" s="84" t="s">
        <v>723</v>
      </c>
      <c r="M952" s="85"/>
      <c r="N952" s="88" t="s">
        <v>723</v>
      </c>
      <c r="O952" s="118">
        <v>-0.51554933000000003</v>
      </c>
      <c r="P952" s="116">
        <v>24886.799999999999</v>
      </c>
      <c r="Q952" s="116">
        <v>12056.427</v>
      </c>
      <c r="R952" s="12">
        <v>0</v>
      </c>
      <c r="S952" s="116">
        <v>12830.373</v>
      </c>
      <c r="T952" s="12">
        <v>0</v>
      </c>
      <c r="U952" s="12">
        <v>1</v>
      </c>
      <c r="V952" s="116">
        <v>24886.799999999999</v>
      </c>
      <c r="W952" s="116">
        <v>12056.427</v>
      </c>
      <c r="X952" s="12" t="s">
        <v>259</v>
      </c>
      <c r="Y952" s="12">
        <v>0</v>
      </c>
      <c r="Z952" s="12">
        <v>0</v>
      </c>
      <c r="AA952" s="12">
        <v>1</v>
      </c>
      <c r="AB952" s="12">
        <v>0</v>
      </c>
      <c r="AC952" s="12">
        <v>2</v>
      </c>
      <c r="AD952" s="12">
        <v>5</v>
      </c>
      <c r="AE952" s="12">
        <v>1</v>
      </c>
      <c r="AF952" s="12">
        <v>25</v>
      </c>
      <c r="AG952" s="12" t="s">
        <v>2482</v>
      </c>
      <c r="AH952" s="12" t="s">
        <v>1552</v>
      </c>
    </row>
    <row r="953" spans="2:34" ht="28.8" x14ac:dyDescent="0.3">
      <c r="B953" s="12" t="s">
        <v>1105</v>
      </c>
      <c r="C953" s="12" t="s">
        <v>304</v>
      </c>
      <c r="D953" s="12" t="s">
        <v>333</v>
      </c>
      <c r="E953" s="12" t="s">
        <v>254</v>
      </c>
      <c r="F953" s="12" t="s">
        <v>2846</v>
      </c>
      <c r="G953" s="12" t="s">
        <v>1532</v>
      </c>
      <c r="H953" s="12" t="s">
        <v>1234</v>
      </c>
      <c r="I953" s="12" t="s">
        <v>1218</v>
      </c>
      <c r="J953" s="12" t="s">
        <v>1132</v>
      </c>
      <c r="K953" s="12" t="s">
        <v>1235</v>
      </c>
      <c r="L953" s="84" t="s">
        <v>723</v>
      </c>
      <c r="M953" s="85"/>
      <c r="N953" s="88" t="s">
        <v>723</v>
      </c>
      <c r="O953" s="118">
        <v>-0.45938864000000001</v>
      </c>
      <c r="P953" s="116">
        <v>24886.799999999999</v>
      </c>
      <c r="Q953" s="116">
        <v>13454.086799999999</v>
      </c>
      <c r="R953" s="12">
        <v>0</v>
      </c>
      <c r="S953" s="116">
        <v>11432.7132</v>
      </c>
      <c r="T953" s="12">
        <v>0</v>
      </c>
      <c r="U953" s="12">
        <v>1</v>
      </c>
      <c r="V953" s="116">
        <v>24886.799999999999</v>
      </c>
      <c r="W953" s="116">
        <v>13454.086799999999</v>
      </c>
      <c r="X953" s="12" t="s">
        <v>259</v>
      </c>
      <c r="Y953" s="12">
        <v>0</v>
      </c>
      <c r="Z953" s="12">
        <v>0</v>
      </c>
      <c r="AA953" s="12">
        <v>1</v>
      </c>
      <c r="AB953" s="12">
        <v>0</v>
      </c>
      <c r="AC953" s="12">
        <v>5</v>
      </c>
      <c r="AD953" s="12">
        <v>5</v>
      </c>
      <c r="AE953" s="12">
        <v>1</v>
      </c>
      <c r="AF953" s="12">
        <v>25</v>
      </c>
      <c r="AG953" s="12" t="s">
        <v>2483</v>
      </c>
      <c r="AH953" s="12" t="s">
        <v>1552</v>
      </c>
    </row>
    <row r="954" spans="2:34" ht="28.8" x14ac:dyDescent="0.3">
      <c r="B954" s="12" t="s">
        <v>1105</v>
      </c>
      <c r="C954" s="12" t="s">
        <v>304</v>
      </c>
      <c r="D954" s="12" t="s">
        <v>333</v>
      </c>
      <c r="E954" s="12" t="s">
        <v>249</v>
      </c>
      <c r="F954" s="12" t="s">
        <v>1531</v>
      </c>
      <c r="G954" s="12" t="s">
        <v>1532</v>
      </c>
      <c r="H954" s="12" t="s">
        <v>1234</v>
      </c>
      <c r="I954" s="12" t="s">
        <v>1218</v>
      </c>
      <c r="J954" s="12" t="s">
        <v>1132</v>
      </c>
      <c r="K954" s="12" t="s">
        <v>1235</v>
      </c>
      <c r="L954" s="84" t="s">
        <v>722</v>
      </c>
      <c r="M954" s="85"/>
      <c r="N954" s="88" t="s">
        <v>722</v>
      </c>
      <c r="O954" s="118">
        <v>0.16106129</v>
      </c>
      <c r="P954" s="116">
        <v>24886.799999999999</v>
      </c>
      <c r="Q954" s="116">
        <v>28895.1</v>
      </c>
      <c r="R954" s="12">
        <v>0</v>
      </c>
      <c r="S954" s="116">
        <v>-4008.3</v>
      </c>
      <c r="T954" s="12">
        <v>1</v>
      </c>
      <c r="U954" s="12">
        <v>1</v>
      </c>
      <c r="V954" s="116">
        <v>24886.799999999999</v>
      </c>
      <c r="W954" s="116">
        <v>28895.1</v>
      </c>
      <c r="X954" s="12" t="s">
        <v>259</v>
      </c>
      <c r="Y954" s="12">
        <v>1</v>
      </c>
      <c r="Z954" s="12">
        <v>0</v>
      </c>
      <c r="AA954" s="12">
        <v>0</v>
      </c>
      <c r="AB954" s="12">
        <v>0</v>
      </c>
      <c r="AC954" s="12">
        <v>3</v>
      </c>
      <c r="AD954" s="12">
        <v>5</v>
      </c>
      <c r="AE954" s="12">
        <v>1</v>
      </c>
      <c r="AF954" s="12">
        <v>25</v>
      </c>
      <c r="AG954" s="12" t="s">
        <v>2484</v>
      </c>
      <c r="AH954" s="12" t="s">
        <v>1552</v>
      </c>
    </row>
    <row r="955" spans="2:34" ht="43.2" x14ac:dyDescent="0.3">
      <c r="B955" s="12" t="s">
        <v>1105</v>
      </c>
      <c r="C955" s="12" t="s">
        <v>304</v>
      </c>
      <c r="D955" s="12" t="s">
        <v>312</v>
      </c>
      <c r="E955" s="12" t="s">
        <v>249</v>
      </c>
      <c r="F955" s="12" t="s">
        <v>1531</v>
      </c>
      <c r="G955" s="12" t="s">
        <v>1532</v>
      </c>
      <c r="H955" s="12" t="s">
        <v>1238</v>
      </c>
      <c r="I955" s="12" t="s">
        <v>1218</v>
      </c>
      <c r="J955" s="12" t="s">
        <v>1132</v>
      </c>
      <c r="K955" s="12" t="s">
        <v>1239</v>
      </c>
      <c r="L955" s="84" t="s">
        <v>723</v>
      </c>
      <c r="M955" s="85"/>
      <c r="N955" s="88" t="s">
        <v>723</v>
      </c>
      <c r="O955" s="118">
        <v>-0.66500000000000004</v>
      </c>
      <c r="P955" s="116">
        <v>55</v>
      </c>
      <c r="Q955" s="116">
        <v>18.425000000000001</v>
      </c>
      <c r="R955" s="12">
        <v>0</v>
      </c>
      <c r="S955" s="116">
        <v>2999.15</v>
      </c>
      <c r="T955" s="12">
        <v>0</v>
      </c>
      <c r="U955" s="12">
        <v>82</v>
      </c>
      <c r="V955" s="116">
        <v>4510</v>
      </c>
      <c r="W955" s="116">
        <v>1510.85</v>
      </c>
      <c r="X955" s="12" t="s">
        <v>259</v>
      </c>
      <c r="Y955" s="12">
        <v>0</v>
      </c>
      <c r="Z955" s="12">
        <v>0</v>
      </c>
      <c r="AA955" s="12">
        <v>1</v>
      </c>
      <c r="AB955" s="12">
        <v>0</v>
      </c>
      <c r="AC955" s="12">
        <v>3</v>
      </c>
      <c r="AD955" s="12">
        <v>1</v>
      </c>
      <c r="AE955" s="12">
        <v>1</v>
      </c>
      <c r="AF955" s="12">
        <v>26</v>
      </c>
      <c r="AG955" s="12" t="s">
        <v>2485</v>
      </c>
      <c r="AH955" s="12" t="s">
        <v>1552</v>
      </c>
    </row>
    <row r="956" spans="2:34" ht="43.2" x14ac:dyDescent="0.3">
      <c r="B956" s="12" t="s">
        <v>1105</v>
      </c>
      <c r="C956" s="12" t="s">
        <v>304</v>
      </c>
      <c r="D956" s="12" t="s">
        <v>312</v>
      </c>
      <c r="E956" s="12" t="s">
        <v>262</v>
      </c>
      <c r="F956" s="12" t="s">
        <v>1531</v>
      </c>
      <c r="G956" s="12" t="s">
        <v>1532</v>
      </c>
      <c r="H956" s="12" t="s">
        <v>1238</v>
      </c>
      <c r="I956" s="12" t="s">
        <v>1218</v>
      </c>
      <c r="J956" s="12" t="s">
        <v>1132</v>
      </c>
      <c r="K956" s="12" t="s">
        <v>1239</v>
      </c>
      <c r="L956" s="84" t="s">
        <v>723</v>
      </c>
      <c r="M956" s="85"/>
      <c r="N956" s="88" t="s">
        <v>723</v>
      </c>
      <c r="O956" s="118">
        <v>-0.54100000000000004</v>
      </c>
      <c r="P956" s="116">
        <v>55</v>
      </c>
      <c r="Q956" s="116">
        <v>25.245000000000001</v>
      </c>
      <c r="R956" s="12">
        <v>0</v>
      </c>
      <c r="S956" s="116">
        <v>2439.91</v>
      </c>
      <c r="T956" s="12">
        <v>0</v>
      </c>
      <c r="U956" s="12">
        <v>82</v>
      </c>
      <c r="V956" s="116">
        <v>4510</v>
      </c>
      <c r="W956" s="116">
        <v>2070.09</v>
      </c>
      <c r="X956" s="12" t="s">
        <v>259</v>
      </c>
      <c r="Y956" s="12">
        <v>0</v>
      </c>
      <c r="Z956" s="12">
        <v>0</v>
      </c>
      <c r="AA956" s="12">
        <v>1</v>
      </c>
      <c r="AB956" s="12">
        <v>0</v>
      </c>
      <c r="AC956" s="12">
        <v>9</v>
      </c>
      <c r="AD956" s="12">
        <v>1</v>
      </c>
      <c r="AE956" s="12">
        <v>1</v>
      </c>
      <c r="AF956" s="12">
        <v>26</v>
      </c>
      <c r="AG956" s="12" t="s">
        <v>2486</v>
      </c>
      <c r="AH956" s="12" t="s">
        <v>1552</v>
      </c>
    </row>
    <row r="957" spans="2:34" ht="43.2" x14ac:dyDescent="0.3">
      <c r="B957" s="12" t="s">
        <v>1105</v>
      </c>
      <c r="C957" s="12" t="s">
        <v>304</v>
      </c>
      <c r="D957" s="12" t="s">
        <v>312</v>
      </c>
      <c r="E957" s="12" t="s">
        <v>251</v>
      </c>
      <c r="F957" s="12" t="s">
        <v>1531</v>
      </c>
      <c r="G957" s="12" t="s">
        <v>2898</v>
      </c>
      <c r="H957" s="12" t="s">
        <v>1238</v>
      </c>
      <c r="I957" s="12" t="s">
        <v>1218</v>
      </c>
      <c r="J957" s="12" t="s">
        <v>1132</v>
      </c>
      <c r="K957" s="12" t="s">
        <v>1239</v>
      </c>
      <c r="L957" s="84" t="s">
        <v>723</v>
      </c>
      <c r="M957" s="85"/>
      <c r="N957" s="88" t="s">
        <v>723</v>
      </c>
      <c r="O957" s="118">
        <v>-0.42599999999999999</v>
      </c>
      <c r="P957" s="116">
        <v>55</v>
      </c>
      <c r="Q957" s="116">
        <v>31.57</v>
      </c>
      <c r="R957" s="12">
        <v>0</v>
      </c>
      <c r="S957" s="116">
        <v>1921.26</v>
      </c>
      <c r="T957" s="12">
        <v>0</v>
      </c>
      <c r="U957" s="12">
        <v>82</v>
      </c>
      <c r="V957" s="116">
        <v>4510</v>
      </c>
      <c r="W957" s="116">
        <v>2588.7399999999998</v>
      </c>
      <c r="X957" s="12" t="s">
        <v>259</v>
      </c>
      <c r="Y957" s="12">
        <v>0</v>
      </c>
      <c r="Z957" s="12">
        <v>0</v>
      </c>
      <c r="AA957" s="12">
        <v>1</v>
      </c>
      <c r="AB957" s="12">
        <v>0</v>
      </c>
      <c r="AC957" s="12">
        <v>4</v>
      </c>
      <c r="AD957" s="12">
        <v>1</v>
      </c>
      <c r="AE957" s="12">
        <v>1</v>
      </c>
      <c r="AF957" s="12">
        <v>26</v>
      </c>
      <c r="AG957" s="12" t="s">
        <v>2488</v>
      </c>
      <c r="AH957" s="12" t="s">
        <v>1552</v>
      </c>
    </row>
    <row r="958" spans="2:34" ht="43.2" x14ac:dyDescent="0.3">
      <c r="B958" s="12" t="s">
        <v>1105</v>
      </c>
      <c r="C958" s="12" t="s">
        <v>304</v>
      </c>
      <c r="D958" s="12" t="s">
        <v>312</v>
      </c>
      <c r="E958" s="12" t="s">
        <v>260</v>
      </c>
      <c r="F958" s="12" t="s">
        <v>2846</v>
      </c>
      <c r="G958" s="12" t="s">
        <v>2898</v>
      </c>
      <c r="H958" s="12" t="s">
        <v>1238</v>
      </c>
      <c r="I958" s="12" t="s">
        <v>1218</v>
      </c>
      <c r="J958" s="12" t="s">
        <v>1132</v>
      </c>
      <c r="K958" s="12" t="s">
        <v>1239</v>
      </c>
      <c r="L958" s="84" t="s">
        <v>723</v>
      </c>
      <c r="M958" s="85"/>
      <c r="N958" s="88" t="s">
        <v>723</v>
      </c>
      <c r="O958" s="118">
        <v>0.57799999999999996</v>
      </c>
      <c r="P958" s="116">
        <v>55</v>
      </c>
      <c r="Q958" s="116">
        <v>86.79</v>
      </c>
      <c r="R958" s="12">
        <v>0</v>
      </c>
      <c r="S958" s="116">
        <v>-2606.7799999999902</v>
      </c>
      <c r="T958" s="12">
        <v>0</v>
      </c>
      <c r="U958" s="12">
        <v>82</v>
      </c>
      <c r="V958" s="116">
        <v>4510</v>
      </c>
      <c r="W958" s="116">
        <v>7116.78</v>
      </c>
      <c r="X958" s="12" t="s">
        <v>259</v>
      </c>
      <c r="Y958" s="12">
        <v>1</v>
      </c>
      <c r="Z958" s="12">
        <v>1</v>
      </c>
      <c r="AA958" s="12">
        <v>0</v>
      </c>
      <c r="AB958" s="12">
        <v>0</v>
      </c>
      <c r="AC958" s="12">
        <v>8</v>
      </c>
      <c r="AD958" s="12">
        <v>1</v>
      </c>
      <c r="AE958" s="12">
        <v>1</v>
      </c>
      <c r="AF958" s="12">
        <v>26</v>
      </c>
      <c r="AG958" s="12" t="s">
        <v>2487</v>
      </c>
      <c r="AH958" s="12" t="s">
        <v>1552</v>
      </c>
    </row>
    <row r="959" spans="2:34" ht="43.2" x14ac:dyDescent="0.3">
      <c r="B959" s="12" t="s">
        <v>1105</v>
      </c>
      <c r="C959" s="12" t="s">
        <v>304</v>
      </c>
      <c r="D959" s="12" t="s">
        <v>312</v>
      </c>
      <c r="E959" s="12" t="s">
        <v>254</v>
      </c>
      <c r="F959" s="12" t="s">
        <v>2846</v>
      </c>
      <c r="G959" s="12" t="s">
        <v>1532</v>
      </c>
      <c r="H959" s="12" t="s">
        <v>1238</v>
      </c>
      <c r="I959" s="12" t="s">
        <v>1218</v>
      </c>
      <c r="J959" s="12" t="s">
        <v>1132</v>
      </c>
      <c r="K959" s="12" t="s">
        <v>1239</v>
      </c>
      <c r="L959" s="84" t="s">
        <v>722</v>
      </c>
      <c r="M959" s="85"/>
      <c r="N959" s="88" t="s">
        <v>722</v>
      </c>
      <c r="O959" s="118">
        <v>-0.14899999999999999</v>
      </c>
      <c r="P959" s="116">
        <v>55</v>
      </c>
      <c r="Q959" s="116">
        <v>46.805</v>
      </c>
      <c r="R959" s="12">
        <v>0</v>
      </c>
      <c r="S959" s="116">
        <v>671.99</v>
      </c>
      <c r="T959" s="12">
        <v>1</v>
      </c>
      <c r="U959" s="12">
        <v>82</v>
      </c>
      <c r="V959" s="116">
        <v>4510</v>
      </c>
      <c r="W959" s="116">
        <v>3838.01</v>
      </c>
      <c r="X959" s="12" t="s">
        <v>259</v>
      </c>
      <c r="Y959" s="12">
        <v>0</v>
      </c>
      <c r="Z959" s="12">
        <v>0</v>
      </c>
      <c r="AA959" s="12">
        <v>0</v>
      </c>
      <c r="AB959" s="12">
        <v>0</v>
      </c>
      <c r="AC959" s="12">
        <v>5</v>
      </c>
      <c r="AD959" s="12">
        <v>1</v>
      </c>
      <c r="AE959" s="12">
        <v>1</v>
      </c>
      <c r="AF959" s="12">
        <v>26</v>
      </c>
      <c r="AG959" s="12" t="s">
        <v>2489</v>
      </c>
      <c r="AH959" s="12" t="s">
        <v>1552</v>
      </c>
    </row>
    <row r="960" spans="2:34" ht="43.2" x14ac:dyDescent="0.3">
      <c r="B960" s="12" t="s">
        <v>1105</v>
      </c>
      <c r="C960" s="12" t="s">
        <v>304</v>
      </c>
      <c r="D960" s="12" t="s">
        <v>312</v>
      </c>
      <c r="E960" s="12" t="s">
        <v>259</v>
      </c>
      <c r="F960" s="12" t="s">
        <v>2846</v>
      </c>
      <c r="G960" s="12" t="s">
        <v>1532</v>
      </c>
      <c r="H960" s="12" t="s">
        <v>1238</v>
      </c>
      <c r="I960" s="12" t="s">
        <v>1218</v>
      </c>
      <c r="J960" s="12" t="s">
        <v>1132</v>
      </c>
      <c r="K960" s="12" t="s">
        <v>1239</v>
      </c>
      <c r="L960" s="84" t="s">
        <v>722</v>
      </c>
      <c r="M960" s="85"/>
      <c r="N960" s="88" t="s">
        <v>722</v>
      </c>
      <c r="O960" s="118">
        <v>0.12</v>
      </c>
      <c r="P960" s="116">
        <v>55</v>
      </c>
      <c r="Q960" s="116">
        <v>61.6</v>
      </c>
      <c r="R960" s="12">
        <v>0</v>
      </c>
      <c r="S960" s="116">
        <v>-541.19999999999902</v>
      </c>
      <c r="T960" s="12">
        <v>2</v>
      </c>
      <c r="U960" s="12">
        <v>82</v>
      </c>
      <c r="V960" s="116">
        <v>4510</v>
      </c>
      <c r="W960" s="116">
        <v>5051.2</v>
      </c>
      <c r="X960" s="12" t="s">
        <v>259</v>
      </c>
      <c r="Y960" s="12">
        <v>1</v>
      </c>
      <c r="Z960" s="12">
        <v>0</v>
      </c>
      <c r="AA960" s="12">
        <v>0</v>
      </c>
      <c r="AB960" s="12">
        <v>1</v>
      </c>
      <c r="AC960" s="12">
        <v>7</v>
      </c>
      <c r="AD960" s="12">
        <v>1</v>
      </c>
      <c r="AE960" s="12">
        <v>1</v>
      </c>
      <c r="AF960" s="12">
        <v>26</v>
      </c>
      <c r="AG960" s="12" t="s">
        <v>2490</v>
      </c>
      <c r="AH960" s="12" t="s">
        <v>1552</v>
      </c>
    </row>
    <row r="961" spans="2:34" ht="43.2" x14ac:dyDescent="0.3">
      <c r="B961" s="12" t="s">
        <v>1105</v>
      </c>
      <c r="C961" s="12" t="s">
        <v>304</v>
      </c>
      <c r="D961" s="12" t="s">
        <v>312</v>
      </c>
      <c r="E961" s="12" t="s">
        <v>246</v>
      </c>
      <c r="F961" s="12" t="s">
        <v>1531</v>
      </c>
      <c r="G961" s="12" t="s">
        <v>2898</v>
      </c>
      <c r="H961" s="12" t="s">
        <v>1238</v>
      </c>
      <c r="I961" s="12" t="s">
        <v>1218</v>
      </c>
      <c r="J961" s="12" t="s">
        <v>1132</v>
      </c>
      <c r="K961" s="12" t="s">
        <v>1239</v>
      </c>
      <c r="L961" s="84" t="s">
        <v>722</v>
      </c>
      <c r="M961" s="85"/>
      <c r="N961" s="88" t="s">
        <v>722</v>
      </c>
      <c r="O961" s="118">
        <v>0.20200000000000001</v>
      </c>
      <c r="P961" s="116">
        <v>55</v>
      </c>
      <c r="Q961" s="116">
        <v>66.11</v>
      </c>
      <c r="R961" s="12">
        <v>0</v>
      </c>
      <c r="S961" s="116">
        <v>-911.02</v>
      </c>
      <c r="T961" s="12">
        <v>3</v>
      </c>
      <c r="U961" s="12">
        <v>82</v>
      </c>
      <c r="V961" s="116">
        <v>4510</v>
      </c>
      <c r="W961" s="116">
        <v>5421.02</v>
      </c>
      <c r="X961" s="12" t="s">
        <v>259</v>
      </c>
      <c r="Y961" s="12">
        <v>1</v>
      </c>
      <c r="Z961" s="12">
        <v>0</v>
      </c>
      <c r="AA961" s="12">
        <v>0</v>
      </c>
      <c r="AB961" s="12">
        <v>0</v>
      </c>
      <c r="AC961" s="12">
        <v>2</v>
      </c>
      <c r="AD961" s="12">
        <v>1</v>
      </c>
      <c r="AE961" s="12">
        <v>1</v>
      </c>
      <c r="AF961" s="12">
        <v>26</v>
      </c>
      <c r="AG961" s="12" t="s">
        <v>2491</v>
      </c>
      <c r="AH961" s="12" t="s">
        <v>1552</v>
      </c>
    </row>
    <row r="962" spans="2:34" ht="28.8" x14ac:dyDescent="0.3">
      <c r="B962" s="12" t="s">
        <v>1105</v>
      </c>
      <c r="C962" s="12" t="s">
        <v>304</v>
      </c>
      <c r="D962" s="12" t="s">
        <v>322</v>
      </c>
      <c r="E962" s="12" t="s">
        <v>262</v>
      </c>
      <c r="F962" s="12" t="s">
        <v>1531</v>
      </c>
      <c r="G962" s="12" t="s">
        <v>1532</v>
      </c>
      <c r="H962" s="12" t="s">
        <v>1238</v>
      </c>
      <c r="I962" s="12" t="s">
        <v>1218</v>
      </c>
      <c r="J962" s="12" t="s">
        <v>1132</v>
      </c>
      <c r="K962" s="12" t="s">
        <v>1239</v>
      </c>
      <c r="L962" s="84" t="s">
        <v>723</v>
      </c>
      <c r="M962" s="85"/>
      <c r="N962" s="88" t="s">
        <v>723</v>
      </c>
      <c r="O962" s="118">
        <v>-0.80741258999999999</v>
      </c>
      <c r="P962" s="116">
        <v>7.8650000000000002</v>
      </c>
      <c r="Q962" s="116">
        <v>1.5146999999999999</v>
      </c>
      <c r="R962" s="12">
        <v>0</v>
      </c>
      <c r="S962" s="116">
        <v>520.72460000000001</v>
      </c>
      <c r="T962" s="12">
        <v>0</v>
      </c>
      <c r="U962" s="12">
        <v>82</v>
      </c>
      <c r="V962" s="116">
        <v>644.92999999999995</v>
      </c>
      <c r="W962" s="116">
        <v>124.2054</v>
      </c>
      <c r="X962" s="12" t="s">
        <v>259</v>
      </c>
      <c r="Y962" s="12">
        <v>0</v>
      </c>
      <c r="Z962" s="12">
        <v>0</v>
      </c>
      <c r="AA962" s="12">
        <v>1</v>
      </c>
      <c r="AB962" s="12">
        <v>0</v>
      </c>
      <c r="AC962" s="12">
        <v>9</v>
      </c>
      <c r="AD962" s="12">
        <v>2</v>
      </c>
      <c r="AE962" s="12">
        <v>1</v>
      </c>
      <c r="AF962" s="12">
        <v>26</v>
      </c>
      <c r="AG962" s="12" t="s">
        <v>2492</v>
      </c>
      <c r="AH962" s="12" t="s">
        <v>1552</v>
      </c>
    </row>
    <row r="963" spans="2:34" ht="28.8" x14ac:dyDescent="0.3">
      <c r="B963" s="12" t="s">
        <v>1105</v>
      </c>
      <c r="C963" s="12" t="s">
        <v>304</v>
      </c>
      <c r="D963" s="12" t="s">
        <v>322</v>
      </c>
      <c r="E963" s="12" t="s">
        <v>249</v>
      </c>
      <c r="F963" s="12" t="s">
        <v>1531</v>
      </c>
      <c r="G963" s="12" t="s">
        <v>1532</v>
      </c>
      <c r="H963" s="12" t="s">
        <v>1238</v>
      </c>
      <c r="I963" s="12" t="s">
        <v>1218</v>
      </c>
      <c r="J963" s="12" t="s">
        <v>1132</v>
      </c>
      <c r="K963" s="12" t="s">
        <v>1239</v>
      </c>
      <c r="L963" s="84" t="s">
        <v>723</v>
      </c>
      <c r="M963" s="85"/>
      <c r="N963" s="88" t="s">
        <v>723</v>
      </c>
      <c r="O963" s="118">
        <v>-0.68139859999999997</v>
      </c>
      <c r="P963" s="116">
        <v>7.8650000000000002</v>
      </c>
      <c r="Q963" s="116">
        <v>2.5057999999999998</v>
      </c>
      <c r="R963" s="12">
        <v>0</v>
      </c>
      <c r="S963" s="116">
        <v>439.45440000000002</v>
      </c>
      <c r="T963" s="12">
        <v>0</v>
      </c>
      <c r="U963" s="12">
        <v>82</v>
      </c>
      <c r="V963" s="116">
        <v>644.92999999999995</v>
      </c>
      <c r="W963" s="116">
        <v>205.47559999999999</v>
      </c>
      <c r="X963" s="12" t="s">
        <v>259</v>
      </c>
      <c r="Y963" s="12">
        <v>0</v>
      </c>
      <c r="Z963" s="12">
        <v>0</v>
      </c>
      <c r="AA963" s="12">
        <v>1</v>
      </c>
      <c r="AB963" s="12">
        <v>0</v>
      </c>
      <c r="AC963" s="12">
        <v>3</v>
      </c>
      <c r="AD963" s="12">
        <v>2</v>
      </c>
      <c r="AE963" s="12">
        <v>1</v>
      </c>
      <c r="AF963" s="12">
        <v>26</v>
      </c>
      <c r="AG963" s="12" t="s">
        <v>2493</v>
      </c>
      <c r="AH963" s="12" t="s">
        <v>1552</v>
      </c>
    </row>
    <row r="964" spans="2:34" ht="28.8" x14ac:dyDescent="0.3">
      <c r="B964" s="12" t="s">
        <v>1105</v>
      </c>
      <c r="C964" s="12" t="s">
        <v>304</v>
      </c>
      <c r="D964" s="12" t="s">
        <v>322</v>
      </c>
      <c r="E964" s="12" t="s">
        <v>260</v>
      </c>
      <c r="F964" s="12" t="s">
        <v>2846</v>
      </c>
      <c r="G964" s="12" t="s">
        <v>2898</v>
      </c>
      <c r="H964" s="12" t="s">
        <v>1238</v>
      </c>
      <c r="I964" s="12" t="s">
        <v>1218</v>
      </c>
      <c r="J964" s="12" t="s">
        <v>1132</v>
      </c>
      <c r="K964" s="12" t="s">
        <v>1239</v>
      </c>
      <c r="L964" s="84" t="s">
        <v>723</v>
      </c>
      <c r="M964" s="85"/>
      <c r="N964" s="88" t="s">
        <v>723</v>
      </c>
      <c r="O964" s="118">
        <v>1.16284806</v>
      </c>
      <c r="P964" s="116">
        <v>7.8650000000000002</v>
      </c>
      <c r="Q964" s="116">
        <v>17.0108</v>
      </c>
      <c r="R964" s="12">
        <v>0</v>
      </c>
      <c r="S964" s="116">
        <v>-749.9556</v>
      </c>
      <c r="T964" s="12">
        <v>0</v>
      </c>
      <c r="U964" s="12">
        <v>82</v>
      </c>
      <c r="V964" s="116">
        <v>644.92999999999995</v>
      </c>
      <c r="W964" s="116">
        <v>1394.8856000000001</v>
      </c>
      <c r="X964" s="12" t="s">
        <v>259</v>
      </c>
      <c r="Y964" s="12">
        <v>1</v>
      </c>
      <c r="Z964" s="12">
        <v>1</v>
      </c>
      <c r="AA964" s="12">
        <v>0</v>
      </c>
      <c r="AB964" s="12">
        <v>0</v>
      </c>
      <c r="AC964" s="12">
        <v>8</v>
      </c>
      <c r="AD964" s="12">
        <v>2</v>
      </c>
      <c r="AE964" s="12">
        <v>1</v>
      </c>
      <c r="AF964" s="12">
        <v>26</v>
      </c>
      <c r="AG964" s="12" t="s">
        <v>2494</v>
      </c>
      <c r="AH964" s="12" t="s">
        <v>1552</v>
      </c>
    </row>
    <row r="965" spans="2:34" ht="28.8" x14ac:dyDescent="0.3">
      <c r="B965" s="12" t="s">
        <v>1105</v>
      </c>
      <c r="C965" s="12" t="s">
        <v>304</v>
      </c>
      <c r="D965" s="12" t="s">
        <v>322</v>
      </c>
      <c r="E965" s="12" t="s">
        <v>251</v>
      </c>
      <c r="F965" s="12" t="s">
        <v>1531</v>
      </c>
      <c r="G965" s="12" t="s">
        <v>2898</v>
      </c>
      <c r="H965" s="12" t="s">
        <v>1238</v>
      </c>
      <c r="I965" s="12" t="s">
        <v>1218</v>
      </c>
      <c r="J965" s="12" t="s">
        <v>1132</v>
      </c>
      <c r="K965" s="12" t="s">
        <v>1239</v>
      </c>
      <c r="L965" s="84" t="s">
        <v>722</v>
      </c>
      <c r="M965" s="85"/>
      <c r="N965" s="88" t="s">
        <v>722</v>
      </c>
      <c r="O965" s="118">
        <v>-0.35374443999999999</v>
      </c>
      <c r="P965" s="116">
        <v>7.8650000000000002</v>
      </c>
      <c r="Q965" s="116">
        <v>5.0827999999999998</v>
      </c>
      <c r="R965" s="12">
        <v>0</v>
      </c>
      <c r="S965" s="116">
        <v>228.1404</v>
      </c>
      <c r="T965" s="12">
        <v>1</v>
      </c>
      <c r="U965" s="12">
        <v>82</v>
      </c>
      <c r="V965" s="116">
        <v>644.92999999999995</v>
      </c>
      <c r="W965" s="116">
        <v>416.78960000000001</v>
      </c>
      <c r="X965" s="12" t="s">
        <v>259</v>
      </c>
      <c r="Y965" s="12">
        <v>0</v>
      </c>
      <c r="Z965" s="12">
        <v>0</v>
      </c>
      <c r="AA965" s="12">
        <v>0</v>
      </c>
      <c r="AB965" s="12">
        <v>0</v>
      </c>
      <c r="AC965" s="12">
        <v>4</v>
      </c>
      <c r="AD965" s="12">
        <v>2</v>
      </c>
      <c r="AE965" s="12">
        <v>1</v>
      </c>
      <c r="AF965" s="12">
        <v>26</v>
      </c>
      <c r="AG965" s="12" t="s">
        <v>2495</v>
      </c>
      <c r="AH965" s="12" t="s">
        <v>1552</v>
      </c>
    </row>
    <row r="966" spans="2:34" ht="28.8" x14ac:dyDescent="0.3">
      <c r="B966" s="12" t="s">
        <v>1105</v>
      </c>
      <c r="C966" s="12" t="s">
        <v>304</v>
      </c>
      <c r="D966" s="12" t="s">
        <v>322</v>
      </c>
      <c r="E966" s="12" t="s">
        <v>254</v>
      </c>
      <c r="F966" s="12" t="s">
        <v>2846</v>
      </c>
      <c r="G966" s="12" t="s">
        <v>1532</v>
      </c>
      <c r="H966" s="12" t="s">
        <v>1238</v>
      </c>
      <c r="I966" s="12" t="s">
        <v>1218</v>
      </c>
      <c r="J966" s="12" t="s">
        <v>1132</v>
      </c>
      <c r="K966" s="12" t="s">
        <v>1239</v>
      </c>
      <c r="L966" s="84" t="s">
        <v>722</v>
      </c>
      <c r="M966" s="85"/>
      <c r="N966" s="88" t="s">
        <v>722</v>
      </c>
      <c r="O966" s="118">
        <v>-0.31562618999999997</v>
      </c>
      <c r="P966" s="116">
        <v>7.8650000000000002</v>
      </c>
      <c r="Q966" s="116">
        <v>5.3826000000000001</v>
      </c>
      <c r="R966" s="12">
        <v>0</v>
      </c>
      <c r="S966" s="116">
        <v>203.55680000000001</v>
      </c>
      <c r="T966" s="12">
        <v>2</v>
      </c>
      <c r="U966" s="12">
        <v>82</v>
      </c>
      <c r="V966" s="116">
        <v>644.92999999999995</v>
      </c>
      <c r="W966" s="116">
        <v>441.3732</v>
      </c>
      <c r="X966" s="12" t="s">
        <v>259</v>
      </c>
      <c r="Y966" s="12">
        <v>0</v>
      </c>
      <c r="Z966" s="12">
        <v>0</v>
      </c>
      <c r="AA966" s="12">
        <v>0</v>
      </c>
      <c r="AB966" s="12">
        <v>0</v>
      </c>
      <c r="AC966" s="12">
        <v>5</v>
      </c>
      <c r="AD966" s="12">
        <v>2</v>
      </c>
      <c r="AE966" s="12">
        <v>1</v>
      </c>
      <c r="AF966" s="12">
        <v>26</v>
      </c>
      <c r="AG966" s="12" t="s">
        <v>2496</v>
      </c>
      <c r="AH966" s="12" t="s">
        <v>1552</v>
      </c>
    </row>
    <row r="967" spans="2:34" ht="28.8" x14ac:dyDescent="0.3">
      <c r="B967" s="12" t="s">
        <v>1105</v>
      </c>
      <c r="C967" s="12" t="s">
        <v>304</v>
      </c>
      <c r="D967" s="12" t="s">
        <v>322</v>
      </c>
      <c r="E967" s="12" t="s">
        <v>259</v>
      </c>
      <c r="F967" s="12" t="s">
        <v>2846</v>
      </c>
      <c r="G967" s="12" t="s">
        <v>1532</v>
      </c>
      <c r="H967" s="12" t="s">
        <v>1238</v>
      </c>
      <c r="I967" s="12" t="s">
        <v>1218</v>
      </c>
      <c r="J967" s="12" t="s">
        <v>1132</v>
      </c>
      <c r="K967" s="12" t="s">
        <v>1239</v>
      </c>
      <c r="L967" s="84" t="s">
        <v>722</v>
      </c>
      <c r="M967" s="85"/>
      <c r="N967" s="88" t="s">
        <v>722</v>
      </c>
      <c r="O967" s="118">
        <v>-0.24027972</v>
      </c>
      <c r="P967" s="116">
        <v>7.8650000000000002</v>
      </c>
      <c r="Q967" s="116">
        <v>5.9752000000000001</v>
      </c>
      <c r="R967" s="12">
        <v>0</v>
      </c>
      <c r="S967" s="116">
        <v>154.96359999999899</v>
      </c>
      <c r="T967" s="12">
        <v>3</v>
      </c>
      <c r="U967" s="12">
        <v>82</v>
      </c>
      <c r="V967" s="116">
        <v>644.92999999999995</v>
      </c>
      <c r="W967" s="116">
        <v>489.96640000000002</v>
      </c>
      <c r="X967" s="12" t="s">
        <v>259</v>
      </c>
      <c r="Y967" s="12">
        <v>0</v>
      </c>
      <c r="Z967" s="12">
        <v>0</v>
      </c>
      <c r="AA967" s="12">
        <v>0</v>
      </c>
      <c r="AB967" s="12">
        <v>1</v>
      </c>
      <c r="AC967" s="12">
        <v>7</v>
      </c>
      <c r="AD967" s="12">
        <v>2</v>
      </c>
      <c r="AE967" s="12">
        <v>1</v>
      </c>
      <c r="AF967" s="12">
        <v>26</v>
      </c>
      <c r="AG967" s="12" t="s">
        <v>2497</v>
      </c>
      <c r="AH967" s="12" t="s">
        <v>1552</v>
      </c>
    </row>
    <row r="968" spans="2:34" ht="28.8" x14ac:dyDescent="0.3">
      <c r="B968" s="12" t="s">
        <v>1105</v>
      </c>
      <c r="C968" s="12" t="s">
        <v>304</v>
      </c>
      <c r="D968" s="12" t="s">
        <v>322</v>
      </c>
      <c r="E968" s="12" t="s">
        <v>246</v>
      </c>
      <c r="F968" s="12" t="s">
        <v>1531</v>
      </c>
      <c r="G968" s="12" t="s">
        <v>2898</v>
      </c>
      <c r="H968" s="12" t="s">
        <v>1238</v>
      </c>
      <c r="I968" s="12" t="s">
        <v>1218</v>
      </c>
      <c r="J968" s="12" t="s">
        <v>1132</v>
      </c>
      <c r="K968" s="12" t="s">
        <v>1239</v>
      </c>
      <c r="L968" s="84" t="s">
        <v>722</v>
      </c>
      <c r="M968" s="85"/>
      <c r="N968" s="88" t="s">
        <v>722</v>
      </c>
      <c r="O968" s="118">
        <v>7.5918630000000001E-2</v>
      </c>
      <c r="P968" s="116">
        <v>7.8650000000000002</v>
      </c>
      <c r="Q968" s="116">
        <v>8.4620999999999995</v>
      </c>
      <c r="R968" s="12">
        <v>0</v>
      </c>
      <c r="S968" s="116">
        <v>-48.962199999999903</v>
      </c>
      <c r="T968" s="12">
        <v>4</v>
      </c>
      <c r="U968" s="12">
        <v>82</v>
      </c>
      <c r="V968" s="116">
        <v>644.92999999999995</v>
      </c>
      <c r="W968" s="116">
        <v>693.8922</v>
      </c>
      <c r="X968" s="12" t="s">
        <v>259</v>
      </c>
      <c r="Y968" s="12">
        <v>1</v>
      </c>
      <c r="Z968" s="12">
        <v>0</v>
      </c>
      <c r="AA968" s="12">
        <v>0</v>
      </c>
      <c r="AB968" s="12">
        <v>0</v>
      </c>
      <c r="AC968" s="12">
        <v>2</v>
      </c>
      <c r="AD968" s="12">
        <v>2</v>
      </c>
      <c r="AE968" s="12">
        <v>1</v>
      </c>
      <c r="AF968" s="12">
        <v>26</v>
      </c>
      <c r="AG968" s="12" t="s">
        <v>2498</v>
      </c>
      <c r="AH968" s="12" t="s">
        <v>1552</v>
      </c>
    </row>
    <row r="969" spans="2:34" ht="28.8" x14ac:dyDescent="0.3">
      <c r="B969" s="12" t="s">
        <v>1105</v>
      </c>
      <c r="C969" s="12" t="s">
        <v>304</v>
      </c>
      <c r="D969" s="12" t="s">
        <v>327</v>
      </c>
      <c r="E969" s="12" t="s">
        <v>251</v>
      </c>
      <c r="F969" s="12" t="s">
        <v>1531</v>
      </c>
      <c r="G969" s="12" t="s">
        <v>2898</v>
      </c>
      <c r="H969" s="12" t="s">
        <v>1238</v>
      </c>
      <c r="I969" s="12" t="s">
        <v>1218</v>
      </c>
      <c r="J969" s="12" t="s">
        <v>1132</v>
      </c>
      <c r="K969" s="12" t="s">
        <v>1239</v>
      </c>
      <c r="L969" s="84" t="s">
        <v>723</v>
      </c>
      <c r="M969" s="85"/>
      <c r="N969" s="88" t="s">
        <v>723</v>
      </c>
      <c r="O969" s="118">
        <v>-0.88273705000000002</v>
      </c>
      <c r="P969" s="116">
        <v>5.1150000000000002</v>
      </c>
      <c r="Q969" s="116">
        <v>0.5998</v>
      </c>
      <c r="R969" s="12">
        <v>0</v>
      </c>
      <c r="S969" s="116">
        <v>370.24639999999999</v>
      </c>
      <c r="T969" s="12">
        <v>0</v>
      </c>
      <c r="U969" s="12">
        <v>82</v>
      </c>
      <c r="V969" s="116">
        <v>419.43</v>
      </c>
      <c r="W969" s="116">
        <v>49.183599999999998</v>
      </c>
      <c r="X969" s="12" t="s">
        <v>259</v>
      </c>
      <c r="Y969" s="12">
        <v>0</v>
      </c>
      <c r="Z969" s="12">
        <v>0</v>
      </c>
      <c r="AA969" s="12">
        <v>1</v>
      </c>
      <c r="AB969" s="12">
        <v>0</v>
      </c>
      <c r="AC969" s="12">
        <v>4</v>
      </c>
      <c r="AD969" s="12">
        <v>3</v>
      </c>
      <c r="AE969" s="12">
        <v>1</v>
      </c>
      <c r="AF969" s="12">
        <v>26</v>
      </c>
      <c r="AG969" s="12" t="s">
        <v>2499</v>
      </c>
      <c r="AH969" s="12" t="s">
        <v>1552</v>
      </c>
    </row>
    <row r="970" spans="2:34" ht="28.8" x14ac:dyDescent="0.3">
      <c r="B970" s="12" t="s">
        <v>1105</v>
      </c>
      <c r="C970" s="12" t="s">
        <v>304</v>
      </c>
      <c r="D970" s="12" t="s">
        <v>327</v>
      </c>
      <c r="E970" s="12" t="s">
        <v>254</v>
      </c>
      <c r="F970" s="12" t="s">
        <v>2846</v>
      </c>
      <c r="G970" s="12" t="s">
        <v>1532</v>
      </c>
      <c r="H970" s="12" t="s">
        <v>1238</v>
      </c>
      <c r="I970" s="12" t="s">
        <v>1218</v>
      </c>
      <c r="J970" s="12" t="s">
        <v>1132</v>
      </c>
      <c r="K970" s="12" t="s">
        <v>1239</v>
      </c>
      <c r="L970" s="84" t="s">
        <v>723</v>
      </c>
      <c r="M970" s="85"/>
      <c r="N970" s="88" t="s">
        <v>723</v>
      </c>
      <c r="O970" s="118">
        <v>-0.88103617000000001</v>
      </c>
      <c r="P970" s="116">
        <v>5.1150000000000002</v>
      </c>
      <c r="Q970" s="116">
        <v>0.60850000000000004</v>
      </c>
      <c r="R970" s="12">
        <v>0</v>
      </c>
      <c r="S970" s="116">
        <v>369.53300000000002</v>
      </c>
      <c r="T970" s="12">
        <v>0</v>
      </c>
      <c r="U970" s="12">
        <v>82</v>
      </c>
      <c r="V970" s="116">
        <v>419.43</v>
      </c>
      <c r="W970" s="116">
        <v>49.896999999999998</v>
      </c>
      <c r="X970" s="12" t="s">
        <v>259</v>
      </c>
      <c r="Y970" s="12">
        <v>0</v>
      </c>
      <c r="Z970" s="12">
        <v>0</v>
      </c>
      <c r="AA970" s="12">
        <v>1</v>
      </c>
      <c r="AB970" s="12">
        <v>0</v>
      </c>
      <c r="AC970" s="12">
        <v>5</v>
      </c>
      <c r="AD970" s="12">
        <v>3</v>
      </c>
      <c r="AE970" s="12">
        <v>1</v>
      </c>
      <c r="AF970" s="12">
        <v>26</v>
      </c>
      <c r="AG970" s="12" t="s">
        <v>2500</v>
      </c>
      <c r="AH970" s="12" t="s">
        <v>1552</v>
      </c>
    </row>
    <row r="971" spans="2:34" ht="28.8" x14ac:dyDescent="0.3">
      <c r="B971" s="12" t="s">
        <v>1105</v>
      </c>
      <c r="C971" s="12" t="s">
        <v>304</v>
      </c>
      <c r="D971" s="12" t="s">
        <v>327</v>
      </c>
      <c r="E971" s="12" t="s">
        <v>262</v>
      </c>
      <c r="F971" s="12" t="s">
        <v>1531</v>
      </c>
      <c r="G971" s="12" t="s">
        <v>1532</v>
      </c>
      <c r="H971" s="12" t="s">
        <v>1238</v>
      </c>
      <c r="I971" s="12" t="s">
        <v>1218</v>
      </c>
      <c r="J971" s="12" t="s">
        <v>1132</v>
      </c>
      <c r="K971" s="12" t="s">
        <v>1239</v>
      </c>
      <c r="L971" s="84" t="s">
        <v>723</v>
      </c>
      <c r="M971" s="85"/>
      <c r="N971" s="88" t="s">
        <v>723</v>
      </c>
      <c r="O971" s="118">
        <v>-0.87167154999999996</v>
      </c>
      <c r="P971" s="116">
        <v>5.1150000000000002</v>
      </c>
      <c r="Q971" s="116">
        <v>0.65639999999999998</v>
      </c>
      <c r="R971" s="12">
        <v>0</v>
      </c>
      <c r="S971" s="116">
        <v>365.605199999999</v>
      </c>
      <c r="T971" s="12">
        <v>0</v>
      </c>
      <c r="U971" s="12">
        <v>82</v>
      </c>
      <c r="V971" s="116">
        <v>419.43</v>
      </c>
      <c r="W971" s="116">
        <v>53.824800000000003</v>
      </c>
      <c r="X971" s="12" t="s">
        <v>259</v>
      </c>
      <c r="Y971" s="12">
        <v>0</v>
      </c>
      <c r="Z971" s="12">
        <v>0</v>
      </c>
      <c r="AA971" s="12">
        <v>1</v>
      </c>
      <c r="AB971" s="12">
        <v>0</v>
      </c>
      <c r="AC971" s="12">
        <v>9</v>
      </c>
      <c r="AD971" s="12">
        <v>3</v>
      </c>
      <c r="AE971" s="12">
        <v>1</v>
      </c>
      <c r="AF971" s="12">
        <v>26</v>
      </c>
      <c r="AG971" s="12" t="s">
        <v>2501</v>
      </c>
      <c r="AH971" s="12" t="s">
        <v>1552</v>
      </c>
    </row>
    <row r="972" spans="2:34" ht="28.8" x14ac:dyDescent="0.3">
      <c r="B972" s="12" t="s">
        <v>1105</v>
      </c>
      <c r="C972" s="12" t="s">
        <v>304</v>
      </c>
      <c r="D972" s="12" t="s">
        <v>327</v>
      </c>
      <c r="E972" s="12" t="s">
        <v>249</v>
      </c>
      <c r="F972" s="12" t="s">
        <v>1531</v>
      </c>
      <c r="G972" s="12" t="s">
        <v>1532</v>
      </c>
      <c r="H972" s="12" t="s">
        <v>1238</v>
      </c>
      <c r="I972" s="12" t="s">
        <v>1218</v>
      </c>
      <c r="J972" s="12" t="s">
        <v>1132</v>
      </c>
      <c r="K972" s="12" t="s">
        <v>1239</v>
      </c>
      <c r="L972" s="84" t="s">
        <v>723</v>
      </c>
      <c r="M972" s="85"/>
      <c r="N972" s="88" t="s">
        <v>723</v>
      </c>
      <c r="O972" s="118">
        <v>-0.64697947</v>
      </c>
      <c r="P972" s="116">
        <v>5.1150000000000002</v>
      </c>
      <c r="Q972" s="116">
        <v>1.8057000000000001</v>
      </c>
      <c r="R972" s="12">
        <v>0</v>
      </c>
      <c r="S972" s="116">
        <v>271.36259999999999</v>
      </c>
      <c r="T972" s="12">
        <v>0</v>
      </c>
      <c r="U972" s="12">
        <v>82</v>
      </c>
      <c r="V972" s="116">
        <v>419.43</v>
      </c>
      <c r="W972" s="116">
        <v>148.06739999999999</v>
      </c>
      <c r="X972" s="12" t="s">
        <v>259</v>
      </c>
      <c r="Y972" s="12">
        <v>0</v>
      </c>
      <c r="Z972" s="12">
        <v>0</v>
      </c>
      <c r="AA972" s="12">
        <v>1</v>
      </c>
      <c r="AB972" s="12">
        <v>0</v>
      </c>
      <c r="AC972" s="12">
        <v>3</v>
      </c>
      <c r="AD972" s="12">
        <v>3</v>
      </c>
      <c r="AE972" s="12">
        <v>1</v>
      </c>
      <c r="AF972" s="12">
        <v>26</v>
      </c>
      <c r="AG972" s="12" t="s">
        <v>2502</v>
      </c>
      <c r="AH972" s="12" t="s">
        <v>1552</v>
      </c>
    </row>
    <row r="973" spans="2:34" ht="28.8" x14ac:dyDescent="0.3">
      <c r="B973" s="12" t="s">
        <v>1105</v>
      </c>
      <c r="C973" s="12" t="s">
        <v>304</v>
      </c>
      <c r="D973" s="12" t="s">
        <v>327</v>
      </c>
      <c r="E973" s="12" t="s">
        <v>259</v>
      </c>
      <c r="F973" s="12" t="s">
        <v>2846</v>
      </c>
      <c r="G973" s="12" t="s">
        <v>1532</v>
      </c>
      <c r="H973" s="12" t="s">
        <v>1238</v>
      </c>
      <c r="I973" s="12" t="s">
        <v>1218</v>
      </c>
      <c r="J973" s="12" t="s">
        <v>1132</v>
      </c>
      <c r="K973" s="12" t="s">
        <v>1239</v>
      </c>
      <c r="L973" s="84" t="s">
        <v>723</v>
      </c>
      <c r="M973" s="85"/>
      <c r="N973" s="88" t="s">
        <v>723</v>
      </c>
      <c r="O973" s="118">
        <v>1.0111828</v>
      </c>
      <c r="P973" s="116">
        <v>5.1150000000000002</v>
      </c>
      <c r="Q973" s="116">
        <v>10.2872</v>
      </c>
      <c r="R973" s="12">
        <v>0</v>
      </c>
      <c r="S973" s="116">
        <v>-424.12040000000002</v>
      </c>
      <c r="T973" s="12">
        <v>0</v>
      </c>
      <c r="U973" s="12">
        <v>82</v>
      </c>
      <c r="V973" s="116">
        <v>419.43</v>
      </c>
      <c r="W973" s="116">
        <v>843.55039999999997</v>
      </c>
      <c r="X973" s="12" t="s">
        <v>259</v>
      </c>
      <c r="Y973" s="12">
        <v>1</v>
      </c>
      <c r="Z973" s="12">
        <v>1</v>
      </c>
      <c r="AA973" s="12">
        <v>0</v>
      </c>
      <c r="AB973" s="12">
        <v>1</v>
      </c>
      <c r="AC973" s="12">
        <v>7</v>
      </c>
      <c r="AD973" s="12">
        <v>3</v>
      </c>
      <c r="AE973" s="12">
        <v>1</v>
      </c>
      <c r="AF973" s="12">
        <v>26</v>
      </c>
      <c r="AG973" s="12" t="s">
        <v>2503</v>
      </c>
      <c r="AH973" s="12" t="s">
        <v>1552</v>
      </c>
    </row>
    <row r="974" spans="2:34" ht="28.8" x14ac:dyDescent="0.3">
      <c r="B974" s="12" t="s">
        <v>1105</v>
      </c>
      <c r="C974" s="12" t="s">
        <v>304</v>
      </c>
      <c r="D974" s="12" t="s">
        <v>327</v>
      </c>
      <c r="E974" s="12" t="s">
        <v>260</v>
      </c>
      <c r="F974" s="12" t="s">
        <v>2846</v>
      </c>
      <c r="G974" s="12" t="s">
        <v>2898</v>
      </c>
      <c r="H974" s="12" t="s">
        <v>1238</v>
      </c>
      <c r="I974" s="12" t="s">
        <v>1218</v>
      </c>
      <c r="J974" s="12" t="s">
        <v>1132</v>
      </c>
      <c r="K974" s="12" t="s">
        <v>1239</v>
      </c>
      <c r="L974" s="84" t="s">
        <v>723</v>
      </c>
      <c r="M974" s="85"/>
      <c r="N974" s="88" t="s">
        <v>723</v>
      </c>
      <c r="O974" s="118">
        <v>1.66392962</v>
      </c>
      <c r="P974" s="116">
        <v>5.1150000000000002</v>
      </c>
      <c r="Q974" s="116">
        <v>13.625999999999999</v>
      </c>
      <c r="R974" s="12">
        <v>0</v>
      </c>
      <c r="S974" s="116">
        <v>-697.90199999999902</v>
      </c>
      <c r="T974" s="12">
        <v>0</v>
      </c>
      <c r="U974" s="12">
        <v>82</v>
      </c>
      <c r="V974" s="116">
        <v>419.43</v>
      </c>
      <c r="W974" s="116">
        <v>1117.3320000000001</v>
      </c>
      <c r="X974" s="12" t="s">
        <v>259</v>
      </c>
      <c r="Y974" s="12">
        <v>1</v>
      </c>
      <c r="Z974" s="12">
        <v>1</v>
      </c>
      <c r="AA974" s="12">
        <v>0</v>
      </c>
      <c r="AB974" s="12">
        <v>0</v>
      </c>
      <c r="AC974" s="12">
        <v>8</v>
      </c>
      <c r="AD974" s="12">
        <v>3</v>
      </c>
      <c r="AE974" s="12">
        <v>1</v>
      </c>
      <c r="AF974" s="12">
        <v>26</v>
      </c>
      <c r="AG974" s="12" t="s">
        <v>2504</v>
      </c>
      <c r="AH974" s="12" t="s">
        <v>1552</v>
      </c>
    </row>
    <row r="975" spans="2:34" ht="28.8" x14ac:dyDescent="0.3">
      <c r="B975" s="12" t="s">
        <v>1105</v>
      </c>
      <c r="C975" s="12" t="s">
        <v>304</v>
      </c>
      <c r="D975" s="12" t="s">
        <v>327</v>
      </c>
      <c r="E975" s="12" t="s">
        <v>246</v>
      </c>
      <c r="F975" s="12" t="s">
        <v>1531</v>
      </c>
      <c r="G975" s="12" t="s">
        <v>2898</v>
      </c>
      <c r="H975" s="12" t="s">
        <v>1238</v>
      </c>
      <c r="I975" s="12" t="s">
        <v>1218</v>
      </c>
      <c r="J975" s="12" t="s">
        <v>1132</v>
      </c>
      <c r="K975" s="12" t="s">
        <v>1239</v>
      </c>
      <c r="L975" s="84" t="s">
        <v>722</v>
      </c>
      <c r="M975" s="85"/>
      <c r="N975" s="88" t="s">
        <v>722</v>
      </c>
      <c r="O975" s="118">
        <v>0.30539589</v>
      </c>
      <c r="P975" s="116">
        <v>5.1150000000000002</v>
      </c>
      <c r="Q975" s="116">
        <v>6.6771000000000003</v>
      </c>
      <c r="R975" s="12">
        <v>0</v>
      </c>
      <c r="S975" s="116">
        <v>-128.09219999999999</v>
      </c>
      <c r="T975" s="12">
        <v>1</v>
      </c>
      <c r="U975" s="12">
        <v>82</v>
      </c>
      <c r="V975" s="116">
        <v>419.43</v>
      </c>
      <c r="W975" s="116">
        <v>547.5222</v>
      </c>
      <c r="X975" s="12" t="s">
        <v>259</v>
      </c>
      <c r="Y975" s="12">
        <v>1</v>
      </c>
      <c r="Z975" s="12">
        <v>0</v>
      </c>
      <c r="AA975" s="12">
        <v>0</v>
      </c>
      <c r="AB975" s="12">
        <v>0</v>
      </c>
      <c r="AC975" s="12">
        <v>2</v>
      </c>
      <c r="AD975" s="12">
        <v>3</v>
      </c>
      <c r="AE975" s="12">
        <v>1</v>
      </c>
      <c r="AF975" s="12">
        <v>26</v>
      </c>
      <c r="AG975" s="12" t="s">
        <v>2505</v>
      </c>
      <c r="AH975" s="12" t="s">
        <v>1552</v>
      </c>
    </row>
    <row r="976" spans="2:34" ht="28.8" x14ac:dyDescent="0.3">
      <c r="B976" s="12" t="s">
        <v>1105</v>
      </c>
      <c r="C976" s="12" t="s">
        <v>304</v>
      </c>
      <c r="D976" s="12" t="s">
        <v>330</v>
      </c>
      <c r="E976" s="12" t="s">
        <v>249</v>
      </c>
      <c r="F976" s="12" t="s">
        <v>1531</v>
      </c>
      <c r="G976" s="12" t="s">
        <v>1532</v>
      </c>
      <c r="H976" s="12" t="s">
        <v>1238</v>
      </c>
      <c r="I976" s="12" t="s">
        <v>1218</v>
      </c>
      <c r="J976" s="12" t="s">
        <v>1132</v>
      </c>
      <c r="K976" s="12" t="s">
        <v>1239</v>
      </c>
      <c r="L976" s="84" t="s">
        <v>723</v>
      </c>
      <c r="M976" s="85"/>
      <c r="N976" s="88" t="s">
        <v>723</v>
      </c>
      <c r="O976" s="118">
        <v>-0.66554133999999998</v>
      </c>
      <c r="P976" s="116">
        <v>67.98</v>
      </c>
      <c r="Q976" s="116">
        <v>22.736499999999999</v>
      </c>
      <c r="R976" s="12">
        <v>0</v>
      </c>
      <c r="S976" s="116">
        <v>3709.9669999999901</v>
      </c>
      <c r="T976" s="12">
        <v>0</v>
      </c>
      <c r="U976" s="12">
        <v>82</v>
      </c>
      <c r="V976" s="116">
        <v>5574.36</v>
      </c>
      <c r="W976" s="116">
        <v>1864.393</v>
      </c>
      <c r="X976" s="12" t="s">
        <v>259</v>
      </c>
      <c r="Y976" s="12">
        <v>0</v>
      </c>
      <c r="Z976" s="12">
        <v>0</v>
      </c>
      <c r="AA976" s="12">
        <v>1</v>
      </c>
      <c r="AB976" s="12">
        <v>0</v>
      </c>
      <c r="AC976" s="12">
        <v>3</v>
      </c>
      <c r="AD976" s="12">
        <v>4</v>
      </c>
      <c r="AE976" s="12">
        <v>1</v>
      </c>
      <c r="AF976" s="12">
        <v>26</v>
      </c>
      <c r="AG976" s="12" t="s">
        <v>2506</v>
      </c>
      <c r="AH976" s="12" t="s">
        <v>1552</v>
      </c>
    </row>
    <row r="977" spans="2:34" ht="28.8" x14ac:dyDescent="0.3">
      <c r="B977" s="12" t="s">
        <v>1105</v>
      </c>
      <c r="C977" s="12" t="s">
        <v>304</v>
      </c>
      <c r="D977" s="12" t="s">
        <v>330</v>
      </c>
      <c r="E977" s="12" t="s">
        <v>262</v>
      </c>
      <c r="F977" s="12" t="s">
        <v>1531</v>
      </c>
      <c r="G977" s="12" t="s">
        <v>1532</v>
      </c>
      <c r="H977" s="12" t="s">
        <v>1238</v>
      </c>
      <c r="I977" s="12" t="s">
        <v>1218</v>
      </c>
      <c r="J977" s="12" t="s">
        <v>1132</v>
      </c>
      <c r="K977" s="12" t="s">
        <v>1239</v>
      </c>
      <c r="L977" s="84" t="s">
        <v>723</v>
      </c>
      <c r="M977" s="85"/>
      <c r="N977" s="88" t="s">
        <v>723</v>
      </c>
      <c r="O977" s="118">
        <v>-0.59670343999999997</v>
      </c>
      <c r="P977" s="116">
        <v>67.98</v>
      </c>
      <c r="Q977" s="116">
        <v>27.4161</v>
      </c>
      <c r="R977" s="12">
        <v>0</v>
      </c>
      <c r="S977" s="116">
        <v>3326.2397999999998</v>
      </c>
      <c r="T977" s="12">
        <v>0</v>
      </c>
      <c r="U977" s="12">
        <v>82</v>
      </c>
      <c r="V977" s="116">
        <v>5574.36</v>
      </c>
      <c r="W977" s="116">
        <v>2248.1201999999998</v>
      </c>
      <c r="X977" s="12" t="s">
        <v>259</v>
      </c>
      <c r="Y977" s="12">
        <v>0</v>
      </c>
      <c r="Z977" s="12">
        <v>0</v>
      </c>
      <c r="AA977" s="12">
        <v>1</v>
      </c>
      <c r="AB977" s="12">
        <v>0</v>
      </c>
      <c r="AC977" s="12">
        <v>9</v>
      </c>
      <c r="AD977" s="12">
        <v>4</v>
      </c>
      <c r="AE977" s="12">
        <v>1</v>
      </c>
      <c r="AF977" s="12">
        <v>26</v>
      </c>
      <c r="AG977" s="12" t="s">
        <v>2507</v>
      </c>
      <c r="AH977" s="12" t="s">
        <v>1552</v>
      </c>
    </row>
    <row r="978" spans="2:34" ht="28.8" x14ac:dyDescent="0.3">
      <c r="B978" s="12" t="s">
        <v>1105</v>
      </c>
      <c r="C978" s="12" t="s">
        <v>304</v>
      </c>
      <c r="D978" s="12" t="s">
        <v>330</v>
      </c>
      <c r="E978" s="12" t="s">
        <v>251</v>
      </c>
      <c r="F978" s="12" t="s">
        <v>1531</v>
      </c>
      <c r="G978" s="12" t="s">
        <v>2898</v>
      </c>
      <c r="H978" s="12" t="s">
        <v>1238</v>
      </c>
      <c r="I978" s="12" t="s">
        <v>1218</v>
      </c>
      <c r="J978" s="12" t="s">
        <v>1132</v>
      </c>
      <c r="K978" s="12" t="s">
        <v>1239</v>
      </c>
      <c r="L978" s="84" t="s">
        <v>723</v>
      </c>
      <c r="M978" s="85"/>
      <c r="N978" s="88" t="s">
        <v>723</v>
      </c>
      <c r="O978" s="118">
        <v>-0.45200646999999999</v>
      </c>
      <c r="P978" s="116">
        <v>67.98</v>
      </c>
      <c r="Q978" s="116">
        <v>37.252600000000001</v>
      </c>
      <c r="R978" s="12">
        <v>0</v>
      </c>
      <c r="S978" s="116">
        <v>2519.6468</v>
      </c>
      <c r="T978" s="12">
        <v>0</v>
      </c>
      <c r="U978" s="12">
        <v>82</v>
      </c>
      <c r="V978" s="116">
        <v>5574.36</v>
      </c>
      <c r="W978" s="116">
        <v>3054.7132000000001</v>
      </c>
      <c r="X978" s="12" t="s">
        <v>259</v>
      </c>
      <c r="Y978" s="12">
        <v>0</v>
      </c>
      <c r="Z978" s="12">
        <v>0</v>
      </c>
      <c r="AA978" s="12">
        <v>1</v>
      </c>
      <c r="AB978" s="12">
        <v>0</v>
      </c>
      <c r="AC978" s="12">
        <v>4</v>
      </c>
      <c r="AD978" s="12">
        <v>4</v>
      </c>
      <c r="AE978" s="12">
        <v>1</v>
      </c>
      <c r="AF978" s="12">
        <v>26</v>
      </c>
      <c r="AG978" s="12" t="s">
        <v>2509</v>
      </c>
      <c r="AH978" s="12" t="s">
        <v>1552</v>
      </c>
    </row>
    <row r="979" spans="2:34" ht="28.8" x14ac:dyDescent="0.3">
      <c r="B979" s="12" t="s">
        <v>1105</v>
      </c>
      <c r="C979" s="12" t="s">
        <v>304</v>
      </c>
      <c r="D979" s="12" t="s">
        <v>330</v>
      </c>
      <c r="E979" s="12" t="s">
        <v>260</v>
      </c>
      <c r="F979" s="12" t="s">
        <v>2846</v>
      </c>
      <c r="G979" s="12" t="s">
        <v>2898</v>
      </c>
      <c r="H979" s="12" t="s">
        <v>1238</v>
      </c>
      <c r="I979" s="12" t="s">
        <v>1218</v>
      </c>
      <c r="J979" s="12" t="s">
        <v>1132</v>
      </c>
      <c r="K979" s="12" t="s">
        <v>1239</v>
      </c>
      <c r="L979" s="84" t="s">
        <v>723</v>
      </c>
      <c r="M979" s="85"/>
      <c r="N979" s="88" t="s">
        <v>723</v>
      </c>
      <c r="O979" s="118">
        <v>0.72737423000000001</v>
      </c>
      <c r="P979" s="116">
        <v>67.98</v>
      </c>
      <c r="Q979" s="116">
        <v>117.4269</v>
      </c>
      <c r="R979" s="12">
        <v>0</v>
      </c>
      <c r="S979" s="116">
        <v>-4054.6457999999998</v>
      </c>
      <c r="T979" s="12">
        <v>0</v>
      </c>
      <c r="U979" s="12">
        <v>82</v>
      </c>
      <c r="V979" s="116">
        <v>5574.36</v>
      </c>
      <c r="W979" s="116">
        <v>9629.0058000000008</v>
      </c>
      <c r="X979" s="12" t="s">
        <v>259</v>
      </c>
      <c r="Y979" s="12">
        <v>1</v>
      </c>
      <c r="Z979" s="12">
        <v>1</v>
      </c>
      <c r="AA979" s="12">
        <v>0</v>
      </c>
      <c r="AB979" s="12">
        <v>0</v>
      </c>
      <c r="AC979" s="12">
        <v>8</v>
      </c>
      <c r="AD979" s="12">
        <v>4</v>
      </c>
      <c r="AE979" s="12">
        <v>1</v>
      </c>
      <c r="AF979" s="12">
        <v>26</v>
      </c>
      <c r="AG979" s="12" t="s">
        <v>2508</v>
      </c>
      <c r="AH979" s="12" t="s">
        <v>1552</v>
      </c>
    </row>
    <row r="980" spans="2:34" ht="28.8" x14ac:dyDescent="0.3">
      <c r="B980" s="12" t="s">
        <v>1105</v>
      </c>
      <c r="C980" s="12" t="s">
        <v>304</v>
      </c>
      <c r="D980" s="12" t="s">
        <v>330</v>
      </c>
      <c r="E980" s="12" t="s">
        <v>254</v>
      </c>
      <c r="F980" s="12" t="s">
        <v>2846</v>
      </c>
      <c r="G980" s="12" t="s">
        <v>1532</v>
      </c>
      <c r="H980" s="12" t="s">
        <v>1238</v>
      </c>
      <c r="I980" s="12" t="s">
        <v>1218</v>
      </c>
      <c r="J980" s="12" t="s">
        <v>1132</v>
      </c>
      <c r="K980" s="12" t="s">
        <v>1239</v>
      </c>
      <c r="L980" s="84" t="s">
        <v>722</v>
      </c>
      <c r="M980" s="85"/>
      <c r="N980" s="88" t="s">
        <v>722</v>
      </c>
      <c r="O980" s="118">
        <v>-0.22335980999999999</v>
      </c>
      <c r="P980" s="116">
        <v>67.98</v>
      </c>
      <c r="Q980" s="116">
        <v>52.795999999999999</v>
      </c>
      <c r="R980" s="12">
        <v>0</v>
      </c>
      <c r="S980" s="116">
        <v>1245.088</v>
      </c>
      <c r="T980" s="12">
        <v>1</v>
      </c>
      <c r="U980" s="12">
        <v>82</v>
      </c>
      <c r="V980" s="116">
        <v>5574.36</v>
      </c>
      <c r="W980" s="116">
        <v>4329.2719999999999</v>
      </c>
      <c r="X980" s="12" t="s">
        <v>259</v>
      </c>
      <c r="Y980" s="12">
        <v>0</v>
      </c>
      <c r="Z980" s="12">
        <v>0</v>
      </c>
      <c r="AA980" s="12">
        <v>0</v>
      </c>
      <c r="AB980" s="12">
        <v>0</v>
      </c>
      <c r="AC980" s="12">
        <v>5</v>
      </c>
      <c r="AD980" s="12">
        <v>4</v>
      </c>
      <c r="AE980" s="12">
        <v>1</v>
      </c>
      <c r="AF980" s="12">
        <v>26</v>
      </c>
      <c r="AG980" s="12" t="s">
        <v>2510</v>
      </c>
      <c r="AH980" s="12" t="s">
        <v>1552</v>
      </c>
    </row>
    <row r="981" spans="2:34" ht="28.8" x14ac:dyDescent="0.3">
      <c r="B981" s="12" t="s">
        <v>1105</v>
      </c>
      <c r="C981" s="12" t="s">
        <v>304</v>
      </c>
      <c r="D981" s="12" t="s">
        <v>330</v>
      </c>
      <c r="E981" s="12" t="s">
        <v>259</v>
      </c>
      <c r="F981" s="12" t="s">
        <v>2846</v>
      </c>
      <c r="G981" s="12" t="s">
        <v>1532</v>
      </c>
      <c r="H981" s="12" t="s">
        <v>1238</v>
      </c>
      <c r="I981" s="12" t="s">
        <v>1218</v>
      </c>
      <c r="J981" s="12" t="s">
        <v>1132</v>
      </c>
      <c r="K981" s="12" t="s">
        <v>1239</v>
      </c>
      <c r="L981" s="84" t="s">
        <v>722</v>
      </c>
      <c r="M981" s="85"/>
      <c r="N981" s="88" t="s">
        <v>722</v>
      </c>
      <c r="O981" s="118">
        <v>0.14537217</v>
      </c>
      <c r="P981" s="116">
        <v>67.98</v>
      </c>
      <c r="Q981" s="116">
        <v>77.862399999999994</v>
      </c>
      <c r="R981" s="12">
        <v>0</v>
      </c>
      <c r="S981" s="116">
        <v>-810.35680000000002</v>
      </c>
      <c r="T981" s="12">
        <v>2</v>
      </c>
      <c r="U981" s="12">
        <v>82</v>
      </c>
      <c r="V981" s="116">
        <v>5574.36</v>
      </c>
      <c r="W981" s="116">
        <v>6384.7168000000001</v>
      </c>
      <c r="X981" s="12" t="s">
        <v>259</v>
      </c>
      <c r="Y981" s="12">
        <v>1</v>
      </c>
      <c r="Z981" s="12">
        <v>0</v>
      </c>
      <c r="AA981" s="12">
        <v>0</v>
      </c>
      <c r="AB981" s="12">
        <v>1</v>
      </c>
      <c r="AC981" s="12">
        <v>7</v>
      </c>
      <c r="AD981" s="12">
        <v>4</v>
      </c>
      <c r="AE981" s="12">
        <v>1</v>
      </c>
      <c r="AF981" s="12">
        <v>26</v>
      </c>
      <c r="AG981" s="12" t="s">
        <v>2511</v>
      </c>
      <c r="AH981" s="12" t="s">
        <v>1552</v>
      </c>
    </row>
    <row r="982" spans="2:34" ht="28.8" x14ac:dyDescent="0.3">
      <c r="B982" s="12" t="s">
        <v>1105</v>
      </c>
      <c r="C982" s="12" t="s">
        <v>304</v>
      </c>
      <c r="D982" s="12" t="s">
        <v>330</v>
      </c>
      <c r="E982" s="12" t="s">
        <v>246</v>
      </c>
      <c r="F982" s="12" t="s">
        <v>1531</v>
      </c>
      <c r="G982" s="12" t="s">
        <v>2898</v>
      </c>
      <c r="H982" s="12" t="s">
        <v>1238</v>
      </c>
      <c r="I982" s="12" t="s">
        <v>1218</v>
      </c>
      <c r="J982" s="12" t="s">
        <v>1132</v>
      </c>
      <c r="K982" s="12" t="s">
        <v>1239</v>
      </c>
      <c r="L982" s="84" t="s">
        <v>722</v>
      </c>
      <c r="M982" s="85"/>
      <c r="N982" s="88" t="s">
        <v>722</v>
      </c>
      <c r="O982" s="118">
        <v>0.1951927</v>
      </c>
      <c r="P982" s="116">
        <v>67.98</v>
      </c>
      <c r="Q982" s="116">
        <v>81.249200000000002</v>
      </c>
      <c r="R982" s="12">
        <v>0</v>
      </c>
      <c r="S982" s="116">
        <v>-1088.0744</v>
      </c>
      <c r="T982" s="12">
        <v>3</v>
      </c>
      <c r="U982" s="12">
        <v>82</v>
      </c>
      <c r="V982" s="116">
        <v>5574.36</v>
      </c>
      <c r="W982" s="116">
        <v>6662.4344000000001</v>
      </c>
      <c r="X982" s="12" t="s">
        <v>259</v>
      </c>
      <c r="Y982" s="12">
        <v>1</v>
      </c>
      <c r="Z982" s="12">
        <v>0</v>
      </c>
      <c r="AA982" s="12">
        <v>0</v>
      </c>
      <c r="AB982" s="12">
        <v>0</v>
      </c>
      <c r="AC982" s="12">
        <v>2</v>
      </c>
      <c r="AD982" s="12">
        <v>4</v>
      </c>
      <c r="AE982" s="12">
        <v>1</v>
      </c>
      <c r="AF982" s="12">
        <v>26</v>
      </c>
      <c r="AG982" s="12" t="s">
        <v>2512</v>
      </c>
      <c r="AH982" s="12" t="s">
        <v>1552</v>
      </c>
    </row>
    <row r="983" spans="2:34" ht="28.8" x14ac:dyDescent="0.3">
      <c r="B983" s="12" t="s">
        <v>1105</v>
      </c>
      <c r="C983" s="12" t="s">
        <v>304</v>
      </c>
      <c r="D983" s="12" t="s">
        <v>333</v>
      </c>
      <c r="E983" s="12" t="s">
        <v>249</v>
      </c>
      <c r="F983" s="12" t="s">
        <v>1531</v>
      </c>
      <c r="G983" s="12" t="s">
        <v>1532</v>
      </c>
      <c r="H983" s="12" t="s">
        <v>1238</v>
      </c>
      <c r="I983" s="12" t="s">
        <v>1218</v>
      </c>
      <c r="J983" s="12" t="s">
        <v>1132</v>
      </c>
      <c r="K983" s="12" t="s">
        <v>1239</v>
      </c>
      <c r="L983" s="84" t="s">
        <v>723</v>
      </c>
      <c r="M983" s="85"/>
      <c r="N983" s="88" t="s">
        <v>723</v>
      </c>
      <c r="O983" s="118">
        <v>-0.66554206999999999</v>
      </c>
      <c r="P983" s="116">
        <v>5574.36</v>
      </c>
      <c r="Q983" s="116">
        <v>1864.3888999999999</v>
      </c>
      <c r="R983" s="12">
        <v>0</v>
      </c>
      <c r="S983" s="116">
        <v>3709.9711000000002</v>
      </c>
      <c r="T983" s="12">
        <v>0</v>
      </c>
      <c r="U983" s="12">
        <v>1</v>
      </c>
      <c r="V983" s="116">
        <v>5574.36</v>
      </c>
      <c r="W983" s="116">
        <v>1864.3888999999999</v>
      </c>
      <c r="X983" s="12" t="s">
        <v>259</v>
      </c>
      <c r="Y983" s="12">
        <v>0</v>
      </c>
      <c r="Z983" s="12">
        <v>0</v>
      </c>
      <c r="AA983" s="12">
        <v>1</v>
      </c>
      <c r="AB983" s="12">
        <v>0</v>
      </c>
      <c r="AC983" s="12">
        <v>3</v>
      </c>
      <c r="AD983" s="12">
        <v>5</v>
      </c>
      <c r="AE983" s="12">
        <v>1</v>
      </c>
      <c r="AF983" s="12">
        <v>26</v>
      </c>
      <c r="AG983" s="12" t="s">
        <v>2513</v>
      </c>
      <c r="AH983" s="12" t="s">
        <v>1552</v>
      </c>
    </row>
    <row r="984" spans="2:34" ht="28.8" x14ac:dyDescent="0.3">
      <c r="B984" s="12" t="s">
        <v>1105</v>
      </c>
      <c r="C984" s="12" t="s">
        <v>304</v>
      </c>
      <c r="D984" s="12" t="s">
        <v>333</v>
      </c>
      <c r="E984" s="12" t="s">
        <v>262</v>
      </c>
      <c r="F984" s="12" t="s">
        <v>1531</v>
      </c>
      <c r="G984" s="12" t="s">
        <v>1532</v>
      </c>
      <c r="H984" s="12" t="s">
        <v>1238</v>
      </c>
      <c r="I984" s="12" t="s">
        <v>1218</v>
      </c>
      <c r="J984" s="12" t="s">
        <v>1132</v>
      </c>
      <c r="K984" s="12" t="s">
        <v>1239</v>
      </c>
      <c r="L984" s="84" t="s">
        <v>723</v>
      </c>
      <c r="M984" s="85"/>
      <c r="N984" s="88" t="s">
        <v>723</v>
      </c>
      <c r="O984" s="118">
        <v>-0.59670389000000001</v>
      </c>
      <c r="P984" s="116">
        <v>5574.36</v>
      </c>
      <c r="Q984" s="116">
        <v>2248.1176999999998</v>
      </c>
      <c r="R984" s="12">
        <v>0</v>
      </c>
      <c r="S984" s="116">
        <v>3326.2422999999999</v>
      </c>
      <c r="T984" s="12">
        <v>0</v>
      </c>
      <c r="U984" s="12">
        <v>1</v>
      </c>
      <c r="V984" s="116">
        <v>5574.36</v>
      </c>
      <c r="W984" s="116">
        <v>2248.1176999999998</v>
      </c>
      <c r="X984" s="12" t="s">
        <v>259</v>
      </c>
      <c r="Y984" s="12">
        <v>0</v>
      </c>
      <c r="Z984" s="12">
        <v>0</v>
      </c>
      <c r="AA984" s="12">
        <v>1</v>
      </c>
      <c r="AB984" s="12">
        <v>0</v>
      </c>
      <c r="AC984" s="12">
        <v>9</v>
      </c>
      <c r="AD984" s="12">
        <v>5</v>
      </c>
      <c r="AE984" s="12">
        <v>1</v>
      </c>
      <c r="AF984" s="12">
        <v>26</v>
      </c>
      <c r="AG984" s="12" t="s">
        <v>2514</v>
      </c>
      <c r="AH984" s="12" t="s">
        <v>1552</v>
      </c>
    </row>
    <row r="985" spans="2:34" ht="28.8" x14ac:dyDescent="0.3">
      <c r="B985" s="12" t="s">
        <v>1105</v>
      </c>
      <c r="C985" s="12" t="s">
        <v>304</v>
      </c>
      <c r="D985" s="12" t="s">
        <v>333</v>
      </c>
      <c r="E985" s="12" t="s">
        <v>251</v>
      </c>
      <c r="F985" s="12" t="s">
        <v>1531</v>
      </c>
      <c r="G985" s="12" t="s">
        <v>2898</v>
      </c>
      <c r="H985" s="12" t="s">
        <v>1238</v>
      </c>
      <c r="I985" s="12" t="s">
        <v>1218</v>
      </c>
      <c r="J985" s="12" t="s">
        <v>1132</v>
      </c>
      <c r="K985" s="12" t="s">
        <v>1239</v>
      </c>
      <c r="L985" s="84" t="s">
        <v>723</v>
      </c>
      <c r="M985" s="85"/>
      <c r="N985" s="88" t="s">
        <v>723</v>
      </c>
      <c r="O985" s="118">
        <v>-0.45200646999999999</v>
      </c>
      <c r="P985" s="116">
        <v>5574.36</v>
      </c>
      <c r="Q985" s="116">
        <v>3054.7132000000001</v>
      </c>
      <c r="R985" s="12">
        <v>0</v>
      </c>
      <c r="S985" s="116">
        <v>2519.6468</v>
      </c>
      <c r="T985" s="12">
        <v>0</v>
      </c>
      <c r="U985" s="12">
        <v>1</v>
      </c>
      <c r="V985" s="116">
        <v>5574.36</v>
      </c>
      <c r="W985" s="116">
        <v>3054.7132000000001</v>
      </c>
      <c r="X985" s="12" t="s">
        <v>259</v>
      </c>
      <c r="Y985" s="12">
        <v>0</v>
      </c>
      <c r="Z985" s="12">
        <v>0</v>
      </c>
      <c r="AA985" s="12">
        <v>1</v>
      </c>
      <c r="AB985" s="12">
        <v>0</v>
      </c>
      <c r="AC985" s="12">
        <v>4</v>
      </c>
      <c r="AD985" s="12">
        <v>5</v>
      </c>
      <c r="AE985" s="12">
        <v>1</v>
      </c>
      <c r="AF985" s="12">
        <v>26</v>
      </c>
      <c r="AG985" s="12" t="s">
        <v>2516</v>
      </c>
      <c r="AH985" s="12" t="s">
        <v>1552</v>
      </c>
    </row>
    <row r="986" spans="2:34" ht="28.8" x14ac:dyDescent="0.3">
      <c r="B986" s="12" t="s">
        <v>1105</v>
      </c>
      <c r="C986" s="12" t="s">
        <v>304</v>
      </c>
      <c r="D986" s="12" t="s">
        <v>333</v>
      </c>
      <c r="E986" s="12" t="s">
        <v>260</v>
      </c>
      <c r="F986" s="12" t="s">
        <v>2846</v>
      </c>
      <c r="G986" s="12" t="s">
        <v>2898</v>
      </c>
      <c r="H986" s="12" t="s">
        <v>1238</v>
      </c>
      <c r="I986" s="12" t="s">
        <v>1218</v>
      </c>
      <c r="J986" s="12" t="s">
        <v>1132</v>
      </c>
      <c r="K986" s="12" t="s">
        <v>1239</v>
      </c>
      <c r="L986" s="84" t="s">
        <v>723</v>
      </c>
      <c r="M986" s="85"/>
      <c r="N986" s="88" t="s">
        <v>723</v>
      </c>
      <c r="O986" s="118">
        <v>0.72737377999999997</v>
      </c>
      <c r="P986" s="116">
        <v>5574.36</v>
      </c>
      <c r="Q986" s="116">
        <v>9629.0033000000003</v>
      </c>
      <c r="R986" s="12">
        <v>0</v>
      </c>
      <c r="S986" s="116">
        <v>-4054.6433000000002</v>
      </c>
      <c r="T986" s="12">
        <v>0</v>
      </c>
      <c r="U986" s="12">
        <v>1</v>
      </c>
      <c r="V986" s="116">
        <v>5574.36</v>
      </c>
      <c r="W986" s="116">
        <v>9629.0033000000003</v>
      </c>
      <c r="X986" s="12" t="s">
        <v>259</v>
      </c>
      <c r="Y986" s="12">
        <v>1</v>
      </c>
      <c r="Z986" s="12">
        <v>1</v>
      </c>
      <c r="AA986" s="12">
        <v>0</v>
      </c>
      <c r="AB986" s="12">
        <v>0</v>
      </c>
      <c r="AC986" s="12">
        <v>8</v>
      </c>
      <c r="AD986" s="12">
        <v>5</v>
      </c>
      <c r="AE986" s="12">
        <v>1</v>
      </c>
      <c r="AF986" s="12">
        <v>26</v>
      </c>
      <c r="AG986" s="12" t="s">
        <v>2515</v>
      </c>
      <c r="AH986" s="12" t="s">
        <v>1552</v>
      </c>
    </row>
    <row r="987" spans="2:34" ht="28.8" x14ac:dyDescent="0.3">
      <c r="B987" s="12" t="s">
        <v>1105</v>
      </c>
      <c r="C987" s="12" t="s">
        <v>304</v>
      </c>
      <c r="D987" s="12" t="s">
        <v>333</v>
      </c>
      <c r="E987" s="12" t="s">
        <v>254</v>
      </c>
      <c r="F987" s="12" t="s">
        <v>2846</v>
      </c>
      <c r="G987" s="12" t="s">
        <v>1532</v>
      </c>
      <c r="H987" s="12" t="s">
        <v>1238</v>
      </c>
      <c r="I987" s="12" t="s">
        <v>1218</v>
      </c>
      <c r="J987" s="12" t="s">
        <v>1132</v>
      </c>
      <c r="K987" s="12" t="s">
        <v>1239</v>
      </c>
      <c r="L987" s="84" t="s">
        <v>722</v>
      </c>
      <c r="M987" s="85"/>
      <c r="N987" s="88" t="s">
        <v>722</v>
      </c>
      <c r="O987" s="118">
        <v>-0.22335922</v>
      </c>
      <c r="P987" s="116">
        <v>5574.36</v>
      </c>
      <c r="Q987" s="116">
        <v>4329.2753000000002</v>
      </c>
      <c r="R987" s="12">
        <v>0</v>
      </c>
      <c r="S987" s="116">
        <v>1245.0847000000001</v>
      </c>
      <c r="T987" s="12">
        <v>1</v>
      </c>
      <c r="U987" s="12">
        <v>1</v>
      </c>
      <c r="V987" s="116">
        <v>5574.36</v>
      </c>
      <c r="W987" s="116">
        <v>4329.2753000000002</v>
      </c>
      <c r="X987" s="12" t="s">
        <v>259</v>
      </c>
      <c r="Y987" s="12">
        <v>0</v>
      </c>
      <c r="Z987" s="12">
        <v>0</v>
      </c>
      <c r="AA987" s="12">
        <v>0</v>
      </c>
      <c r="AB987" s="12">
        <v>0</v>
      </c>
      <c r="AC987" s="12">
        <v>5</v>
      </c>
      <c r="AD987" s="12">
        <v>5</v>
      </c>
      <c r="AE987" s="12">
        <v>1</v>
      </c>
      <c r="AF987" s="12">
        <v>26</v>
      </c>
      <c r="AG987" s="12" t="s">
        <v>2517</v>
      </c>
      <c r="AH987" s="12" t="s">
        <v>1552</v>
      </c>
    </row>
    <row r="988" spans="2:34" ht="28.8" x14ac:dyDescent="0.3">
      <c r="B988" s="12" t="s">
        <v>1105</v>
      </c>
      <c r="C988" s="12" t="s">
        <v>304</v>
      </c>
      <c r="D988" s="12" t="s">
        <v>333</v>
      </c>
      <c r="E988" s="12" t="s">
        <v>259</v>
      </c>
      <c r="F988" s="12" t="s">
        <v>2846</v>
      </c>
      <c r="G988" s="12" t="s">
        <v>1532</v>
      </c>
      <c r="H988" s="12" t="s">
        <v>1238</v>
      </c>
      <c r="I988" s="12" t="s">
        <v>1218</v>
      </c>
      <c r="J988" s="12" t="s">
        <v>1132</v>
      </c>
      <c r="K988" s="12" t="s">
        <v>1239</v>
      </c>
      <c r="L988" s="84" t="s">
        <v>722</v>
      </c>
      <c r="M988" s="85"/>
      <c r="N988" s="88" t="s">
        <v>722</v>
      </c>
      <c r="O988" s="118">
        <v>0.14537217</v>
      </c>
      <c r="P988" s="116">
        <v>5574.36</v>
      </c>
      <c r="Q988" s="116">
        <v>6384.7168000000001</v>
      </c>
      <c r="R988" s="12">
        <v>0</v>
      </c>
      <c r="S988" s="116">
        <v>-810.35680000000002</v>
      </c>
      <c r="T988" s="12">
        <v>2</v>
      </c>
      <c r="U988" s="12">
        <v>1</v>
      </c>
      <c r="V988" s="116">
        <v>5574.36</v>
      </c>
      <c r="W988" s="116">
        <v>6384.7168000000001</v>
      </c>
      <c r="X988" s="12" t="s">
        <v>259</v>
      </c>
      <c r="Y988" s="12">
        <v>1</v>
      </c>
      <c r="Z988" s="12">
        <v>0</v>
      </c>
      <c r="AA988" s="12">
        <v>0</v>
      </c>
      <c r="AB988" s="12">
        <v>1</v>
      </c>
      <c r="AC988" s="12">
        <v>7</v>
      </c>
      <c r="AD988" s="12">
        <v>5</v>
      </c>
      <c r="AE988" s="12">
        <v>1</v>
      </c>
      <c r="AF988" s="12">
        <v>26</v>
      </c>
      <c r="AG988" s="12" t="s">
        <v>2518</v>
      </c>
      <c r="AH988" s="12" t="s">
        <v>1552</v>
      </c>
    </row>
    <row r="989" spans="2:34" ht="28.8" x14ac:dyDescent="0.3">
      <c r="B989" s="12" t="s">
        <v>1105</v>
      </c>
      <c r="C989" s="12" t="s">
        <v>304</v>
      </c>
      <c r="D989" s="12" t="s">
        <v>333</v>
      </c>
      <c r="E989" s="12" t="s">
        <v>246</v>
      </c>
      <c r="F989" s="12" t="s">
        <v>1531</v>
      </c>
      <c r="G989" s="12" t="s">
        <v>2898</v>
      </c>
      <c r="H989" s="12" t="s">
        <v>1238</v>
      </c>
      <c r="I989" s="12" t="s">
        <v>1218</v>
      </c>
      <c r="J989" s="12" t="s">
        <v>1132</v>
      </c>
      <c r="K989" s="12" t="s">
        <v>1239</v>
      </c>
      <c r="L989" s="84" t="s">
        <v>722</v>
      </c>
      <c r="M989" s="85"/>
      <c r="N989" s="88" t="s">
        <v>722</v>
      </c>
      <c r="O989" s="118">
        <v>0.19519255999999999</v>
      </c>
      <c r="P989" s="116">
        <v>5574.36</v>
      </c>
      <c r="Q989" s="116">
        <v>6662.4336000000003</v>
      </c>
      <c r="R989" s="12">
        <v>0</v>
      </c>
      <c r="S989" s="116">
        <v>-1088.0735999999999</v>
      </c>
      <c r="T989" s="12">
        <v>3</v>
      </c>
      <c r="U989" s="12">
        <v>1</v>
      </c>
      <c r="V989" s="116">
        <v>5574.36</v>
      </c>
      <c r="W989" s="116">
        <v>6662.4336000000003</v>
      </c>
      <c r="X989" s="12" t="s">
        <v>259</v>
      </c>
      <c r="Y989" s="12">
        <v>1</v>
      </c>
      <c r="Z989" s="12">
        <v>0</v>
      </c>
      <c r="AA989" s="12">
        <v>0</v>
      </c>
      <c r="AB989" s="12">
        <v>0</v>
      </c>
      <c r="AC989" s="12">
        <v>2</v>
      </c>
      <c r="AD989" s="12">
        <v>5</v>
      </c>
      <c r="AE989" s="12">
        <v>1</v>
      </c>
      <c r="AF989" s="12">
        <v>26</v>
      </c>
      <c r="AG989" s="12" t="s">
        <v>2519</v>
      </c>
      <c r="AH989" s="12" t="s">
        <v>1552</v>
      </c>
    </row>
    <row r="990" spans="2:34" ht="43.2" x14ac:dyDescent="0.3">
      <c r="B990" s="12" t="s">
        <v>1105</v>
      </c>
      <c r="C990" s="12" t="s">
        <v>304</v>
      </c>
      <c r="D990" s="12" t="s">
        <v>312</v>
      </c>
      <c r="E990" s="12" t="s">
        <v>249</v>
      </c>
      <c r="F990" s="12" t="s">
        <v>1531</v>
      </c>
      <c r="G990" s="12" t="s">
        <v>1532</v>
      </c>
      <c r="H990" s="12" t="s">
        <v>1242</v>
      </c>
      <c r="I990" s="12" t="s">
        <v>1218</v>
      </c>
      <c r="J990" s="12" t="s">
        <v>1132</v>
      </c>
      <c r="K990" s="12" t="s">
        <v>1243</v>
      </c>
      <c r="L990" s="84" t="s">
        <v>723</v>
      </c>
      <c r="M990" s="85"/>
      <c r="N990" s="88" t="s">
        <v>723</v>
      </c>
      <c r="O990" s="118">
        <v>-0.52400000000000002</v>
      </c>
      <c r="P990" s="116">
        <v>150</v>
      </c>
      <c r="Q990" s="116">
        <v>71.400000000000006</v>
      </c>
      <c r="R990" s="12">
        <v>0</v>
      </c>
      <c r="S990" s="116">
        <v>27116.999999999902</v>
      </c>
      <c r="T990" s="12">
        <v>0</v>
      </c>
      <c r="U990" s="12">
        <v>345</v>
      </c>
      <c r="V990" s="116">
        <v>51750</v>
      </c>
      <c r="W990" s="116">
        <v>24633</v>
      </c>
      <c r="X990" s="12" t="s">
        <v>259</v>
      </c>
      <c r="Y990" s="12">
        <v>0</v>
      </c>
      <c r="Z990" s="12">
        <v>0</v>
      </c>
      <c r="AA990" s="12">
        <v>1</v>
      </c>
      <c r="AB990" s="12">
        <v>0</v>
      </c>
      <c r="AC990" s="12">
        <v>3</v>
      </c>
      <c r="AD990" s="12">
        <v>1</v>
      </c>
      <c r="AE990" s="12">
        <v>1</v>
      </c>
      <c r="AF990" s="12">
        <v>27</v>
      </c>
      <c r="AG990" s="12" t="s">
        <v>2520</v>
      </c>
      <c r="AH990" s="12" t="s">
        <v>1552</v>
      </c>
    </row>
    <row r="991" spans="2:34" ht="43.2" x14ac:dyDescent="0.3">
      <c r="B991" s="12" t="s">
        <v>1105</v>
      </c>
      <c r="C991" s="12" t="s">
        <v>304</v>
      </c>
      <c r="D991" s="12" t="s">
        <v>312</v>
      </c>
      <c r="E991" s="12" t="s">
        <v>251</v>
      </c>
      <c r="F991" s="12" t="s">
        <v>1531</v>
      </c>
      <c r="G991" s="12" t="s">
        <v>2898</v>
      </c>
      <c r="H991" s="12" t="s">
        <v>1242</v>
      </c>
      <c r="I991" s="12" t="s">
        <v>1218</v>
      </c>
      <c r="J991" s="12" t="s">
        <v>1132</v>
      </c>
      <c r="K991" s="12" t="s">
        <v>1243</v>
      </c>
      <c r="L991" s="84" t="s">
        <v>723</v>
      </c>
      <c r="M991" s="85"/>
      <c r="N991" s="88" t="s">
        <v>723</v>
      </c>
      <c r="O991" s="118">
        <v>-0.44</v>
      </c>
      <c r="P991" s="116">
        <v>150</v>
      </c>
      <c r="Q991" s="116">
        <v>84</v>
      </c>
      <c r="R991" s="12">
        <v>0</v>
      </c>
      <c r="S991" s="116">
        <v>22770</v>
      </c>
      <c r="T991" s="12">
        <v>0</v>
      </c>
      <c r="U991" s="12">
        <v>345</v>
      </c>
      <c r="V991" s="116">
        <v>51750</v>
      </c>
      <c r="W991" s="116">
        <v>28980</v>
      </c>
      <c r="X991" s="12" t="s">
        <v>259</v>
      </c>
      <c r="Y991" s="12">
        <v>0</v>
      </c>
      <c r="Z991" s="12">
        <v>0</v>
      </c>
      <c r="AA991" s="12">
        <v>1</v>
      </c>
      <c r="AB991" s="12">
        <v>0</v>
      </c>
      <c r="AC991" s="12">
        <v>4</v>
      </c>
      <c r="AD991" s="12">
        <v>1</v>
      </c>
      <c r="AE991" s="12">
        <v>1</v>
      </c>
      <c r="AF991" s="12">
        <v>27</v>
      </c>
      <c r="AG991" s="12" t="s">
        <v>2522</v>
      </c>
      <c r="AH991" s="12" t="s">
        <v>1552</v>
      </c>
    </row>
    <row r="992" spans="2:34" ht="43.2" x14ac:dyDescent="0.3">
      <c r="B992" s="12" t="s">
        <v>1105</v>
      </c>
      <c r="C992" s="12" t="s">
        <v>304</v>
      </c>
      <c r="D992" s="12" t="s">
        <v>312</v>
      </c>
      <c r="E992" s="12" t="s">
        <v>246</v>
      </c>
      <c r="F992" s="12" t="s">
        <v>1531</v>
      </c>
      <c r="G992" s="12" t="s">
        <v>2898</v>
      </c>
      <c r="H992" s="12" t="s">
        <v>1242</v>
      </c>
      <c r="I992" s="12" t="s">
        <v>1218</v>
      </c>
      <c r="J992" s="12" t="s">
        <v>1132</v>
      </c>
      <c r="K992" s="12" t="s">
        <v>1243</v>
      </c>
      <c r="L992" s="84" t="s">
        <v>723</v>
      </c>
      <c r="M992" s="85"/>
      <c r="N992" s="88" t="s">
        <v>723</v>
      </c>
      <c r="O992" s="118">
        <v>-0.42499999999999999</v>
      </c>
      <c r="P992" s="116">
        <v>150</v>
      </c>
      <c r="Q992" s="116">
        <v>86.25</v>
      </c>
      <c r="R992" s="12">
        <v>0</v>
      </c>
      <c r="S992" s="116">
        <v>21993.75</v>
      </c>
      <c r="T992" s="12">
        <v>0</v>
      </c>
      <c r="U992" s="12">
        <v>345</v>
      </c>
      <c r="V992" s="116">
        <v>51750</v>
      </c>
      <c r="W992" s="116">
        <v>29756.25</v>
      </c>
      <c r="X992" s="12" t="s">
        <v>259</v>
      </c>
      <c r="Y992" s="12">
        <v>0</v>
      </c>
      <c r="Z992" s="12">
        <v>0</v>
      </c>
      <c r="AA992" s="12">
        <v>1</v>
      </c>
      <c r="AB992" s="12">
        <v>0</v>
      </c>
      <c r="AC992" s="12">
        <v>2</v>
      </c>
      <c r="AD992" s="12">
        <v>1</v>
      </c>
      <c r="AE992" s="12">
        <v>1</v>
      </c>
      <c r="AF992" s="12">
        <v>27</v>
      </c>
      <c r="AG992" s="12" t="s">
        <v>2523</v>
      </c>
      <c r="AH992" s="12" t="s">
        <v>1552</v>
      </c>
    </row>
    <row r="993" spans="2:34" ht="43.2" x14ac:dyDescent="0.3">
      <c r="B993" s="12" t="s">
        <v>1105</v>
      </c>
      <c r="C993" s="12" t="s">
        <v>304</v>
      </c>
      <c r="D993" s="12" t="s">
        <v>312</v>
      </c>
      <c r="E993" s="12" t="s">
        <v>254</v>
      </c>
      <c r="F993" s="12" t="s">
        <v>2846</v>
      </c>
      <c r="G993" s="12" t="s">
        <v>1532</v>
      </c>
      <c r="H993" s="12" t="s">
        <v>1242</v>
      </c>
      <c r="I993" s="12" t="s">
        <v>1218</v>
      </c>
      <c r="J993" s="12" t="s">
        <v>1132</v>
      </c>
      <c r="K993" s="12" t="s">
        <v>1243</v>
      </c>
      <c r="L993" s="84" t="s">
        <v>723</v>
      </c>
      <c r="M993" s="85"/>
      <c r="N993" s="88" t="s">
        <v>723</v>
      </c>
      <c r="O993" s="118">
        <v>0.63500000000000001</v>
      </c>
      <c r="P993" s="116">
        <v>150</v>
      </c>
      <c r="Q993" s="116">
        <v>245.25</v>
      </c>
      <c r="R993" s="12">
        <v>0</v>
      </c>
      <c r="S993" s="116">
        <v>-32861.25</v>
      </c>
      <c r="T993" s="12">
        <v>0</v>
      </c>
      <c r="U993" s="12">
        <v>345</v>
      </c>
      <c r="V993" s="116">
        <v>51750</v>
      </c>
      <c r="W993" s="116">
        <v>84611.25</v>
      </c>
      <c r="X993" s="12" t="s">
        <v>259</v>
      </c>
      <c r="Y993" s="12">
        <v>1</v>
      </c>
      <c r="Z993" s="12">
        <v>1</v>
      </c>
      <c r="AA993" s="12">
        <v>0</v>
      </c>
      <c r="AB993" s="12">
        <v>0</v>
      </c>
      <c r="AC993" s="12">
        <v>5</v>
      </c>
      <c r="AD993" s="12">
        <v>1</v>
      </c>
      <c r="AE993" s="12">
        <v>1</v>
      </c>
      <c r="AF993" s="12">
        <v>27</v>
      </c>
      <c r="AG993" s="12" t="s">
        <v>2521</v>
      </c>
      <c r="AH993" s="12" t="s">
        <v>1552</v>
      </c>
    </row>
    <row r="994" spans="2:34" ht="43.2" x14ac:dyDescent="0.3">
      <c r="B994" s="12" t="s">
        <v>1105</v>
      </c>
      <c r="C994" s="12" t="s">
        <v>304</v>
      </c>
      <c r="D994" s="12" t="s">
        <v>312</v>
      </c>
      <c r="E994" s="12" t="s">
        <v>260</v>
      </c>
      <c r="F994" s="12" t="s">
        <v>2846</v>
      </c>
      <c r="G994" s="12" t="s">
        <v>2898</v>
      </c>
      <c r="H994" s="12" t="s">
        <v>1242</v>
      </c>
      <c r="I994" s="12" t="s">
        <v>1218</v>
      </c>
      <c r="J994" s="12" t="s">
        <v>1132</v>
      </c>
      <c r="K994" s="12" t="s">
        <v>1243</v>
      </c>
      <c r="L994" s="84" t="s">
        <v>722</v>
      </c>
      <c r="M994" s="85"/>
      <c r="N994" s="88" t="s">
        <v>722</v>
      </c>
      <c r="O994" s="118">
        <v>0.01</v>
      </c>
      <c r="P994" s="116">
        <v>150</v>
      </c>
      <c r="Q994" s="116">
        <v>151.5</v>
      </c>
      <c r="R994" s="12">
        <v>0</v>
      </c>
      <c r="S994" s="116">
        <v>-517.5</v>
      </c>
      <c r="T994" s="12">
        <v>1</v>
      </c>
      <c r="U994" s="12">
        <v>345</v>
      </c>
      <c r="V994" s="116">
        <v>51750</v>
      </c>
      <c r="W994" s="116">
        <v>52267.5</v>
      </c>
      <c r="X994" s="12" t="s">
        <v>259</v>
      </c>
      <c r="Y994" s="12">
        <v>1</v>
      </c>
      <c r="Z994" s="12">
        <v>0</v>
      </c>
      <c r="AA994" s="12">
        <v>0</v>
      </c>
      <c r="AB994" s="12">
        <v>0</v>
      </c>
      <c r="AC994" s="12">
        <v>8</v>
      </c>
      <c r="AD994" s="12">
        <v>1</v>
      </c>
      <c r="AE994" s="12">
        <v>1</v>
      </c>
      <c r="AF994" s="12">
        <v>27</v>
      </c>
      <c r="AG994" s="12" t="s">
        <v>2524</v>
      </c>
      <c r="AH994" s="12" t="s">
        <v>1552</v>
      </c>
    </row>
    <row r="995" spans="2:34" ht="43.2" x14ac:dyDescent="0.3">
      <c r="B995" s="12" t="s">
        <v>1105</v>
      </c>
      <c r="C995" s="12" t="s">
        <v>304</v>
      </c>
      <c r="D995" s="12" t="s">
        <v>312</v>
      </c>
      <c r="E995" s="12" t="s">
        <v>262</v>
      </c>
      <c r="F995" s="12" t="s">
        <v>1531</v>
      </c>
      <c r="G995" s="12" t="s">
        <v>1532</v>
      </c>
      <c r="H995" s="12" t="s">
        <v>1242</v>
      </c>
      <c r="I995" s="12" t="s">
        <v>1218</v>
      </c>
      <c r="J995" s="12" t="s">
        <v>1132</v>
      </c>
      <c r="K995" s="12" t="s">
        <v>1243</v>
      </c>
      <c r="L995" s="84" t="s">
        <v>722</v>
      </c>
      <c r="M995" s="85"/>
      <c r="N995" s="88" t="s">
        <v>722</v>
      </c>
      <c r="O995" s="118">
        <v>0.12</v>
      </c>
      <c r="P995" s="116">
        <v>150</v>
      </c>
      <c r="Q995" s="116">
        <v>168</v>
      </c>
      <c r="R995" s="12">
        <v>0</v>
      </c>
      <c r="S995" s="116">
        <v>-6210</v>
      </c>
      <c r="T995" s="12">
        <v>2</v>
      </c>
      <c r="U995" s="12">
        <v>345</v>
      </c>
      <c r="V995" s="116">
        <v>51750</v>
      </c>
      <c r="W995" s="116">
        <v>57960</v>
      </c>
      <c r="X995" s="12" t="s">
        <v>259</v>
      </c>
      <c r="Y995" s="12">
        <v>1</v>
      </c>
      <c r="Z995" s="12">
        <v>0</v>
      </c>
      <c r="AA995" s="12">
        <v>0</v>
      </c>
      <c r="AB995" s="12">
        <v>0</v>
      </c>
      <c r="AC995" s="12">
        <v>9</v>
      </c>
      <c r="AD995" s="12">
        <v>1</v>
      </c>
      <c r="AE995" s="12">
        <v>1</v>
      </c>
      <c r="AF995" s="12">
        <v>27</v>
      </c>
      <c r="AG995" s="12" t="s">
        <v>2525</v>
      </c>
      <c r="AH995" s="12" t="s">
        <v>1552</v>
      </c>
    </row>
    <row r="996" spans="2:34" ht="43.2" x14ac:dyDescent="0.3">
      <c r="B996" s="12" t="s">
        <v>1105</v>
      </c>
      <c r="C996" s="12" t="s">
        <v>304</v>
      </c>
      <c r="D996" s="12" t="s">
        <v>312</v>
      </c>
      <c r="E996" s="12" t="s">
        <v>259</v>
      </c>
      <c r="F996" s="12" t="s">
        <v>2846</v>
      </c>
      <c r="G996" s="12" t="s">
        <v>1532</v>
      </c>
      <c r="H996" s="12" t="s">
        <v>1242</v>
      </c>
      <c r="I996" s="12" t="s">
        <v>1218</v>
      </c>
      <c r="J996" s="12" t="s">
        <v>1132</v>
      </c>
      <c r="K996" s="12" t="s">
        <v>1243</v>
      </c>
      <c r="L996" s="84" t="s">
        <v>722</v>
      </c>
      <c r="M996" s="85"/>
      <c r="N996" s="88" t="s">
        <v>722</v>
      </c>
      <c r="O996" s="118">
        <v>0.128</v>
      </c>
      <c r="P996" s="116">
        <v>150</v>
      </c>
      <c r="Q996" s="116">
        <v>169.2</v>
      </c>
      <c r="R996" s="12">
        <v>0</v>
      </c>
      <c r="S996" s="116">
        <v>-6624</v>
      </c>
      <c r="T996" s="12">
        <v>3</v>
      </c>
      <c r="U996" s="12">
        <v>345</v>
      </c>
      <c r="V996" s="116">
        <v>51750</v>
      </c>
      <c r="W996" s="116">
        <v>58374</v>
      </c>
      <c r="X996" s="12" t="s">
        <v>259</v>
      </c>
      <c r="Y996" s="12">
        <v>1</v>
      </c>
      <c r="Z996" s="12">
        <v>0</v>
      </c>
      <c r="AA996" s="12">
        <v>0</v>
      </c>
      <c r="AB996" s="12">
        <v>1</v>
      </c>
      <c r="AC996" s="12">
        <v>7</v>
      </c>
      <c r="AD996" s="12">
        <v>1</v>
      </c>
      <c r="AE996" s="12">
        <v>1</v>
      </c>
      <c r="AF996" s="12">
        <v>27</v>
      </c>
      <c r="AG996" s="12" t="s">
        <v>2526</v>
      </c>
      <c r="AH996" s="12" t="s">
        <v>1552</v>
      </c>
    </row>
    <row r="997" spans="2:34" ht="28.8" x14ac:dyDescent="0.3">
      <c r="B997" s="12" t="s">
        <v>1105</v>
      </c>
      <c r="C997" s="12" t="s">
        <v>304</v>
      </c>
      <c r="D997" s="12" t="s">
        <v>322</v>
      </c>
      <c r="E997" s="12" t="s">
        <v>262</v>
      </c>
      <c r="F997" s="12" t="s">
        <v>1531</v>
      </c>
      <c r="G997" s="12" t="s">
        <v>1532</v>
      </c>
      <c r="H997" s="12" t="s">
        <v>1242</v>
      </c>
      <c r="I997" s="12" t="s">
        <v>1218</v>
      </c>
      <c r="J997" s="12" t="s">
        <v>1132</v>
      </c>
      <c r="K997" s="12" t="s">
        <v>1243</v>
      </c>
      <c r="L997" s="84" t="s">
        <v>723</v>
      </c>
      <c r="M997" s="85"/>
      <c r="N997" s="88" t="s">
        <v>723</v>
      </c>
      <c r="O997" s="118">
        <v>9.08</v>
      </c>
      <c r="P997" s="116">
        <v>0.15</v>
      </c>
      <c r="Q997" s="116">
        <v>1.512</v>
      </c>
      <c r="R997" s="12">
        <v>0</v>
      </c>
      <c r="S997" s="116">
        <v>-469.89</v>
      </c>
      <c r="T997" s="12">
        <v>0</v>
      </c>
      <c r="U997" s="12">
        <v>345</v>
      </c>
      <c r="V997" s="116">
        <v>51.75</v>
      </c>
      <c r="W997" s="116">
        <v>521.64</v>
      </c>
      <c r="X997" s="12" t="s">
        <v>259</v>
      </c>
      <c r="Y997" s="12">
        <v>1</v>
      </c>
      <c r="Z997" s="12">
        <v>1</v>
      </c>
      <c r="AA997" s="12">
        <v>0</v>
      </c>
      <c r="AB997" s="12">
        <v>0</v>
      </c>
      <c r="AC997" s="12">
        <v>9</v>
      </c>
      <c r="AD997" s="12">
        <v>2</v>
      </c>
      <c r="AE997" s="12">
        <v>1</v>
      </c>
      <c r="AF997" s="12">
        <v>27</v>
      </c>
      <c r="AG997" s="12" t="s">
        <v>2527</v>
      </c>
      <c r="AH997" s="12" t="s">
        <v>1552</v>
      </c>
    </row>
    <row r="998" spans="2:34" ht="28.8" x14ac:dyDescent="0.3">
      <c r="B998" s="12" t="s">
        <v>1105</v>
      </c>
      <c r="C998" s="12" t="s">
        <v>304</v>
      </c>
      <c r="D998" s="12" t="s">
        <v>322</v>
      </c>
      <c r="E998" s="12" t="s">
        <v>260</v>
      </c>
      <c r="F998" s="12" t="s">
        <v>2846</v>
      </c>
      <c r="G998" s="12" t="s">
        <v>2898</v>
      </c>
      <c r="H998" s="12" t="s">
        <v>1242</v>
      </c>
      <c r="I998" s="12" t="s">
        <v>1218</v>
      </c>
      <c r="J998" s="12" t="s">
        <v>1132</v>
      </c>
      <c r="K998" s="12" t="s">
        <v>1243</v>
      </c>
      <c r="L998" s="84" t="s">
        <v>723</v>
      </c>
      <c r="M998" s="85"/>
      <c r="N998" s="88" t="s">
        <v>723</v>
      </c>
      <c r="O998" s="118">
        <v>35.36</v>
      </c>
      <c r="P998" s="116">
        <v>0.15</v>
      </c>
      <c r="Q998" s="116">
        <v>5.4539999999999997</v>
      </c>
      <c r="R998" s="12">
        <v>0</v>
      </c>
      <c r="S998" s="116">
        <v>-1829.88</v>
      </c>
      <c r="T998" s="12">
        <v>0</v>
      </c>
      <c r="U998" s="12">
        <v>345</v>
      </c>
      <c r="V998" s="116">
        <v>51.75</v>
      </c>
      <c r="W998" s="116">
        <v>1881.63</v>
      </c>
      <c r="X998" s="12" t="s">
        <v>259</v>
      </c>
      <c r="Y998" s="12">
        <v>1</v>
      </c>
      <c r="Z998" s="12">
        <v>1</v>
      </c>
      <c r="AA998" s="12">
        <v>0</v>
      </c>
      <c r="AB998" s="12">
        <v>0</v>
      </c>
      <c r="AC998" s="12">
        <v>8</v>
      </c>
      <c r="AD998" s="12">
        <v>2</v>
      </c>
      <c r="AE998" s="12">
        <v>1</v>
      </c>
      <c r="AF998" s="12">
        <v>27</v>
      </c>
      <c r="AG998" s="12" t="s">
        <v>2528</v>
      </c>
      <c r="AH998" s="12" t="s">
        <v>1552</v>
      </c>
    </row>
    <row r="999" spans="2:34" ht="28.8" x14ac:dyDescent="0.3">
      <c r="B999" s="12" t="s">
        <v>1105</v>
      </c>
      <c r="C999" s="12" t="s">
        <v>304</v>
      </c>
      <c r="D999" s="12" t="s">
        <v>322</v>
      </c>
      <c r="E999" s="12" t="s">
        <v>251</v>
      </c>
      <c r="F999" s="12" t="s">
        <v>1531</v>
      </c>
      <c r="G999" s="12" t="s">
        <v>2898</v>
      </c>
      <c r="H999" s="12" t="s">
        <v>1242</v>
      </c>
      <c r="I999" s="12" t="s">
        <v>1218</v>
      </c>
      <c r="J999" s="12" t="s">
        <v>1132</v>
      </c>
      <c r="K999" s="12" t="s">
        <v>1243</v>
      </c>
      <c r="L999" s="84" t="s">
        <v>723</v>
      </c>
      <c r="M999" s="85"/>
      <c r="N999" s="88" t="s">
        <v>723</v>
      </c>
      <c r="O999" s="118">
        <v>37.08</v>
      </c>
      <c r="P999" s="116">
        <v>0.15</v>
      </c>
      <c r="Q999" s="116">
        <v>5.7119999999999997</v>
      </c>
      <c r="R999" s="12">
        <v>0</v>
      </c>
      <c r="S999" s="116">
        <v>-1918.89</v>
      </c>
      <c r="T999" s="12">
        <v>0</v>
      </c>
      <c r="U999" s="12">
        <v>345</v>
      </c>
      <c r="V999" s="116">
        <v>51.75</v>
      </c>
      <c r="W999" s="116">
        <v>1970.64</v>
      </c>
      <c r="X999" s="12" t="s">
        <v>259</v>
      </c>
      <c r="Y999" s="12">
        <v>1</v>
      </c>
      <c r="Z999" s="12">
        <v>1</v>
      </c>
      <c r="AA999" s="12">
        <v>0</v>
      </c>
      <c r="AB999" s="12">
        <v>0</v>
      </c>
      <c r="AC999" s="12">
        <v>4</v>
      </c>
      <c r="AD999" s="12">
        <v>2</v>
      </c>
      <c r="AE999" s="12">
        <v>1</v>
      </c>
      <c r="AF999" s="12">
        <v>27</v>
      </c>
      <c r="AG999" s="12" t="s">
        <v>2529</v>
      </c>
      <c r="AH999" s="12" t="s">
        <v>1552</v>
      </c>
    </row>
    <row r="1000" spans="2:34" ht="28.8" x14ac:dyDescent="0.3">
      <c r="B1000" s="12" t="s">
        <v>1105</v>
      </c>
      <c r="C1000" s="12" t="s">
        <v>304</v>
      </c>
      <c r="D1000" s="12" t="s">
        <v>322</v>
      </c>
      <c r="E1000" s="12" t="s">
        <v>249</v>
      </c>
      <c r="F1000" s="12" t="s">
        <v>1531</v>
      </c>
      <c r="G1000" s="12" t="s">
        <v>1532</v>
      </c>
      <c r="H1000" s="12" t="s">
        <v>1242</v>
      </c>
      <c r="I1000" s="12" t="s">
        <v>1218</v>
      </c>
      <c r="J1000" s="12" t="s">
        <v>1132</v>
      </c>
      <c r="K1000" s="12" t="s">
        <v>1243</v>
      </c>
      <c r="L1000" s="84" t="s">
        <v>723</v>
      </c>
      <c r="M1000" s="85"/>
      <c r="N1000" s="88" t="s">
        <v>723</v>
      </c>
      <c r="O1000" s="118">
        <v>38.508000000000003</v>
      </c>
      <c r="P1000" s="116">
        <v>0.15</v>
      </c>
      <c r="Q1000" s="116">
        <v>5.9261999999999997</v>
      </c>
      <c r="R1000" s="12">
        <v>0</v>
      </c>
      <c r="S1000" s="116">
        <v>-1992.789</v>
      </c>
      <c r="T1000" s="12">
        <v>0</v>
      </c>
      <c r="U1000" s="12">
        <v>345</v>
      </c>
      <c r="V1000" s="116">
        <v>51.75</v>
      </c>
      <c r="W1000" s="116">
        <v>2044.539</v>
      </c>
      <c r="X1000" s="12" t="s">
        <v>259</v>
      </c>
      <c r="Y1000" s="12">
        <v>1</v>
      </c>
      <c r="Z1000" s="12">
        <v>1</v>
      </c>
      <c r="AA1000" s="12">
        <v>0</v>
      </c>
      <c r="AB1000" s="12">
        <v>0</v>
      </c>
      <c r="AC1000" s="12">
        <v>3</v>
      </c>
      <c r="AD1000" s="12">
        <v>2</v>
      </c>
      <c r="AE1000" s="12">
        <v>1</v>
      </c>
      <c r="AF1000" s="12">
        <v>27</v>
      </c>
      <c r="AG1000" s="12" t="s">
        <v>2530</v>
      </c>
      <c r="AH1000" s="12" t="s">
        <v>1552</v>
      </c>
    </row>
    <row r="1001" spans="2:34" ht="28.8" x14ac:dyDescent="0.3">
      <c r="B1001" s="12" t="s">
        <v>1105</v>
      </c>
      <c r="C1001" s="12" t="s">
        <v>304</v>
      </c>
      <c r="D1001" s="12" t="s">
        <v>322</v>
      </c>
      <c r="E1001" s="12" t="s">
        <v>246</v>
      </c>
      <c r="F1001" s="12" t="s">
        <v>1531</v>
      </c>
      <c r="G1001" s="12" t="s">
        <v>2898</v>
      </c>
      <c r="H1001" s="12" t="s">
        <v>1242</v>
      </c>
      <c r="I1001" s="12" t="s">
        <v>1218</v>
      </c>
      <c r="J1001" s="12" t="s">
        <v>1132</v>
      </c>
      <c r="K1001" s="12" t="s">
        <v>1243</v>
      </c>
      <c r="L1001" s="84" t="s">
        <v>723</v>
      </c>
      <c r="M1001" s="85"/>
      <c r="N1001" s="88" t="s">
        <v>723</v>
      </c>
      <c r="O1001" s="118">
        <v>85.25</v>
      </c>
      <c r="P1001" s="116">
        <v>0.15</v>
      </c>
      <c r="Q1001" s="116">
        <v>12.9375</v>
      </c>
      <c r="R1001" s="12">
        <v>0</v>
      </c>
      <c r="S1001" s="116">
        <v>-4411.6875</v>
      </c>
      <c r="T1001" s="12">
        <v>0</v>
      </c>
      <c r="U1001" s="12">
        <v>345</v>
      </c>
      <c r="V1001" s="116">
        <v>51.75</v>
      </c>
      <c r="W1001" s="116">
        <v>4463.4375</v>
      </c>
      <c r="X1001" s="12" t="s">
        <v>259</v>
      </c>
      <c r="Y1001" s="12">
        <v>1</v>
      </c>
      <c r="Z1001" s="12">
        <v>1</v>
      </c>
      <c r="AA1001" s="12">
        <v>0</v>
      </c>
      <c r="AB1001" s="12">
        <v>0</v>
      </c>
      <c r="AC1001" s="12">
        <v>2</v>
      </c>
      <c r="AD1001" s="12">
        <v>2</v>
      </c>
      <c r="AE1001" s="12">
        <v>1</v>
      </c>
      <c r="AF1001" s="12">
        <v>27</v>
      </c>
      <c r="AG1001" s="12" t="s">
        <v>2531</v>
      </c>
      <c r="AH1001" s="12" t="s">
        <v>1552</v>
      </c>
    </row>
    <row r="1002" spans="2:34" ht="28.8" x14ac:dyDescent="0.3">
      <c r="B1002" s="12" t="s">
        <v>1105</v>
      </c>
      <c r="C1002" s="12" t="s">
        <v>304</v>
      </c>
      <c r="D1002" s="12" t="s">
        <v>322</v>
      </c>
      <c r="E1002" s="12" t="s">
        <v>259</v>
      </c>
      <c r="F1002" s="12" t="s">
        <v>2846</v>
      </c>
      <c r="G1002" s="12" t="s">
        <v>1532</v>
      </c>
      <c r="H1002" s="12" t="s">
        <v>1242</v>
      </c>
      <c r="I1002" s="12" t="s">
        <v>1218</v>
      </c>
      <c r="J1002" s="12" t="s">
        <v>1132</v>
      </c>
      <c r="K1002" s="12" t="s">
        <v>1243</v>
      </c>
      <c r="L1002" s="84" t="s">
        <v>723</v>
      </c>
      <c r="M1002" s="85"/>
      <c r="N1002" s="88" t="s">
        <v>723</v>
      </c>
      <c r="O1002" s="118">
        <v>145.63999999999999</v>
      </c>
      <c r="P1002" s="116">
        <v>0.15</v>
      </c>
      <c r="Q1002" s="116">
        <v>21.995999999999999</v>
      </c>
      <c r="R1002" s="12">
        <v>0</v>
      </c>
      <c r="S1002" s="116">
        <v>-7536.87</v>
      </c>
      <c r="T1002" s="12">
        <v>0</v>
      </c>
      <c r="U1002" s="12">
        <v>345</v>
      </c>
      <c r="V1002" s="116">
        <v>51.75</v>
      </c>
      <c r="W1002" s="116">
        <v>7588.62</v>
      </c>
      <c r="X1002" s="12" t="s">
        <v>259</v>
      </c>
      <c r="Y1002" s="12">
        <v>1</v>
      </c>
      <c r="Z1002" s="12">
        <v>1</v>
      </c>
      <c r="AA1002" s="12">
        <v>0</v>
      </c>
      <c r="AB1002" s="12">
        <v>1</v>
      </c>
      <c r="AC1002" s="12">
        <v>7</v>
      </c>
      <c r="AD1002" s="12">
        <v>2</v>
      </c>
      <c r="AE1002" s="12">
        <v>1</v>
      </c>
      <c r="AF1002" s="12">
        <v>27</v>
      </c>
      <c r="AG1002" s="12" t="s">
        <v>2532</v>
      </c>
      <c r="AH1002" s="12" t="s">
        <v>1552</v>
      </c>
    </row>
    <row r="1003" spans="2:34" ht="28.8" x14ac:dyDescent="0.3">
      <c r="B1003" s="12" t="s">
        <v>1105</v>
      </c>
      <c r="C1003" s="12" t="s">
        <v>304</v>
      </c>
      <c r="D1003" s="12" t="s">
        <v>322</v>
      </c>
      <c r="E1003" s="12" t="s">
        <v>254</v>
      </c>
      <c r="F1003" s="12" t="s">
        <v>2846</v>
      </c>
      <c r="G1003" s="12" t="s">
        <v>1532</v>
      </c>
      <c r="H1003" s="12" t="s">
        <v>1242</v>
      </c>
      <c r="I1003" s="12" t="s">
        <v>1218</v>
      </c>
      <c r="J1003" s="12" t="s">
        <v>1132</v>
      </c>
      <c r="K1003" s="12" t="s">
        <v>1243</v>
      </c>
      <c r="L1003" s="84" t="s">
        <v>723</v>
      </c>
      <c r="M1003" s="85"/>
      <c r="N1003" s="88" t="s">
        <v>723</v>
      </c>
      <c r="O1003" s="118">
        <v>231.17</v>
      </c>
      <c r="P1003" s="116">
        <v>0.15</v>
      </c>
      <c r="Q1003" s="116">
        <v>34.825499999999998</v>
      </c>
      <c r="R1003" s="12">
        <v>0</v>
      </c>
      <c r="S1003" s="116">
        <v>-11963.047500000001</v>
      </c>
      <c r="T1003" s="12">
        <v>0</v>
      </c>
      <c r="U1003" s="12">
        <v>345</v>
      </c>
      <c r="V1003" s="116">
        <v>51.75</v>
      </c>
      <c r="W1003" s="116">
        <v>12014.797500000001</v>
      </c>
      <c r="X1003" s="12" t="s">
        <v>259</v>
      </c>
      <c r="Y1003" s="12">
        <v>1</v>
      </c>
      <c r="Z1003" s="12">
        <v>1</v>
      </c>
      <c r="AA1003" s="12">
        <v>0</v>
      </c>
      <c r="AB1003" s="12">
        <v>0</v>
      </c>
      <c r="AC1003" s="12">
        <v>5</v>
      </c>
      <c r="AD1003" s="12">
        <v>2</v>
      </c>
      <c r="AE1003" s="12">
        <v>1</v>
      </c>
      <c r="AF1003" s="12">
        <v>27</v>
      </c>
      <c r="AG1003" s="12" t="s">
        <v>2533</v>
      </c>
      <c r="AH1003" s="12" t="s">
        <v>1552</v>
      </c>
    </row>
    <row r="1004" spans="2:34" ht="28.8" x14ac:dyDescent="0.3">
      <c r="B1004" s="12" t="s">
        <v>1105</v>
      </c>
      <c r="C1004" s="12" t="s">
        <v>304</v>
      </c>
      <c r="D1004" s="12" t="s">
        <v>327</v>
      </c>
      <c r="E1004" s="12" t="s">
        <v>260</v>
      </c>
      <c r="F1004" s="12" t="s">
        <v>2846</v>
      </c>
      <c r="G1004" s="12" t="s">
        <v>2898</v>
      </c>
      <c r="H1004" s="12" t="s">
        <v>1242</v>
      </c>
      <c r="I1004" s="12" t="s">
        <v>1218</v>
      </c>
      <c r="J1004" s="12" t="s">
        <v>1132</v>
      </c>
      <c r="K1004" s="12" t="s">
        <v>1243</v>
      </c>
      <c r="L1004" s="84" t="s">
        <v>723</v>
      </c>
      <c r="M1004" s="85"/>
      <c r="N1004" s="88" t="s">
        <v>723</v>
      </c>
      <c r="O1004" s="118">
        <v>-0.86458100999999998</v>
      </c>
      <c r="P1004" s="116">
        <v>26.85</v>
      </c>
      <c r="Q1004" s="116">
        <v>3.6360000000000001</v>
      </c>
      <c r="R1004" s="12">
        <v>0</v>
      </c>
      <c r="S1004" s="116">
        <v>8008.83</v>
      </c>
      <c r="T1004" s="12">
        <v>0</v>
      </c>
      <c r="U1004" s="12">
        <v>345</v>
      </c>
      <c r="V1004" s="116">
        <v>9263.25</v>
      </c>
      <c r="W1004" s="116">
        <v>1254.42</v>
      </c>
      <c r="X1004" s="12" t="s">
        <v>259</v>
      </c>
      <c r="Y1004" s="12">
        <v>0</v>
      </c>
      <c r="Z1004" s="12">
        <v>0</v>
      </c>
      <c r="AA1004" s="12">
        <v>1</v>
      </c>
      <c r="AB1004" s="12">
        <v>0</v>
      </c>
      <c r="AC1004" s="12">
        <v>8</v>
      </c>
      <c r="AD1004" s="12">
        <v>3</v>
      </c>
      <c r="AE1004" s="12">
        <v>1</v>
      </c>
      <c r="AF1004" s="12">
        <v>27</v>
      </c>
      <c r="AG1004" s="12" t="s">
        <v>2534</v>
      </c>
      <c r="AH1004" s="12" t="s">
        <v>1552</v>
      </c>
    </row>
    <row r="1005" spans="2:34" ht="28.8" x14ac:dyDescent="0.3">
      <c r="B1005" s="12" t="s">
        <v>1105</v>
      </c>
      <c r="C1005" s="12" t="s">
        <v>304</v>
      </c>
      <c r="D1005" s="12" t="s">
        <v>327</v>
      </c>
      <c r="E1005" s="12" t="s">
        <v>249</v>
      </c>
      <c r="F1005" s="12" t="s">
        <v>1531</v>
      </c>
      <c r="G1005" s="12" t="s">
        <v>1532</v>
      </c>
      <c r="H1005" s="12" t="s">
        <v>1242</v>
      </c>
      <c r="I1005" s="12" t="s">
        <v>1218</v>
      </c>
      <c r="J1005" s="12" t="s">
        <v>1132</v>
      </c>
      <c r="K1005" s="12" t="s">
        <v>1243</v>
      </c>
      <c r="L1005" s="84" t="s">
        <v>723</v>
      </c>
      <c r="M1005" s="85"/>
      <c r="N1005" s="88" t="s">
        <v>723</v>
      </c>
      <c r="O1005" s="118">
        <v>-0.80321788000000005</v>
      </c>
      <c r="P1005" s="116">
        <v>26.85</v>
      </c>
      <c r="Q1005" s="116">
        <v>5.2835999999999999</v>
      </c>
      <c r="R1005" s="12">
        <v>0</v>
      </c>
      <c r="S1005" s="116">
        <v>7440.4080000000004</v>
      </c>
      <c r="T1005" s="12">
        <v>0</v>
      </c>
      <c r="U1005" s="12">
        <v>345</v>
      </c>
      <c r="V1005" s="116">
        <v>9263.25</v>
      </c>
      <c r="W1005" s="116">
        <v>1822.8420000000001</v>
      </c>
      <c r="X1005" s="12" t="s">
        <v>259</v>
      </c>
      <c r="Y1005" s="12">
        <v>0</v>
      </c>
      <c r="Z1005" s="12">
        <v>0</v>
      </c>
      <c r="AA1005" s="12">
        <v>1</v>
      </c>
      <c r="AB1005" s="12">
        <v>0</v>
      </c>
      <c r="AC1005" s="12">
        <v>3</v>
      </c>
      <c r="AD1005" s="12">
        <v>3</v>
      </c>
      <c r="AE1005" s="12">
        <v>1</v>
      </c>
      <c r="AF1005" s="12">
        <v>27</v>
      </c>
      <c r="AG1005" s="12" t="s">
        <v>2535</v>
      </c>
      <c r="AH1005" s="12" t="s">
        <v>1552</v>
      </c>
    </row>
    <row r="1006" spans="2:34" ht="28.8" x14ac:dyDescent="0.3">
      <c r="B1006" s="12" t="s">
        <v>1105</v>
      </c>
      <c r="C1006" s="12" t="s">
        <v>304</v>
      </c>
      <c r="D1006" s="12" t="s">
        <v>327</v>
      </c>
      <c r="E1006" s="12" t="s">
        <v>246</v>
      </c>
      <c r="F1006" s="12" t="s">
        <v>1531</v>
      </c>
      <c r="G1006" s="12" t="s">
        <v>2898</v>
      </c>
      <c r="H1006" s="12" t="s">
        <v>1242</v>
      </c>
      <c r="I1006" s="12" t="s">
        <v>1218</v>
      </c>
      <c r="J1006" s="12" t="s">
        <v>1132</v>
      </c>
      <c r="K1006" s="12" t="s">
        <v>1243</v>
      </c>
      <c r="L1006" s="84" t="s">
        <v>723</v>
      </c>
      <c r="M1006" s="85"/>
      <c r="N1006" s="88" t="s">
        <v>723</v>
      </c>
      <c r="O1006" s="118">
        <v>-0.67234636999999997</v>
      </c>
      <c r="P1006" s="116">
        <v>26.85</v>
      </c>
      <c r="Q1006" s="116">
        <v>8.7974999999999994</v>
      </c>
      <c r="R1006" s="12">
        <v>0</v>
      </c>
      <c r="S1006" s="116">
        <v>6228.1124999999902</v>
      </c>
      <c r="T1006" s="12">
        <v>0</v>
      </c>
      <c r="U1006" s="12">
        <v>345</v>
      </c>
      <c r="V1006" s="116">
        <v>9263.25</v>
      </c>
      <c r="W1006" s="116">
        <v>3035.1374999999998</v>
      </c>
      <c r="X1006" s="12" t="s">
        <v>259</v>
      </c>
      <c r="Y1006" s="12">
        <v>0</v>
      </c>
      <c r="Z1006" s="12">
        <v>0</v>
      </c>
      <c r="AA1006" s="12">
        <v>1</v>
      </c>
      <c r="AB1006" s="12">
        <v>0</v>
      </c>
      <c r="AC1006" s="12">
        <v>2</v>
      </c>
      <c r="AD1006" s="12">
        <v>3</v>
      </c>
      <c r="AE1006" s="12">
        <v>1</v>
      </c>
      <c r="AF1006" s="12">
        <v>27</v>
      </c>
      <c r="AG1006" s="12" t="s">
        <v>2536</v>
      </c>
      <c r="AH1006" s="12" t="s">
        <v>1552</v>
      </c>
    </row>
    <row r="1007" spans="2:34" ht="28.8" x14ac:dyDescent="0.3">
      <c r="B1007" s="12" t="s">
        <v>1105</v>
      </c>
      <c r="C1007" s="12" t="s">
        <v>304</v>
      </c>
      <c r="D1007" s="12" t="s">
        <v>327</v>
      </c>
      <c r="E1007" s="12" t="s">
        <v>262</v>
      </c>
      <c r="F1007" s="12" t="s">
        <v>1531</v>
      </c>
      <c r="G1007" s="12" t="s">
        <v>1532</v>
      </c>
      <c r="H1007" s="12" t="s">
        <v>1242</v>
      </c>
      <c r="I1007" s="12" t="s">
        <v>1218</v>
      </c>
      <c r="J1007" s="12" t="s">
        <v>1132</v>
      </c>
      <c r="K1007" s="12" t="s">
        <v>1243</v>
      </c>
      <c r="L1007" s="84" t="s">
        <v>723</v>
      </c>
      <c r="M1007" s="85"/>
      <c r="N1007" s="88" t="s">
        <v>723</v>
      </c>
      <c r="O1007" s="118">
        <v>-0.53072626000000001</v>
      </c>
      <c r="P1007" s="116">
        <v>26.85</v>
      </c>
      <c r="Q1007" s="116">
        <v>12.6</v>
      </c>
      <c r="R1007" s="12">
        <v>0</v>
      </c>
      <c r="S1007" s="116">
        <v>4916.25</v>
      </c>
      <c r="T1007" s="12">
        <v>0</v>
      </c>
      <c r="U1007" s="12">
        <v>345</v>
      </c>
      <c r="V1007" s="116">
        <v>9263.25</v>
      </c>
      <c r="W1007" s="116">
        <v>4347</v>
      </c>
      <c r="X1007" s="12" t="s">
        <v>259</v>
      </c>
      <c r="Y1007" s="12">
        <v>0</v>
      </c>
      <c r="Z1007" s="12">
        <v>0</v>
      </c>
      <c r="AA1007" s="12">
        <v>1</v>
      </c>
      <c r="AB1007" s="12">
        <v>0</v>
      </c>
      <c r="AC1007" s="12">
        <v>9</v>
      </c>
      <c r="AD1007" s="12">
        <v>3</v>
      </c>
      <c r="AE1007" s="12">
        <v>1</v>
      </c>
      <c r="AF1007" s="12">
        <v>27</v>
      </c>
      <c r="AG1007" s="12" t="s">
        <v>2537</v>
      </c>
      <c r="AH1007" s="12" t="s">
        <v>1552</v>
      </c>
    </row>
    <row r="1008" spans="2:34" ht="28.8" x14ac:dyDescent="0.3">
      <c r="B1008" s="12" t="s">
        <v>1105</v>
      </c>
      <c r="C1008" s="12" t="s">
        <v>304</v>
      </c>
      <c r="D1008" s="12" t="s">
        <v>327</v>
      </c>
      <c r="E1008" s="12" t="s">
        <v>251</v>
      </c>
      <c r="F1008" s="12" t="s">
        <v>1531</v>
      </c>
      <c r="G1008" s="12" t="s">
        <v>2898</v>
      </c>
      <c r="H1008" s="12" t="s">
        <v>1242</v>
      </c>
      <c r="I1008" s="12" t="s">
        <v>1218</v>
      </c>
      <c r="J1008" s="12" t="s">
        <v>1132</v>
      </c>
      <c r="K1008" s="12" t="s">
        <v>1243</v>
      </c>
      <c r="L1008" s="84" t="s">
        <v>723</v>
      </c>
      <c r="M1008" s="85"/>
      <c r="N1008" s="88" t="s">
        <v>723</v>
      </c>
      <c r="O1008" s="118">
        <v>-0.49631285000000003</v>
      </c>
      <c r="P1008" s="116">
        <v>26.85</v>
      </c>
      <c r="Q1008" s="116">
        <v>13.523999999999999</v>
      </c>
      <c r="R1008" s="12">
        <v>0</v>
      </c>
      <c r="S1008" s="116">
        <v>4597.47</v>
      </c>
      <c r="T1008" s="12">
        <v>0</v>
      </c>
      <c r="U1008" s="12">
        <v>345</v>
      </c>
      <c r="V1008" s="116">
        <v>9263.25</v>
      </c>
      <c r="W1008" s="116">
        <v>4665.78</v>
      </c>
      <c r="X1008" s="12" t="s">
        <v>259</v>
      </c>
      <c r="Y1008" s="12">
        <v>0</v>
      </c>
      <c r="Z1008" s="12">
        <v>0</v>
      </c>
      <c r="AA1008" s="12">
        <v>1</v>
      </c>
      <c r="AB1008" s="12">
        <v>0</v>
      </c>
      <c r="AC1008" s="12">
        <v>4</v>
      </c>
      <c r="AD1008" s="12">
        <v>3</v>
      </c>
      <c r="AE1008" s="12">
        <v>1</v>
      </c>
      <c r="AF1008" s="12">
        <v>27</v>
      </c>
      <c r="AG1008" s="12" t="s">
        <v>2538</v>
      </c>
      <c r="AH1008" s="12" t="s">
        <v>1552</v>
      </c>
    </row>
    <row r="1009" spans="2:34" ht="28.8" x14ac:dyDescent="0.3">
      <c r="B1009" s="12" t="s">
        <v>1105</v>
      </c>
      <c r="C1009" s="12" t="s">
        <v>304</v>
      </c>
      <c r="D1009" s="12" t="s">
        <v>327</v>
      </c>
      <c r="E1009" s="12" t="s">
        <v>259</v>
      </c>
      <c r="F1009" s="12" t="s">
        <v>2846</v>
      </c>
      <c r="G1009" s="12" t="s">
        <v>1532</v>
      </c>
      <c r="H1009" s="12" t="s">
        <v>1242</v>
      </c>
      <c r="I1009" s="12" t="s">
        <v>1218</v>
      </c>
      <c r="J1009" s="12" t="s">
        <v>1132</v>
      </c>
      <c r="K1009" s="12" t="s">
        <v>1243</v>
      </c>
      <c r="L1009" s="84" t="s">
        <v>722</v>
      </c>
      <c r="M1009" s="85"/>
      <c r="N1009" s="88" t="s">
        <v>722</v>
      </c>
      <c r="O1009" s="118">
        <v>5.2379889999999998E-2</v>
      </c>
      <c r="P1009" s="116">
        <v>26.85</v>
      </c>
      <c r="Q1009" s="116">
        <v>28.256399999999999</v>
      </c>
      <c r="R1009" s="12">
        <v>0</v>
      </c>
      <c r="S1009" s="116">
        <v>-485.20800000000003</v>
      </c>
      <c r="T1009" s="12">
        <v>1</v>
      </c>
      <c r="U1009" s="12">
        <v>345</v>
      </c>
      <c r="V1009" s="116">
        <v>9263.25</v>
      </c>
      <c r="W1009" s="116">
        <v>9748.4580000000005</v>
      </c>
      <c r="X1009" s="12" t="s">
        <v>259</v>
      </c>
      <c r="Y1009" s="12">
        <v>1</v>
      </c>
      <c r="Z1009" s="12">
        <v>0</v>
      </c>
      <c r="AA1009" s="12">
        <v>0</v>
      </c>
      <c r="AB1009" s="12">
        <v>1</v>
      </c>
      <c r="AC1009" s="12">
        <v>7</v>
      </c>
      <c r="AD1009" s="12">
        <v>3</v>
      </c>
      <c r="AE1009" s="12">
        <v>1</v>
      </c>
      <c r="AF1009" s="12">
        <v>27</v>
      </c>
      <c r="AG1009" s="12" t="s">
        <v>2539</v>
      </c>
      <c r="AH1009" s="12" t="s">
        <v>1552</v>
      </c>
    </row>
    <row r="1010" spans="2:34" ht="28.8" x14ac:dyDescent="0.3">
      <c r="B1010" s="12" t="s">
        <v>1105</v>
      </c>
      <c r="C1010" s="12" t="s">
        <v>304</v>
      </c>
      <c r="D1010" s="12" t="s">
        <v>327</v>
      </c>
      <c r="E1010" s="12" t="s">
        <v>254</v>
      </c>
      <c r="F1010" s="12" t="s">
        <v>2846</v>
      </c>
      <c r="G1010" s="12" t="s">
        <v>1532</v>
      </c>
      <c r="H1010" s="12" t="s">
        <v>1242</v>
      </c>
      <c r="I1010" s="12" t="s">
        <v>1218</v>
      </c>
      <c r="J1010" s="12" t="s">
        <v>1132</v>
      </c>
      <c r="K1010" s="12" t="s">
        <v>1243</v>
      </c>
      <c r="L1010" s="84" t="s">
        <v>722</v>
      </c>
      <c r="M1010" s="85"/>
      <c r="N1010" s="88" t="s">
        <v>722</v>
      </c>
      <c r="O1010" s="118">
        <v>9.6089389999999997E-2</v>
      </c>
      <c r="P1010" s="116">
        <v>26.85</v>
      </c>
      <c r="Q1010" s="116">
        <v>29.43</v>
      </c>
      <c r="R1010" s="12">
        <v>0</v>
      </c>
      <c r="S1010" s="116">
        <v>-890.1</v>
      </c>
      <c r="T1010" s="12">
        <v>2</v>
      </c>
      <c r="U1010" s="12">
        <v>345</v>
      </c>
      <c r="V1010" s="116">
        <v>9263.25</v>
      </c>
      <c r="W1010" s="116">
        <v>10153.35</v>
      </c>
      <c r="X1010" s="12" t="s">
        <v>259</v>
      </c>
      <c r="Y1010" s="12">
        <v>1</v>
      </c>
      <c r="Z1010" s="12">
        <v>0</v>
      </c>
      <c r="AA1010" s="12">
        <v>0</v>
      </c>
      <c r="AB1010" s="12">
        <v>0</v>
      </c>
      <c r="AC1010" s="12">
        <v>5</v>
      </c>
      <c r="AD1010" s="12">
        <v>3</v>
      </c>
      <c r="AE1010" s="12">
        <v>1</v>
      </c>
      <c r="AF1010" s="12">
        <v>27</v>
      </c>
      <c r="AG1010" s="12" t="s">
        <v>2540</v>
      </c>
      <c r="AH1010" s="12" t="s">
        <v>1552</v>
      </c>
    </row>
    <row r="1011" spans="2:34" ht="28.8" x14ac:dyDescent="0.3">
      <c r="B1011" s="12" t="s">
        <v>1105</v>
      </c>
      <c r="C1011" s="12" t="s">
        <v>304</v>
      </c>
      <c r="D1011" s="12" t="s">
        <v>330</v>
      </c>
      <c r="E1011" s="12" t="s">
        <v>249</v>
      </c>
      <c r="F1011" s="12" t="s">
        <v>1531</v>
      </c>
      <c r="G1011" s="12" t="s">
        <v>1532</v>
      </c>
      <c r="H1011" s="12" t="s">
        <v>1242</v>
      </c>
      <c r="I1011" s="12" t="s">
        <v>1218</v>
      </c>
      <c r="J1011" s="12" t="s">
        <v>1132</v>
      </c>
      <c r="K1011" s="12" t="s">
        <v>1243</v>
      </c>
      <c r="L1011" s="84" t="s">
        <v>723</v>
      </c>
      <c r="M1011" s="85"/>
      <c r="N1011" s="88" t="s">
        <v>723</v>
      </c>
      <c r="O1011" s="118">
        <v>-0.53327796999999999</v>
      </c>
      <c r="P1011" s="116">
        <v>177</v>
      </c>
      <c r="Q1011" s="116">
        <v>82.609800000000007</v>
      </c>
      <c r="R1011" s="12">
        <v>0</v>
      </c>
      <c r="S1011" s="116">
        <v>32564.618999999999</v>
      </c>
      <c r="T1011" s="12">
        <v>0</v>
      </c>
      <c r="U1011" s="12">
        <v>345</v>
      </c>
      <c r="V1011" s="116">
        <v>61065</v>
      </c>
      <c r="W1011" s="116">
        <v>28500.381000000001</v>
      </c>
      <c r="X1011" s="12" t="s">
        <v>259</v>
      </c>
      <c r="Y1011" s="12">
        <v>0</v>
      </c>
      <c r="Z1011" s="12">
        <v>0</v>
      </c>
      <c r="AA1011" s="12">
        <v>1</v>
      </c>
      <c r="AB1011" s="12">
        <v>0</v>
      </c>
      <c r="AC1011" s="12">
        <v>3</v>
      </c>
      <c r="AD1011" s="12">
        <v>4</v>
      </c>
      <c r="AE1011" s="12">
        <v>1</v>
      </c>
      <c r="AF1011" s="12">
        <v>27</v>
      </c>
      <c r="AG1011" s="12" t="s">
        <v>2541</v>
      </c>
      <c r="AH1011" s="12" t="s">
        <v>1552</v>
      </c>
    </row>
    <row r="1012" spans="2:34" ht="28.8" x14ac:dyDescent="0.3">
      <c r="B1012" s="12" t="s">
        <v>1105</v>
      </c>
      <c r="C1012" s="12" t="s">
        <v>304</v>
      </c>
      <c r="D1012" s="12" t="s">
        <v>330</v>
      </c>
      <c r="E1012" s="12" t="s">
        <v>251</v>
      </c>
      <c r="F1012" s="12" t="s">
        <v>1531</v>
      </c>
      <c r="G1012" s="12" t="s">
        <v>2898</v>
      </c>
      <c r="H1012" s="12" t="s">
        <v>1242</v>
      </c>
      <c r="I1012" s="12" t="s">
        <v>1218</v>
      </c>
      <c r="J1012" s="12" t="s">
        <v>1132</v>
      </c>
      <c r="K1012" s="12" t="s">
        <v>1243</v>
      </c>
      <c r="L1012" s="84" t="s">
        <v>723</v>
      </c>
      <c r="M1012" s="85"/>
      <c r="N1012" s="88" t="s">
        <v>723</v>
      </c>
      <c r="O1012" s="118">
        <v>-0.41674576000000002</v>
      </c>
      <c r="P1012" s="116">
        <v>177</v>
      </c>
      <c r="Q1012" s="116">
        <v>103.236</v>
      </c>
      <c r="R1012" s="12">
        <v>0</v>
      </c>
      <c r="S1012" s="116">
        <v>25448.5799999999</v>
      </c>
      <c r="T1012" s="12">
        <v>0</v>
      </c>
      <c r="U1012" s="12">
        <v>345</v>
      </c>
      <c r="V1012" s="116">
        <v>61065</v>
      </c>
      <c r="W1012" s="116">
        <v>35616.42</v>
      </c>
      <c r="X1012" s="12" t="s">
        <v>259</v>
      </c>
      <c r="Y1012" s="12">
        <v>0</v>
      </c>
      <c r="Z1012" s="12">
        <v>0</v>
      </c>
      <c r="AA1012" s="12">
        <v>1</v>
      </c>
      <c r="AB1012" s="12">
        <v>0</v>
      </c>
      <c r="AC1012" s="12">
        <v>4</v>
      </c>
      <c r="AD1012" s="12">
        <v>4</v>
      </c>
      <c r="AE1012" s="12">
        <v>1</v>
      </c>
      <c r="AF1012" s="12">
        <v>27</v>
      </c>
      <c r="AG1012" s="12" t="s">
        <v>2543</v>
      </c>
      <c r="AH1012" s="12" t="s">
        <v>1552</v>
      </c>
    </row>
    <row r="1013" spans="2:34" ht="28.8" x14ac:dyDescent="0.3">
      <c r="B1013" s="12" t="s">
        <v>1105</v>
      </c>
      <c r="C1013" s="12" t="s">
        <v>304</v>
      </c>
      <c r="D1013" s="12" t="s">
        <v>330</v>
      </c>
      <c r="E1013" s="12" t="s">
        <v>254</v>
      </c>
      <c r="F1013" s="12" t="s">
        <v>2846</v>
      </c>
      <c r="G1013" s="12" t="s">
        <v>1532</v>
      </c>
      <c r="H1013" s="12" t="s">
        <v>1242</v>
      </c>
      <c r="I1013" s="12" t="s">
        <v>1218</v>
      </c>
      <c r="J1013" s="12" t="s">
        <v>1132</v>
      </c>
      <c r="K1013" s="12" t="s">
        <v>1243</v>
      </c>
      <c r="L1013" s="84" t="s">
        <v>723</v>
      </c>
      <c r="M1013" s="85"/>
      <c r="N1013" s="88" t="s">
        <v>723</v>
      </c>
      <c r="O1013" s="118">
        <v>0.74861864</v>
      </c>
      <c r="P1013" s="116">
        <v>177</v>
      </c>
      <c r="Q1013" s="116">
        <v>309.50549999999998</v>
      </c>
      <c r="R1013" s="12">
        <v>0</v>
      </c>
      <c r="S1013" s="116">
        <v>-45714.397499999999</v>
      </c>
      <c r="T1013" s="12">
        <v>0</v>
      </c>
      <c r="U1013" s="12">
        <v>345</v>
      </c>
      <c r="V1013" s="116">
        <v>61065</v>
      </c>
      <c r="W1013" s="116">
        <v>106779.39750000001</v>
      </c>
      <c r="X1013" s="12" t="s">
        <v>259</v>
      </c>
      <c r="Y1013" s="12">
        <v>1</v>
      </c>
      <c r="Z1013" s="12">
        <v>1</v>
      </c>
      <c r="AA1013" s="12">
        <v>0</v>
      </c>
      <c r="AB1013" s="12">
        <v>0</v>
      </c>
      <c r="AC1013" s="12">
        <v>5</v>
      </c>
      <c r="AD1013" s="12">
        <v>4</v>
      </c>
      <c r="AE1013" s="12">
        <v>1</v>
      </c>
      <c r="AF1013" s="12">
        <v>27</v>
      </c>
      <c r="AG1013" s="12" t="s">
        <v>2542</v>
      </c>
      <c r="AH1013" s="12" t="s">
        <v>1552</v>
      </c>
    </row>
    <row r="1014" spans="2:34" ht="28.8" x14ac:dyDescent="0.3">
      <c r="B1014" s="12" t="s">
        <v>1105</v>
      </c>
      <c r="C1014" s="12" t="s">
        <v>304</v>
      </c>
      <c r="D1014" s="12" t="s">
        <v>330</v>
      </c>
      <c r="E1014" s="12" t="s">
        <v>246</v>
      </c>
      <c r="F1014" s="12" t="s">
        <v>1531</v>
      </c>
      <c r="G1014" s="12" t="s">
        <v>2898</v>
      </c>
      <c r="H1014" s="12" t="s">
        <v>1242</v>
      </c>
      <c r="I1014" s="12" t="s">
        <v>1218</v>
      </c>
      <c r="J1014" s="12" t="s">
        <v>1132</v>
      </c>
      <c r="K1014" s="12" t="s">
        <v>1243</v>
      </c>
      <c r="L1014" s="84" t="s">
        <v>722</v>
      </c>
      <c r="M1014" s="85"/>
      <c r="N1014" s="88" t="s">
        <v>722</v>
      </c>
      <c r="O1014" s="118">
        <v>-0.38991524999999999</v>
      </c>
      <c r="P1014" s="116">
        <v>177</v>
      </c>
      <c r="Q1014" s="116">
        <v>107.985</v>
      </c>
      <c r="R1014" s="12">
        <v>0</v>
      </c>
      <c r="S1014" s="116">
        <v>23810.174999999999</v>
      </c>
      <c r="T1014" s="12">
        <v>1</v>
      </c>
      <c r="U1014" s="12">
        <v>345</v>
      </c>
      <c r="V1014" s="116">
        <v>61065</v>
      </c>
      <c r="W1014" s="116">
        <v>37254.824999999997</v>
      </c>
      <c r="X1014" s="12" t="s">
        <v>259</v>
      </c>
      <c r="Y1014" s="12">
        <v>0</v>
      </c>
      <c r="Z1014" s="12">
        <v>0</v>
      </c>
      <c r="AA1014" s="12">
        <v>0</v>
      </c>
      <c r="AB1014" s="12">
        <v>0</v>
      </c>
      <c r="AC1014" s="12">
        <v>2</v>
      </c>
      <c r="AD1014" s="12">
        <v>4</v>
      </c>
      <c r="AE1014" s="12">
        <v>1</v>
      </c>
      <c r="AF1014" s="12">
        <v>27</v>
      </c>
      <c r="AG1014" s="12" t="s">
        <v>2544</v>
      </c>
      <c r="AH1014" s="12" t="s">
        <v>1552</v>
      </c>
    </row>
    <row r="1015" spans="2:34" ht="28.8" x14ac:dyDescent="0.3">
      <c r="B1015" s="12" t="s">
        <v>1105</v>
      </c>
      <c r="C1015" s="12" t="s">
        <v>304</v>
      </c>
      <c r="D1015" s="12" t="s">
        <v>330</v>
      </c>
      <c r="E1015" s="12" t="s">
        <v>260</v>
      </c>
      <c r="F1015" s="12" t="s">
        <v>2846</v>
      </c>
      <c r="G1015" s="12" t="s">
        <v>2898</v>
      </c>
      <c r="H1015" s="12" t="s">
        <v>1242</v>
      </c>
      <c r="I1015" s="12" t="s">
        <v>1218</v>
      </c>
      <c r="J1015" s="12" t="s">
        <v>1132</v>
      </c>
      <c r="K1015" s="12" t="s">
        <v>1243</v>
      </c>
      <c r="L1015" s="84" t="s">
        <v>722</v>
      </c>
      <c r="M1015" s="85"/>
      <c r="N1015" s="88" t="s">
        <v>722</v>
      </c>
      <c r="O1015" s="118">
        <v>-9.2711859999999993E-2</v>
      </c>
      <c r="P1015" s="116">
        <v>177</v>
      </c>
      <c r="Q1015" s="116">
        <v>160.59</v>
      </c>
      <c r="R1015" s="12">
        <v>0</v>
      </c>
      <c r="S1015" s="116">
        <v>5661.45</v>
      </c>
      <c r="T1015" s="12">
        <v>2</v>
      </c>
      <c r="U1015" s="12">
        <v>345</v>
      </c>
      <c r="V1015" s="116">
        <v>61065</v>
      </c>
      <c r="W1015" s="116">
        <v>55403.55</v>
      </c>
      <c r="X1015" s="12" t="s">
        <v>259</v>
      </c>
      <c r="Y1015" s="12">
        <v>0</v>
      </c>
      <c r="Z1015" s="12">
        <v>0</v>
      </c>
      <c r="AA1015" s="12">
        <v>0</v>
      </c>
      <c r="AB1015" s="12">
        <v>0</v>
      </c>
      <c r="AC1015" s="12">
        <v>8</v>
      </c>
      <c r="AD1015" s="12">
        <v>4</v>
      </c>
      <c r="AE1015" s="12">
        <v>1</v>
      </c>
      <c r="AF1015" s="12">
        <v>27</v>
      </c>
      <c r="AG1015" s="12" t="s">
        <v>2545</v>
      </c>
      <c r="AH1015" s="12" t="s">
        <v>1552</v>
      </c>
    </row>
    <row r="1016" spans="2:34" ht="28.8" x14ac:dyDescent="0.3">
      <c r="B1016" s="12" t="s">
        <v>1105</v>
      </c>
      <c r="C1016" s="12" t="s">
        <v>304</v>
      </c>
      <c r="D1016" s="12" t="s">
        <v>330</v>
      </c>
      <c r="E1016" s="12" t="s">
        <v>262</v>
      </c>
      <c r="F1016" s="12" t="s">
        <v>1531</v>
      </c>
      <c r="G1016" s="12" t="s">
        <v>1532</v>
      </c>
      <c r="H1016" s="12" t="s">
        <v>1242</v>
      </c>
      <c r="I1016" s="12" t="s">
        <v>1218</v>
      </c>
      <c r="J1016" s="12" t="s">
        <v>1132</v>
      </c>
      <c r="K1016" s="12" t="s">
        <v>1243</v>
      </c>
      <c r="L1016" s="84" t="s">
        <v>722</v>
      </c>
      <c r="M1016" s="85"/>
      <c r="N1016" s="88" t="s">
        <v>722</v>
      </c>
      <c r="O1016" s="118">
        <v>2.8881359999999998E-2</v>
      </c>
      <c r="P1016" s="116">
        <v>177</v>
      </c>
      <c r="Q1016" s="116">
        <v>182.11199999999999</v>
      </c>
      <c r="R1016" s="12">
        <v>0</v>
      </c>
      <c r="S1016" s="116">
        <v>-1763.64</v>
      </c>
      <c r="T1016" s="12">
        <v>3</v>
      </c>
      <c r="U1016" s="12">
        <v>345</v>
      </c>
      <c r="V1016" s="116">
        <v>61065</v>
      </c>
      <c r="W1016" s="116">
        <v>62828.639999999999</v>
      </c>
      <c r="X1016" s="12" t="s">
        <v>259</v>
      </c>
      <c r="Y1016" s="12">
        <v>1</v>
      </c>
      <c r="Z1016" s="12">
        <v>0</v>
      </c>
      <c r="AA1016" s="12">
        <v>0</v>
      </c>
      <c r="AB1016" s="12">
        <v>0</v>
      </c>
      <c r="AC1016" s="12">
        <v>9</v>
      </c>
      <c r="AD1016" s="12">
        <v>4</v>
      </c>
      <c r="AE1016" s="12">
        <v>1</v>
      </c>
      <c r="AF1016" s="12">
        <v>27</v>
      </c>
      <c r="AG1016" s="12" t="s">
        <v>2546</v>
      </c>
      <c r="AH1016" s="12" t="s">
        <v>1552</v>
      </c>
    </row>
    <row r="1017" spans="2:34" ht="28.8" x14ac:dyDescent="0.3">
      <c r="B1017" s="12" t="s">
        <v>1105</v>
      </c>
      <c r="C1017" s="12" t="s">
        <v>304</v>
      </c>
      <c r="D1017" s="12" t="s">
        <v>330</v>
      </c>
      <c r="E1017" s="12" t="s">
        <v>259</v>
      </c>
      <c r="F1017" s="12" t="s">
        <v>2846</v>
      </c>
      <c r="G1017" s="12" t="s">
        <v>1532</v>
      </c>
      <c r="H1017" s="12" t="s">
        <v>1242</v>
      </c>
      <c r="I1017" s="12" t="s">
        <v>1218</v>
      </c>
      <c r="J1017" s="12" t="s">
        <v>1132</v>
      </c>
      <c r="K1017" s="12" t="s">
        <v>1243</v>
      </c>
      <c r="L1017" s="84" t="s">
        <v>722</v>
      </c>
      <c r="M1017" s="85"/>
      <c r="N1017" s="88" t="s">
        <v>722</v>
      </c>
      <c r="O1017" s="118">
        <v>0.23984406999999999</v>
      </c>
      <c r="P1017" s="116">
        <v>177</v>
      </c>
      <c r="Q1017" s="116">
        <v>219.45240000000001</v>
      </c>
      <c r="R1017" s="12">
        <v>0</v>
      </c>
      <c r="S1017" s="116">
        <v>-14646.078</v>
      </c>
      <c r="T1017" s="12">
        <v>4</v>
      </c>
      <c r="U1017" s="12">
        <v>345</v>
      </c>
      <c r="V1017" s="116">
        <v>61065</v>
      </c>
      <c r="W1017" s="116">
        <v>75711.077999999994</v>
      </c>
      <c r="X1017" s="12" t="s">
        <v>259</v>
      </c>
      <c r="Y1017" s="12">
        <v>1</v>
      </c>
      <c r="Z1017" s="12">
        <v>0</v>
      </c>
      <c r="AA1017" s="12">
        <v>0</v>
      </c>
      <c r="AB1017" s="12">
        <v>1</v>
      </c>
      <c r="AC1017" s="12">
        <v>7</v>
      </c>
      <c r="AD1017" s="12">
        <v>4</v>
      </c>
      <c r="AE1017" s="12">
        <v>1</v>
      </c>
      <c r="AF1017" s="12">
        <v>27</v>
      </c>
      <c r="AG1017" s="12" t="s">
        <v>2547</v>
      </c>
      <c r="AH1017" s="12" t="s">
        <v>1552</v>
      </c>
    </row>
    <row r="1018" spans="2:34" ht="28.8" x14ac:dyDescent="0.3">
      <c r="B1018" s="12" t="s">
        <v>1105</v>
      </c>
      <c r="C1018" s="12" t="s">
        <v>304</v>
      </c>
      <c r="D1018" s="12" t="s">
        <v>333</v>
      </c>
      <c r="E1018" s="12" t="s">
        <v>249</v>
      </c>
      <c r="F1018" s="12" t="s">
        <v>1531</v>
      </c>
      <c r="G1018" s="12" t="s">
        <v>1532</v>
      </c>
      <c r="H1018" s="12" t="s">
        <v>1242</v>
      </c>
      <c r="I1018" s="12" t="s">
        <v>1218</v>
      </c>
      <c r="J1018" s="12" t="s">
        <v>1132</v>
      </c>
      <c r="K1018" s="12" t="s">
        <v>1243</v>
      </c>
      <c r="L1018" s="84" t="s">
        <v>723</v>
      </c>
      <c r="M1018" s="85"/>
      <c r="N1018" s="88" t="s">
        <v>723</v>
      </c>
      <c r="O1018" s="118">
        <v>-0.53327796999999999</v>
      </c>
      <c r="P1018" s="116">
        <v>61065</v>
      </c>
      <c r="Q1018" s="116">
        <v>28500.381000000001</v>
      </c>
      <c r="R1018" s="12">
        <v>0</v>
      </c>
      <c r="S1018" s="116">
        <v>32564.618999999999</v>
      </c>
      <c r="T1018" s="12">
        <v>0</v>
      </c>
      <c r="U1018" s="12">
        <v>1</v>
      </c>
      <c r="V1018" s="116">
        <v>61065</v>
      </c>
      <c r="W1018" s="116">
        <v>28500.381000000001</v>
      </c>
      <c r="X1018" s="12" t="s">
        <v>259</v>
      </c>
      <c r="Y1018" s="12">
        <v>0</v>
      </c>
      <c r="Z1018" s="12">
        <v>0</v>
      </c>
      <c r="AA1018" s="12">
        <v>1</v>
      </c>
      <c r="AB1018" s="12">
        <v>0</v>
      </c>
      <c r="AC1018" s="12">
        <v>3</v>
      </c>
      <c r="AD1018" s="12">
        <v>5</v>
      </c>
      <c r="AE1018" s="12">
        <v>1</v>
      </c>
      <c r="AF1018" s="12">
        <v>27</v>
      </c>
      <c r="AG1018" s="12" t="s">
        <v>2548</v>
      </c>
      <c r="AH1018" s="12" t="s">
        <v>1552</v>
      </c>
    </row>
    <row r="1019" spans="2:34" ht="28.8" x14ac:dyDescent="0.3">
      <c r="B1019" s="12" t="s">
        <v>1105</v>
      </c>
      <c r="C1019" s="12" t="s">
        <v>304</v>
      </c>
      <c r="D1019" s="12" t="s">
        <v>333</v>
      </c>
      <c r="E1019" s="12" t="s">
        <v>251</v>
      </c>
      <c r="F1019" s="12" t="s">
        <v>1531</v>
      </c>
      <c r="G1019" s="12" t="s">
        <v>2898</v>
      </c>
      <c r="H1019" s="12" t="s">
        <v>1242</v>
      </c>
      <c r="I1019" s="12" t="s">
        <v>1218</v>
      </c>
      <c r="J1019" s="12" t="s">
        <v>1132</v>
      </c>
      <c r="K1019" s="12" t="s">
        <v>1243</v>
      </c>
      <c r="L1019" s="84" t="s">
        <v>723</v>
      </c>
      <c r="M1019" s="85"/>
      <c r="N1019" s="88" t="s">
        <v>723</v>
      </c>
      <c r="O1019" s="118">
        <v>-0.41674576000000002</v>
      </c>
      <c r="P1019" s="116">
        <v>61065</v>
      </c>
      <c r="Q1019" s="116">
        <v>35616.42</v>
      </c>
      <c r="R1019" s="12">
        <v>0</v>
      </c>
      <c r="S1019" s="116">
        <v>25448.58</v>
      </c>
      <c r="T1019" s="12">
        <v>0</v>
      </c>
      <c r="U1019" s="12">
        <v>1</v>
      </c>
      <c r="V1019" s="116">
        <v>61065</v>
      </c>
      <c r="W1019" s="116">
        <v>35616.42</v>
      </c>
      <c r="X1019" s="12" t="s">
        <v>259</v>
      </c>
      <c r="Y1019" s="12">
        <v>0</v>
      </c>
      <c r="Z1019" s="12">
        <v>0</v>
      </c>
      <c r="AA1019" s="12">
        <v>1</v>
      </c>
      <c r="AB1019" s="12">
        <v>0</v>
      </c>
      <c r="AC1019" s="12">
        <v>4</v>
      </c>
      <c r="AD1019" s="12">
        <v>5</v>
      </c>
      <c r="AE1019" s="12">
        <v>1</v>
      </c>
      <c r="AF1019" s="12">
        <v>27</v>
      </c>
      <c r="AG1019" s="12" t="s">
        <v>2550</v>
      </c>
      <c r="AH1019" s="12" t="s">
        <v>1552</v>
      </c>
    </row>
    <row r="1020" spans="2:34" ht="28.8" x14ac:dyDescent="0.3">
      <c r="B1020" s="12" t="s">
        <v>1105</v>
      </c>
      <c r="C1020" s="12" t="s">
        <v>304</v>
      </c>
      <c r="D1020" s="12" t="s">
        <v>333</v>
      </c>
      <c r="E1020" s="12" t="s">
        <v>254</v>
      </c>
      <c r="F1020" s="12" t="s">
        <v>2846</v>
      </c>
      <c r="G1020" s="12" t="s">
        <v>1532</v>
      </c>
      <c r="H1020" s="12" t="s">
        <v>1242</v>
      </c>
      <c r="I1020" s="12" t="s">
        <v>1218</v>
      </c>
      <c r="J1020" s="12" t="s">
        <v>1132</v>
      </c>
      <c r="K1020" s="12" t="s">
        <v>1243</v>
      </c>
      <c r="L1020" s="84" t="s">
        <v>723</v>
      </c>
      <c r="M1020" s="85"/>
      <c r="N1020" s="88" t="s">
        <v>723</v>
      </c>
      <c r="O1020" s="118">
        <v>0.74861864</v>
      </c>
      <c r="P1020" s="116">
        <v>61065</v>
      </c>
      <c r="Q1020" s="116">
        <v>106779.39750000001</v>
      </c>
      <c r="R1020" s="12">
        <v>0</v>
      </c>
      <c r="S1020" s="116">
        <v>-45714.397499999999</v>
      </c>
      <c r="T1020" s="12">
        <v>0</v>
      </c>
      <c r="U1020" s="12">
        <v>1</v>
      </c>
      <c r="V1020" s="116">
        <v>61065</v>
      </c>
      <c r="W1020" s="116">
        <v>106779.39750000001</v>
      </c>
      <c r="X1020" s="12" t="s">
        <v>259</v>
      </c>
      <c r="Y1020" s="12">
        <v>1</v>
      </c>
      <c r="Z1020" s="12">
        <v>1</v>
      </c>
      <c r="AA1020" s="12">
        <v>0</v>
      </c>
      <c r="AB1020" s="12">
        <v>0</v>
      </c>
      <c r="AC1020" s="12">
        <v>5</v>
      </c>
      <c r="AD1020" s="12">
        <v>5</v>
      </c>
      <c r="AE1020" s="12">
        <v>1</v>
      </c>
      <c r="AF1020" s="12">
        <v>27</v>
      </c>
      <c r="AG1020" s="12" t="s">
        <v>2549</v>
      </c>
      <c r="AH1020" s="12" t="s">
        <v>1552</v>
      </c>
    </row>
    <row r="1021" spans="2:34" ht="28.8" x14ac:dyDescent="0.3">
      <c r="B1021" s="12" t="s">
        <v>1105</v>
      </c>
      <c r="C1021" s="12" t="s">
        <v>304</v>
      </c>
      <c r="D1021" s="12" t="s">
        <v>333</v>
      </c>
      <c r="E1021" s="12" t="s">
        <v>246</v>
      </c>
      <c r="F1021" s="12" t="s">
        <v>1531</v>
      </c>
      <c r="G1021" s="12" t="s">
        <v>2898</v>
      </c>
      <c r="H1021" s="12" t="s">
        <v>1242</v>
      </c>
      <c r="I1021" s="12" t="s">
        <v>1218</v>
      </c>
      <c r="J1021" s="12" t="s">
        <v>1132</v>
      </c>
      <c r="K1021" s="12" t="s">
        <v>1243</v>
      </c>
      <c r="L1021" s="84" t="s">
        <v>722</v>
      </c>
      <c r="M1021" s="85"/>
      <c r="N1021" s="88" t="s">
        <v>722</v>
      </c>
      <c r="O1021" s="118">
        <v>-0.38991524999999999</v>
      </c>
      <c r="P1021" s="116">
        <v>61065</v>
      </c>
      <c r="Q1021" s="116">
        <v>37254.824999999997</v>
      </c>
      <c r="R1021" s="12">
        <v>0</v>
      </c>
      <c r="S1021" s="116">
        <v>23810.174999999999</v>
      </c>
      <c r="T1021" s="12">
        <v>1</v>
      </c>
      <c r="U1021" s="12">
        <v>1</v>
      </c>
      <c r="V1021" s="116">
        <v>61065</v>
      </c>
      <c r="W1021" s="116">
        <v>37254.824999999997</v>
      </c>
      <c r="X1021" s="12" t="s">
        <v>259</v>
      </c>
      <c r="Y1021" s="12">
        <v>0</v>
      </c>
      <c r="Z1021" s="12">
        <v>0</v>
      </c>
      <c r="AA1021" s="12">
        <v>0</v>
      </c>
      <c r="AB1021" s="12">
        <v>0</v>
      </c>
      <c r="AC1021" s="12">
        <v>2</v>
      </c>
      <c r="AD1021" s="12">
        <v>5</v>
      </c>
      <c r="AE1021" s="12">
        <v>1</v>
      </c>
      <c r="AF1021" s="12">
        <v>27</v>
      </c>
      <c r="AG1021" s="12" t="s">
        <v>2551</v>
      </c>
      <c r="AH1021" s="12" t="s">
        <v>1552</v>
      </c>
    </row>
    <row r="1022" spans="2:34" ht="28.8" x14ac:dyDescent="0.3">
      <c r="B1022" s="12" t="s">
        <v>1105</v>
      </c>
      <c r="C1022" s="12" t="s">
        <v>304</v>
      </c>
      <c r="D1022" s="12" t="s">
        <v>333</v>
      </c>
      <c r="E1022" s="12" t="s">
        <v>260</v>
      </c>
      <c r="F1022" s="12" t="s">
        <v>2846</v>
      </c>
      <c r="G1022" s="12" t="s">
        <v>2898</v>
      </c>
      <c r="H1022" s="12" t="s">
        <v>1242</v>
      </c>
      <c r="I1022" s="12" t="s">
        <v>1218</v>
      </c>
      <c r="J1022" s="12" t="s">
        <v>1132</v>
      </c>
      <c r="K1022" s="12" t="s">
        <v>1243</v>
      </c>
      <c r="L1022" s="84" t="s">
        <v>722</v>
      </c>
      <c r="M1022" s="85"/>
      <c r="N1022" s="88" t="s">
        <v>722</v>
      </c>
      <c r="O1022" s="118">
        <v>-9.2711859999999993E-2</v>
      </c>
      <c r="P1022" s="116">
        <v>61065</v>
      </c>
      <c r="Q1022" s="116">
        <v>55403.55</v>
      </c>
      <c r="R1022" s="12">
        <v>0</v>
      </c>
      <c r="S1022" s="116">
        <v>5661.45</v>
      </c>
      <c r="T1022" s="12">
        <v>2</v>
      </c>
      <c r="U1022" s="12">
        <v>1</v>
      </c>
      <c r="V1022" s="116">
        <v>61065</v>
      </c>
      <c r="W1022" s="116">
        <v>55403.55</v>
      </c>
      <c r="X1022" s="12" t="s">
        <v>259</v>
      </c>
      <c r="Y1022" s="12">
        <v>0</v>
      </c>
      <c r="Z1022" s="12">
        <v>0</v>
      </c>
      <c r="AA1022" s="12">
        <v>0</v>
      </c>
      <c r="AB1022" s="12">
        <v>0</v>
      </c>
      <c r="AC1022" s="12">
        <v>8</v>
      </c>
      <c r="AD1022" s="12">
        <v>5</v>
      </c>
      <c r="AE1022" s="12">
        <v>1</v>
      </c>
      <c r="AF1022" s="12">
        <v>27</v>
      </c>
      <c r="AG1022" s="12" t="s">
        <v>2552</v>
      </c>
      <c r="AH1022" s="12" t="s">
        <v>1552</v>
      </c>
    </row>
    <row r="1023" spans="2:34" ht="28.8" x14ac:dyDescent="0.3">
      <c r="B1023" s="12" t="s">
        <v>1105</v>
      </c>
      <c r="C1023" s="12" t="s">
        <v>304</v>
      </c>
      <c r="D1023" s="12" t="s">
        <v>333</v>
      </c>
      <c r="E1023" s="12" t="s">
        <v>262</v>
      </c>
      <c r="F1023" s="12" t="s">
        <v>1531</v>
      </c>
      <c r="G1023" s="12" t="s">
        <v>1532</v>
      </c>
      <c r="H1023" s="12" t="s">
        <v>1242</v>
      </c>
      <c r="I1023" s="12" t="s">
        <v>1218</v>
      </c>
      <c r="J1023" s="12" t="s">
        <v>1132</v>
      </c>
      <c r="K1023" s="12" t="s">
        <v>1243</v>
      </c>
      <c r="L1023" s="84" t="s">
        <v>722</v>
      </c>
      <c r="M1023" s="85"/>
      <c r="N1023" s="88" t="s">
        <v>722</v>
      </c>
      <c r="O1023" s="118">
        <v>2.8881359999999998E-2</v>
      </c>
      <c r="P1023" s="116">
        <v>61065</v>
      </c>
      <c r="Q1023" s="116">
        <v>62828.639999999999</v>
      </c>
      <c r="R1023" s="12">
        <v>0</v>
      </c>
      <c r="S1023" s="116">
        <v>-1763.64</v>
      </c>
      <c r="T1023" s="12">
        <v>3</v>
      </c>
      <c r="U1023" s="12">
        <v>1</v>
      </c>
      <c r="V1023" s="116">
        <v>61065</v>
      </c>
      <c r="W1023" s="116">
        <v>62828.639999999999</v>
      </c>
      <c r="X1023" s="12" t="s">
        <v>259</v>
      </c>
      <c r="Y1023" s="12">
        <v>1</v>
      </c>
      <c r="Z1023" s="12">
        <v>0</v>
      </c>
      <c r="AA1023" s="12">
        <v>0</v>
      </c>
      <c r="AB1023" s="12">
        <v>0</v>
      </c>
      <c r="AC1023" s="12">
        <v>9</v>
      </c>
      <c r="AD1023" s="12">
        <v>5</v>
      </c>
      <c r="AE1023" s="12">
        <v>1</v>
      </c>
      <c r="AF1023" s="12">
        <v>27</v>
      </c>
      <c r="AG1023" s="12" t="s">
        <v>2553</v>
      </c>
      <c r="AH1023" s="12" t="s">
        <v>1552</v>
      </c>
    </row>
    <row r="1024" spans="2:34" ht="28.8" x14ac:dyDescent="0.3">
      <c r="B1024" s="12" t="s">
        <v>1105</v>
      </c>
      <c r="C1024" s="12" t="s">
        <v>304</v>
      </c>
      <c r="D1024" s="12" t="s">
        <v>333</v>
      </c>
      <c r="E1024" s="12" t="s">
        <v>259</v>
      </c>
      <c r="F1024" s="12" t="s">
        <v>2846</v>
      </c>
      <c r="G1024" s="12" t="s">
        <v>1532</v>
      </c>
      <c r="H1024" s="12" t="s">
        <v>1242</v>
      </c>
      <c r="I1024" s="12" t="s">
        <v>1218</v>
      </c>
      <c r="J1024" s="12" t="s">
        <v>1132</v>
      </c>
      <c r="K1024" s="12" t="s">
        <v>1243</v>
      </c>
      <c r="L1024" s="84" t="s">
        <v>722</v>
      </c>
      <c r="M1024" s="85"/>
      <c r="N1024" s="88" t="s">
        <v>722</v>
      </c>
      <c r="O1024" s="118">
        <v>0.23984406999999999</v>
      </c>
      <c r="P1024" s="116">
        <v>61065</v>
      </c>
      <c r="Q1024" s="116">
        <v>75711.077999999994</v>
      </c>
      <c r="R1024" s="12">
        <v>0</v>
      </c>
      <c r="S1024" s="116">
        <v>-14646.078</v>
      </c>
      <c r="T1024" s="12">
        <v>4</v>
      </c>
      <c r="U1024" s="12">
        <v>1</v>
      </c>
      <c r="V1024" s="116">
        <v>61065</v>
      </c>
      <c r="W1024" s="116">
        <v>75711.077999999994</v>
      </c>
      <c r="X1024" s="12" t="s">
        <v>259</v>
      </c>
      <c r="Y1024" s="12">
        <v>1</v>
      </c>
      <c r="Z1024" s="12">
        <v>0</v>
      </c>
      <c r="AA1024" s="12">
        <v>0</v>
      </c>
      <c r="AB1024" s="12">
        <v>1</v>
      </c>
      <c r="AC1024" s="12">
        <v>7</v>
      </c>
      <c r="AD1024" s="12">
        <v>5</v>
      </c>
      <c r="AE1024" s="12">
        <v>1</v>
      </c>
      <c r="AF1024" s="12">
        <v>27</v>
      </c>
      <c r="AG1024" s="12" t="s">
        <v>2554</v>
      </c>
      <c r="AH1024" s="12" t="s">
        <v>1552</v>
      </c>
    </row>
    <row r="1025" spans="2:34" ht="43.2" x14ac:dyDescent="0.3">
      <c r="B1025" s="12" t="s">
        <v>1105</v>
      </c>
      <c r="C1025" s="12" t="s">
        <v>304</v>
      </c>
      <c r="D1025" s="12" t="s">
        <v>312</v>
      </c>
      <c r="E1025" s="12" t="s">
        <v>249</v>
      </c>
      <c r="F1025" s="12" t="s">
        <v>1531</v>
      </c>
      <c r="G1025" s="12" t="s">
        <v>1532</v>
      </c>
      <c r="H1025" s="12" t="s">
        <v>1246</v>
      </c>
      <c r="I1025" s="12" t="s">
        <v>1218</v>
      </c>
      <c r="J1025" s="12" t="s">
        <v>1157</v>
      </c>
      <c r="K1025" s="12" t="s">
        <v>1247</v>
      </c>
      <c r="L1025" s="84" t="s">
        <v>723</v>
      </c>
      <c r="M1025" s="85"/>
      <c r="N1025" s="88" t="s">
        <v>723</v>
      </c>
      <c r="O1025" s="118">
        <v>-0.55100000000000005</v>
      </c>
      <c r="P1025" s="116">
        <v>1200</v>
      </c>
      <c r="Q1025" s="116">
        <v>538.79999999999995</v>
      </c>
      <c r="R1025" s="12">
        <v>0</v>
      </c>
      <c r="S1025" s="116">
        <v>345146.4</v>
      </c>
      <c r="T1025" s="12">
        <v>0</v>
      </c>
      <c r="U1025" s="12">
        <v>522</v>
      </c>
      <c r="V1025" s="116">
        <v>626400</v>
      </c>
      <c r="W1025" s="116">
        <v>281253.59999999998</v>
      </c>
      <c r="X1025" s="12" t="s">
        <v>259</v>
      </c>
      <c r="Y1025" s="12">
        <v>0</v>
      </c>
      <c r="Z1025" s="12">
        <v>0</v>
      </c>
      <c r="AA1025" s="12">
        <v>1</v>
      </c>
      <c r="AB1025" s="12">
        <v>0</v>
      </c>
      <c r="AC1025" s="12">
        <v>3</v>
      </c>
      <c r="AD1025" s="12">
        <v>1</v>
      </c>
      <c r="AE1025" s="12">
        <v>1</v>
      </c>
      <c r="AF1025" s="12">
        <v>28</v>
      </c>
      <c r="AG1025" s="12" t="s">
        <v>2555</v>
      </c>
      <c r="AH1025" s="12" t="s">
        <v>1552</v>
      </c>
    </row>
    <row r="1026" spans="2:34" ht="43.2" x14ac:dyDescent="0.3">
      <c r="B1026" s="12" t="s">
        <v>1105</v>
      </c>
      <c r="C1026" s="12" t="s">
        <v>304</v>
      </c>
      <c r="D1026" s="12" t="s">
        <v>312</v>
      </c>
      <c r="E1026" s="12" t="s">
        <v>254</v>
      </c>
      <c r="F1026" s="12" t="s">
        <v>2846</v>
      </c>
      <c r="G1026" s="12" t="s">
        <v>1532</v>
      </c>
      <c r="H1026" s="12" t="s">
        <v>1246</v>
      </c>
      <c r="I1026" s="12" t="s">
        <v>1218</v>
      </c>
      <c r="J1026" s="12" t="s">
        <v>1157</v>
      </c>
      <c r="K1026" s="12" t="s">
        <v>1247</v>
      </c>
      <c r="L1026" s="84" t="s">
        <v>722</v>
      </c>
      <c r="M1026" s="85"/>
      <c r="N1026" s="88" t="s">
        <v>722</v>
      </c>
      <c r="O1026" s="118">
        <v>-0.35799999999999998</v>
      </c>
      <c r="P1026" s="116">
        <v>1200</v>
      </c>
      <c r="Q1026" s="116">
        <v>770.4</v>
      </c>
      <c r="R1026" s="12">
        <v>0</v>
      </c>
      <c r="S1026" s="116">
        <v>224251.2</v>
      </c>
      <c r="T1026" s="12">
        <v>1</v>
      </c>
      <c r="U1026" s="12">
        <v>522</v>
      </c>
      <c r="V1026" s="116">
        <v>626400</v>
      </c>
      <c r="W1026" s="116">
        <v>402148.8</v>
      </c>
      <c r="X1026" s="12" t="s">
        <v>259</v>
      </c>
      <c r="Y1026" s="12">
        <v>0</v>
      </c>
      <c r="Z1026" s="12">
        <v>0</v>
      </c>
      <c r="AA1026" s="12">
        <v>0</v>
      </c>
      <c r="AB1026" s="12">
        <v>0</v>
      </c>
      <c r="AC1026" s="12">
        <v>5</v>
      </c>
      <c r="AD1026" s="12">
        <v>1</v>
      </c>
      <c r="AE1026" s="12">
        <v>1</v>
      </c>
      <c r="AF1026" s="12">
        <v>28</v>
      </c>
      <c r="AG1026" s="12" t="s">
        <v>2556</v>
      </c>
      <c r="AH1026" s="12" t="s">
        <v>1552</v>
      </c>
    </row>
    <row r="1027" spans="2:34" ht="43.2" x14ac:dyDescent="0.3">
      <c r="B1027" s="12" t="s">
        <v>1105</v>
      </c>
      <c r="C1027" s="12" t="s">
        <v>304</v>
      </c>
      <c r="D1027" s="12" t="s">
        <v>312</v>
      </c>
      <c r="E1027" s="12" t="s">
        <v>251</v>
      </c>
      <c r="F1027" s="12" t="s">
        <v>1531</v>
      </c>
      <c r="G1027" s="12" t="s">
        <v>2898</v>
      </c>
      <c r="H1027" s="12" t="s">
        <v>1246</v>
      </c>
      <c r="I1027" s="12" t="s">
        <v>1218</v>
      </c>
      <c r="J1027" s="12" t="s">
        <v>1157</v>
      </c>
      <c r="K1027" s="12" t="s">
        <v>1247</v>
      </c>
      <c r="L1027" s="84" t="s">
        <v>722</v>
      </c>
      <c r="M1027" s="85"/>
      <c r="N1027" s="88" t="s">
        <v>722</v>
      </c>
      <c r="O1027" s="118">
        <v>-0.35199999999999998</v>
      </c>
      <c r="P1027" s="116">
        <v>1200</v>
      </c>
      <c r="Q1027" s="116">
        <v>777.6</v>
      </c>
      <c r="R1027" s="12">
        <v>0</v>
      </c>
      <c r="S1027" s="116">
        <v>220492.79999999999</v>
      </c>
      <c r="T1027" s="12">
        <v>2</v>
      </c>
      <c r="U1027" s="12">
        <v>522</v>
      </c>
      <c r="V1027" s="116">
        <v>626400</v>
      </c>
      <c r="W1027" s="116">
        <v>405907.20000000001</v>
      </c>
      <c r="X1027" s="12" t="s">
        <v>259</v>
      </c>
      <c r="Y1027" s="12">
        <v>0</v>
      </c>
      <c r="Z1027" s="12">
        <v>0</v>
      </c>
      <c r="AA1027" s="12">
        <v>0</v>
      </c>
      <c r="AB1027" s="12">
        <v>0</v>
      </c>
      <c r="AC1027" s="12">
        <v>4</v>
      </c>
      <c r="AD1027" s="12">
        <v>1</v>
      </c>
      <c r="AE1027" s="12">
        <v>1</v>
      </c>
      <c r="AF1027" s="12">
        <v>28</v>
      </c>
      <c r="AG1027" s="12" t="s">
        <v>2557</v>
      </c>
      <c r="AH1027" s="12" t="s">
        <v>1552</v>
      </c>
    </row>
    <row r="1028" spans="2:34" ht="43.2" x14ac:dyDescent="0.3">
      <c r="B1028" s="12" t="s">
        <v>1105</v>
      </c>
      <c r="C1028" s="12" t="s">
        <v>304</v>
      </c>
      <c r="D1028" s="12" t="s">
        <v>312</v>
      </c>
      <c r="E1028" s="12" t="s">
        <v>260</v>
      </c>
      <c r="F1028" s="12" t="s">
        <v>2846</v>
      </c>
      <c r="G1028" s="12" t="s">
        <v>2898</v>
      </c>
      <c r="H1028" s="12" t="s">
        <v>1246</v>
      </c>
      <c r="I1028" s="12" t="s">
        <v>1218</v>
      </c>
      <c r="J1028" s="12" t="s">
        <v>1157</v>
      </c>
      <c r="K1028" s="12" t="s">
        <v>1247</v>
      </c>
      <c r="L1028" s="84" t="s">
        <v>722</v>
      </c>
      <c r="M1028" s="85"/>
      <c r="N1028" s="88" t="s">
        <v>722</v>
      </c>
      <c r="O1028" s="118">
        <v>-0.35099999999999998</v>
      </c>
      <c r="P1028" s="116">
        <v>1200</v>
      </c>
      <c r="Q1028" s="116">
        <v>778.8</v>
      </c>
      <c r="R1028" s="12">
        <v>0</v>
      </c>
      <c r="S1028" s="116">
        <v>219866.4</v>
      </c>
      <c r="T1028" s="12">
        <v>3</v>
      </c>
      <c r="U1028" s="12">
        <v>522</v>
      </c>
      <c r="V1028" s="116">
        <v>626400</v>
      </c>
      <c r="W1028" s="116">
        <v>406533.6</v>
      </c>
      <c r="X1028" s="12" t="s">
        <v>259</v>
      </c>
      <c r="Y1028" s="12">
        <v>0</v>
      </c>
      <c r="Z1028" s="12">
        <v>0</v>
      </c>
      <c r="AA1028" s="12">
        <v>0</v>
      </c>
      <c r="AB1028" s="12">
        <v>0</v>
      </c>
      <c r="AC1028" s="12">
        <v>8</v>
      </c>
      <c r="AD1028" s="12">
        <v>1</v>
      </c>
      <c r="AE1028" s="12">
        <v>1</v>
      </c>
      <c r="AF1028" s="12">
        <v>28</v>
      </c>
      <c r="AG1028" s="12" t="s">
        <v>2558</v>
      </c>
      <c r="AH1028" s="12" t="s">
        <v>1552</v>
      </c>
    </row>
    <row r="1029" spans="2:34" ht="43.2" x14ac:dyDescent="0.3">
      <c r="B1029" s="12" t="s">
        <v>1105</v>
      </c>
      <c r="C1029" s="12" t="s">
        <v>304</v>
      </c>
      <c r="D1029" s="12" t="s">
        <v>312</v>
      </c>
      <c r="E1029" s="12" t="s">
        <v>259</v>
      </c>
      <c r="F1029" s="12" t="s">
        <v>2846</v>
      </c>
      <c r="G1029" s="12" t="s">
        <v>1532</v>
      </c>
      <c r="H1029" s="12" t="s">
        <v>1246</v>
      </c>
      <c r="I1029" s="12" t="s">
        <v>1218</v>
      </c>
      <c r="J1029" s="12" t="s">
        <v>1157</v>
      </c>
      <c r="K1029" s="12" t="s">
        <v>1247</v>
      </c>
      <c r="L1029" s="84" t="s">
        <v>722</v>
      </c>
      <c r="M1029" s="85"/>
      <c r="N1029" s="88" t="s">
        <v>722</v>
      </c>
      <c r="O1029" s="118">
        <v>0.26900000000000002</v>
      </c>
      <c r="P1029" s="116">
        <v>1200</v>
      </c>
      <c r="Q1029" s="116">
        <v>1522.8</v>
      </c>
      <c r="R1029" s="12">
        <v>0</v>
      </c>
      <c r="S1029" s="116">
        <v>-168501.6</v>
      </c>
      <c r="T1029" s="12">
        <v>4</v>
      </c>
      <c r="U1029" s="12">
        <v>522</v>
      </c>
      <c r="V1029" s="116">
        <v>626400</v>
      </c>
      <c r="W1029" s="116">
        <v>794901.6</v>
      </c>
      <c r="X1029" s="12" t="s">
        <v>259</v>
      </c>
      <c r="Y1029" s="12">
        <v>1</v>
      </c>
      <c r="Z1029" s="12">
        <v>0</v>
      </c>
      <c r="AA1029" s="12">
        <v>0</v>
      </c>
      <c r="AB1029" s="12">
        <v>1</v>
      </c>
      <c r="AC1029" s="12">
        <v>7</v>
      </c>
      <c r="AD1029" s="12">
        <v>1</v>
      </c>
      <c r="AE1029" s="12">
        <v>1</v>
      </c>
      <c r="AF1029" s="12">
        <v>28</v>
      </c>
      <c r="AG1029" s="12" t="s">
        <v>2559</v>
      </c>
      <c r="AH1029" s="12" t="s">
        <v>1552</v>
      </c>
    </row>
    <row r="1030" spans="2:34" ht="43.2" x14ac:dyDescent="0.3">
      <c r="B1030" s="12" t="s">
        <v>1105</v>
      </c>
      <c r="C1030" s="12" t="s">
        <v>304</v>
      </c>
      <c r="D1030" s="12" t="s">
        <v>312</v>
      </c>
      <c r="E1030" s="12" t="s">
        <v>262</v>
      </c>
      <c r="F1030" s="12" t="s">
        <v>1531</v>
      </c>
      <c r="G1030" s="12" t="s">
        <v>1532</v>
      </c>
      <c r="H1030" s="12" t="s">
        <v>1246</v>
      </c>
      <c r="I1030" s="12" t="s">
        <v>1218</v>
      </c>
      <c r="J1030" s="12" t="s">
        <v>1157</v>
      </c>
      <c r="K1030" s="12" t="s">
        <v>1247</v>
      </c>
      <c r="L1030" s="84" t="s">
        <v>722</v>
      </c>
      <c r="M1030" s="85"/>
      <c r="N1030" s="88" t="s">
        <v>722</v>
      </c>
      <c r="O1030" s="118">
        <v>0.29099999999999998</v>
      </c>
      <c r="P1030" s="116">
        <v>1200</v>
      </c>
      <c r="Q1030" s="116">
        <v>1549.2</v>
      </c>
      <c r="R1030" s="12">
        <v>0</v>
      </c>
      <c r="S1030" s="116">
        <v>-182282.4</v>
      </c>
      <c r="T1030" s="12">
        <v>5</v>
      </c>
      <c r="U1030" s="12">
        <v>522</v>
      </c>
      <c r="V1030" s="116">
        <v>626400</v>
      </c>
      <c r="W1030" s="116">
        <v>808682.4</v>
      </c>
      <c r="X1030" s="12" t="s">
        <v>259</v>
      </c>
      <c r="Y1030" s="12">
        <v>1</v>
      </c>
      <c r="Z1030" s="12">
        <v>0</v>
      </c>
      <c r="AA1030" s="12">
        <v>0</v>
      </c>
      <c r="AB1030" s="12">
        <v>0</v>
      </c>
      <c r="AC1030" s="12">
        <v>9</v>
      </c>
      <c r="AD1030" s="12">
        <v>1</v>
      </c>
      <c r="AE1030" s="12">
        <v>1</v>
      </c>
      <c r="AF1030" s="12">
        <v>28</v>
      </c>
      <c r="AG1030" s="12" t="s">
        <v>2560</v>
      </c>
      <c r="AH1030" s="12" t="s">
        <v>1552</v>
      </c>
    </row>
    <row r="1031" spans="2:34" ht="28.8" x14ac:dyDescent="0.3">
      <c r="B1031" s="12" t="s">
        <v>1105</v>
      </c>
      <c r="C1031" s="12" t="s">
        <v>304</v>
      </c>
      <c r="D1031" s="12" t="s">
        <v>322</v>
      </c>
      <c r="E1031" s="12" t="s">
        <v>249</v>
      </c>
      <c r="F1031" s="12" t="s">
        <v>1531</v>
      </c>
      <c r="G1031" s="12" t="s">
        <v>1532</v>
      </c>
      <c r="H1031" s="12" t="s">
        <v>1246</v>
      </c>
      <c r="I1031" s="12" t="s">
        <v>1218</v>
      </c>
      <c r="J1031" s="12" t="s">
        <v>1157</v>
      </c>
      <c r="K1031" s="12" t="s">
        <v>1247</v>
      </c>
      <c r="L1031" s="84" t="s">
        <v>723</v>
      </c>
      <c r="M1031" s="85"/>
      <c r="N1031" s="88" t="s">
        <v>723</v>
      </c>
      <c r="O1031" s="118">
        <v>-0.96867442000000004</v>
      </c>
      <c r="P1031" s="116">
        <v>103.2</v>
      </c>
      <c r="Q1031" s="116">
        <v>3.2328000000000001</v>
      </c>
      <c r="R1031" s="12">
        <v>0</v>
      </c>
      <c r="S1031" s="116">
        <v>52182.878400000001</v>
      </c>
      <c r="T1031" s="12">
        <v>0</v>
      </c>
      <c r="U1031" s="12">
        <v>522</v>
      </c>
      <c r="V1031" s="116">
        <v>53870.400000000001</v>
      </c>
      <c r="W1031" s="116">
        <v>1687.5216</v>
      </c>
      <c r="X1031" s="12" t="s">
        <v>259</v>
      </c>
      <c r="Y1031" s="12">
        <v>0</v>
      </c>
      <c r="Z1031" s="12">
        <v>0</v>
      </c>
      <c r="AA1031" s="12">
        <v>1</v>
      </c>
      <c r="AB1031" s="12">
        <v>0</v>
      </c>
      <c r="AC1031" s="12">
        <v>3</v>
      </c>
      <c r="AD1031" s="12">
        <v>2</v>
      </c>
      <c r="AE1031" s="12">
        <v>1</v>
      </c>
      <c r="AF1031" s="12">
        <v>28</v>
      </c>
      <c r="AG1031" s="12" t="s">
        <v>2561</v>
      </c>
      <c r="AH1031" s="12" t="s">
        <v>1552</v>
      </c>
    </row>
    <row r="1032" spans="2:34" ht="28.8" x14ac:dyDescent="0.3">
      <c r="B1032" s="12" t="s">
        <v>1105</v>
      </c>
      <c r="C1032" s="12" t="s">
        <v>304</v>
      </c>
      <c r="D1032" s="12" t="s">
        <v>322</v>
      </c>
      <c r="E1032" s="12" t="s">
        <v>260</v>
      </c>
      <c r="F1032" s="12" t="s">
        <v>2846</v>
      </c>
      <c r="G1032" s="12" t="s">
        <v>2898</v>
      </c>
      <c r="H1032" s="12" t="s">
        <v>1246</v>
      </c>
      <c r="I1032" s="12" t="s">
        <v>1218</v>
      </c>
      <c r="J1032" s="12" t="s">
        <v>1157</v>
      </c>
      <c r="K1032" s="12" t="s">
        <v>1247</v>
      </c>
      <c r="L1032" s="84" t="s">
        <v>723</v>
      </c>
      <c r="M1032" s="85"/>
      <c r="N1032" s="88" t="s">
        <v>723</v>
      </c>
      <c r="O1032" s="118">
        <v>-0.89434884000000003</v>
      </c>
      <c r="P1032" s="116">
        <v>103.2</v>
      </c>
      <c r="Q1032" s="116">
        <v>10.9032</v>
      </c>
      <c r="R1032" s="12">
        <v>0</v>
      </c>
      <c r="S1032" s="116">
        <v>48178.929600000003</v>
      </c>
      <c r="T1032" s="12">
        <v>0</v>
      </c>
      <c r="U1032" s="12">
        <v>522</v>
      </c>
      <c r="V1032" s="116">
        <v>53870.400000000001</v>
      </c>
      <c r="W1032" s="116">
        <v>5691.4704000000002</v>
      </c>
      <c r="X1032" s="12" t="s">
        <v>259</v>
      </c>
      <c r="Y1032" s="12">
        <v>0</v>
      </c>
      <c r="Z1032" s="12">
        <v>0</v>
      </c>
      <c r="AA1032" s="12">
        <v>1</v>
      </c>
      <c r="AB1032" s="12">
        <v>0</v>
      </c>
      <c r="AC1032" s="12">
        <v>8</v>
      </c>
      <c r="AD1032" s="12">
        <v>2</v>
      </c>
      <c r="AE1032" s="12">
        <v>1</v>
      </c>
      <c r="AF1032" s="12">
        <v>28</v>
      </c>
      <c r="AG1032" s="12" t="s">
        <v>2562</v>
      </c>
      <c r="AH1032" s="12" t="s">
        <v>1552</v>
      </c>
    </row>
    <row r="1033" spans="2:34" ht="28.8" x14ac:dyDescent="0.3">
      <c r="B1033" s="12" t="s">
        <v>1105</v>
      </c>
      <c r="C1033" s="12" t="s">
        <v>304</v>
      </c>
      <c r="D1033" s="12" t="s">
        <v>322</v>
      </c>
      <c r="E1033" s="12" t="s">
        <v>251</v>
      </c>
      <c r="F1033" s="12" t="s">
        <v>1531</v>
      </c>
      <c r="G1033" s="12" t="s">
        <v>2898</v>
      </c>
      <c r="H1033" s="12" t="s">
        <v>1246</v>
      </c>
      <c r="I1033" s="12" t="s">
        <v>1218</v>
      </c>
      <c r="J1033" s="12" t="s">
        <v>1157</v>
      </c>
      <c r="K1033" s="12" t="s">
        <v>1247</v>
      </c>
      <c r="L1033" s="84" t="s">
        <v>723</v>
      </c>
      <c r="M1033" s="85"/>
      <c r="N1033" s="88" t="s">
        <v>723</v>
      </c>
      <c r="O1033" s="118">
        <v>-0.47255814000000002</v>
      </c>
      <c r="P1033" s="116">
        <v>103.2</v>
      </c>
      <c r="Q1033" s="116">
        <v>54.432000000000002</v>
      </c>
      <c r="R1033" s="12">
        <v>0</v>
      </c>
      <c r="S1033" s="116">
        <v>25456.896000000001</v>
      </c>
      <c r="T1033" s="12">
        <v>0</v>
      </c>
      <c r="U1033" s="12">
        <v>522</v>
      </c>
      <c r="V1033" s="116">
        <v>53870.400000000001</v>
      </c>
      <c r="W1033" s="116">
        <v>28413.504000000001</v>
      </c>
      <c r="X1033" s="12" t="s">
        <v>259</v>
      </c>
      <c r="Y1033" s="12">
        <v>0</v>
      </c>
      <c r="Z1033" s="12">
        <v>0</v>
      </c>
      <c r="AA1033" s="12">
        <v>1</v>
      </c>
      <c r="AB1033" s="12">
        <v>0</v>
      </c>
      <c r="AC1033" s="12">
        <v>4</v>
      </c>
      <c r="AD1033" s="12">
        <v>2</v>
      </c>
      <c r="AE1033" s="12">
        <v>1</v>
      </c>
      <c r="AF1033" s="12">
        <v>28</v>
      </c>
      <c r="AG1033" s="12" t="s">
        <v>2565</v>
      </c>
      <c r="AH1033" s="12" t="s">
        <v>1552</v>
      </c>
    </row>
    <row r="1034" spans="2:34" ht="28.8" x14ac:dyDescent="0.3">
      <c r="B1034" s="12" t="s">
        <v>1105</v>
      </c>
      <c r="C1034" s="12" t="s">
        <v>304</v>
      </c>
      <c r="D1034" s="12" t="s">
        <v>322</v>
      </c>
      <c r="E1034" s="12" t="s">
        <v>262</v>
      </c>
      <c r="F1034" s="12" t="s">
        <v>1531</v>
      </c>
      <c r="G1034" s="12" t="s">
        <v>1532</v>
      </c>
      <c r="H1034" s="12" t="s">
        <v>1246</v>
      </c>
      <c r="I1034" s="12" t="s">
        <v>1218</v>
      </c>
      <c r="J1034" s="12" t="s">
        <v>1157</v>
      </c>
      <c r="K1034" s="12" t="s">
        <v>1247</v>
      </c>
      <c r="L1034" s="84" t="s">
        <v>723</v>
      </c>
      <c r="M1034" s="85"/>
      <c r="N1034" s="88" t="s">
        <v>723</v>
      </c>
      <c r="O1034" s="118">
        <v>1.46190698</v>
      </c>
      <c r="P1034" s="116">
        <v>103.2</v>
      </c>
      <c r="Q1034" s="116">
        <v>254.06880000000001</v>
      </c>
      <c r="R1034" s="12">
        <v>0</v>
      </c>
      <c r="S1034" s="116">
        <v>-78753.513599999904</v>
      </c>
      <c r="T1034" s="12">
        <v>0</v>
      </c>
      <c r="U1034" s="12">
        <v>522</v>
      </c>
      <c r="V1034" s="116">
        <v>53870.400000000001</v>
      </c>
      <c r="W1034" s="116">
        <v>132623.9136</v>
      </c>
      <c r="X1034" s="12" t="s">
        <v>259</v>
      </c>
      <c r="Y1034" s="12">
        <v>1</v>
      </c>
      <c r="Z1034" s="12">
        <v>1</v>
      </c>
      <c r="AA1034" s="12">
        <v>0</v>
      </c>
      <c r="AB1034" s="12">
        <v>0</v>
      </c>
      <c r="AC1034" s="12">
        <v>9</v>
      </c>
      <c r="AD1034" s="12">
        <v>2</v>
      </c>
      <c r="AE1034" s="12">
        <v>1</v>
      </c>
      <c r="AF1034" s="12">
        <v>28</v>
      </c>
      <c r="AG1034" s="12" t="s">
        <v>2563</v>
      </c>
      <c r="AH1034" s="12" t="s">
        <v>1552</v>
      </c>
    </row>
    <row r="1035" spans="2:34" ht="28.8" x14ac:dyDescent="0.3">
      <c r="B1035" s="12" t="s">
        <v>1105</v>
      </c>
      <c r="C1035" s="12" t="s">
        <v>304</v>
      </c>
      <c r="D1035" s="12" t="s">
        <v>322</v>
      </c>
      <c r="E1035" s="12" t="s">
        <v>259</v>
      </c>
      <c r="F1035" s="12" t="s">
        <v>2846</v>
      </c>
      <c r="G1035" s="12" t="s">
        <v>1532</v>
      </c>
      <c r="H1035" s="12" t="s">
        <v>1246</v>
      </c>
      <c r="I1035" s="12" t="s">
        <v>1218</v>
      </c>
      <c r="J1035" s="12" t="s">
        <v>1157</v>
      </c>
      <c r="K1035" s="12" t="s">
        <v>1247</v>
      </c>
      <c r="L1035" s="84" t="s">
        <v>723</v>
      </c>
      <c r="M1035" s="85"/>
      <c r="N1035" s="88" t="s">
        <v>723</v>
      </c>
      <c r="O1035" s="118">
        <v>1.8478720900000001</v>
      </c>
      <c r="P1035" s="116">
        <v>103.2</v>
      </c>
      <c r="Q1035" s="116">
        <v>293.90039999999999</v>
      </c>
      <c r="R1035" s="12">
        <v>0</v>
      </c>
      <c r="S1035" s="116">
        <v>-99545.608800000002</v>
      </c>
      <c r="T1035" s="12">
        <v>0</v>
      </c>
      <c r="U1035" s="12">
        <v>522</v>
      </c>
      <c r="V1035" s="116">
        <v>53870.400000000001</v>
      </c>
      <c r="W1035" s="116">
        <v>153416.00880000001</v>
      </c>
      <c r="X1035" s="12" t="s">
        <v>259</v>
      </c>
      <c r="Y1035" s="12">
        <v>1</v>
      </c>
      <c r="Z1035" s="12">
        <v>1</v>
      </c>
      <c r="AA1035" s="12">
        <v>0</v>
      </c>
      <c r="AB1035" s="12">
        <v>1</v>
      </c>
      <c r="AC1035" s="12">
        <v>7</v>
      </c>
      <c r="AD1035" s="12">
        <v>2</v>
      </c>
      <c r="AE1035" s="12">
        <v>1</v>
      </c>
      <c r="AF1035" s="12">
        <v>28</v>
      </c>
      <c r="AG1035" s="12" t="s">
        <v>2564</v>
      </c>
      <c r="AH1035" s="12" t="s">
        <v>1552</v>
      </c>
    </row>
    <row r="1036" spans="2:34" ht="28.8" x14ac:dyDescent="0.3">
      <c r="B1036" s="12" t="s">
        <v>1105</v>
      </c>
      <c r="C1036" s="12" t="s">
        <v>304</v>
      </c>
      <c r="D1036" s="12" t="s">
        <v>322</v>
      </c>
      <c r="E1036" s="12" t="s">
        <v>254</v>
      </c>
      <c r="F1036" s="12" t="s">
        <v>2846</v>
      </c>
      <c r="G1036" s="12" t="s">
        <v>1532</v>
      </c>
      <c r="H1036" s="12" t="s">
        <v>1246</v>
      </c>
      <c r="I1036" s="12" t="s">
        <v>1218</v>
      </c>
      <c r="J1036" s="12" t="s">
        <v>1157</v>
      </c>
      <c r="K1036" s="12" t="s">
        <v>1247</v>
      </c>
      <c r="L1036" s="84" t="s">
        <v>722</v>
      </c>
      <c r="M1036" s="85"/>
      <c r="N1036" s="88" t="s">
        <v>722</v>
      </c>
      <c r="O1036" s="118">
        <v>0.39597673999999999</v>
      </c>
      <c r="P1036" s="116">
        <v>103.2</v>
      </c>
      <c r="Q1036" s="116">
        <v>144.06479999999999</v>
      </c>
      <c r="R1036" s="12">
        <v>0</v>
      </c>
      <c r="S1036" s="116">
        <v>-21331.425599999999</v>
      </c>
      <c r="T1036" s="12">
        <v>1</v>
      </c>
      <c r="U1036" s="12">
        <v>522</v>
      </c>
      <c r="V1036" s="116">
        <v>53870.400000000001</v>
      </c>
      <c r="W1036" s="116">
        <v>75201.825599999996</v>
      </c>
      <c r="X1036" s="12" t="s">
        <v>259</v>
      </c>
      <c r="Y1036" s="12">
        <v>1</v>
      </c>
      <c r="Z1036" s="12">
        <v>0</v>
      </c>
      <c r="AA1036" s="12">
        <v>0</v>
      </c>
      <c r="AB1036" s="12">
        <v>0</v>
      </c>
      <c r="AC1036" s="12">
        <v>5</v>
      </c>
      <c r="AD1036" s="12">
        <v>2</v>
      </c>
      <c r="AE1036" s="12">
        <v>1</v>
      </c>
      <c r="AF1036" s="12">
        <v>28</v>
      </c>
      <c r="AG1036" s="12" t="s">
        <v>2566</v>
      </c>
      <c r="AH1036" s="12" t="s">
        <v>1552</v>
      </c>
    </row>
    <row r="1037" spans="2:34" ht="28.8" x14ac:dyDescent="0.3">
      <c r="B1037" s="12" t="s">
        <v>1105</v>
      </c>
      <c r="C1037" s="12" t="s">
        <v>304</v>
      </c>
      <c r="D1037" s="12" t="s">
        <v>327</v>
      </c>
      <c r="E1037" s="12" t="s">
        <v>259</v>
      </c>
      <c r="F1037" s="12" t="s">
        <v>2846</v>
      </c>
      <c r="G1037" s="12" t="s">
        <v>1532</v>
      </c>
      <c r="H1037" s="12" t="s">
        <v>1246</v>
      </c>
      <c r="I1037" s="12" t="s">
        <v>1218</v>
      </c>
      <c r="J1037" s="12" t="s">
        <v>1157</v>
      </c>
      <c r="K1037" s="12" t="s">
        <v>1247</v>
      </c>
      <c r="L1037" s="84" t="s">
        <v>723</v>
      </c>
      <c r="M1037" s="85"/>
      <c r="N1037" s="88" t="s">
        <v>723</v>
      </c>
      <c r="O1037" s="118">
        <v>-0.93792935</v>
      </c>
      <c r="P1037" s="116">
        <v>220.8</v>
      </c>
      <c r="Q1037" s="116">
        <v>13.7052</v>
      </c>
      <c r="R1037" s="12">
        <v>0</v>
      </c>
      <c r="S1037" s="116">
        <v>108103.4856</v>
      </c>
      <c r="T1037" s="12">
        <v>0</v>
      </c>
      <c r="U1037" s="12">
        <v>522</v>
      </c>
      <c r="V1037" s="116">
        <v>115257.60000000001</v>
      </c>
      <c r="W1037" s="116">
        <v>7154.1144000000004</v>
      </c>
      <c r="X1037" s="12" t="s">
        <v>259</v>
      </c>
      <c r="Y1037" s="12">
        <v>0</v>
      </c>
      <c r="Z1037" s="12">
        <v>0</v>
      </c>
      <c r="AA1037" s="12">
        <v>1</v>
      </c>
      <c r="AB1037" s="12">
        <v>1</v>
      </c>
      <c r="AC1037" s="12">
        <v>7</v>
      </c>
      <c r="AD1037" s="12">
        <v>3</v>
      </c>
      <c r="AE1037" s="12">
        <v>1</v>
      </c>
      <c r="AF1037" s="12">
        <v>28</v>
      </c>
      <c r="AG1037" s="12" t="s">
        <v>2567</v>
      </c>
      <c r="AH1037" s="12" t="s">
        <v>1552</v>
      </c>
    </row>
    <row r="1038" spans="2:34" ht="28.8" x14ac:dyDescent="0.3">
      <c r="B1038" s="12" t="s">
        <v>1105</v>
      </c>
      <c r="C1038" s="12" t="s">
        <v>304</v>
      </c>
      <c r="D1038" s="12" t="s">
        <v>327</v>
      </c>
      <c r="E1038" s="12" t="s">
        <v>260</v>
      </c>
      <c r="F1038" s="12" t="s">
        <v>2846</v>
      </c>
      <c r="G1038" s="12" t="s">
        <v>2898</v>
      </c>
      <c r="H1038" s="12" t="s">
        <v>1246</v>
      </c>
      <c r="I1038" s="12" t="s">
        <v>1218</v>
      </c>
      <c r="J1038" s="12" t="s">
        <v>1157</v>
      </c>
      <c r="K1038" s="12" t="s">
        <v>1247</v>
      </c>
      <c r="L1038" s="84" t="s">
        <v>723</v>
      </c>
      <c r="M1038" s="85"/>
      <c r="N1038" s="88" t="s">
        <v>723</v>
      </c>
      <c r="O1038" s="118">
        <v>-0.84127717000000002</v>
      </c>
      <c r="P1038" s="116">
        <v>220.8</v>
      </c>
      <c r="Q1038" s="116">
        <v>35.045999999999999</v>
      </c>
      <c r="R1038" s="12">
        <v>0</v>
      </c>
      <c r="S1038" s="116">
        <v>96963.587999999902</v>
      </c>
      <c r="T1038" s="12">
        <v>0</v>
      </c>
      <c r="U1038" s="12">
        <v>522</v>
      </c>
      <c r="V1038" s="116">
        <v>115257.60000000001</v>
      </c>
      <c r="W1038" s="116">
        <v>18294.011999999999</v>
      </c>
      <c r="X1038" s="12" t="s">
        <v>259</v>
      </c>
      <c r="Y1038" s="12">
        <v>0</v>
      </c>
      <c r="Z1038" s="12">
        <v>0</v>
      </c>
      <c r="AA1038" s="12">
        <v>1</v>
      </c>
      <c r="AB1038" s="12">
        <v>0</v>
      </c>
      <c r="AC1038" s="12">
        <v>8</v>
      </c>
      <c r="AD1038" s="12">
        <v>3</v>
      </c>
      <c r="AE1038" s="12">
        <v>1</v>
      </c>
      <c r="AF1038" s="12">
        <v>28</v>
      </c>
      <c r="AG1038" s="12" t="s">
        <v>2568</v>
      </c>
      <c r="AH1038" s="12" t="s">
        <v>1552</v>
      </c>
    </row>
    <row r="1039" spans="2:34" ht="28.8" x14ac:dyDescent="0.3">
      <c r="B1039" s="12" t="s">
        <v>1105</v>
      </c>
      <c r="C1039" s="12" t="s">
        <v>304</v>
      </c>
      <c r="D1039" s="12" t="s">
        <v>327</v>
      </c>
      <c r="E1039" s="12" t="s">
        <v>262</v>
      </c>
      <c r="F1039" s="12" t="s">
        <v>1531</v>
      </c>
      <c r="G1039" s="12" t="s">
        <v>1532</v>
      </c>
      <c r="H1039" s="12" t="s">
        <v>1246</v>
      </c>
      <c r="I1039" s="12" t="s">
        <v>1218</v>
      </c>
      <c r="J1039" s="12" t="s">
        <v>1157</v>
      </c>
      <c r="K1039" s="12" t="s">
        <v>1247</v>
      </c>
      <c r="L1039" s="84" t="s">
        <v>723</v>
      </c>
      <c r="M1039" s="85"/>
      <c r="N1039" s="88" t="s">
        <v>723</v>
      </c>
      <c r="O1039" s="118">
        <v>-0.82459238999999995</v>
      </c>
      <c r="P1039" s="116">
        <v>220.8</v>
      </c>
      <c r="Q1039" s="116">
        <v>38.729999999999997</v>
      </c>
      <c r="R1039" s="12">
        <v>0</v>
      </c>
      <c r="S1039" s="116">
        <v>95040.54</v>
      </c>
      <c r="T1039" s="12">
        <v>0</v>
      </c>
      <c r="U1039" s="12">
        <v>522</v>
      </c>
      <c r="V1039" s="116">
        <v>115257.60000000001</v>
      </c>
      <c r="W1039" s="116">
        <v>20217.060000000001</v>
      </c>
      <c r="X1039" s="12" t="s">
        <v>259</v>
      </c>
      <c r="Y1039" s="12">
        <v>0</v>
      </c>
      <c r="Z1039" s="12">
        <v>0</v>
      </c>
      <c r="AA1039" s="12">
        <v>1</v>
      </c>
      <c r="AB1039" s="12">
        <v>0</v>
      </c>
      <c r="AC1039" s="12">
        <v>9</v>
      </c>
      <c r="AD1039" s="12">
        <v>3</v>
      </c>
      <c r="AE1039" s="12">
        <v>1</v>
      </c>
      <c r="AF1039" s="12">
        <v>28</v>
      </c>
      <c r="AG1039" s="12" t="s">
        <v>2569</v>
      </c>
      <c r="AH1039" s="12" t="s">
        <v>1552</v>
      </c>
    </row>
    <row r="1040" spans="2:34" ht="28.8" x14ac:dyDescent="0.3">
      <c r="B1040" s="12" t="s">
        <v>1105</v>
      </c>
      <c r="C1040" s="12" t="s">
        <v>304</v>
      </c>
      <c r="D1040" s="12" t="s">
        <v>327</v>
      </c>
      <c r="E1040" s="12" t="s">
        <v>254</v>
      </c>
      <c r="F1040" s="12" t="s">
        <v>2846</v>
      </c>
      <c r="G1040" s="12" t="s">
        <v>1532</v>
      </c>
      <c r="H1040" s="12" t="s">
        <v>1246</v>
      </c>
      <c r="I1040" s="12" t="s">
        <v>1218</v>
      </c>
      <c r="J1040" s="12" t="s">
        <v>1157</v>
      </c>
      <c r="K1040" s="12" t="s">
        <v>1247</v>
      </c>
      <c r="L1040" s="84" t="s">
        <v>723</v>
      </c>
      <c r="M1040" s="85"/>
      <c r="N1040" s="88" t="s">
        <v>723</v>
      </c>
      <c r="O1040" s="118">
        <v>-0.68597825999999995</v>
      </c>
      <c r="P1040" s="116">
        <v>220.8</v>
      </c>
      <c r="Q1040" s="116">
        <v>69.335999999999999</v>
      </c>
      <c r="R1040" s="12">
        <v>0</v>
      </c>
      <c r="S1040" s="116">
        <v>79064.207999999999</v>
      </c>
      <c r="T1040" s="12">
        <v>0</v>
      </c>
      <c r="U1040" s="12">
        <v>522</v>
      </c>
      <c r="V1040" s="116">
        <v>115257.60000000001</v>
      </c>
      <c r="W1040" s="116">
        <v>36193.392</v>
      </c>
      <c r="X1040" s="12" t="s">
        <v>259</v>
      </c>
      <c r="Y1040" s="12">
        <v>0</v>
      </c>
      <c r="Z1040" s="12">
        <v>0</v>
      </c>
      <c r="AA1040" s="12">
        <v>1</v>
      </c>
      <c r="AB1040" s="12">
        <v>0</v>
      </c>
      <c r="AC1040" s="12">
        <v>5</v>
      </c>
      <c r="AD1040" s="12">
        <v>3</v>
      </c>
      <c r="AE1040" s="12">
        <v>1</v>
      </c>
      <c r="AF1040" s="12">
        <v>28</v>
      </c>
      <c r="AG1040" s="12" t="s">
        <v>2570</v>
      </c>
      <c r="AH1040" s="12" t="s">
        <v>1552</v>
      </c>
    </row>
    <row r="1041" spans="2:34" ht="28.8" x14ac:dyDescent="0.3">
      <c r="B1041" s="12" t="s">
        <v>1105</v>
      </c>
      <c r="C1041" s="12" t="s">
        <v>304</v>
      </c>
      <c r="D1041" s="12" t="s">
        <v>327</v>
      </c>
      <c r="E1041" s="12" t="s">
        <v>249</v>
      </c>
      <c r="F1041" s="12" t="s">
        <v>1531</v>
      </c>
      <c r="G1041" s="12" t="s">
        <v>1532</v>
      </c>
      <c r="H1041" s="12" t="s">
        <v>1246</v>
      </c>
      <c r="I1041" s="12" t="s">
        <v>1218</v>
      </c>
      <c r="J1041" s="12" t="s">
        <v>1157</v>
      </c>
      <c r="K1041" s="12" t="s">
        <v>1247</v>
      </c>
      <c r="L1041" s="84" t="s">
        <v>723</v>
      </c>
      <c r="M1041" s="85"/>
      <c r="N1041" s="88" t="s">
        <v>723</v>
      </c>
      <c r="O1041" s="118">
        <v>-0.64128803999999995</v>
      </c>
      <c r="P1041" s="116">
        <v>220.8</v>
      </c>
      <c r="Q1041" s="116">
        <v>79.203599999999994</v>
      </c>
      <c r="R1041" s="12">
        <v>0</v>
      </c>
      <c r="S1041" s="116">
        <v>73913.320799999899</v>
      </c>
      <c r="T1041" s="12">
        <v>0</v>
      </c>
      <c r="U1041" s="12">
        <v>522</v>
      </c>
      <c r="V1041" s="116">
        <v>115257.60000000001</v>
      </c>
      <c r="W1041" s="116">
        <v>41344.279199999997</v>
      </c>
      <c r="X1041" s="12" t="s">
        <v>259</v>
      </c>
      <c r="Y1041" s="12">
        <v>0</v>
      </c>
      <c r="Z1041" s="12">
        <v>0</v>
      </c>
      <c r="AA1041" s="12">
        <v>1</v>
      </c>
      <c r="AB1041" s="12">
        <v>0</v>
      </c>
      <c r="AC1041" s="12">
        <v>3</v>
      </c>
      <c r="AD1041" s="12">
        <v>3</v>
      </c>
      <c r="AE1041" s="12">
        <v>1</v>
      </c>
      <c r="AF1041" s="12">
        <v>28</v>
      </c>
      <c r="AG1041" s="12" t="s">
        <v>2571</v>
      </c>
      <c r="AH1041" s="12" t="s">
        <v>1552</v>
      </c>
    </row>
    <row r="1042" spans="2:34" ht="28.8" x14ac:dyDescent="0.3">
      <c r="B1042" s="12" t="s">
        <v>1105</v>
      </c>
      <c r="C1042" s="12" t="s">
        <v>304</v>
      </c>
      <c r="D1042" s="12" t="s">
        <v>327</v>
      </c>
      <c r="E1042" s="12" t="s">
        <v>251</v>
      </c>
      <c r="F1042" s="12" t="s">
        <v>1531</v>
      </c>
      <c r="G1042" s="12" t="s">
        <v>2898</v>
      </c>
      <c r="H1042" s="12" t="s">
        <v>1246</v>
      </c>
      <c r="I1042" s="12" t="s">
        <v>1218</v>
      </c>
      <c r="J1042" s="12" t="s">
        <v>1157</v>
      </c>
      <c r="K1042" s="12" t="s">
        <v>1247</v>
      </c>
      <c r="L1042" s="84" t="s">
        <v>722</v>
      </c>
      <c r="M1042" s="85"/>
      <c r="N1042" s="88" t="s">
        <v>722</v>
      </c>
      <c r="O1042" s="118">
        <v>-0.31678261000000002</v>
      </c>
      <c r="P1042" s="116">
        <v>220.8</v>
      </c>
      <c r="Q1042" s="116">
        <v>150.8544</v>
      </c>
      <c r="R1042" s="12">
        <v>0</v>
      </c>
      <c r="S1042" s="116">
        <v>36511.603199999998</v>
      </c>
      <c r="T1042" s="12">
        <v>1</v>
      </c>
      <c r="U1042" s="12">
        <v>522</v>
      </c>
      <c r="V1042" s="116">
        <v>115257.60000000001</v>
      </c>
      <c r="W1042" s="116">
        <v>78745.996799999994</v>
      </c>
      <c r="X1042" s="12" t="s">
        <v>259</v>
      </c>
      <c r="Y1042" s="12">
        <v>0</v>
      </c>
      <c r="Z1042" s="12">
        <v>0</v>
      </c>
      <c r="AA1042" s="12">
        <v>0</v>
      </c>
      <c r="AB1042" s="12">
        <v>0</v>
      </c>
      <c r="AC1042" s="12">
        <v>4</v>
      </c>
      <c r="AD1042" s="12">
        <v>3</v>
      </c>
      <c r="AE1042" s="12">
        <v>1</v>
      </c>
      <c r="AF1042" s="12">
        <v>28</v>
      </c>
      <c r="AG1042" s="12" t="s">
        <v>2572</v>
      </c>
      <c r="AH1042" s="12" t="s">
        <v>1552</v>
      </c>
    </row>
    <row r="1043" spans="2:34" ht="28.8" x14ac:dyDescent="0.3">
      <c r="B1043" s="12" t="s">
        <v>1105</v>
      </c>
      <c r="C1043" s="12" t="s">
        <v>304</v>
      </c>
      <c r="D1043" s="12" t="s">
        <v>330</v>
      </c>
      <c r="E1043" s="12" t="s">
        <v>249</v>
      </c>
      <c r="F1043" s="12" t="s">
        <v>1531</v>
      </c>
      <c r="G1043" s="12" t="s">
        <v>1532</v>
      </c>
      <c r="H1043" s="12" t="s">
        <v>1246</v>
      </c>
      <c r="I1043" s="12" t="s">
        <v>1218</v>
      </c>
      <c r="J1043" s="12" t="s">
        <v>1157</v>
      </c>
      <c r="K1043" s="12" t="s">
        <v>1247</v>
      </c>
      <c r="L1043" s="84" t="s">
        <v>723</v>
      </c>
      <c r="M1043" s="85"/>
      <c r="N1043" s="88" t="s">
        <v>723</v>
      </c>
      <c r="O1043" s="118">
        <v>-0.59236456999999998</v>
      </c>
      <c r="P1043" s="116">
        <v>1524</v>
      </c>
      <c r="Q1043" s="116">
        <v>621.2364</v>
      </c>
      <c r="R1043" s="12">
        <v>0</v>
      </c>
      <c r="S1043" s="116">
        <v>471242.5992</v>
      </c>
      <c r="T1043" s="12">
        <v>0</v>
      </c>
      <c r="U1043" s="12">
        <v>522</v>
      </c>
      <c r="V1043" s="116">
        <v>795528</v>
      </c>
      <c r="W1043" s="116">
        <v>324285.4008</v>
      </c>
      <c r="X1043" s="12" t="s">
        <v>259</v>
      </c>
      <c r="Y1043" s="12">
        <v>0</v>
      </c>
      <c r="Z1043" s="12">
        <v>0</v>
      </c>
      <c r="AA1043" s="12">
        <v>1</v>
      </c>
      <c r="AB1043" s="12">
        <v>0</v>
      </c>
      <c r="AC1043" s="12">
        <v>3</v>
      </c>
      <c r="AD1043" s="12">
        <v>4</v>
      </c>
      <c r="AE1043" s="12">
        <v>1</v>
      </c>
      <c r="AF1043" s="12">
        <v>28</v>
      </c>
      <c r="AG1043" s="12" t="s">
        <v>2573</v>
      </c>
      <c r="AH1043" s="12" t="s">
        <v>1552</v>
      </c>
    </row>
    <row r="1044" spans="2:34" ht="28.8" x14ac:dyDescent="0.3">
      <c r="B1044" s="12" t="s">
        <v>1105</v>
      </c>
      <c r="C1044" s="12" t="s">
        <v>304</v>
      </c>
      <c r="D1044" s="12" t="s">
        <v>330</v>
      </c>
      <c r="E1044" s="12" t="s">
        <v>260</v>
      </c>
      <c r="F1044" s="12" t="s">
        <v>2846</v>
      </c>
      <c r="G1044" s="12" t="s">
        <v>2898</v>
      </c>
      <c r="H1044" s="12" t="s">
        <v>1246</v>
      </c>
      <c r="I1044" s="12" t="s">
        <v>1218</v>
      </c>
      <c r="J1044" s="12" t="s">
        <v>1157</v>
      </c>
      <c r="K1044" s="12" t="s">
        <v>1247</v>
      </c>
      <c r="L1044" s="84" t="s">
        <v>723</v>
      </c>
      <c r="M1044" s="85"/>
      <c r="N1044" s="88" t="s">
        <v>723</v>
      </c>
      <c r="O1044" s="118">
        <v>-0.45882598000000002</v>
      </c>
      <c r="P1044" s="116">
        <v>1524</v>
      </c>
      <c r="Q1044" s="116">
        <v>824.74919999999997</v>
      </c>
      <c r="R1044" s="12">
        <v>0</v>
      </c>
      <c r="S1044" s="116">
        <v>365008.91759999999</v>
      </c>
      <c r="T1044" s="12">
        <v>0</v>
      </c>
      <c r="U1044" s="12">
        <v>522</v>
      </c>
      <c r="V1044" s="116">
        <v>795528</v>
      </c>
      <c r="W1044" s="116">
        <v>430519.08240000001</v>
      </c>
      <c r="X1044" s="12" t="s">
        <v>259</v>
      </c>
      <c r="Y1044" s="12">
        <v>0</v>
      </c>
      <c r="Z1044" s="12">
        <v>0</v>
      </c>
      <c r="AA1044" s="12">
        <v>1</v>
      </c>
      <c r="AB1044" s="12">
        <v>0</v>
      </c>
      <c r="AC1044" s="12">
        <v>8</v>
      </c>
      <c r="AD1044" s="12">
        <v>4</v>
      </c>
      <c r="AE1044" s="12">
        <v>1</v>
      </c>
      <c r="AF1044" s="12">
        <v>28</v>
      </c>
      <c r="AG1044" s="12" t="s">
        <v>2574</v>
      </c>
      <c r="AH1044" s="12" t="s">
        <v>1552</v>
      </c>
    </row>
    <row r="1045" spans="2:34" ht="28.8" x14ac:dyDescent="0.3">
      <c r="B1045" s="12" t="s">
        <v>1105</v>
      </c>
      <c r="C1045" s="12" t="s">
        <v>304</v>
      </c>
      <c r="D1045" s="12" t="s">
        <v>330</v>
      </c>
      <c r="E1045" s="12" t="s">
        <v>251</v>
      </c>
      <c r="F1045" s="12" t="s">
        <v>1531</v>
      </c>
      <c r="G1045" s="12" t="s">
        <v>2898</v>
      </c>
      <c r="H1045" s="12" t="s">
        <v>1246</v>
      </c>
      <c r="I1045" s="12" t="s">
        <v>1218</v>
      </c>
      <c r="J1045" s="12" t="s">
        <v>1157</v>
      </c>
      <c r="K1045" s="12" t="s">
        <v>1247</v>
      </c>
      <c r="L1045" s="84" t="s">
        <v>722</v>
      </c>
      <c r="M1045" s="85"/>
      <c r="N1045" s="88" t="s">
        <v>722</v>
      </c>
      <c r="O1045" s="118">
        <v>-0.35506142000000002</v>
      </c>
      <c r="P1045" s="116">
        <v>1524</v>
      </c>
      <c r="Q1045" s="116">
        <v>982.88639999999998</v>
      </c>
      <c r="R1045" s="12">
        <v>0</v>
      </c>
      <c r="S1045" s="116">
        <v>282461.29920000001</v>
      </c>
      <c r="T1045" s="12">
        <v>1</v>
      </c>
      <c r="U1045" s="12">
        <v>522</v>
      </c>
      <c r="V1045" s="116">
        <v>795528</v>
      </c>
      <c r="W1045" s="116">
        <v>513066.70079999999</v>
      </c>
      <c r="X1045" s="12" t="s">
        <v>259</v>
      </c>
      <c r="Y1045" s="12">
        <v>0</v>
      </c>
      <c r="Z1045" s="12">
        <v>0</v>
      </c>
      <c r="AA1045" s="12">
        <v>0</v>
      </c>
      <c r="AB1045" s="12">
        <v>0</v>
      </c>
      <c r="AC1045" s="12">
        <v>4</v>
      </c>
      <c r="AD1045" s="12">
        <v>4</v>
      </c>
      <c r="AE1045" s="12">
        <v>1</v>
      </c>
      <c r="AF1045" s="12">
        <v>28</v>
      </c>
      <c r="AG1045" s="12" t="s">
        <v>2575</v>
      </c>
      <c r="AH1045" s="12" t="s">
        <v>1552</v>
      </c>
    </row>
    <row r="1046" spans="2:34" ht="28.8" x14ac:dyDescent="0.3">
      <c r="B1046" s="12" t="s">
        <v>1105</v>
      </c>
      <c r="C1046" s="12" t="s">
        <v>304</v>
      </c>
      <c r="D1046" s="12" t="s">
        <v>330</v>
      </c>
      <c r="E1046" s="12" t="s">
        <v>254</v>
      </c>
      <c r="F1046" s="12" t="s">
        <v>2846</v>
      </c>
      <c r="G1046" s="12" t="s">
        <v>1532</v>
      </c>
      <c r="H1046" s="12" t="s">
        <v>1246</v>
      </c>
      <c r="I1046" s="12" t="s">
        <v>1218</v>
      </c>
      <c r="J1046" s="12" t="s">
        <v>1157</v>
      </c>
      <c r="K1046" s="12" t="s">
        <v>1247</v>
      </c>
      <c r="L1046" s="84" t="s">
        <v>722</v>
      </c>
      <c r="M1046" s="85"/>
      <c r="N1046" s="88" t="s">
        <v>722</v>
      </c>
      <c r="O1046" s="118">
        <v>-0.35446142000000003</v>
      </c>
      <c r="P1046" s="116">
        <v>1524</v>
      </c>
      <c r="Q1046" s="116">
        <v>983.80079999999998</v>
      </c>
      <c r="R1046" s="12">
        <v>0</v>
      </c>
      <c r="S1046" s="116">
        <v>281983.98239999998</v>
      </c>
      <c r="T1046" s="12">
        <v>2</v>
      </c>
      <c r="U1046" s="12">
        <v>522</v>
      </c>
      <c r="V1046" s="116">
        <v>795528</v>
      </c>
      <c r="W1046" s="116">
        <v>513544.01760000002</v>
      </c>
      <c r="X1046" s="12" t="s">
        <v>259</v>
      </c>
      <c r="Y1046" s="12">
        <v>0</v>
      </c>
      <c r="Z1046" s="12">
        <v>0</v>
      </c>
      <c r="AA1046" s="12">
        <v>0</v>
      </c>
      <c r="AB1046" s="12">
        <v>0</v>
      </c>
      <c r="AC1046" s="12">
        <v>5</v>
      </c>
      <c r="AD1046" s="12">
        <v>4</v>
      </c>
      <c r="AE1046" s="12">
        <v>1</v>
      </c>
      <c r="AF1046" s="12">
        <v>28</v>
      </c>
      <c r="AG1046" s="12" t="s">
        <v>2576</v>
      </c>
      <c r="AH1046" s="12" t="s">
        <v>1552</v>
      </c>
    </row>
    <row r="1047" spans="2:34" ht="28.8" x14ac:dyDescent="0.3">
      <c r="B1047" s="12" t="s">
        <v>1105</v>
      </c>
      <c r="C1047" s="12" t="s">
        <v>304</v>
      </c>
      <c r="D1047" s="12" t="s">
        <v>330</v>
      </c>
      <c r="E1047" s="12" t="s">
        <v>259</v>
      </c>
      <c r="F1047" s="12" t="s">
        <v>2846</v>
      </c>
      <c r="G1047" s="12" t="s">
        <v>1532</v>
      </c>
      <c r="H1047" s="12" t="s">
        <v>1246</v>
      </c>
      <c r="I1047" s="12" t="s">
        <v>1218</v>
      </c>
      <c r="J1047" s="12" t="s">
        <v>1157</v>
      </c>
      <c r="K1047" s="12" t="s">
        <v>1247</v>
      </c>
      <c r="L1047" s="84" t="s">
        <v>722</v>
      </c>
      <c r="M1047" s="85"/>
      <c r="N1047" s="88" t="s">
        <v>722</v>
      </c>
      <c r="O1047" s="118">
        <v>0.20105354</v>
      </c>
      <c r="P1047" s="116">
        <v>1524</v>
      </c>
      <c r="Q1047" s="116">
        <v>1830.4056</v>
      </c>
      <c r="R1047" s="12">
        <v>0</v>
      </c>
      <c r="S1047" s="116">
        <v>-159943.72320000001</v>
      </c>
      <c r="T1047" s="12">
        <v>3</v>
      </c>
      <c r="U1047" s="12">
        <v>522</v>
      </c>
      <c r="V1047" s="116">
        <v>795528</v>
      </c>
      <c r="W1047" s="116">
        <v>955471.72320000001</v>
      </c>
      <c r="X1047" s="12" t="s">
        <v>259</v>
      </c>
      <c r="Y1047" s="12">
        <v>1</v>
      </c>
      <c r="Z1047" s="12">
        <v>0</v>
      </c>
      <c r="AA1047" s="12">
        <v>0</v>
      </c>
      <c r="AB1047" s="12">
        <v>1</v>
      </c>
      <c r="AC1047" s="12">
        <v>7</v>
      </c>
      <c r="AD1047" s="12">
        <v>4</v>
      </c>
      <c r="AE1047" s="12">
        <v>1</v>
      </c>
      <c r="AF1047" s="12">
        <v>28</v>
      </c>
      <c r="AG1047" s="12" t="s">
        <v>2577</v>
      </c>
      <c r="AH1047" s="12" t="s">
        <v>1552</v>
      </c>
    </row>
    <row r="1048" spans="2:34" ht="28.8" x14ac:dyDescent="0.3">
      <c r="B1048" s="12" t="s">
        <v>1105</v>
      </c>
      <c r="C1048" s="12" t="s">
        <v>304</v>
      </c>
      <c r="D1048" s="12" t="s">
        <v>330</v>
      </c>
      <c r="E1048" s="12" t="s">
        <v>262</v>
      </c>
      <c r="F1048" s="12" t="s">
        <v>1531</v>
      </c>
      <c r="G1048" s="12" t="s">
        <v>1532</v>
      </c>
      <c r="H1048" s="12" t="s">
        <v>1246</v>
      </c>
      <c r="I1048" s="12" t="s">
        <v>1218</v>
      </c>
      <c r="J1048" s="12" t="s">
        <v>1157</v>
      </c>
      <c r="K1048" s="12" t="s">
        <v>1247</v>
      </c>
      <c r="L1048" s="84" t="s">
        <v>722</v>
      </c>
      <c r="M1048" s="85"/>
      <c r="N1048" s="88" t="s">
        <v>722</v>
      </c>
      <c r="O1048" s="118">
        <v>0.20866063000000001</v>
      </c>
      <c r="P1048" s="116">
        <v>1524</v>
      </c>
      <c r="Q1048" s="116">
        <v>1841.9988000000001</v>
      </c>
      <c r="R1048" s="12">
        <v>0</v>
      </c>
      <c r="S1048" s="116">
        <v>-165995.37359999999</v>
      </c>
      <c r="T1048" s="12">
        <v>4</v>
      </c>
      <c r="U1048" s="12">
        <v>522</v>
      </c>
      <c r="V1048" s="116">
        <v>795528</v>
      </c>
      <c r="W1048" s="116">
        <v>961523.37360000005</v>
      </c>
      <c r="X1048" s="12" t="s">
        <v>259</v>
      </c>
      <c r="Y1048" s="12">
        <v>1</v>
      </c>
      <c r="Z1048" s="12">
        <v>0</v>
      </c>
      <c r="AA1048" s="12">
        <v>0</v>
      </c>
      <c r="AB1048" s="12">
        <v>0</v>
      </c>
      <c r="AC1048" s="12">
        <v>9</v>
      </c>
      <c r="AD1048" s="12">
        <v>4</v>
      </c>
      <c r="AE1048" s="12">
        <v>1</v>
      </c>
      <c r="AF1048" s="12">
        <v>28</v>
      </c>
      <c r="AG1048" s="12" t="s">
        <v>2578</v>
      </c>
      <c r="AH1048" s="12" t="s">
        <v>1552</v>
      </c>
    </row>
    <row r="1049" spans="2:34" ht="28.8" x14ac:dyDescent="0.3">
      <c r="B1049" s="12" t="s">
        <v>1105</v>
      </c>
      <c r="C1049" s="12" t="s">
        <v>304</v>
      </c>
      <c r="D1049" s="12" t="s">
        <v>333</v>
      </c>
      <c r="E1049" s="12" t="s">
        <v>249</v>
      </c>
      <c r="F1049" s="12" t="s">
        <v>1531</v>
      </c>
      <c r="G1049" s="12" t="s">
        <v>1532</v>
      </c>
      <c r="H1049" s="12" t="s">
        <v>1246</v>
      </c>
      <c r="I1049" s="12" t="s">
        <v>1218</v>
      </c>
      <c r="J1049" s="12" t="s">
        <v>1157</v>
      </c>
      <c r="K1049" s="12" t="s">
        <v>1247</v>
      </c>
      <c r="L1049" s="84" t="s">
        <v>723</v>
      </c>
      <c r="M1049" s="85"/>
      <c r="N1049" s="88" t="s">
        <v>723</v>
      </c>
      <c r="O1049" s="118">
        <v>-0.59236456999999998</v>
      </c>
      <c r="P1049" s="116">
        <v>795528</v>
      </c>
      <c r="Q1049" s="116">
        <v>324285.4008</v>
      </c>
      <c r="R1049" s="12">
        <v>0</v>
      </c>
      <c r="S1049" s="116">
        <v>471242.5992</v>
      </c>
      <c r="T1049" s="12">
        <v>0</v>
      </c>
      <c r="U1049" s="12">
        <v>1</v>
      </c>
      <c r="V1049" s="116">
        <v>795528</v>
      </c>
      <c r="W1049" s="116">
        <v>324285.4008</v>
      </c>
      <c r="X1049" s="12" t="s">
        <v>259</v>
      </c>
      <c r="Y1049" s="12">
        <v>0</v>
      </c>
      <c r="Z1049" s="12">
        <v>0</v>
      </c>
      <c r="AA1049" s="12">
        <v>1</v>
      </c>
      <c r="AB1049" s="12">
        <v>0</v>
      </c>
      <c r="AC1049" s="12">
        <v>3</v>
      </c>
      <c r="AD1049" s="12">
        <v>5</v>
      </c>
      <c r="AE1049" s="12">
        <v>1</v>
      </c>
      <c r="AF1049" s="12">
        <v>28</v>
      </c>
      <c r="AG1049" s="12" t="s">
        <v>2579</v>
      </c>
      <c r="AH1049" s="12" t="s">
        <v>1552</v>
      </c>
    </row>
    <row r="1050" spans="2:34" ht="28.8" x14ac:dyDescent="0.3">
      <c r="B1050" s="12" t="s">
        <v>1105</v>
      </c>
      <c r="C1050" s="12" t="s">
        <v>304</v>
      </c>
      <c r="D1050" s="12" t="s">
        <v>333</v>
      </c>
      <c r="E1050" s="12" t="s">
        <v>260</v>
      </c>
      <c r="F1050" s="12" t="s">
        <v>2846</v>
      </c>
      <c r="G1050" s="12" t="s">
        <v>2898</v>
      </c>
      <c r="H1050" s="12" t="s">
        <v>1246</v>
      </c>
      <c r="I1050" s="12" t="s">
        <v>1218</v>
      </c>
      <c r="J1050" s="12" t="s">
        <v>1157</v>
      </c>
      <c r="K1050" s="12" t="s">
        <v>1247</v>
      </c>
      <c r="L1050" s="84" t="s">
        <v>723</v>
      </c>
      <c r="M1050" s="85"/>
      <c r="N1050" s="88" t="s">
        <v>723</v>
      </c>
      <c r="O1050" s="118">
        <v>-0.45882598000000002</v>
      </c>
      <c r="P1050" s="116">
        <v>795528</v>
      </c>
      <c r="Q1050" s="116">
        <v>430519.08240000001</v>
      </c>
      <c r="R1050" s="12">
        <v>0</v>
      </c>
      <c r="S1050" s="116">
        <v>365008.91759999999</v>
      </c>
      <c r="T1050" s="12">
        <v>0</v>
      </c>
      <c r="U1050" s="12">
        <v>1</v>
      </c>
      <c r="V1050" s="116">
        <v>795528</v>
      </c>
      <c r="W1050" s="116">
        <v>430519.08240000001</v>
      </c>
      <c r="X1050" s="12" t="s">
        <v>259</v>
      </c>
      <c r="Y1050" s="12">
        <v>0</v>
      </c>
      <c r="Z1050" s="12">
        <v>0</v>
      </c>
      <c r="AA1050" s="12">
        <v>1</v>
      </c>
      <c r="AB1050" s="12">
        <v>0</v>
      </c>
      <c r="AC1050" s="12">
        <v>8</v>
      </c>
      <c r="AD1050" s="12">
        <v>5</v>
      </c>
      <c r="AE1050" s="12">
        <v>1</v>
      </c>
      <c r="AF1050" s="12">
        <v>28</v>
      </c>
      <c r="AG1050" s="12" t="s">
        <v>2580</v>
      </c>
      <c r="AH1050" s="12" t="s">
        <v>1552</v>
      </c>
    </row>
    <row r="1051" spans="2:34" ht="28.8" x14ac:dyDescent="0.3">
      <c r="B1051" s="12" t="s">
        <v>1105</v>
      </c>
      <c r="C1051" s="12" t="s">
        <v>304</v>
      </c>
      <c r="D1051" s="12" t="s">
        <v>333</v>
      </c>
      <c r="E1051" s="12" t="s">
        <v>251</v>
      </c>
      <c r="F1051" s="12" t="s">
        <v>1531</v>
      </c>
      <c r="G1051" s="12" t="s">
        <v>2898</v>
      </c>
      <c r="H1051" s="12" t="s">
        <v>1246</v>
      </c>
      <c r="I1051" s="12" t="s">
        <v>1218</v>
      </c>
      <c r="J1051" s="12" t="s">
        <v>1157</v>
      </c>
      <c r="K1051" s="12" t="s">
        <v>1247</v>
      </c>
      <c r="L1051" s="84" t="s">
        <v>722</v>
      </c>
      <c r="M1051" s="85"/>
      <c r="N1051" s="88" t="s">
        <v>722</v>
      </c>
      <c r="O1051" s="118">
        <v>-0.35506142000000002</v>
      </c>
      <c r="P1051" s="116">
        <v>795528</v>
      </c>
      <c r="Q1051" s="116">
        <v>513066.70079999999</v>
      </c>
      <c r="R1051" s="12">
        <v>0</v>
      </c>
      <c r="S1051" s="116">
        <v>282461.29920000001</v>
      </c>
      <c r="T1051" s="12">
        <v>1</v>
      </c>
      <c r="U1051" s="12">
        <v>1</v>
      </c>
      <c r="V1051" s="116">
        <v>795528</v>
      </c>
      <c r="W1051" s="116">
        <v>513066.70079999999</v>
      </c>
      <c r="X1051" s="12" t="s">
        <v>259</v>
      </c>
      <c r="Y1051" s="12">
        <v>0</v>
      </c>
      <c r="Z1051" s="12">
        <v>0</v>
      </c>
      <c r="AA1051" s="12">
        <v>0</v>
      </c>
      <c r="AB1051" s="12">
        <v>0</v>
      </c>
      <c r="AC1051" s="12">
        <v>4</v>
      </c>
      <c r="AD1051" s="12">
        <v>5</v>
      </c>
      <c r="AE1051" s="12">
        <v>1</v>
      </c>
      <c r="AF1051" s="12">
        <v>28</v>
      </c>
      <c r="AG1051" s="12" t="s">
        <v>2581</v>
      </c>
      <c r="AH1051" s="12" t="s">
        <v>1552</v>
      </c>
    </row>
    <row r="1052" spans="2:34" ht="28.8" x14ac:dyDescent="0.3">
      <c r="B1052" s="12" t="s">
        <v>1105</v>
      </c>
      <c r="C1052" s="12" t="s">
        <v>304</v>
      </c>
      <c r="D1052" s="12" t="s">
        <v>333</v>
      </c>
      <c r="E1052" s="12" t="s">
        <v>254</v>
      </c>
      <c r="F1052" s="12" t="s">
        <v>2846</v>
      </c>
      <c r="G1052" s="12" t="s">
        <v>1532</v>
      </c>
      <c r="H1052" s="12" t="s">
        <v>1246</v>
      </c>
      <c r="I1052" s="12" t="s">
        <v>1218</v>
      </c>
      <c r="J1052" s="12" t="s">
        <v>1157</v>
      </c>
      <c r="K1052" s="12" t="s">
        <v>1247</v>
      </c>
      <c r="L1052" s="84" t="s">
        <v>722</v>
      </c>
      <c r="M1052" s="85"/>
      <c r="N1052" s="88" t="s">
        <v>722</v>
      </c>
      <c r="O1052" s="118">
        <v>-0.35446142000000003</v>
      </c>
      <c r="P1052" s="116">
        <v>795528</v>
      </c>
      <c r="Q1052" s="116">
        <v>513544.01760000002</v>
      </c>
      <c r="R1052" s="12">
        <v>0</v>
      </c>
      <c r="S1052" s="116">
        <v>281983.98239999998</v>
      </c>
      <c r="T1052" s="12">
        <v>2</v>
      </c>
      <c r="U1052" s="12">
        <v>1</v>
      </c>
      <c r="V1052" s="116">
        <v>795528</v>
      </c>
      <c r="W1052" s="116">
        <v>513544.01760000002</v>
      </c>
      <c r="X1052" s="12" t="s">
        <v>259</v>
      </c>
      <c r="Y1052" s="12">
        <v>0</v>
      </c>
      <c r="Z1052" s="12">
        <v>0</v>
      </c>
      <c r="AA1052" s="12">
        <v>0</v>
      </c>
      <c r="AB1052" s="12">
        <v>0</v>
      </c>
      <c r="AC1052" s="12">
        <v>5</v>
      </c>
      <c r="AD1052" s="12">
        <v>5</v>
      </c>
      <c r="AE1052" s="12">
        <v>1</v>
      </c>
      <c r="AF1052" s="12">
        <v>28</v>
      </c>
      <c r="AG1052" s="12" t="s">
        <v>2582</v>
      </c>
      <c r="AH1052" s="12" t="s">
        <v>1552</v>
      </c>
    </row>
    <row r="1053" spans="2:34" ht="28.8" x14ac:dyDescent="0.3">
      <c r="B1053" s="12" t="s">
        <v>1105</v>
      </c>
      <c r="C1053" s="12" t="s">
        <v>304</v>
      </c>
      <c r="D1053" s="12" t="s">
        <v>333</v>
      </c>
      <c r="E1053" s="12" t="s">
        <v>259</v>
      </c>
      <c r="F1053" s="12" t="s">
        <v>2846</v>
      </c>
      <c r="G1053" s="12" t="s">
        <v>1532</v>
      </c>
      <c r="H1053" s="12" t="s">
        <v>1246</v>
      </c>
      <c r="I1053" s="12" t="s">
        <v>1218</v>
      </c>
      <c r="J1053" s="12" t="s">
        <v>1157</v>
      </c>
      <c r="K1053" s="12" t="s">
        <v>1247</v>
      </c>
      <c r="L1053" s="84" t="s">
        <v>722</v>
      </c>
      <c r="M1053" s="85"/>
      <c r="N1053" s="88" t="s">
        <v>722</v>
      </c>
      <c r="O1053" s="118">
        <v>0.20105354</v>
      </c>
      <c r="P1053" s="116">
        <v>795528</v>
      </c>
      <c r="Q1053" s="116">
        <v>955471.72320000001</v>
      </c>
      <c r="R1053" s="12">
        <v>0</v>
      </c>
      <c r="S1053" s="116">
        <v>-159943.72320000001</v>
      </c>
      <c r="T1053" s="12">
        <v>3</v>
      </c>
      <c r="U1053" s="12">
        <v>1</v>
      </c>
      <c r="V1053" s="116">
        <v>795528</v>
      </c>
      <c r="W1053" s="116">
        <v>955471.72320000001</v>
      </c>
      <c r="X1053" s="12" t="s">
        <v>259</v>
      </c>
      <c r="Y1053" s="12">
        <v>1</v>
      </c>
      <c r="Z1053" s="12">
        <v>0</v>
      </c>
      <c r="AA1053" s="12">
        <v>0</v>
      </c>
      <c r="AB1053" s="12">
        <v>1</v>
      </c>
      <c r="AC1053" s="12">
        <v>7</v>
      </c>
      <c r="AD1053" s="12">
        <v>5</v>
      </c>
      <c r="AE1053" s="12">
        <v>1</v>
      </c>
      <c r="AF1053" s="12">
        <v>28</v>
      </c>
      <c r="AG1053" s="12" t="s">
        <v>2583</v>
      </c>
      <c r="AH1053" s="12" t="s">
        <v>1552</v>
      </c>
    </row>
    <row r="1054" spans="2:34" ht="28.8" x14ac:dyDescent="0.3">
      <c r="B1054" s="12" t="s">
        <v>1105</v>
      </c>
      <c r="C1054" s="12" t="s">
        <v>304</v>
      </c>
      <c r="D1054" s="12" t="s">
        <v>333</v>
      </c>
      <c r="E1054" s="12" t="s">
        <v>262</v>
      </c>
      <c r="F1054" s="12" t="s">
        <v>1531</v>
      </c>
      <c r="G1054" s="12" t="s">
        <v>1532</v>
      </c>
      <c r="H1054" s="12" t="s">
        <v>1246</v>
      </c>
      <c r="I1054" s="12" t="s">
        <v>1218</v>
      </c>
      <c r="J1054" s="12" t="s">
        <v>1157</v>
      </c>
      <c r="K1054" s="12" t="s">
        <v>1247</v>
      </c>
      <c r="L1054" s="84" t="s">
        <v>722</v>
      </c>
      <c r="M1054" s="85"/>
      <c r="N1054" s="88" t="s">
        <v>722</v>
      </c>
      <c r="O1054" s="118">
        <v>0.20866063000000001</v>
      </c>
      <c r="P1054" s="116">
        <v>795528</v>
      </c>
      <c r="Q1054" s="116">
        <v>961523.37360000005</v>
      </c>
      <c r="R1054" s="12">
        <v>0</v>
      </c>
      <c r="S1054" s="116">
        <v>-165995.37359999999</v>
      </c>
      <c r="T1054" s="12">
        <v>4</v>
      </c>
      <c r="U1054" s="12">
        <v>1</v>
      </c>
      <c r="V1054" s="116">
        <v>795528</v>
      </c>
      <c r="W1054" s="116">
        <v>961523.37360000005</v>
      </c>
      <c r="X1054" s="12" t="s">
        <v>259</v>
      </c>
      <c r="Y1054" s="12">
        <v>1</v>
      </c>
      <c r="Z1054" s="12">
        <v>0</v>
      </c>
      <c r="AA1054" s="12">
        <v>0</v>
      </c>
      <c r="AB1054" s="12">
        <v>0</v>
      </c>
      <c r="AC1054" s="12">
        <v>9</v>
      </c>
      <c r="AD1054" s="12">
        <v>5</v>
      </c>
      <c r="AE1054" s="12">
        <v>1</v>
      </c>
      <c r="AF1054" s="12">
        <v>28</v>
      </c>
      <c r="AG1054" s="12" t="s">
        <v>2584</v>
      </c>
      <c r="AH1054" s="12" t="s">
        <v>1552</v>
      </c>
    </row>
    <row r="1055" spans="2:34" ht="43.2" x14ac:dyDescent="0.3">
      <c r="B1055" s="12" t="s">
        <v>1105</v>
      </c>
      <c r="C1055" s="12" t="s">
        <v>304</v>
      </c>
      <c r="D1055" s="12" t="s">
        <v>312</v>
      </c>
      <c r="E1055" s="12" t="s">
        <v>259</v>
      </c>
      <c r="F1055" s="12" t="s">
        <v>2846</v>
      </c>
      <c r="G1055" s="12" t="s">
        <v>1532</v>
      </c>
      <c r="H1055" s="12" t="s">
        <v>1250</v>
      </c>
      <c r="I1055" s="12" t="s">
        <v>1218</v>
      </c>
      <c r="J1055" s="12" t="s">
        <v>1157</v>
      </c>
      <c r="K1055" s="12" t="s">
        <v>1251</v>
      </c>
      <c r="L1055" s="84" t="s">
        <v>723</v>
      </c>
      <c r="M1055" s="85"/>
      <c r="N1055" s="88" t="s">
        <v>723</v>
      </c>
      <c r="O1055" s="118">
        <v>-0.51700000000000002</v>
      </c>
      <c r="P1055" s="116">
        <v>700</v>
      </c>
      <c r="Q1055" s="116">
        <v>338.1</v>
      </c>
      <c r="R1055" s="12">
        <v>0</v>
      </c>
      <c r="S1055" s="116">
        <v>109655.7</v>
      </c>
      <c r="T1055" s="12">
        <v>0</v>
      </c>
      <c r="U1055" s="12">
        <v>303</v>
      </c>
      <c r="V1055" s="116">
        <v>212100</v>
      </c>
      <c r="W1055" s="116">
        <v>102444.3</v>
      </c>
      <c r="X1055" s="12" t="s">
        <v>259</v>
      </c>
      <c r="Y1055" s="12">
        <v>0</v>
      </c>
      <c r="Z1055" s="12">
        <v>0</v>
      </c>
      <c r="AA1055" s="12">
        <v>1</v>
      </c>
      <c r="AB1055" s="12">
        <v>1</v>
      </c>
      <c r="AC1055" s="12">
        <v>7</v>
      </c>
      <c r="AD1055" s="12">
        <v>1</v>
      </c>
      <c r="AE1055" s="12">
        <v>1</v>
      </c>
      <c r="AF1055" s="12">
        <v>29</v>
      </c>
      <c r="AG1055" s="12" t="s">
        <v>2585</v>
      </c>
      <c r="AH1055" s="12" t="s">
        <v>1552</v>
      </c>
    </row>
    <row r="1056" spans="2:34" ht="43.2" x14ac:dyDescent="0.3">
      <c r="B1056" s="12" t="s">
        <v>1105</v>
      </c>
      <c r="C1056" s="12" t="s">
        <v>304</v>
      </c>
      <c r="D1056" s="12" t="s">
        <v>312</v>
      </c>
      <c r="E1056" s="12" t="s">
        <v>254</v>
      </c>
      <c r="F1056" s="12" t="s">
        <v>2846</v>
      </c>
      <c r="G1056" s="12" t="s">
        <v>1532</v>
      </c>
      <c r="H1056" s="12" t="s">
        <v>1250</v>
      </c>
      <c r="I1056" s="12" t="s">
        <v>1218</v>
      </c>
      <c r="J1056" s="12" t="s">
        <v>1157</v>
      </c>
      <c r="K1056" s="12" t="s">
        <v>1251</v>
      </c>
      <c r="L1056" s="84" t="s">
        <v>723</v>
      </c>
      <c r="M1056" s="85"/>
      <c r="N1056" s="88" t="s">
        <v>723</v>
      </c>
      <c r="O1056" s="118">
        <v>0.68600000000000005</v>
      </c>
      <c r="P1056" s="116">
        <v>700</v>
      </c>
      <c r="Q1056" s="116">
        <v>1180.2</v>
      </c>
      <c r="R1056" s="12">
        <v>0</v>
      </c>
      <c r="S1056" s="116">
        <v>-145500.6</v>
      </c>
      <c r="T1056" s="12">
        <v>0</v>
      </c>
      <c r="U1056" s="12">
        <v>303</v>
      </c>
      <c r="V1056" s="116">
        <v>212100</v>
      </c>
      <c r="W1056" s="116">
        <v>357600.6</v>
      </c>
      <c r="X1056" s="12" t="s">
        <v>259</v>
      </c>
      <c r="Y1056" s="12">
        <v>1</v>
      </c>
      <c r="Z1056" s="12">
        <v>1</v>
      </c>
      <c r="AA1056" s="12">
        <v>0</v>
      </c>
      <c r="AB1056" s="12">
        <v>0</v>
      </c>
      <c r="AC1056" s="12">
        <v>5</v>
      </c>
      <c r="AD1056" s="12">
        <v>1</v>
      </c>
      <c r="AE1056" s="12">
        <v>1</v>
      </c>
      <c r="AF1056" s="12">
        <v>29</v>
      </c>
      <c r="AG1056" s="12" t="s">
        <v>2586</v>
      </c>
      <c r="AH1056" s="12" t="s">
        <v>1552</v>
      </c>
    </row>
    <row r="1057" spans="2:34" ht="43.2" x14ac:dyDescent="0.3">
      <c r="B1057" s="12" t="s">
        <v>1105</v>
      </c>
      <c r="C1057" s="12" t="s">
        <v>304</v>
      </c>
      <c r="D1057" s="12" t="s">
        <v>312</v>
      </c>
      <c r="E1057" s="12" t="s">
        <v>260</v>
      </c>
      <c r="F1057" s="12" t="s">
        <v>2846</v>
      </c>
      <c r="G1057" s="12" t="s">
        <v>2898</v>
      </c>
      <c r="H1057" s="12" t="s">
        <v>1250</v>
      </c>
      <c r="I1057" s="12" t="s">
        <v>1218</v>
      </c>
      <c r="J1057" s="12" t="s">
        <v>1157</v>
      </c>
      <c r="K1057" s="12" t="s">
        <v>1251</v>
      </c>
      <c r="L1057" s="84" t="s">
        <v>722</v>
      </c>
      <c r="M1057" s="85"/>
      <c r="N1057" s="88" t="s">
        <v>722</v>
      </c>
      <c r="O1057" s="118">
        <v>-0.36299999999999999</v>
      </c>
      <c r="P1057" s="116">
        <v>700</v>
      </c>
      <c r="Q1057" s="116">
        <v>445.9</v>
      </c>
      <c r="R1057" s="12">
        <v>0</v>
      </c>
      <c r="S1057" s="116">
        <v>76992.3</v>
      </c>
      <c r="T1057" s="12">
        <v>1</v>
      </c>
      <c r="U1057" s="12">
        <v>303</v>
      </c>
      <c r="V1057" s="116">
        <v>212100</v>
      </c>
      <c r="W1057" s="116">
        <v>135107.70000000001</v>
      </c>
      <c r="X1057" s="12" t="s">
        <v>259</v>
      </c>
      <c r="Y1057" s="12">
        <v>0</v>
      </c>
      <c r="Z1057" s="12">
        <v>0</v>
      </c>
      <c r="AA1057" s="12">
        <v>0</v>
      </c>
      <c r="AB1057" s="12">
        <v>0</v>
      </c>
      <c r="AC1057" s="12">
        <v>8</v>
      </c>
      <c r="AD1057" s="12">
        <v>1</v>
      </c>
      <c r="AE1057" s="12">
        <v>1</v>
      </c>
      <c r="AF1057" s="12">
        <v>29</v>
      </c>
      <c r="AG1057" s="12" t="s">
        <v>2587</v>
      </c>
      <c r="AH1057" s="12" t="s">
        <v>1552</v>
      </c>
    </row>
    <row r="1058" spans="2:34" ht="43.2" x14ac:dyDescent="0.3">
      <c r="B1058" s="12" t="s">
        <v>1105</v>
      </c>
      <c r="C1058" s="12" t="s">
        <v>304</v>
      </c>
      <c r="D1058" s="12" t="s">
        <v>312</v>
      </c>
      <c r="E1058" s="12" t="s">
        <v>249</v>
      </c>
      <c r="F1058" s="12" t="s">
        <v>1531</v>
      </c>
      <c r="G1058" s="12" t="s">
        <v>1532</v>
      </c>
      <c r="H1058" s="12" t="s">
        <v>1250</v>
      </c>
      <c r="I1058" s="12" t="s">
        <v>1218</v>
      </c>
      <c r="J1058" s="12" t="s">
        <v>1157</v>
      </c>
      <c r="K1058" s="12" t="s">
        <v>1251</v>
      </c>
      <c r="L1058" s="84" t="s">
        <v>722</v>
      </c>
      <c r="M1058" s="85"/>
      <c r="N1058" s="88" t="s">
        <v>722</v>
      </c>
      <c r="O1058" s="118">
        <v>-0.25</v>
      </c>
      <c r="P1058" s="116">
        <v>700</v>
      </c>
      <c r="Q1058" s="116">
        <v>525</v>
      </c>
      <c r="R1058" s="12">
        <v>0</v>
      </c>
      <c r="S1058" s="116">
        <v>53025</v>
      </c>
      <c r="T1058" s="12">
        <v>2</v>
      </c>
      <c r="U1058" s="12">
        <v>303</v>
      </c>
      <c r="V1058" s="116">
        <v>212100</v>
      </c>
      <c r="W1058" s="116">
        <v>159075</v>
      </c>
      <c r="X1058" s="12" t="s">
        <v>259</v>
      </c>
      <c r="Y1058" s="12">
        <v>0</v>
      </c>
      <c r="Z1058" s="12">
        <v>0</v>
      </c>
      <c r="AA1058" s="12">
        <v>0</v>
      </c>
      <c r="AB1058" s="12">
        <v>0</v>
      </c>
      <c r="AC1058" s="12">
        <v>3</v>
      </c>
      <c r="AD1058" s="12">
        <v>1</v>
      </c>
      <c r="AE1058" s="12">
        <v>1</v>
      </c>
      <c r="AF1058" s="12">
        <v>29</v>
      </c>
      <c r="AG1058" s="12" t="s">
        <v>2588</v>
      </c>
      <c r="AH1058" s="12" t="s">
        <v>1552</v>
      </c>
    </row>
    <row r="1059" spans="2:34" ht="43.2" x14ac:dyDescent="0.3">
      <c r="B1059" s="12" t="s">
        <v>1105</v>
      </c>
      <c r="C1059" s="12" t="s">
        <v>304</v>
      </c>
      <c r="D1059" s="12" t="s">
        <v>312</v>
      </c>
      <c r="E1059" s="12" t="s">
        <v>246</v>
      </c>
      <c r="F1059" s="12" t="s">
        <v>1531</v>
      </c>
      <c r="G1059" s="12" t="s">
        <v>2898</v>
      </c>
      <c r="H1059" s="12" t="s">
        <v>1250</v>
      </c>
      <c r="I1059" s="12" t="s">
        <v>1218</v>
      </c>
      <c r="J1059" s="12" t="s">
        <v>1157</v>
      </c>
      <c r="K1059" s="12" t="s">
        <v>1251</v>
      </c>
      <c r="L1059" s="84" t="s">
        <v>722</v>
      </c>
      <c r="M1059" s="85"/>
      <c r="N1059" s="88" t="s">
        <v>722</v>
      </c>
      <c r="O1059" s="118">
        <v>-0.13300000000000001</v>
      </c>
      <c r="P1059" s="116">
        <v>700</v>
      </c>
      <c r="Q1059" s="116">
        <v>606.9</v>
      </c>
      <c r="R1059" s="12">
        <v>0</v>
      </c>
      <c r="S1059" s="116">
        <v>28209.3</v>
      </c>
      <c r="T1059" s="12">
        <v>3</v>
      </c>
      <c r="U1059" s="12">
        <v>303</v>
      </c>
      <c r="V1059" s="116">
        <v>212100</v>
      </c>
      <c r="W1059" s="116">
        <v>183890.7</v>
      </c>
      <c r="X1059" s="12" t="s">
        <v>259</v>
      </c>
      <c r="Y1059" s="12">
        <v>0</v>
      </c>
      <c r="Z1059" s="12">
        <v>0</v>
      </c>
      <c r="AA1059" s="12">
        <v>0</v>
      </c>
      <c r="AB1059" s="12">
        <v>0</v>
      </c>
      <c r="AC1059" s="12">
        <v>2</v>
      </c>
      <c r="AD1059" s="12">
        <v>1</v>
      </c>
      <c r="AE1059" s="12">
        <v>1</v>
      </c>
      <c r="AF1059" s="12">
        <v>29</v>
      </c>
      <c r="AG1059" s="12" t="s">
        <v>2589</v>
      </c>
      <c r="AH1059" s="12" t="s">
        <v>1552</v>
      </c>
    </row>
    <row r="1060" spans="2:34" ht="43.2" x14ac:dyDescent="0.3">
      <c r="B1060" s="12" t="s">
        <v>1105</v>
      </c>
      <c r="C1060" s="12" t="s">
        <v>304</v>
      </c>
      <c r="D1060" s="12" t="s">
        <v>312</v>
      </c>
      <c r="E1060" s="12" t="s">
        <v>251</v>
      </c>
      <c r="F1060" s="12" t="s">
        <v>1531</v>
      </c>
      <c r="G1060" s="12" t="s">
        <v>2898</v>
      </c>
      <c r="H1060" s="12" t="s">
        <v>1250</v>
      </c>
      <c r="I1060" s="12" t="s">
        <v>1218</v>
      </c>
      <c r="J1060" s="12" t="s">
        <v>1157</v>
      </c>
      <c r="K1060" s="12" t="s">
        <v>1251</v>
      </c>
      <c r="L1060" s="84" t="s">
        <v>722</v>
      </c>
      <c r="M1060" s="85"/>
      <c r="N1060" s="88" t="s">
        <v>722</v>
      </c>
      <c r="O1060" s="118">
        <v>0.16900000000000001</v>
      </c>
      <c r="P1060" s="116">
        <v>700</v>
      </c>
      <c r="Q1060" s="116">
        <v>818.3</v>
      </c>
      <c r="R1060" s="12">
        <v>0</v>
      </c>
      <c r="S1060" s="116">
        <v>-35844.9</v>
      </c>
      <c r="T1060" s="12">
        <v>4</v>
      </c>
      <c r="U1060" s="12">
        <v>303</v>
      </c>
      <c r="V1060" s="116">
        <v>212100</v>
      </c>
      <c r="W1060" s="116">
        <v>247944.9</v>
      </c>
      <c r="X1060" s="12" t="s">
        <v>259</v>
      </c>
      <c r="Y1060" s="12">
        <v>1</v>
      </c>
      <c r="Z1060" s="12">
        <v>0</v>
      </c>
      <c r="AA1060" s="12">
        <v>0</v>
      </c>
      <c r="AB1060" s="12">
        <v>0</v>
      </c>
      <c r="AC1060" s="12">
        <v>4</v>
      </c>
      <c r="AD1060" s="12">
        <v>1</v>
      </c>
      <c r="AE1060" s="12">
        <v>1</v>
      </c>
      <c r="AF1060" s="12">
        <v>29</v>
      </c>
      <c r="AG1060" s="12" t="s">
        <v>2590</v>
      </c>
      <c r="AH1060" s="12" t="s">
        <v>1552</v>
      </c>
    </row>
    <row r="1061" spans="2:34" ht="28.8" x14ac:dyDescent="0.3">
      <c r="B1061" s="12" t="s">
        <v>1105</v>
      </c>
      <c r="C1061" s="12" t="s">
        <v>304</v>
      </c>
      <c r="D1061" s="12" t="s">
        <v>322</v>
      </c>
      <c r="E1061" s="12" t="s">
        <v>259</v>
      </c>
      <c r="F1061" s="12" t="s">
        <v>2846</v>
      </c>
      <c r="G1061" s="12" t="s">
        <v>1532</v>
      </c>
      <c r="H1061" s="12" t="s">
        <v>1250</v>
      </c>
      <c r="I1061" s="12" t="s">
        <v>1218</v>
      </c>
      <c r="J1061" s="12" t="s">
        <v>1157</v>
      </c>
      <c r="K1061" s="12" t="s">
        <v>1251</v>
      </c>
      <c r="L1061" s="84" t="s">
        <v>723</v>
      </c>
      <c r="M1061" s="85"/>
      <c r="N1061" s="88" t="s">
        <v>723</v>
      </c>
      <c r="O1061" s="118">
        <v>0.71465000000000001</v>
      </c>
      <c r="P1061" s="116">
        <v>14</v>
      </c>
      <c r="Q1061" s="116">
        <v>24.005099999999999</v>
      </c>
      <c r="R1061" s="12">
        <v>0</v>
      </c>
      <c r="S1061" s="116">
        <v>-3031.5453000000002</v>
      </c>
      <c r="T1061" s="12">
        <v>0</v>
      </c>
      <c r="U1061" s="12">
        <v>303</v>
      </c>
      <c r="V1061" s="116">
        <v>4242</v>
      </c>
      <c r="W1061" s="116">
        <v>7273.5452999999998</v>
      </c>
      <c r="X1061" s="12" t="s">
        <v>259</v>
      </c>
      <c r="Y1061" s="12">
        <v>1</v>
      </c>
      <c r="Z1061" s="12">
        <v>1</v>
      </c>
      <c r="AA1061" s="12">
        <v>0</v>
      </c>
      <c r="AB1061" s="12">
        <v>1</v>
      </c>
      <c r="AC1061" s="12">
        <v>7</v>
      </c>
      <c r="AD1061" s="12">
        <v>2</v>
      </c>
      <c r="AE1061" s="12">
        <v>1</v>
      </c>
      <c r="AF1061" s="12">
        <v>29</v>
      </c>
      <c r="AG1061" s="12" t="s">
        <v>2591</v>
      </c>
      <c r="AH1061" s="12" t="s">
        <v>1552</v>
      </c>
    </row>
    <row r="1062" spans="2:34" ht="28.8" x14ac:dyDescent="0.3">
      <c r="B1062" s="12" t="s">
        <v>1105</v>
      </c>
      <c r="C1062" s="12" t="s">
        <v>304</v>
      </c>
      <c r="D1062" s="12" t="s">
        <v>322</v>
      </c>
      <c r="E1062" s="12" t="s">
        <v>254</v>
      </c>
      <c r="F1062" s="12" t="s">
        <v>2846</v>
      </c>
      <c r="G1062" s="12" t="s">
        <v>1532</v>
      </c>
      <c r="H1062" s="12" t="s">
        <v>1250</v>
      </c>
      <c r="I1062" s="12" t="s">
        <v>1218</v>
      </c>
      <c r="J1062" s="12" t="s">
        <v>1157</v>
      </c>
      <c r="K1062" s="12" t="s">
        <v>1251</v>
      </c>
      <c r="L1062" s="84" t="s">
        <v>723</v>
      </c>
      <c r="M1062" s="85"/>
      <c r="N1062" s="88" t="s">
        <v>723</v>
      </c>
      <c r="O1062" s="118">
        <v>2.7934999999999999</v>
      </c>
      <c r="P1062" s="116">
        <v>14</v>
      </c>
      <c r="Q1062" s="116">
        <v>53.109000000000002</v>
      </c>
      <c r="R1062" s="12">
        <v>0</v>
      </c>
      <c r="S1062" s="116">
        <v>-11850.027</v>
      </c>
      <c r="T1062" s="12">
        <v>0</v>
      </c>
      <c r="U1062" s="12">
        <v>303</v>
      </c>
      <c r="V1062" s="116">
        <v>4242</v>
      </c>
      <c r="W1062" s="116">
        <v>16092.027</v>
      </c>
      <c r="X1062" s="12" t="s">
        <v>259</v>
      </c>
      <c r="Y1062" s="12">
        <v>1</v>
      </c>
      <c r="Z1062" s="12">
        <v>1</v>
      </c>
      <c r="AA1062" s="12">
        <v>0</v>
      </c>
      <c r="AB1062" s="12">
        <v>0</v>
      </c>
      <c r="AC1062" s="12">
        <v>5</v>
      </c>
      <c r="AD1062" s="12">
        <v>2</v>
      </c>
      <c r="AE1062" s="12">
        <v>1</v>
      </c>
      <c r="AF1062" s="12">
        <v>29</v>
      </c>
      <c r="AG1062" s="12" t="s">
        <v>2592</v>
      </c>
      <c r="AH1062" s="12" t="s">
        <v>1552</v>
      </c>
    </row>
    <row r="1063" spans="2:34" ht="28.8" x14ac:dyDescent="0.3">
      <c r="B1063" s="12" t="s">
        <v>1105</v>
      </c>
      <c r="C1063" s="12" t="s">
        <v>304</v>
      </c>
      <c r="D1063" s="12" t="s">
        <v>322</v>
      </c>
      <c r="E1063" s="12" t="s">
        <v>260</v>
      </c>
      <c r="F1063" s="12" t="s">
        <v>2846</v>
      </c>
      <c r="G1063" s="12" t="s">
        <v>2898</v>
      </c>
      <c r="H1063" s="12" t="s">
        <v>1250</v>
      </c>
      <c r="I1063" s="12" t="s">
        <v>1218</v>
      </c>
      <c r="J1063" s="12" t="s">
        <v>1157</v>
      </c>
      <c r="K1063" s="12" t="s">
        <v>1251</v>
      </c>
      <c r="L1063" s="84" t="s">
        <v>723</v>
      </c>
      <c r="M1063" s="85"/>
      <c r="N1063" s="88" t="s">
        <v>723</v>
      </c>
      <c r="O1063" s="118">
        <v>3.4590000000000001</v>
      </c>
      <c r="P1063" s="116">
        <v>14</v>
      </c>
      <c r="Q1063" s="116">
        <v>62.426000000000002</v>
      </c>
      <c r="R1063" s="12">
        <v>0</v>
      </c>
      <c r="S1063" s="116">
        <v>-14673.078</v>
      </c>
      <c r="T1063" s="12">
        <v>0</v>
      </c>
      <c r="U1063" s="12">
        <v>303</v>
      </c>
      <c r="V1063" s="116">
        <v>4242</v>
      </c>
      <c r="W1063" s="116">
        <v>18915.078000000001</v>
      </c>
      <c r="X1063" s="12" t="s">
        <v>259</v>
      </c>
      <c r="Y1063" s="12">
        <v>1</v>
      </c>
      <c r="Z1063" s="12">
        <v>1</v>
      </c>
      <c r="AA1063" s="12">
        <v>0</v>
      </c>
      <c r="AB1063" s="12">
        <v>0</v>
      </c>
      <c r="AC1063" s="12">
        <v>8</v>
      </c>
      <c r="AD1063" s="12">
        <v>2</v>
      </c>
      <c r="AE1063" s="12">
        <v>1</v>
      </c>
      <c r="AF1063" s="12">
        <v>29</v>
      </c>
      <c r="AG1063" s="12" t="s">
        <v>2593</v>
      </c>
      <c r="AH1063" s="12" t="s">
        <v>1552</v>
      </c>
    </row>
    <row r="1064" spans="2:34" ht="28.8" x14ac:dyDescent="0.3">
      <c r="B1064" s="12" t="s">
        <v>1105</v>
      </c>
      <c r="C1064" s="12" t="s">
        <v>304</v>
      </c>
      <c r="D1064" s="12" t="s">
        <v>322</v>
      </c>
      <c r="E1064" s="12" t="s">
        <v>251</v>
      </c>
      <c r="F1064" s="12" t="s">
        <v>1531</v>
      </c>
      <c r="G1064" s="12" t="s">
        <v>2898</v>
      </c>
      <c r="H1064" s="12" t="s">
        <v>1250</v>
      </c>
      <c r="I1064" s="12" t="s">
        <v>1218</v>
      </c>
      <c r="J1064" s="12" t="s">
        <v>1157</v>
      </c>
      <c r="K1064" s="12" t="s">
        <v>1251</v>
      </c>
      <c r="L1064" s="84" t="s">
        <v>723</v>
      </c>
      <c r="M1064" s="85"/>
      <c r="N1064" s="88" t="s">
        <v>723</v>
      </c>
      <c r="O1064" s="118">
        <v>3.7928999999999999</v>
      </c>
      <c r="P1064" s="116">
        <v>14</v>
      </c>
      <c r="Q1064" s="116">
        <v>67.1006</v>
      </c>
      <c r="R1064" s="12">
        <v>0</v>
      </c>
      <c r="S1064" s="116">
        <v>-16089.4818</v>
      </c>
      <c r="T1064" s="12">
        <v>0</v>
      </c>
      <c r="U1064" s="12">
        <v>303</v>
      </c>
      <c r="V1064" s="116">
        <v>4242</v>
      </c>
      <c r="W1064" s="116">
        <v>20331.481800000001</v>
      </c>
      <c r="X1064" s="12" t="s">
        <v>259</v>
      </c>
      <c r="Y1064" s="12">
        <v>1</v>
      </c>
      <c r="Z1064" s="12">
        <v>1</v>
      </c>
      <c r="AA1064" s="12">
        <v>0</v>
      </c>
      <c r="AB1064" s="12">
        <v>0</v>
      </c>
      <c r="AC1064" s="12">
        <v>4</v>
      </c>
      <c r="AD1064" s="12">
        <v>2</v>
      </c>
      <c r="AE1064" s="12">
        <v>1</v>
      </c>
      <c r="AF1064" s="12">
        <v>29</v>
      </c>
      <c r="AG1064" s="12" t="s">
        <v>2594</v>
      </c>
      <c r="AH1064" s="12" t="s">
        <v>1552</v>
      </c>
    </row>
    <row r="1065" spans="2:34" ht="28.8" x14ac:dyDescent="0.3">
      <c r="B1065" s="12" t="s">
        <v>1105</v>
      </c>
      <c r="C1065" s="12" t="s">
        <v>304</v>
      </c>
      <c r="D1065" s="12" t="s">
        <v>322</v>
      </c>
      <c r="E1065" s="12" t="s">
        <v>249</v>
      </c>
      <c r="F1065" s="12" t="s">
        <v>1531</v>
      </c>
      <c r="G1065" s="12" t="s">
        <v>1532</v>
      </c>
      <c r="H1065" s="12" t="s">
        <v>1250</v>
      </c>
      <c r="I1065" s="12" t="s">
        <v>1218</v>
      </c>
      <c r="J1065" s="12" t="s">
        <v>1157</v>
      </c>
      <c r="K1065" s="12" t="s">
        <v>1251</v>
      </c>
      <c r="L1065" s="84" t="s">
        <v>723</v>
      </c>
      <c r="M1065" s="85"/>
      <c r="N1065" s="88" t="s">
        <v>723</v>
      </c>
      <c r="O1065" s="118">
        <v>4.5875000000000004</v>
      </c>
      <c r="P1065" s="116">
        <v>14</v>
      </c>
      <c r="Q1065" s="116">
        <v>78.224999999999994</v>
      </c>
      <c r="R1065" s="12">
        <v>0</v>
      </c>
      <c r="S1065" s="116">
        <v>-19460.174999999999</v>
      </c>
      <c r="T1065" s="12">
        <v>0</v>
      </c>
      <c r="U1065" s="12">
        <v>303</v>
      </c>
      <c r="V1065" s="116">
        <v>4242</v>
      </c>
      <c r="W1065" s="116">
        <v>23702.174999999999</v>
      </c>
      <c r="X1065" s="12" t="s">
        <v>259</v>
      </c>
      <c r="Y1065" s="12">
        <v>1</v>
      </c>
      <c r="Z1065" s="12">
        <v>1</v>
      </c>
      <c r="AA1065" s="12">
        <v>0</v>
      </c>
      <c r="AB1065" s="12">
        <v>0</v>
      </c>
      <c r="AC1065" s="12">
        <v>3</v>
      </c>
      <c r="AD1065" s="12">
        <v>2</v>
      </c>
      <c r="AE1065" s="12">
        <v>1</v>
      </c>
      <c r="AF1065" s="12">
        <v>29</v>
      </c>
      <c r="AG1065" s="12" t="s">
        <v>2595</v>
      </c>
      <c r="AH1065" s="12" t="s">
        <v>1552</v>
      </c>
    </row>
    <row r="1066" spans="2:34" ht="28.8" x14ac:dyDescent="0.3">
      <c r="B1066" s="12" t="s">
        <v>1105</v>
      </c>
      <c r="C1066" s="12" t="s">
        <v>304</v>
      </c>
      <c r="D1066" s="12" t="s">
        <v>322</v>
      </c>
      <c r="E1066" s="12" t="s">
        <v>246</v>
      </c>
      <c r="F1066" s="12" t="s">
        <v>1531</v>
      </c>
      <c r="G1066" s="12" t="s">
        <v>2898</v>
      </c>
      <c r="H1066" s="12" t="s">
        <v>1250</v>
      </c>
      <c r="I1066" s="12" t="s">
        <v>1218</v>
      </c>
      <c r="J1066" s="12" t="s">
        <v>1157</v>
      </c>
      <c r="K1066" s="12" t="s">
        <v>1251</v>
      </c>
      <c r="L1066" s="84" t="s">
        <v>723</v>
      </c>
      <c r="M1066" s="85"/>
      <c r="N1066" s="88" t="s">
        <v>723</v>
      </c>
      <c r="O1066" s="118">
        <v>4.7222</v>
      </c>
      <c r="P1066" s="116">
        <v>14</v>
      </c>
      <c r="Q1066" s="116">
        <v>80.110799999999998</v>
      </c>
      <c r="R1066" s="12">
        <v>0</v>
      </c>
      <c r="S1066" s="116">
        <v>-20031.572400000001</v>
      </c>
      <c r="T1066" s="12">
        <v>0</v>
      </c>
      <c r="U1066" s="12">
        <v>303</v>
      </c>
      <c r="V1066" s="116">
        <v>4242</v>
      </c>
      <c r="W1066" s="116">
        <v>24273.572400000001</v>
      </c>
      <c r="X1066" s="12" t="s">
        <v>259</v>
      </c>
      <c r="Y1066" s="12">
        <v>1</v>
      </c>
      <c r="Z1066" s="12">
        <v>1</v>
      </c>
      <c r="AA1066" s="12">
        <v>0</v>
      </c>
      <c r="AB1066" s="12">
        <v>0</v>
      </c>
      <c r="AC1066" s="12">
        <v>2</v>
      </c>
      <c r="AD1066" s="12">
        <v>2</v>
      </c>
      <c r="AE1066" s="12">
        <v>1</v>
      </c>
      <c r="AF1066" s="12">
        <v>29</v>
      </c>
      <c r="AG1066" s="12" t="s">
        <v>2596</v>
      </c>
      <c r="AH1066" s="12" t="s">
        <v>1552</v>
      </c>
    </row>
    <row r="1067" spans="2:34" ht="28.8" x14ac:dyDescent="0.3">
      <c r="B1067" s="12" t="s">
        <v>1105</v>
      </c>
      <c r="C1067" s="12" t="s">
        <v>304</v>
      </c>
      <c r="D1067" s="12" t="s">
        <v>327</v>
      </c>
      <c r="E1067" s="12" t="s">
        <v>259</v>
      </c>
      <c r="F1067" s="12" t="s">
        <v>2846</v>
      </c>
      <c r="G1067" s="12" t="s">
        <v>1532</v>
      </c>
      <c r="H1067" s="12" t="s">
        <v>1250</v>
      </c>
      <c r="I1067" s="12" t="s">
        <v>1218</v>
      </c>
      <c r="J1067" s="12" t="s">
        <v>1157</v>
      </c>
      <c r="K1067" s="12" t="s">
        <v>1251</v>
      </c>
      <c r="L1067" s="84" t="s">
        <v>723</v>
      </c>
      <c r="M1067" s="85"/>
      <c r="N1067" s="88" t="s">
        <v>723</v>
      </c>
      <c r="O1067" s="118">
        <v>-0.51700000000000002</v>
      </c>
      <c r="P1067" s="116">
        <v>6.3</v>
      </c>
      <c r="Q1067" s="116">
        <v>3.0428999999999999</v>
      </c>
      <c r="R1067" s="12">
        <v>0</v>
      </c>
      <c r="S1067" s="116">
        <v>986.90129999999999</v>
      </c>
      <c r="T1067" s="12">
        <v>0</v>
      </c>
      <c r="U1067" s="12">
        <v>303</v>
      </c>
      <c r="V1067" s="116">
        <v>1908.9</v>
      </c>
      <c r="W1067" s="116">
        <v>921.99869999999999</v>
      </c>
      <c r="X1067" s="12" t="s">
        <v>259</v>
      </c>
      <c r="Y1067" s="12">
        <v>0</v>
      </c>
      <c r="Z1067" s="12">
        <v>0</v>
      </c>
      <c r="AA1067" s="12">
        <v>1</v>
      </c>
      <c r="AB1067" s="12">
        <v>1</v>
      </c>
      <c r="AC1067" s="12">
        <v>7</v>
      </c>
      <c r="AD1067" s="12">
        <v>3</v>
      </c>
      <c r="AE1067" s="12">
        <v>1</v>
      </c>
      <c r="AF1067" s="12">
        <v>29</v>
      </c>
      <c r="AG1067" s="12" t="s">
        <v>2597</v>
      </c>
      <c r="AH1067" s="12" t="s">
        <v>1552</v>
      </c>
    </row>
    <row r="1068" spans="2:34" ht="28.8" x14ac:dyDescent="0.3">
      <c r="B1068" s="12" t="s">
        <v>1105</v>
      </c>
      <c r="C1068" s="12" t="s">
        <v>304</v>
      </c>
      <c r="D1068" s="12" t="s">
        <v>327</v>
      </c>
      <c r="E1068" s="12" t="s">
        <v>251</v>
      </c>
      <c r="F1068" s="12" t="s">
        <v>1531</v>
      </c>
      <c r="G1068" s="12" t="s">
        <v>2898</v>
      </c>
      <c r="H1068" s="12" t="s">
        <v>1250</v>
      </c>
      <c r="I1068" s="12" t="s">
        <v>1218</v>
      </c>
      <c r="J1068" s="12" t="s">
        <v>1157</v>
      </c>
      <c r="K1068" s="12" t="s">
        <v>1251</v>
      </c>
      <c r="L1068" s="84" t="s">
        <v>723</v>
      </c>
      <c r="M1068" s="85"/>
      <c r="N1068" s="88" t="s">
        <v>723</v>
      </c>
      <c r="O1068" s="118">
        <v>6.9232222200000004</v>
      </c>
      <c r="P1068" s="116">
        <v>6.3</v>
      </c>
      <c r="Q1068" s="116">
        <v>49.9163</v>
      </c>
      <c r="R1068" s="12">
        <v>0</v>
      </c>
      <c r="S1068" s="116">
        <v>-13215.7389</v>
      </c>
      <c r="T1068" s="12">
        <v>0</v>
      </c>
      <c r="U1068" s="12">
        <v>303</v>
      </c>
      <c r="V1068" s="116">
        <v>1908.9</v>
      </c>
      <c r="W1068" s="116">
        <v>15124.6389</v>
      </c>
      <c r="X1068" s="12" t="s">
        <v>259</v>
      </c>
      <c r="Y1068" s="12">
        <v>1</v>
      </c>
      <c r="Z1068" s="12">
        <v>1</v>
      </c>
      <c r="AA1068" s="12">
        <v>0</v>
      </c>
      <c r="AB1068" s="12">
        <v>0</v>
      </c>
      <c r="AC1068" s="12">
        <v>4</v>
      </c>
      <c r="AD1068" s="12">
        <v>3</v>
      </c>
      <c r="AE1068" s="12">
        <v>1</v>
      </c>
      <c r="AF1068" s="12">
        <v>29</v>
      </c>
      <c r="AG1068" s="12" t="s">
        <v>2598</v>
      </c>
      <c r="AH1068" s="12" t="s">
        <v>1552</v>
      </c>
    </row>
    <row r="1069" spans="2:34" ht="28.8" x14ac:dyDescent="0.3">
      <c r="B1069" s="12" t="s">
        <v>1105</v>
      </c>
      <c r="C1069" s="12" t="s">
        <v>304</v>
      </c>
      <c r="D1069" s="12" t="s">
        <v>327</v>
      </c>
      <c r="E1069" s="12" t="s">
        <v>260</v>
      </c>
      <c r="F1069" s="12" t="s">
        <v>2846</v>
      </c>
      <c r="G1069" s="12" t="s">
        <v>2898</v>
      </c>
      <c r="H1069" s="12" t="s">
        <v>1250</v>
      </c>
      <c r="I1069" s="12" t="s">
        <v>1218</v>
      </c>
      <c r="J1069" s="12" t="s">
        <v>1157</v>
      </c>
      <c r="K1069" s="12" t="s">
        <v>1251</v>
      </c>
      <c r="L1069" s="84" t="s">
        <v>723</v>
      </c>
      <c r="M1069" s="85"/>
      <c r="N1069" s="88" t="s">
        <v>723</v>
      </c>
      <c r="O1069" s="118">
        <v>10.253666669999999</v>
      </c>
      <c r="P1069" s="116">
        <v>6.3</v>
      </c>
      <c r="Q1069" s="116">
        <v>70.898099999999999</v>
      </c>
      <c r="R1069" s="12">
        <v>0</v>
      </c>
      <c r="S1069" s="116">
        <v>-19573.224300000002</v>
      </c>
      <c r="T1069" s="12">
        <v>0</v>
      </c>
      <c r="U1069" s="12">
        <v>303</v>
      </c>
      <c r="V1069" s="116">
        <v>1908.9</v>
      </c>
      <c r="W1069" s="116">
        <v>21482.124299999999</v>
      </c>
      <c r="X1069" s="12" t="s">
        <v>259</v>
      </c>
      <c r="Y1069" s="12">
        <v>1</v>
      </c>
      <c r="Z1069" s="12">
        <v>1</v>
      </c>
      <c r="AA1069" s="12">
        <v>0</v>
      </c>
      <c r="AB1069" s="12">
        <v>0</v>
      </c>
      <c r="AC1069" s="12">
        <v>8</v>
      </c>
      <c r="AD1069" s="12">
        <v>3</v>
      </c>
      <c r="AE1069" s="12">
        <v>1</v>
      </c>
      <c r="AF1069" s="12">
        <v>29</v>
      </c>
      <c r="AG1069" s="12" t="s">
        <v>2599</v>
      </c>
      <c r="AH1069" s="12" t="s">
        <v>1552</v>
      </c>
    </row>
    <row r="1070" spans="2:34" ht="28.8" x14ac:dyDescent="0.3">
      <c r="B1070" s="12" t="s">
        <v>1105</v>
      </c>
      <c r="C1070" s="12" t="s">
        <v>304</v>
      </c>
      <c r="D1070" s="12" t="s">
        <v>327</v>
      </c>
      <c r="E1070" s="12" t="s">
        <v>249</v>
      </c>
      <c r="F1070" s="12" t="s">
        <v>1531</v>
      </c>
      <c r="G1070" s="12" t="s">
        <v>1532</v>
      </c>
      <c r="H1070" s="12" t="s">
        <v>1250</v>
      </c>
      <c r="I1070" s="12" t="s">
        <v>1218</v>
      </c>
      <c r="J1070" s="12" t="s">
        <v>1157</v>
      </c>
      <c r="K1070" s="12" t="s">
        <v>1251</v>
      </c>
      <c r="L1070" s="84" t="s">
        <v>723</v>
      </c>
      <c r="M1070" s="85"/>
      <c r="N1070" s="88" t="s">
        <v>723</v>
      </c>
      <c r="O1070" s="118">
        <v>12</v>
      </c>
      <c r="P1070" s="116">
        <v>6.3</v>
      </c>
      <c r="Q1070" s="116">
        <v>81.900000000000006</v>
      </c>
      <c r="R1070" s="12">
        <v>0</v>
      </c>
      <c r="S1070" s="116">
        <v>-22906.799999999999</v>
      </c>
      <c r="T1070" s="12">
        <v>0</v>
      </c>
      <c r="U1070" s="12">
        <v>303</v>
      </c>
      <c r="V1070" s="116">
        <v>1908.9</v>
      </c>
      <c r="W1070" s="116">
        <v>24815.7</v>
      </c>
      <c r="X1070" s="12" t="s">
        <v>259</v>
      </c>
      <c r="Y1070" s="12">
        <v>1</v>
      </c>
      <c r="Z1070" s="12">
        <v>1</v>
      </c>
      <c r="AA1070" s="12">
        <v>0</v>
      </c>
      <c r="AB1070" s="12">
        <v>0</v>
      </c>
      <c r="AC1070" s="12">
        <v>3</v>
      </c>
      <c r="AD1070" s="12">
        <v>3</v>
      </c>
      <c r="AE1070" s="12">
        <v>1</v>
      </c>
      <c r="AF1070" s="12">
        <v>29</v>
      </c>
      <c r="AG1070" s="12" t="s">
        <v>2600</v>
      </c>
      <c r="AH1070" s="12" t="s">
        <v>1552</v>
      </c>
    </row>
    <row r="1071" spans="2:34" ht="28.8" x14ac:dyDescent="0.3">
      <c r="B1071" s="12" t="s">
        <v>1105</v>
      </c>
      <c r="C1071" s="12" t="s">
        <v>304</v>
      </c>
      <c r="D1071" s="12" t="s">
        <v>327</v>
      </c>
      <c r="E1071" s="12" t="s">
        <v>254</v>
      </c>
      <c r="F1071" s="12" t="s">
        <v>2846</v>
      </c>
      <c r="G1071" s="12" t="s">
        <v>1532</v>
      </c>
      <c r="H1071" s="12" t="s">
        <v>1250</v>
      </c>
      <c r="I1071" s="12" t="s">
        <v>1218</v>
      </c>
      <c r="J1071" s="12" t="s">
        <v>1157</v>
      </c>
      <c r="K1071" s="12" t="s">
        <v>1251</v>
      </c>
      <c r="L1071" s="84" t="s">
        <v>723</v>
      </c>
      <c r="M1071" s="85"/>
      <c r="N1071" s="88" t="s">
        <v>723</v>
      </c>
      <c r="O1071" s="118">
        <v>34.031333330000002</v>
      </c>
      <c r="P1071" s="116">
        <v>6.3</v>
      </c>
      <c r="Q1071" s="116">
        <v>220.69739999999999</v>
      </c>
      <c r="R1071" s="12">
        <v>0</v>
      </c>
      <c r="S1071" s="116">
        <v>-64962.412199999999</v>
      </c>
      <c r="T1071" s="12">
        <v>0</v>
      </c>
      <c r="U1071" s="12">
        <v>303</v>
      </c>
      <c r="V1071" s="116">
        <v>1908.9</v>
      </c>
      <c r="W1071" s="116">
        <v>66871.3122</v>
      </c>
      <c r="X1071" s="12" t="s">
        <v>259</v>
      </c>
      <c r="Y1071" s="12">
        <v>1</v>
      </c>
      <c r="Z1071" s="12">
        <v>1</v>
      </c>
      <c r="AA1071" s="12">
        <v>0</v>
      </c>
      <c r="AB1071" s="12">
        <v>0</v>
      </c>
      <c r="AC1071" s="12">
        <v>5</v>
      </c>
      <c r="AD1071" s="12">
        <v>3</v>
      </c>
      <c r="AE1071" s="12">
        <v>1</v>
      </c>
      <c r="AF1071" s="12">
        <v>29</v>
      </c>
      <c r="AG1071" s="12" t="s">
        <v>2601</v>
      </c>
      <c r="AH1071" s="12" t="s">
        <v>1552</v>
      </c>
    </row>
    <row r="1072" spans="2:34" ht="28.8" x14ac:dyDescent="0.3">
      <c r="B1072" s="12" t="s">
        <v>1105</v>
      </c>
      <c r="C1072" s="12" t="s">
        <v>304</v>
      </c>
      <c r="D1072" s="12" t="s">
        <v>327</v>
      </c>
      <c r="E1072" s="12" t="s">
        <v>246</v>
      </c>
      <c r="F1072" s="12" t="s">
        <v>1531</v>
      </c>
      <c r="G1072" s="12" t="s">
        <v>2898</v>
      </c>
      <c r="H1072" s="12" t="s">
        <v>1250</v>
      </c>
      <c r="I1072" s="12" t="s">
        <v>1218</v>
      </c>
      <c r="J1072" s="12" t="s">
        <v>1157</v>
      </c>
      <c r="K1072" s="12" t="s">
        <v>1251</v>
      </c>
      <c r="L1072" s="84" t="s">
        <v>722</v>
      </c>
      <c r="M1072" s="85"/>
      <c r="N1072" s="88" t="s">
        <v>722</v>
      </c>
      <c r="O1072" s="118">
        <v>-0.22933333</v>
      </c>
      <c r="P1072" s="116">
        <v>6.3</v>
      </c>
      <c r="Q1072" s="116">
        <v>4.8552</v>
      </c>
      <c r="R1072" s="12">
        <v>0</v>
      </c>
      <c r="S1072" s="116">
        <v>437.77440000000001</v>
      </c>
      <c r="T1072" s="12">
        <v>1</v>
      </c>
      <c r="U1072" s="12">
        <v>303</v>
      </c>
      <c r="V1072" s="116">
        <v>1908.9</v>
      </c>
      <c r="W1072" s="116">
        <v>1471.1256000000001</v>
      </c>
      <c r="X1072" s="12" t="s">
        <v>259</v>
      </c>
      <c r="Y1072" s="12">
        <v>0</v>
      </c>
      <c r="Z1072" s="12">
        <v>0</v>
      </c>
      <c r="AA1072" s="12">
        <v>0</v>
      </c>
      <c r="AB1072" s="12">
        <v>0</v>
      </c>
      <c r="AC1072" s="12">
        <v>2</v>
      </c>
      <c r="AD1072" s="12">
        <v>3</v>
      </c>
      <c r="AE1072" s="12">
        <v>1</v>
      </c>
      <c r="AF1072" s="12">
        <v>29</v>
      </c>
      <c r="AG1072" s="12" t="s">
        <v>2602</v>
      </c>
      <c r="AH1072" s="12" t="s">
        <v>1552</v>
      </c>
    </row>
    <row r="1073" spans="2:34" ht="28.8" x14ac:dyDescent="0.3">
      <c r="B1073" s="12" t="s">
        <v>1105</v>
      </c>
      <c r="C1073" s="12" t="s">
        <v>304</v>
      </c>
      <c r="D1073" s="12" t="s">
        <v>330</v>
      </c>
      <c r="E1073" s="12" t="s">
        <v>259</v>
      </c>
      <c r="F1073" s="12" t="s">
        <v>2846</v>
      </c>
      <c r="G1073" s="12" t="s">
        <v>1532</v>
      </c>
      <c r="H1073" s="12" t="s">
        <v>1250</v>
      </c>
      <c r="I1073" s="12" t="s">
        <v>1218</v>
      </c>
      <c r="J1073" s="12" t="s">
        <v>1157</v>
      </c>
      <c r="K1073" s="12" t="s">
        <v>1251</v>
      </c>
      <c r="L1073" s="84" t="s">
        <v>723</v>
      </c>
      <c r="M1073" s="85"/>
      <c r="N1073" s="88" t="s">
        <v>723</v>
      </c>
      <c r="O1073" s="118">
        <v>-0.49306122000000002</v>
      </c>
      <c r="P1073" s="116">
        <v>720.3</v>
      </c>
      <c r="Q1073" s="116">
        <v>365.14800000000002</v>
      </c>
      <c r="R1073" s="12">
        <v>0</v>
      </c>
      <c r="S1073" s="116">
        <v>107611.056</v>
      </c>
      <c r="T1073" s="12">
        <v>0</v>
      </c>
      <c r="U1073" s="12">
        <v>303</v>
      </c>
      <c r="V1073" s="116">
        <v>218250.9</v>
      </c>
      <c r="W1073" s="116">
        <v>110639.844</v>
      </c>
      <c r="X1073" s="12" t="s">
        <v>259</v>
      </c>
      <c r="Y1073" s="12">
        <v>0</v>
      </c>
      <c r="Z1073" s="12">
        <v>0</v>
      </c>
      <c r="AA1073" s="12">
        <v>1</v>
      </c>
      <c r="AB1073" s="12">
        <v>1</v>
      </c>
      <c r="AC1073" s="12">
        <v>7</v>
      </c>
      <c r="AD1073" s="12">
        <v>4</v>
      </c>
      <c r="AE1073" s="12">
        <v>1</v>
      </c>
      <c r="AF1073" s="12">
        <v>29</v>
      </c>
      <c r="AG1073" s="12" t="s">
        <v>2604</v>
      </c>
      <c r="AH1073" s="12" t="s">
        <v>1552</v>
      </c>
    </row>
    <row r="1074" spans="2:34" ht="28.8" x14ac:dyDescent="0.3">
      <c r="B1074" s="12" t="s">
        <v>1105</v>
      </c>
      <c r="C1074" s="12" t="s">
        <v>304</v>
      </c>
      <c r="D1074" s="12" t="s">
        <v>330</v>
      </c>
      <c r="E1074" s="12" t="s">
        <v>254</v>
      </c>
      <c r="F1074" s="12" t="s">
        <v>2846</v>
      </c>
      <c r="G1074" s="12" t="s">
        <v>1532</v>
      </c>
      <c r="H1074" s="12" t="s">
        <v>1250</v>
      </c>
      <c r="I1074" s="12" t="s">
        <v>1218</v>
      </c>
      <c r="J1074" s="12" t="s">
        <v>1157</v>
      </c>
      <c r="K1074" s="12" t="s">
        <v>1251</v>
      </c>
      <c r="L1074" s="84" t="s">
        <v>723</v>
      </c>
      <c r="M1074" s="85"/>
      <c r="N1074" s="88" t="s">
        <v>723</v>
      </c>
      <c r="O1074" s="118">
        <v>1.0186122399999999</v>
      </c>
      <c r="P1074" s="116">
        <v>720.3</v>
      </c>
      <c r="Q1074" s="116">
        <v>1454.0064</v>
      </c>
      <c r="R1074" s="12">
        <v>0</v>
      </c>
      <c r="S1074" s="116">
        <v>-222313.0392</v>
      </c>
      <c r="T1074" s="12">
        <v>0</v>
      </c>
      <c r="U1074" s="12">
        <v>303</v>
      </c>
      <c r="V1074" s="116">
        <v>218250.9</v>
      </c>
      <c r="W1074" s="116">
        <v>440563.93920000002</v>
      </c>
      <c r="X1074" s="12" t="s">
        <v>259</v>
      </c>
      <c r="Y1074" s="12">
        <v>1</v>
      </c>
      <c r="Z1074" s="12">
        <v>1</v>
      </c>
      <c r="AA1074" s="12">
        <v>0</v>
      </c>
      <c r="AB1074" s="12">
        <v>0</v>
      </c>
      <c r="AC1074" s="12">
        <v>5</v>
      </c>
      <c r="AD1074" s="12">
        <v>4</v>
      </c>
      <c r="AE1074" s="12">
        <v>1</v>
      </c>
      <c r="AF1074" s="12">
        <v>29</v>
      </c>
      <c r="AG1074" s="12" t="s">
        <v>2603</v>
      </c>
      <c r="AH1074" s="12" t="s">
        <v>1552</v>
      </c>
    </row>
    <row r="1075" spans="2:34" ht="28.8" x14ac:dyDescent="0.3">
      <c r="B1075" s="12" t="s">
        <v>1105</v>
      </c>
      <c r="C1075" s="12" t="s">
        <v>304</v>
      </c>
      <c r="D1075" s="12" t="s">
        <v>330</v>
      </c>
      <c r="E1075" s="12" t="s">
        <v>260</v>
      </c>
      <c r="F1075" s="12" t="s">
        <v>2846</v>
      </c>
      <c r="G1075" s="12" t="s">
        <v>2898</v>
      </c>
      <c r="H1075" s="12" t="s">
        <v>1250</v>
      </c>
      <c r="I1075" s="12" t="s">
        <v>1218</v>
      </c>
      <c r="J1075" s="12" t="s">
        <v>1157</v>
      </c>
      <c r="K1075" s="12" t="s">
        <v>1251</v>
      </c>
      <c r="L1075" s="84" t="s">
        <v>722</v>
      </c>
      <c r="M1075" s="85"/>
      <c r="N1075" s="88" t="s">
        <v>722</v>
      </c>
      <c r="O1075" s="118">
        <v>-0.19585714000000001</v>
      </c>
      <c r="P1075" s="116">
        <v>720.3</v>
      </c>
      <c r="Q1075" s="116">
        <v>579.22410000000002</v>
      </c>
      <c r="R1075" s="12">
        <v>0</v>
      </c>
      <c r="S1075" s="116">
        <v>42745.9977</v>
      </c>
      <c r="T1075" s="12">
        <v>1</v>
      </c>
      <c r="U1075" s="12">
        <v>303</v>
      </c>
      <c r="V1075" s="116">
        <v>218250.9</v>
      </c>
      <c r="W1075" s="116">
        <v>175504.90229999999</v>
      </c>
      <c r="X1075" s="12" t="s">
        <v>259</v>
      </c>
      <c r="Y1075" s="12">
        <v>0</v>
      </c>
      <c r="Z1075" s="12">
        <v>0</v>
      </c>
      <c r="AA1075" s="12">
        <v>0</v>
      </c>
      <c r="AB1075" s="12">
        <v>0</v>
      </c>
      <c r="AC1075" s="12">
        <v>8</v>
      </c>
      <c r="AD1075" s="12">
        <v>4</v>
      </c>
      <c r="AE1075" s="12">
        <v>1</v>
      </c>
      <c r="AF1075" s="12">
        <v>29</v>
      </c>
      <c r="AG1075" s="12" t="s">
        <v>2605</v>
      </c>
      <c r="AH1075" s="12" t="s">
        <v>1552</v>
      </c>
    </row>
    <row r="1076" spans="2:34" ht="28.8" x14ac:dyDescent="0.3">
      <c r="B1076" s="12" t="s">
        <v>1105</v>
      </c>
      <c r="C1076" s="12" t="s">
        <v>304</v>
      </c>
      <c r="D1076" s="12" t="s">
        <v>330</v>
      </c>
      <c r="E1076" s="12" t="s">
        <v>249</v>
      </c>
      <c r="F1076" s="12" t="s">
        <v>1531</v>
      </c>
      <c r="G1076" s="12" t="s">
        <v>1532</v>
      </c>
      <c r="H1076" s="12" t="s">
        <v>1250</v>
      </c>
      <c r="I1076" s="12" t="s">
        <v>1218</v>
      </c>
      <c r="J1076" s="12" t="s">
        <v>1157</v>
      </c>
      <c r="K1076" s="12" t="s">
        <v>1251</v>
      </c>
      <c r="L1076" s="84" t="s">
        <v>722</v>
      </c>
      <c r="M1076" s="85"/>
      <c r="N1076" s="88" t="s">
        <v>722</v>
      </c>
      <c r="O1076" s="118">
        <v>-4.883382E-2</v>
      </c>
      <c r="P1076" s="116">
        <v>720.3</v>
      </c>
      <c r="Q1076" s="116">
        <v>685.125</v>
      </c>
      <c r="R1076" s="12">
        <v>0</v>
      </c>
      <c r="S1076" s="116">
        <v>10658.025</v>
      </c>
      <c r="T1076" s="12">
        <v>2</v>
      </c>
      <c r="U1076" s="12">
        <v>303</v>
      </c>
      <c r="V1076" s="116">
        <v>218250.9</v>
      </c>
      <c r="W1076" s="116">
        <v>207592.875</v>
      </c>
      <c r="X1076" s="12" t="s">
        <v>259</v>
      </c>
      <c r="Y1076" s="12">
        <v>0</v>
      </c>
      <c r="Z1076" s="12">
        <v>0</v>
      </c>
      <c r="AA1076" s="12">
        <v>0</v>
      </c>
      <c r="AB1076" s="12">
        <v>0</v>
      </c>
      <c r="AC1076" s="12">
        <v>3</v>
      </c>
      <c r="AD1076" s="12">
        <v>4</v>
      </c>
      <c r="AE1076" s="12">
        <v>1</v>
      </c>
      <c r="AF1076" s="12">
        <v>29</v>
      </c>
      <c r="AG1076" s="12" t="s">
        <v>2606</v>
      </c>
      <c r="AH1076" s="12" t="s">
        <v>1552</v>
      </c>
    </row>
    <row r="1077" spans="2:34" ht="28.8" x14ac:dyDescent="0.3">
      <c r="B1077" s="12" t="s">
        <v>1105</v>
      </c>
      <c r="C1077" s="12" t="s">
        <v>304</v>
      </c>
      <c r="D1077" s="12" t="s">
        <v>330</v>
      </c>
      <c r="E1077" s="12" t="s">
        <v>246</v>
      </c>
      <c r="F1077" s="12" t="s">
        <v>1531</v>
      </c>
      <c r="G1077" s="12" t="s">
        <v>2898</v>
      </c>
      <c r="H1077" s="12" t="s">
        <v>1250</v>
      </c>
      <c r="I1077" s="12" t="s">
        <v>1218</v>
      </c>
      <c r="J1077" s="12" t="s">
        <v>1157</v>
      </c>
      <c r="K1077" s="12" t="s">
        <v>1251</v>
      </c>
      <c r="L1077" s="84" t="s">
        <v>722</v>
      </c>
      <c r="M1077" s="85"/>
      <c r="N1077" s="88" t="s">
        <v>722</v>
      </c>
      <c r="O1077" s="118">
        <v>-3.9475219999999998E-2</v>
      </c>
      <c r="P1077" s="116">
        <v>720.3</v>
      </c>
      <c r="Q1077" s="116">
        <v>691.86599999999999</v>
      </c>
      <c r="R1077" s="12">
        <v>0</v>
      </c>
      <c r="S1077" s="116">
        <v>8615.5020000000004</v>
      </c>
      <c r="T1077" s="12">
        <v>3</v>
      </c>
      <c r="U1077" s="12">
        <v>303</v>
      </c>
      <c r="V1077" s="116">
        <v>218250.9</v>
      </c>
      <c r="W1077" s="116">
        <v>209635.39799999999</v>
      </c>
      <c r="X1077" s="12" t="s">
        <v>259</v>
      </c>
      <c r="Y1077" s="12">
        <v>0</v>
      </c>
      <c r="Z1077" s="12">
        <v>0</v>
      </c>
      <c r="AA1077" s="12">
        <v>0</v>
      </c>
      <c r="AB1077" s="12">
        <v>0</v>
      </c>
      <c r="AC1077" s="12">
        <v>2</v>
      </c>
      <c r="AD1077" s="12">
        <v>4</v>
      </c>
      <c r="AE1077" s="12">
        <v>1</v>
      </c>
      <c r="AF1077" s="12">
        <v>29</v>
      </c>
      <c r="AG1077" s="12" t="s">
        <v>2607</v>
      </c>
      <c r="AH1077" s="12" t="s">
        <v>1552</v>
      </c>
    </row>
    <row r="1078" spans="2:34" ht="28.8" x14ac:dyDescent="0.3">
      <c r="B1078" s="12" t="s">
        <v>1105</v>
      </c>
      <c r="C1078" s="12" t="s">
        <v>304</v>
      </c>
      <c r="D1078" s="12" t="s">
        <v>330</v>
      </c>
      <c r="E1078" s="12" t="s">
        <v>251</v>
      </c>
      <c r="F1078" s="12" t="s">
        <v>1531</v>
      </c>
      <c r="G1078" s="12" t="s">
        <v>2898</v>
      </c>
      <c r="H1078" s="12" t="s">
        <v>1250</v>
      </c>
      <c r="I1078" s="12" t="s">
        <v>1218</v>
      </c>
      <c r="J1078" s="12" t="s">
        <v>1157</v>
      </c>
      <c r="K1078" s="12" t="s">
        <v>1251</v>
      </c>
      <c r="L1078" s="84" t="s">
        <v>722</v>
      </c>
      <c r="M1078" s="85"/>
      <c r="N1078" s="88" t="s">
        <v>722</v>
      </c>
      <c r="O1078" s="118">
        <v>0.2985102</v>
      </c>
      <c r="P1078" s="116">
        <v>720.3</v>
      </c>
      <c r="Q1078" s="116">
        <v>935.31690000000003</v>
      </c>
      <c r="R1078" s="12">
        <v>0</v>
      </c>
      <c r="S1078" s="116">
        <v>-65150.120699999999</v>
      </c>
      <c r="T1078" s="12">
        <v>4</v>
      </c>
      <c r="U1078" s="12">
        <v>303</v>
      </c>
      <c r="V1078" s="116">
        <v>218250.9</v>
      </c>
      <c r="W1078" s="116">
        <v>283401.02069999999</v>
      </c>
      <c r="X1078" s="12" t="s">
        <v>259</v>
      </c>
      <c r="Y1078" s="12">
        <v>1</v>
      </c>
      <c r="Z1078" s="12">
        <v>0</v>
      </c>
      <c r="AA1078" s="12">
        <v>0</v>
      </c>
      <c r="AB1078" s="12">
        <v>0</v>
      </c>
      <c r="AC1078" s="12">
        <v>4</v>
      </c>
      <c r="AD1078" s="12">
        <v>4</v>
      </c>
      <c r="AE1078" s="12">
        <v>1</v>
      </c>
      <c r="AF1078" s="12">
        <v>29</v>
      </c>
      <c r="AG1078" s="12" t="s">
        <v>2608</v>
      </c>
      <c r="AH1078" s="12" t="s">
        <v>1552</v>
      </c>
    </row>
    <row r="1079" spans="2:34" ht="28.8" x14ac:dyDescent="0.3">
      <c r="B1079" s="12" t="s">
        <v>1105</v>
      </c>
      <c r="C1079" s="12" t="s">
        <v>304</v>
      </c>
      <c r="D1079" s="12" t="s">
        <v>333</v>
      </c>
      <c r="E1079" s="12" t="s">
        <v>259</v>
      </c>
      <c r="F1079" s="12" t="s">
        <v>2846</v>
      </c>
      <c r="G1079" s="12" t="s">
        <v>1532</v>
      </c>
      <c r="H1079" s="12" t="s">
        <v>1250</v>
      </c>
      <c r="I1079" s="12" t="s">
        <v>1218</v>
      </c>
      <c r="J1079" s="12" t="s">
        <v>1157</v>
      </c>
      <c r="K1079" s="12" t="s">
        <v>1251</v>
      </c>
      <c r="L1079" s="84" t="s">
        <v>723</v>
      </c>
      <c r="M1079" s="85"/>
      <c r="N1079" s="88" t="s">
        <v>723</v>
      </c>
      <c r="O1079" s="118">
        <v>-0.49306122000000002</v>
      </c>
      <c r="P1079" s="116">
        <v>218250.9</v>
      </c>
      <c r="Q1079" s="116">
        <v>110639.844</v>
      </c>
      <c r="R1079" s="12">
        <v>0</v>
      </c>
      <c r="S1079" s="116">
        <v>107611.056</v>
      </c>
      <c r="T1079" s="12">
        <v>0</v>
      </c>
      <c r="U1079" s="12">
        <v>1</v>
      </c>
      <c r="V1079" s="116">
        <v>218250.9</v>
      </c>
      <c r="W1079" s="116">
        <v>110639.844</v>
      </c>
      <c r="X1079" s="12" t="s">
        <v>259</v>
      </c>
      <c r="Y1079" s="12">
        <v>0</v>
      </c>
      <c r="Z1079" s="12">
        <v>0</v>
      </c>
      <c r="AA1079" s="12">
        <v>1</v>
      </c>
      <c r="AB1079" s="12">
        <v>1</v>
      </c>
      <c r="AC1079" s="12">
        <v>7</v>
      </c>
      <c r="AD1079" s="12">
        <v>5</v>
      </c>
      <c r="AE1079" s="12">
        <v>1</v>
      </c>
      <c r="AF1079" s="12">
        <v>29</v>
      </c>
      <c r="AG1079" s="12" t="s">
        <v>2610</v>
      </c>
      <c r="AH1079" s="12" t="s">
        <v>1552</v>
      </c>
    </row>
    <row r="1080" spans="2:34" ht="28.8" x14ac:dyDescent="0.3">
      <c r="B1080" s="12" t="s">
        <v>1105</v>
      </c>
      <c r="C1080" s="12" t="s">
        <v>304</v>
      </c>
      <c r="D1080" s="12" t="s">
        <v>333</v>
      </c>
      <c r="E1080" s="12" t="s">
        <v>254</v>
      </c>
      <c r="F1080" s="12" t="s">
        <v>2846</v>
      </c>
      <c r="G1080" s="12" t="s">
        <v>1532</v>
      </c>
      <c r="H1080" s="12" t="s">
        <v>1250</v>
      </c>
      <c r="I1080" s="12" t="s">
        <v>1218</v>
      </c>
      <c r="J1080" s="12" t="s">
        <v>1157</v>
      </c>
      <c r="K1080" s="12" t="s">
        <v>1251</v>
      </c>
      <c r="L1080" s="84" t="s">
        <v>723</v>
      </c>
      <c r="M1080" s="85"/>
      <c r="N1080" s="88" t="s">
        <v>723</v>
      </c>
      <c r="O1080" s="118">
        <v>1.0186122399999999</v>
      </c>
      <c r="P1080" s="116">
        <v>218250.9</v>
      </c>
      <c r="Q1080" s="116">
        <v>440563.93920000002</v>
      </c>
      <c r="R1080" s="12">
        <v>0</v>
      </c>
      <c r="S1080" s="116">
        <v>-222313.0392</v>
      </c>
      <c r="T1080" s="12">
        <v>0</v>
      </c>
      <c r="U1080" s="12">
        <v>1</v>
      </c>
      <c r="V1080" s="116">
        <v>218250.9</v>
      </c>
      <c r="W1080" s="116">
        <v>440563.93920000002</v>
      </c>
      <c r="X1080" s="12" t="s">
        <v>259</v>
      </c>
      <c r="Y1080" s="12">
        <v>1</v>
      </c>
      <c r="Z1080" s="12">
        <v>1</v>
      </c>
      <c r="AA1080" s="12">
        <v>0</v>
      </c>
      <c r="AB1080" s="12">
        <v>0</v>
      </c>
      <c r="AC1080" s="12">
        <v>5</v>
      </c>
      <c r="AD1080" s="12">
        <v>5</v>
      </c>
      <c r="AE1080" s="12">
        <v>1</v>
      </c>
      <c r="AF1080" s="12">
        <v>29</v>
      </c>
      <c r="AG1080" s="12" t="s">
        <v>2609</v>
      </c>
      <c r="AH1080" s="12" t="s">
        <v>1552</v>
      </c>
    </row>
    <row r="1081" spans="2:34" ht="28.8" x14ac:dyDescent="0.3">
      <c r="B1081" s="12" t="s">
        <v>1105</v>
      </c>
      <c r="C1081" s="12" t="s">
        <v>304</v>
      </c>
      <c r="D1081" s="12" t="s">
        <v>333</v>
      </c>
      <c r="E1081" s="12" t="s">
        <v>260</v>
      </c>
      <c r="F1081" s="12" t="s">
        <v>2846</v>
      </c>
      <c r="G1081" s="12" t="s">
        <v>2898</v>
      </c>
      <c r="H1081" s="12" t="s">
        <v>1250</v>
      </c>
      <c r="I1081" s="12" t="s">
        <v>1218</v>
      </c>
      <c r="J1081" s="12" t="s">
        <v>1157</v>
      </c>
      <c r="K1081" s="12" t="s">
        <v>1251</v>
      </c>
      <c r="L1081" s="84" t="s">
        <v>722</v>
      </c>
      <c r="M1081" s="85"/>
      <c r="N1081" s="88" t="s">
        <v>722</v>
      </c>
      <c r="O1081" s="118">
        <v>-0.19585714000000001</v>
      </c>
      <c r="P1081" s="116">
        <v>218250.9</v>
      </c>
      <c r="Q1081" s="116">
        <v>175504.90229999999</v>
      </c>
      <c r="R1081" s="12">
        <v>0</v>
      </c>
      <c r="S1081" s="116">
        <v>42745.9977</v>
      </c>
      <c r="T1081" s="12">
        <v>1</v>
      </c>
      <c r="U1081" s="12">
        <v>1</v>
      </c>
      <c r="V1081" s="116">
        <v>218250.9</v>
      </c>
      <c r="W1081" s="116">
        <v>175504.90229999999</v>
      </c>
      <c r="X1081" s="12" t="s">
        <v>259</v>
      </c>
      <c r="Y1081" s="12">
        <v>0</v>
      </c>
      <c r="Z1081" s="12">
        <v>0</v>
      </c>
      <c r="AA1081" s="12">
        <v>0</v>
      </c>
      <c r="AB1081" s="12">
        <v>0</v>
      </c>
      <c r="AC1081" s="12">
        <v>8</v>
      </c>
      <c r="AD1081" s="12">
        <v>5</v>
      </c>
      <c r="AE1081" s="12">
        <v>1</v>
      </c>
      <c r="AF1081" s="12">
        <v>29</v>
      </c>
      <c r="AG1081" s="12" t="s">
        <v>2611</v>
      </c>
      <c r="AH1081" s="12" t="s">
        <v>1552</v>
      </c>
    </row>
    <row r="1082" spans="2:34" ht="28.8" x14ac:dyDescent="0.3">
      <c r="B1082" s="12" t="s">
        <v>1105</v>
      </c>
      <c r="C1082" s="12" t="s">
        <v>304</v>
      </c>
      <c r="D1082" s="12" t="s">
        <v>333</v>
      </c>
      <c r="E1082" s="12" t="s">
        <v>249</v>
      </c>
      <c r="F1082" s="12" t="s">
        <v>1531</v>
      </c>
      <c r="G1082" s="12" t="s">
        <v>1532</v>
      </c>
      <c r="H1082" s="12" t="s">
        <v>1250</v>
      </c>
      <c r="I1082" s="12" t="s">
        <v>1218</v>
      </c>
      <c r="J1082" s="12" t="s">
        <v>1157</v>
      </c>
      <c r="K1082" s="12" t="s">
        <v>1251</v>
      </c>
      <c r="L1082" s="84" t="s">
        <v>722</v>
      </c>
      <c r="M1082" s="85"/>
      <c r="N1082" s="88" t="s">
        <v>722</v>
      </c>
      <c r="O1082" s="118">
        <v>-4.883382E-2</v>
      </c>
      <c r="P1082" s="116">
        <v>218250.9</v>
      </c>
      <c r="Q1082" s="116">
        <v>207592.875</v>
      </c>
      <c r="R1082" s="12">
        <v>0</v>
      </c>
      <c r="S1082" s="116">
        <v>10658.025</v>
      </c>
      <c r="T1082" s="12">
        <v>2</v>
      </c>
      <c r="U1082" s="12">
        <v>1</v>
      </c>
      <c r="V1082" s="116">
        <v>218250.9</v>
      </c>
      <c r="W1082" s="116">
        <v>207592.875</v>
      </c>
      <c r="X1082" s="12" t="s">
        <v>259</v>
      </c>
      <c r="Y1082" s="12">
        <v>0</v>
      </c>
      <c r="Z1082" s="12">
        <v>0</v>
      </c>
      <c r="AA1082" s="12">
        <v>0</v>
      </c>
      <c r="AB1082" s="12">
        <v>0</v>
      </c>
      <c r="AC1082" s="12">
        <v>3</v>
      </c>
      <c r="AD1082" s="12">
        <v>5</v>
      </c>
      <c r="AE1082" s="12">
        <v>1</v>
      </c>
      <c r="AF1082" s="12">
        <v>29</v>
      </c>
      <c r="AG1082" s="12" t="s">
        <v>2612</v>
      </c>
      <c r="AH1082" s="12" t="s">
        <v>1552</v>
      </c>
    </row>
    <row r="1083" spans="2:34" ht="28.8" x14ac:dyDescent="0.3">
      <c r="B1083" s="12" t="s">
        <v>1105</v>
      </c>
      <c r="C1083" s="12" t="s">
        <v>304</v>
      </c>
      <c r="D1083" s="12" t="s">
        <v>333</v>
      </c>
      <c r="E1083" s="12" t="s">
        <v>246</v>
      </c>
      <c r="F1083" s="12" t="s">
        <v>1531</v>
      </c>
      <c r="G1083" s="12" t="s">
        <v>2898</v>
      </c>
      <c r="H1083" s="12" t="s">
        <v>1250</v>
      </c>
      <c r="I1083" s="12" t="s">
        <v>1218</v>
      </c>
      <c r="J1083" s="12" t="s">
        <v>1157</v>
      </c>
      <c r="K1083" s="12" t="s">
        <v>1251</v>
      </c>
      <c r="L1083" s="84" t="s">
        <v>722</v>
      </c>
      <c r="M1083" s="85"/>
      <c r="N1083" s="88" t="s">
        <v>722</v>
      </c>
      <c r="O1083" s="118">
        <v>-3.9475219999999998E-2</v>
      </c>
      <c r="P1083" s="116">
        <v>218250.9</v>
      </c>
      <c r="Q1083" s="116">
        <v>209635.39799999999</v>
      </c>
      <c r="R1083" s="12">
        <v>0</v>
      </c>
      <c r="S1083" s="116">
        <v>8615.5020000000004</v>
      </c>
      <c r="T1083" s="12">
        <v>3</v>
      </c>
      <c r="U1083" s="12">
        <v>1</v>
      </c>
      <c r="V1083" s="116">
        <v>218250.9</v>
      </c>
      <c r="W1083" s="116">
        <v>209635.39799999999</v>
      </c>
      <c r="X1083" s="12" t="s">
        <v>259</v>
      </c>
      <c r="Y1083" s="12">
        <v>0</v>
      </c>
      <c r="Z1083" s="12">
        <v>0</v>
      </c>
      <c r="AA1083" s="12">
        <v>0</v>
      </c>
      <c r="AB1083" s="12">
        <v>0</v>
      </c>
      <c r="AC1083" s="12">
        <v>2</v>
      </c>
      <c r="AD1083" s="12">
        <v>5</v>
      </c>
      <c r="AE1083" s="12">
        <v>1</v>
      </c>
      <c r="AF1083" s="12">
        <v>29</v>
      </c>
      <c r="AG1083" s="12" t="s">
        <v>2613</v>
      </c>
      <c r="AH1083" s="12" t="s">
        <v>1552</v>
      </c>
    </row>
    <row r="1084" spans="2:34" ht="28.8" x14ac:dyDescent="0.3">
      <c r="B1084" s="12" t="s">
        <v>1105</v>
      </c>
      <c r="C1084" s="12" t="s">
        <v>304</v>
      </c>
      <c r="D1084" s="12" t="s">
        <v>333</v>
      </c>
      <c r="E1084" s="12" t="s">
        <v>251</v>
      </c>
      <c r="F1084" s="12" t="s">
        <v>1531</v>
      </c>
      <c r="G1084" s="12" t="s">
        <v>2898</v>
      </c>
      <c r="H1084" s="12" t="s">
        <v>1250</v>
      </c>
      <c r="I1084" s="12" t="s">
        <v>1218</v>
      </c>
      <c r="J1084" s="12" t="s">
        <v>1157</v>
      </c>
      <c r="K1084" s="12" t="s">
        <v>1251</v>
      </c>
      <c r="L1084" s="84" t="s">
        <v>722</v>
      </c>
      <c r="M1084" s="85"/>
      <c r="N1084" s="88" t="s">
        <v>722</v>
      </c>
      <c r="O1084" s="118">
        <v>0.2985102</v>
      </c>
      <c r="P1084" s="116">
        <v>218250.9</v>
      </c>
      <c r="Q1084" s="116">
        <v>283401.02069999999</v>
      </c>
      <c r="R1084" s="12">
        <v>0</v>
      </c>
      <c r="S1084" s="116">
        <v>-65150.120699999999</v>
      </c>
      <c r="T1084" s="12">
        <v>4</v>
      </c>
      <c r="U1084" s="12">
        <v>1</v>
      </c>
      <c r="V1084" s="116">
        <v>218250.9</v>
      </c>
      <c r="W1084" s="116">
        <v>283401.02069999999</v>
      </c>
      <c r="X1084" s="12" t="s">
        <v>259</v>
      </c>
      <c r="Y1084" s="12">
        <v>1</v>
      </c>
      <c r="Z1084" s="12">
        <v>0</v>
      </c>
      <c r="AA1084" s="12">
        <v>0</v>
      </c>
      <c r="AB1084" s="12">
        <v>0</v>
      </c>
      <c r="AC1084" s="12">
        <v>4</v>
      </c>
      <c r="AD1084" s="12">
        <v>5</v>
      </c>
      <c r="AE1084" s="12">
        <v>1</v>
      </c>
      <c r="AF1084" s="12">
        <v>29</v>
      </c>
      <c r="AG1084" s="12" t="s">
        <v>2614</v>
      </c>
      <c r="AH1084" s="12" t="s">
        <v>1552</v>
      </c>
    </row>
    <row r="1085" spans="2:34" ht="43.2" x14ac:dyDescent="0.3">
      <c r="B1085" s="12" t="s">
        <v>1105</v>
      </c>
      <c r="C1085" s="12" t="s">
        <v>304</v>
      </c>
      <c r="D1085" s="12" t="s">
        <v>312</v>
      </c>
      <c r="E1085" s="12" t="s">
        <v>259</v>
      </c>
      <c r="F1085" s="12" t="s">
        <v>2846</v>
      </c>
      <c r="G1085" s="12" t="s">
        <v>1532</v>
      </c>
      <c r="H1085" s="12" t="s">
        <v>1254</v>
      </c>
      <c r="I1085" s="12" t="s">
        <v>1218</v>
      </c>
      <c r="J1085" s="12" t="s">
        <v>1157</v>
      </c>
      <c r="K1085" s="12" t="s">
        <v>1255</v>
      </c>
      <c r="L1085" s="84" t="s">
        <v>723</v>
      </c>
      <c r="M1085" s="85"/>
      <c r="N1085" s="88" t="s">
        <v>723</v>
      </c>
      <c r="O1085" s="118">
        <v>0.52</v>
      </c>
      <c r="P1085" s="116">
        <v>1500</v>
      </c>
      <c r="Q1085" s="116">
        <v>2280</v>
      </c>
      <c r="R1085" s="12">
        <v>0</v>
      </c>
      <c r="S1085" s="116">
        <v>-178620</v>
      </c>
      <c r="T1085" s="12">
        <v>0</v>
      </c>
      <c r="U1085" s="12">
        <v>229</v>
      </c>
      <c r="V1085" s="116">
        <v>343500</v>
      </c>
      <c r="W1085" s="116">
        <v>522120</v>
      </c>
      <c r="X1085" s="12" t="s">
        <v>259</v>
      </c>
      <c r="Y1085" s="12">
        <v>1</v>
      </c>
      <c r="Z1085" s="12">
        <v>1</v>
      </c>
      <c r="AA1085" s="12">
        <v>0</v>
      </c>
      <c r="AB1085" s="12">
        <v>1</v>
      </c>
      <c r="AC1085" s="12">
        <v>7</v>
      </c>
      <c r="AD1085" s="12">
        <v>1</v>
      </c>
      <c r="AE1085" s="12">
        <v>1</v>
      </c>
      <c r="AF1085" s="12">
        <v>30</v>
      </c>
      <c r="AG1085" s="12" t="s">
        <v>2615</v>
      </c>
      <c r="AH1085" s="12" t="s">
        <v>1552</v>
      </c>
    </row>
    <row r="1086" spans="2:34" ht="43.2" x14ac:dyDescent="0.3">
      <c r="B1086" s="12" t="s">
        <v>1105</v>
      </c>
      <c r="C1086" s="12" t="s">
        <v>304</v>
      </c>
      <c r="D1086" s="12" t="s">
        <v>312</v>
      </c>
      <c r="E1086" s="12" t="s">
        <v>260</v>
      </c>
      <c r="F1086" s="12" t="s">
        <v>2846</v>
      </c>
      <c r="G1086" s="12" t="s">
        <v>2898</v>
      </c>
      <c r="H1086" s="12" t="s">
        <v>1254</v>
      </c>
      <c r="I1086" s="12" t="s">
        <v>1218</v>
      </c>
      <c r="J1086" s="12" t="s">
        <v>1157</v>
      </c>
      <c r="K1086" s="12" t="s">
        <v>1255</v>
      </c>
      <c r="L1086" s="84" t="s">
        <v>723</v>
      </c>
      <c r="M1086" s="85"/>
      <c r="N1086" s="88" t="s">
        <v>723</v>
      </c>
      <c r="O1086" s="118">
        <v>0.59899999999999998</v>
      </c>
      <c r="P1086" s="116">
        <v>1500</v>
      </c>
      <c r="Q1086" s="116">
        <v>2398.5</v>
      </c>
      <c r="R1086" s="12">
        <v>0</v>
      </c>
      <c r="S1086" s="116">
        <v>-205756.5</v>
      </c>
      <c r="T1086" s="12">
        <v>0</v>
      </c>
      <c r="U1086" s="12">
        <v>229</v>
      </c>
      <c r="V1086" s="116">
        <v>343500</v>
      </c>
      <c r="W1086" s="116">
        <v>549256.5</v>
      </c>
      <c r="X1086" s="12" t="s">
        <v>259</v>
      </c>
      <c r="Y1086" s="12">
        <v>1</v>
      </c>
      <c r="Z1086" s="12">
        <v>1</v>
      </c>
      <c r="AA1086" s="12">
        <v>0</v>
      </c>
      <c r="AB1086" s="12">
        <v>0</v>
      </c>
      <c r="AC1086" s="12">
        <v>8</v>
      </c>
      <c r="AD1086" s="12">
        <v>1</v>
      </c>
      <c r="AE1086" s="12">
        <v>1</v>
      </c>
      <c r="AF1086" s="12">
        <v>30</v>
      </c>
      <c r="AG1086" s="12" t="s">
        <v>2616</v>
      </c>
      <c r="AH1086" s="12" t="s">
        <v>1552</v>
      </c>
    </row>
    <row r="1087" spans="2:34" ht="43.2" x14ac:dyDescent="0.3">
      <c r="B1087" s="12" t="s">
        <v>1105</v>
      </c>
      <c r="C1087" s="12" t="s">
        <v>304</v>
      </c>
      <c r="D1087" s="12" t="s">
        <v>312</v>
      </c>
      <c r="E1087" s="12" t="s">
        <v>249</v>
      </c>
      <c r="F1087" s="12" t="s">
        <v>1531</v>
      </c>
      <c r="G1087" s="12" t="s">
        <v>1532</v>
      </c>
      <c r="H1087" s="12" t="s">
        <v>1254</v>
      </c>
      <c r="I1087" s="12" t="s">
        <v>1218</v>
      </c>
      <c r="J1087" s="12" t="s">
        <v>1157</v>
      </c>
      <c r="K1087" s="12" t="s">
        <v>1255</v>
      </c>
      <c r="L1087" s="84" t="s">
        <v>722</v>
      </c>
      <c r="M1087" s="85"/>
      <c r="N1087" s="88" t="s">
        <v>722</v>
      </c>
      <c r="O1087" s="118">
        <v>-0.14899999999999999</v>
      </c>
      <c r="P1087" s="116">
        <v>1500</v>
      </c>
      <c r="Q1087" s="116">
        <v>1276.5</v>
      </c>
      <c r="R1087" s="12">
        <v>0</v>
      </c>
      <c r="S1087" s="116">
        <v>51181.5</v>
      </c>
      <c r="T1087" s="12">
        <v>1</v>
      </c>
      <c r="U1087" s="12">
        <v>229</v>
      </c>
      <c r="V1087" s="116">
        <v>343500</v>
      </c>
      <c r="W1087" s="116">
        <v>292318.5</v>
      </c>
      <c r="X1087" s="12" t="s">
        <v>259</v>
      </c>
      <c r="Y1087" s="12">
        <v>0</v>
      </c>
      <c r="Z1087" s="12">
        <v>0</v>
      </c>
      <c r="AA1087" s="12">
        <v>0</v>
      </c>
      <c r="AB1087" s="12">
        <v>0</v>
      </c>
      <c r="AC1087" s="12">
        <v>3</v>
      </c>
      <c r="AD1087" s="12">
        <v>1</v>
      </c>
      <c r="AE1087" s="12">
        <v>1</v>
      </c>
      <c r="AF1087" s="12">
        <v>30</v>
      </c>
      <c r="AG1087" s="12" t="s">
        <v>2617</v>
      </c>
      <c r="AH1087" s="12" t="s">
        <v>1552</v>
      </c>
    </row>
    <row r="1088" spans="2:34" ht="43.2" x14ac:dyDescent="0.3">
      <c r="B1088" s="12" t="s">
        <v>1105</v>
      </c>
      <c r="C1088" s="12" t="s">
        <v>304</v>
      </c>
      <c r="D1088" s="12" t="s">
        <v>312</v>
      </c>
      <c r="E1088" s="12" t="s">
        <v>251</v>
      </c>
      <c r="F1088" s="12" t="s">
        <v>1531</v>
      </c>
      <c r="G1088" s="12" t="s">
        <v>2898</v>
      </c>
      <c r="H1088" s="12" t="s">
        <v>1254</v>
      </c>
      <c r="I1088" s="12" t="s">
        <v>1218</v>
      </c>
      <c r="J1088" s="12" t="s">
        <v>1157</v>
      </c>
      <c r="K1088" s="12" t="s">
        <v>1255</v>
      </c>
      <c r="L1088" s="84" t="s">
        <v>722</v>
      </c>
      <c r="M1088" s="85"/>
      <c r="N1088" s="88" t="s">
        <v>722</v>
      </c>
      <c r="O1088" s="118">
        <v>0.30299999999999999</v>
      </c>
      <c r="P1088" s="116">
        <v>1500</v>
      </c>
      <c r="Q1088" s="116">
        <v>1954.5</v>
      </c>
      <c r="R1088" s="12">
        <v>0</v>
      </c>
      <c r="S1088" s="116">
        <v>-104080.5</v>
      </c>
      <c r="T1088" s="12">
        <v>2</v>
      </c>
      <c r="U1088" s="12">
        <v>229</v>
      </c>
      <c r="V1088" s="116">
        <v>343500</v>
      </c>
      <c r="W1088" s="116">
        <v>447580.5</v>
      </c>
      <c r="X1088" s="12" t="s">
        <v>259</v>
      </c>
      <c r="Y1088" s="12">
        <v>1</v>
      </c>
      <c r="Z1088" s="12">
        <v>0</v>
      </c>
      <c r="AA1088" s="12">
        <v>0</v>
      </c>
      <c r="AB1088" s="12">
        <v>0</v>
      </c>
      <c r="AC1088" s="12">
        <v>4</v>
      </c>
      <c r="AD1088" s="12">
        <v>1</v>
      </c>
      <c r="AE1088" s="12">
        <v>1</v>
      </c>
      <c r="AF1088" s="12">
        <v>30</v>
      </c>
      <c r="AG1088" s="12" t="s">
        <v>2618</v>
      </c>
      <c r="AH1088" s="12" t="s">
        <v>1552</v>
      </c>
    </row>
    <row r="1089" spans="2:34" ht="43.2" x14ac:dyDescent="0.3">
      <c r="B1089" s="12" t="s">
        <v>1105</v>
      </c>
      <c r="C1089" s="12" t="s">
        <v>304</v>
      </c>
      <c r="D1089" s="12" t="s">
        <v>312</v>
      </c>
      <c r="E1089" s="12" t="s">
        <v>254</v>
      </c>
      <c r="F1089" s="12" t="s">
        <v>2846</v>
      </c>
      <c r="G1089" s="12" t="s">
        <v>1532</v>
      </c>
      <c r="H1089" s="12" t="s">
        <v>1254</v>
      </c>
      <c r="I1089" s="12" t="s">
        <v>1218</v>
      </c>
      <c r="J1089" s="12" t="s">
        <v>1157</v>
      </c>
      <c r="K1089" s="12" t="s">
        <v>1255</v>
      </c>
      <c r="L1089" s="84" t="s">
        <v>722</v>
      </c>
      <c r="M1089" s="85"/>
      <c r="N1089" s="88" t="s">
        <v>722</v>
      </c>
      <c r="O1089" s="118">
        <v>0.35899999999999999</v>
      </c>
      <c r="P1089" s="116">
        <v>1500</v>
      </c>
      <c r="Q1089" s="116">
        <v>2038.5</v>
      </c>
      <c r="R1089" s="12">
        <v>0</v>
      </c>
      <c r="S1089" s="116">
        <v>-123316.5</v>
      </c>
      <c r="T1089" s="12">
        <v>3</v>
      </c>
      <c r="U1089" s="12">
        <v>229</v>
      </c>
      <c r="V1089" s="116">
        <v>343500</v>
      </c>
      <c r="W1089" s="116">
        <v>466816.5</v>
      </c>
      <c r="X1089" s="12" t="s">
        <v>259</v>
      </c>
      <c r="Y1089" s="12">
        <v>1</v>
      </c>
      <c r="Z1089" s="12">
        <v>0</v>
      </c>
      <c r="AA1089" s="12">
        <v>0</v>
      </c>
      <c r="AB1089" s="12">
        <v>0</v>
      </c>
      <c r="AC1089" s="12">
        <v>5</v>
      </c>
      <c r="AD1089" s="12">
        <v>1</v>
      </c>
      <c r="AE1089" s="12">
        <v>1</v>
      </c>
      <c r="AF1089" s="12">
        <v>30</v>
      </c>
      <c r="AG1089" s="12" t="s">
        <v>2619</v>
      </c>
      <c r="AH1089" s="12" t="s">
        <v>1552</v>
      </c>
    </row>
    <row r="1090" spans="2:34" ht="28.8" x14ac:dyDescent="0.3">
      <c r="B1090" s="12" t="s">
        <v>1105</v>
      </c>
      <c r="C1090" s="12" t="s">
        <v>304</v>
      </c>
      <c r="D1090" s="12" t="s">
        <v>322</v>
      </c>
      <c r="E1090" s="12" t="s">
        <v>260</v>
      </c>
      <c r="F1090" s="12" t="s">
        <v>2846</v>
      </c>
      <c r="G1090" s="12" t="s">
        <v>2898</v>
      </c>
      <c r="H1090" s="12" t="s">
        <v>1254</v>
      </c>
      <c r="I1090" s="12" t="s">
        <v>1218</v>
      </c>
      <c r="J1090" s="12" t="s">
        <v>1157</v>
      </c>
      <c r="K1090" s="12" t="s">
        <v>1255</v>
      </c>
      <c r="L1090" s="84" t="s">
        <v>723</v>
      </c>
      <c r="M1090" s="85"/>
      <c r="N1090" s="88" t="s">
        <v>723</v>
      </c>
      <c r="O1090" s="118">
        <v>-0.53072825999999995</v>
      </c>
      <c r="P1090" s="116">
        <v>276</v>
      </c>
      <c r="Q1090" s="116">
        <v>129.51900000000001</v>
      </c>
      <c r="R1090" s="12">
        <v>0</v>
      </c>
      <c r="S1090" s="116">
        <v>33544.148999999998</v>
      </c>
      <c r="T1090" s="12">
        <v>0</v>
      </c>
      <c r="U1090" s="12">
        <v>229</v>
      </c>
      <c r="V1090" s="116">
        <v>63204</v>
      </c>
      <c r="W1090" s="116">
        <v>29659.850999999999</v>
      </c>
      <c r="X1090" s="12" t="s">
        <v>259</v>
      </c>
      <c r="Y1090" s="12">
        <v>0</v>
      </c>
      <c r="Z1090" s="12">
        <v>0</v>
      </c>
      <c r="AA1090" s="12">
        <v>1</v>
      </c>
      <c r="AB1090" s="12">
        <v>0</v>
      </c>
      <c r="AC1090" s="12">
        <v>8</v>
      </c>
      <c r="AD1090" s="12">
        <v>2</v>
      </c>
      <c r="AE1090" s="12">
        <v>1</v>
      </c>
      <c r="AF1090" s="12">
        <v>30</v>
      </c>
      <c r="AG1090" s="12" t="s">
        <v>2620</v>
      </c>
      <c r="AH1090" s="12" t="s">
        <v>1552</v>
      </c>
    </row>
    <row r="1091" spans="2:34" ht="28.8" x14ac:dyDescent="0.3">
      <c r="B1091" s="12" t="s">
        <v>1105</v>
      </c>
      <c r="C1091" s="12" t="s">
        <v>304</v>
      </c>
      <c r="D1091" s="12" t="s">
        <v>322</v>
      </c>
      <c r="E1091" s="12" t="s">
        <v>259</v>
      </c>
      <c r="F1091" s="12" t="s">
        <v>2846</v>
      </c>
      <c r="G1091" s="12" t="s">
        <v>1532</v>
      </c>
      <c r="H1091" s="12" t="s">
        <v>1254</v>
      </c>
      <c r="I1091" s="12" t="s">
        <v>1218</v>
      </c>
      <c r="J1091" s="12" t="s">
        <v>1157</v>
      </c>
      <c r="K1091" s="12" t="s">
        <v>1255</v>
      </c>
      <c r="L1091" s="84" t="s">
        <v>722</v>
      </c>
      <c r="M1091" s="85"/>
      <c r="N1091" s="88" t="s">
        <v>722</v>
      </c>
      <c r="O1091" s="118">
        <v>-0.34739130000000001</v>
      </c>
      <c r="P1091" s="116">
        <v>276</v>
      </c>
      <c r="Q1091" s="116">
        <v>180.12</v>
      </c>
      <c r="R1091" s="12">
        <v>0</v>
      </c>
      <c r="S1091" s="116">
        <v>21956.52</v>
      </c>
      <c r="T1091" s="12">
        <v>1</v>
      </c>
      <c r="U1091" s="12">
        <v>229</v>
      </c>
      <c r="V1091" s="116">
        <v>63204</v>
      </c>
      <c r="W1091" s="116">
        <v>41247.480000000003</v>
      </c>
      <c r="X1091" s="12" t="s">
        <v>259</v>
      </c>
      <c r="Y1091" s="12">
        <v>0</v>
      </c>
      <c r="Z1091" s="12">
        <v>0</v>
      </c>
      <c r="AA1091" s="12">
        <v>0</v>
      </c>
      <c r="AB1091" s="12">
        <v>1</v>
      </c>
      <c r="AC1091" s="12">
        <v>7</v>
      </c>
      <c r="AD1091" s="12">
        <v>2</v>
      </c>
      <c r="AE1091" s="12">
        <v>1</v>
      </c>
      <c r="AF1091" s="12">
        <v>30</v>
      </c>
      <c r="AG1091" s="12" t="s">
        <v>2621</v>
      </c>
      <c r="AH1091" s="12" t="s">
        <v>1552</v>
      </c>
    </row>
    <row r="1092" spans="2:34" ht="28.8" x14ac:dyDescent="0.3">
      <c r="B1092" s="12" t="s">
        <v>1105</v>
      </c>
      <c r="C1092" s="12" t="s">
        <v>304</v>
      </c>
      <c r="D1092" s="12" t="s">
        <v>322</v>
      </c>
      <c r="E1092" s="12" t="s">
        <v>249</v>
      </c>
      <c r="F1092" s="12" t="s">
        <v>1531</v>
      </c>
      <c r="G1092" s="12" t="s">
        <v>1532</v>
      </c>
      <c r="H1092" s="12" t="s">
        <v>1254</v>
      </c>
      <c r="I1092" s="12" t="s">
        <v>1218</v>
      </c>
      <c r="J1092" s="12" t="s">
        <v>1157</v>
      </c>
      <c r="K1092" s="12" t="s">
        <v>1255</v>
      </c>
      <c r="L1092" s="84" t="s">
        <v>722</v>
      </c>
      <c r="M1092" s="85"/>
      <c r="N1092" s="88" t="s">
        <v>722</v>
      </c>
      <c r="O1092" s="118">
        <v>-0.30625000000000002</v>
      </c>
      <c r="P1092" s="116">
        <v>276</v>
      </c>
      <c r="Q1092" s="116">
        <v>191.47499999999999</v>
      </c>
      <c r="R1092" s="12">
        <v>0</v>
      </c>
      <c r="S1092" s="116">
        <v>19356.224999999999</v>
      </c>
      <c r="T1092" s="12">
        <v>2</v>
      </c>
      <c r="U1092" s="12">
        <v>229</v>
      </c>
      <c r="V1092" s="116">
        <v>63204</v>
      </c>
      <c r="W1092" s="116">
        <v>43847.775000000001</v>
      </c>
      <c r="X1092" s="12" t="s">
        <v>259</v>
      </c>
      <c r="Y1092" s="12">
        <v>0</v>
      </c>
      <c r="Z1092" s="12">
        <v>0</v>
      </c>
      <c r="AA1092" s="12">
        <v>0</v>
      </c>
      <c r="AB1092" s="12">
        <v>0</v>
      </c>
      <c r="AC1092" s="12">
        <v>3</v>
      </c>
      <c r="AD1092" s="12">
        <v>2</v>
      </c>
      <c r="AE1092" s="12">
        <v>1</v>
      </c>
      <c r="AF1092" s="12">
        <v>30</v>
      </c>
      <c r="AG1092" s="12" t="s">
        <v>2622</v>
      </c>
      <c r="AH1092" s="12" t="s">
        <v>1552</v>
      </c>
    </row>
    <row r="1093" spans="2:34" ht="28.8" x14ac:dyDescent="0.3">
      <c r="B1093" s="12" t="s">
        <v>1105</v>
      </c>
      <c r="C1093" s="12" t="s">
        <v>304</v>
      </c>
      <c r="D1093" s="12" t="s">
        <v>322</v>
      </c>
      <c r="E1093" s="12" t="s">
        <v>254</v>
      </c>
      <c r="F1093" s="12" t="s">
        <v>2846</v>
      </c>
      <c r="G1093" s="12" t="s">
        <v>1532</v>
      </c>
      <c r="H1093" s="12" t="s">
        <v>1254</v>
      </c>
      <c r="I1093" s="12" t="s">
        <v>1218</v>
      </c>
      <c r="J1093" s="12" t="s">
        <v>1157</v>
      </c>
      <c r="K1093" s="12" t="s">
        <v>1255</v>
      </c>
      <c r="L1093" s="84" t="s">
        <v>722</v>
      </c>
      <c r="M1093" s="85"/>
      <c r="N1093" s="88" t="s">
        <v>722</v>
      </c>
      <c r="O1093" s="118">
        <v>-6.1994569999999999E-2</v>
      </c>
      <c r="P1093" s="116">
        <v>276</v>
      </c>
      <c r="Q1093" s="116">
        <v>258.8895</v>
      </c>
      <c r="R1093" s="12">
        <v>0</v>
      </c>
      <c r="S1093" s="116">
        <v>3918.3044999999902</v>
      </c>
      <c r="T1093" s="12">
        <v>3</v>
      </c>
      <c r="U1093" s="12">
        <v>229</v>
      </c>
      <c r="V1093" s="116">
        <v>63204</v>
      </c>
      <c r="W1093" s="116">
        <v>59285.695500000002</v>
      </c>
      <c r="X1093" s="12" t="s">
        <v>259</v>
      </c>
      <c r="Y1093" s="12">
        <v>0</v>
      </c>
      <c r="Z1093" s="12">
        <v>0</v>
      </c>
      <c r="AA1093" s="12">
        <v>0</v>
      </c>
      <c r="AB1093" s="12">
        <v>0</v>
      </c>
      <c r="AC1093" s="12">
        <v>5</v>
      </c>
      <c r="AD1093" s="12">
        <v>2</v>
      </c>
      <c r="AE1093" s="12">
        <v>1</v>
      </c>
      <c r="AF1093" s="12">
        <v>30</v>
      </c>
      <c r="AG1093" s="12" t="s">
        <v>2623</v>
      </c>
      <c r="AH1093" s="12" t="s">
        <v>1552</v>
      </c>
    </row>
    <row r="1094" spans="2:34" ht="28.8" x14ac:dyDescent="0.3">
      <c r="B1094" s="12" t="s">
        <v>1105</v>
      </c>
      <c r="C1094" s="12" t="s">
        <v>304</v>
      </c>
      <c r="D1094" s="12" t="s">
        <v>322</v>
      </c>
      <c r="E1094" s="12" t="s">
        <v>251</v>
      </c>
      <c r="F1094" s="12" t="s">
        <v>1531</v>
      </c>
      <c r="G1094" s="12" t="s">
        <v>2898</v>
      </c>
      <c r="H1094" s="12" t="s">
        <v>1254</v>
      </c>
      <c r="I1094" s="12" t="s">
        <v>1218</v>
      </c>
      <c r="J1094" s="12" t="s">
        <v>1157</v>
      </c>
      <c r="K1094" s="12" t="s">
        <v>1255</v>
      </c>
      <c r="L1094" s="84" t="s">
        <v>722</v>
      </c>
      <c r="M1094" s="85"/>
      <c r="N1094" s="88" t="s">
        <v>722</v>
      </c>
      <c r="O1094" s="118">
        <v>0.33132609000000002</v>
      </c>
      <c r="P1094" s="116">
        <v>276</v>
      </c>
      <c r="Q1094" s="116">
        <v>367.44600000000003</v>
      </c>
      <c r="R1094" s="12">
        <v>0</v>
      </c>
      <c r="S1094" s="116">
        <v>-20941.133999999998</v>
      </c>
      <c r="T1094" s="12">
        <v>4</v>
      </c>
      <c r="U1094" s="12">
        <v>229</v>
      </c>
      <c r="V1094" s="116">
        <v>63204</v>
      </c>
      <c r="W1094" s="116">
        <v>84145.134000000005</v>
      </c>
      <c r="X1094" s="12" t="s">
        <v>259</v>
      </c>
      <c r="Y1094" s="12">
        <v>1</v>
      </c>
      <c r="Z1094" s="12">
        <v>0</v>
      </c>
      <c r="AA1094" s="12">
        <v>0</v>
      </c>
      <c r="AB1094" s="12">
        <v>0</v>
      </c>
      <c r="AC1094" s="12">
        <v>4</v>
      </c>
      <c r="AD1094" s="12">
        <v>2</v>
      </c>
      <c r="AE1094" s="12">
        <v>1</v>
      </c>
      <c r="AF1094" s="12">
        <v>30</v>
      </c>
      <c r="AG1094" s="12" t="s">
        <v>2624</v>
      </c>
      <c r="AH1094" s="12" t="s">
        <v>1552</v>
      </c>
    </row>
    <row r="1095" spans="2:34" ht="28.8" x14ac:dyDescent="0.3">
      <c r="B1095" s="12" t="s">
        <v>1105</v>
      </c>
      <c r="C1095" s="12" t="s">
        <v>304</v>
      </c>
      <c r="D1095" s="12" t="s">
        <v>327</v>
      </c>
      <c r="E1095" s="12" t="s">
        <v>254</v>
      </c>
      <c r="F1095" s="12" t="s">
        <v>2846</v>
      </c>
      <c r="G1095" s="12" t="s">
        <v>1532</v>
      </c>
      <c r="H1095" s="12" t="s">
        <v>1254</v>
      </c>
      <c r="I1095" s="12" t="s">
        <v>1218</v>
      </c>
      <c r="J1095" s="12" t="s">
        <v>1157</v>
      </c>
      <c r="K1095" s="12" t="s">
        <v>1255</v>
      </c>
      <c r="L1095" s="84" t="s">
        <v>723</v>
      </c>
      <c r="M1095" s="85"/>
      <c r="N1095" s="88" t="s">
        <v>723</v>
      </c>
      <c r="O1095" s="118">
        <v>-0.42264706000000002</v>
      </c>
      <c r="P1095" s="116">
        <v>229.5</v>
      </c>
      <c r="Q1095" s="116">
        <v>132.5025</v>
      </c>
      <c r="R1095" s="12">
        <v>0</v>
      </c>
      <c r="S1095" s="116">
        <v>22212.427500000002</v>
      </c>
      <c r="T1095" s="12">
        <v>0</v>
      </c>
      <c r="U1095" s="12">
        <v>229</v>
      </c>
      <c r="V1095" s="116">
        <v>52555.5</v>
      </c>
      <c r="W1095" s="116">
        <v>30343.072499999998</v>
      </c>
      <c r="X1095" s="12" t="s">
        <v>259</v>
      </c>
      <c r="Y1095" s="12">
        <v>0</v>
      </c>
      <c r="Z1095" s="12">
        <v>0</v>
      </c>
      <c r="AA1095" s="12">
        <v>1</v>
      </c>
      <c r="AB1095" s="12">
        <v>0</v>
      </c>
      <c r="AC1095" s="12">
        <v>5</v>
      </c>
      <c r="AD1095" s="12">
        <v>3</v>
      </c>
      <c r="AE1095" s="12">
        <v>1</v>
      </c>
      <c r="AF1095" s="12">
        <v>30</v>
      </c>
      <c r="AG1095" s="12" t="s">
        <v>2627</v>
      </c>
      <c r="AH1095" s="12" t="s">
        <v>1552</v>
      </c>
    </row>
    <row r="1096" spans="2:34" ht="28.8" x14ac:dyDescent="0.3">
      <c r="B1096" s="12" t="s">
        <v>1105</v>
      </c>
      <c r="C1096" s="12" t="s">
        <v>304</v>
      </c>
      <c r="D1096" s="12" t="s">
        <v>327</v>
      </c>
      <c r="E1096" s="12" t="s">
        <v>260</v>
      </c>
      <c r="F1096" s="12" t="s">
        <v>2846</v>
      </c>
      <c r="G1096" s="12" t="s">
        <v>2898</v>
      </c>
      <c r="H1096" s="12" t="s">
        <v>1254</v>
      </c>
      <c r="I1096" s="12" t="s">
        <v>1218</v>
      </c>
      <c r="J1096" s="12" t="s">
        <v>1157</v>
      </c>
      <c r="K1096" s="12" t="s">
        <v>1255</v>
      </c>
      <c r="L1096" s="84" t="s">
        <v>723</v>
      </c>
      <c r="M1096" s="85"/>
      <c r="N1096" s="88" t="s">
        <v>723</v>
      </c>
      <c r="O1096" s="118">
        <v>0.70350979999999996</v>
      </c>
      <c r="P1096" s="116">
        <v>229.5</v>
      </c>
      <c r="Q1096" s="116">
        <v>390.95549999999997</v>
      </c>
      <c r="R1096" s="12">
        <v>0</v>
      </c>
      <c r="S1096" s="116">
        <v>-36973.309500000003</v>
      </c>
      <c r="T1096" s="12">
        <v>0</v>
      </c>
      <c r="U1096" s="12">
        <v>229</v>
      </c>
      <c r="V1096" s="116">
        <v>52555.5</v>
      </c>
      <c r="W1096" s="116">
        <v>89528.809500000003</v>
      </c>
      <c r="X1096" s="12" t="s">
        <v>259</v>
      </c>
      <c r="Y1096" s="12">
        <v>1</v>
      </c>
      <c r="Z1096" s="12">
        <v>1</v>
      </c>
      <c r="AA1096" s="12">
        <v>0</v>
      </c>
      <c r="AB1096" s="12">
        <v>0</v>
      </c>
      <c r="AC1096" s="12">
        <v>8</v>
      </c>
      <c r="AD1096" s="12">
        <v>3</v>
      </c>
      <c r="AE1096" s="12">
        <v>1</v>
      </c>
      <c r="AF1096" s="12">
        <v>30</v>
      </c>
      <c r="AG1096" s="12" t="s">
        <v>2625</v>
      </c>
      <c r="AH1096" s="12" t="s">
        <v>1552</v>
      </c>
    </row>
    <row r="1097" spans="2:34" ht="28.8" x14ac:dyDescent="0.3">
      <c r="B1097" s="12" t="s">
        <v>1105</v>
      </c>
      <c r="C1097" s="12" t="s">
        <v>304</v>
      </c>
      <c r="D1097" s="12" t="s">
        <v>327</v>
      </c>
      <c r="E1097" s="12" t="s">
        <v>259</v>
      </c>
      <c r="F1097" s="12" t="s">
        <v>2846</v>
      </c>
      <c r="G1097" s="12" t="s">
        <v>1532</v>
      </c>
      <c r="H1097" s="12" t="s">
        <v>1254</v>
      </c>
      <c r="I1097" s="12" t="s">
        <v>1218</v>
      </c>
      <c r="J1097" s="12" t="s">
        <v>1157</v>
      </c>
      <c r="K1097" s="12" t="s">
        <v>1255</v>
      </c>
      <c r="L1097" s="84" t="s">
        <v>723</v>
      </c>
      <c r="M1097" s="85"/>
      <c r="N1097" s="88" t="s">
        <v>723</v>
      </c>
      <c r="O1097" s="118">
        <v>0.83790849999999995</v>
      </c>
      <c r="P1097" s="116">
        <v>229.5</v>
      </c>
      <c r="Q1097" s="116">
        <v>421.8</v>
      </c>
      <c r="R1097" s="12">
        <v>0</v>
      </c>
      <c r="S1097" s="116">
        <v>-44036.7</v>
      </c>
      <c r="T1097" s="12">
        <v>0</v>
      </c>
      <c r="U1097" s="12">
        <v>229</v>
      </c>
      <c r="V1097" s="116">
        <v>52555.5</v>
      </c>
      <c r="W1097" s="116">
        <v>96592.2</v>
      </c>
      <c r="X1097" s="12" t="s">
        <v>259</v>
      </c>
      <c r="Y1097" s="12">
        <v>1</v>
      </c>
      <c r="Z1097" s="12">
        <v>1</v>
      </c>
      <c r="AA1097" s="12">
        <v>0</v>
      </c>
      <c r="AB1097" s="12">
        <v>1</v>
      </c>
      <c r="AC1097" s="12">
        <v>7</v>
      </c>
      <c r="AD1097" s="12">
        <v>3</v>
      </c>
      <c r="AE1097" s="12">
        <v>1</v>
      </c>
      <c r="AF1097" s="12">
        <v>30</v>
      </c>
      <c r="AG1097" s="12" t="s">
        <v>2626</v>
      </c>
      <c r="AH1097" s="12" t="s">
        <v>1552</v>
      </c>
    </row>
    <row r="1098" spans="2:34" ht="28.8" x14ac:dyDescent="0.3">
      <c r="B1098" s="12" t="s">
        <v>1105</v>
      </c>
      <c r="C1098" s="12" t="s">
        <v>304</v>
      </c>
      <c r="D1098" s="12" t="s">
        <v>327</v>
      </c>
      <c r="E1098" s="12" t="s">
        <v>251</v>
      </c>
      <c r="F1098" s="12" t="s">
        <v>1531</v>
      </c>
      <c r="G1098" s="12" t="s">
        <v>2898</v>
      </c>
      <c r="H1098" s="12" t="s">
        <v>1254</v>
      </c>
      <c r="I1098" s="12" t="s">
        <v>1218</v>
      </c>
      <c r="J1098" s="12" t="s">
        <v>1157</v>
      </c>
      <c r="K1098" s="12" t="s">
        <v>1255</v>
      </c>
      <c r="L1098" s="84" t="s">
        <v>722</v>
      </c>
      <c r="M1098" s="85"/>
      <c r="N1098" s="88" t="s">
        <v>722</v>
      </c>
      <c r="O1098" s="118">
        <v>-0.36127450999999999</v>
      </c>
      <c r="P1098" s="116">
        <v>229.5</v>
      </c>
      <c r="Q1098" s="116">
        <v>146.58750000000001</v>
      </c>
      <c r="R1098" s="12">
        <v>0</v>
      </c>
      <c r="S1098" s="116">
        <v>18986.9624999999</v>
      </c>
      <c r="T1098" s="12">
        <v>1</v>
      </c>
      <c r="U1098" s="12">
        <v>229</v>
      </c>
      <c r="V1098" s="116">
        <v>52555.5</v>
      </c>
      <c r="W1098" s="116">
        <v>33568.537499999999</v>
      </c>
      <c r="X1098" s="12" t="s">
        <v>259</v>
      </c>
      <c r="Y1098" s="12">
        <v>0</v>
      </c>
      <c r="Z1098" s="12">
        <v>0</v>
      </c>
      <c r="AA1098" s="12">
        <v>0</v>
      </c>
      <c r="AB1098" s="12">
        <v>0</v>
      </c>
      <c r="AC1098" s="12">
        <v>4</v>
      </c>
      <c r="AD1098" s="12">
        <v>3</v>
      </c>
      <c r="AE1098" s="12">
        <v>1</v>
      </c>
      <c r="AF1098" s="12">
        <v>30</v>
      </c>
      <c r="AG1098" s="12" t="s">
        <v>2628</v>
      </c>
      <c r="AH1098" s="12" t="s">
        <v>1552</v>
      </c>
    </row>
    <row r="1099" spans="2:34" ht="28.8" x14ac:dyDescent="0.3">
      <c r="B1099" s="12" t="s">
        <v>1105</v>
      </c>
      <c r="C1099" s="12" t="s">
        <v>304</v>
      </c>
      <c r="D1099" s="12" t="s">
        <v>327</v>
      </c>
      <c r="E1099" s="12" t="s">
        <v>249</v>
      </c>
      <c r="F1099" s="12" t="s">
        <v>1531</v>
      </c>
      <c r="G1099" s="12" t="s">
        <v>1532</v>
      </c>
      <c r="H1099" s="12" t="s">
        <v>1254</v>
      </c>
      <c r="I1099" s="12" t="s">
        <v>1218</v>
      </c>
      <c r="J1099" s="12" t="s">
        <v>1157</v>
      </c>
      <c r="K1099" s="12" t="s">
        <v>1255</v>
      </c>
      <c r="L1099" s="84" t="s">
        <v>722</v>
      </c>
      <c r="M1099" s="85"/>
      <c r="N1099" s="88" t="s">
        <v>722</v>
      </c>
      <c r="O1099" s="118">
        <v>-9.8941180000000004E-2</v>
      </c>
      <c r="P1099" s="116">
        <v>229.5</v>
      </c>
      <c r="Q1099" s="116">
        <v>206.79300000000001</v>
      </c>
      <c r="R1099" s="12">
        <v>0</v>
      </c>
      <c r="S1099" s="116">
        <v>5199.9030000000002</v>
      </c>
      <c r="T1099" s="12">
        <v>2</v>
      </c>
      <c r="U1099" s="12">
        <v>229</v>
      </c>
      <c r="V1099" s="116">
        <v>52555.5</v>
      </c>
      <c r="W1099" s="116">
        <v>47355.597000000002</v>
      </c>
      <c r="X1099" s="12" t="s">
        <v>259</v>
      </c>
      <c r="Y1099" s="12">
        <v>0</v>
      </c>
      <c r="Z1099" s="12">
        <v>0</v>
      </c>
      <c r="AA1099" s="12">
        <v>0</v>
      </c>
      <c r="AB1099" s="12">
        <v>0</v>
      </c>
      <c r="AC1099" s="12">
        <v>3</v>
      </c>
      <c r="AD1099" s="12">
        <v>3</v>
      </c>
      <c r="AE1099" s="12">
        <v>1</v>
      </c>
      <c r="AF1099" s="12">
        <v>30</v>
      </c>
      <c r="AG1099" s="12" t="s">
        <v>2629</v>
      </c>
      <c r="AH1099" s="12" t="s">
        <v>1552</v>
      </c>
    </row>
    <row r="1100" spans="2:34" ht="28.8" x14ac:dyDescent="0.3">
      <c r="B1100" s="12" t="s">
        <v>1105</v>
      </c>
      <c r="C1100" s="12" t="s">
        <v>304</v>
      </c>
      <c r="D1100" s="12" t="s">
        <v>330</v>
      </c>
      <c r="E1100" s="12" t="s">
        <v>259</v>
      </c>
      <c r="F1100" s="12" t="s">
        <v>2846</v>
      </c>
      <c r="G1100" s="12" t="s">
        <v>1532</v>
      </c>
      <c r="H1100" s="12" t="s">
        <v>1254</v>
      </c>
      <c r="I1100" s="12" t="s">
        <v>1218</v>
      </c>
      <c r="J1100" s="12" t="s">
        <v>1157</v>
      </c>
      <c r="K1100" s="12" t="s">
        <v>1255</v>
      </c>
      <c r="L1100" s="84" t="s">
        <v>723</v>
      </c>
      <c r="M1100" s="85"/>
      <c r="N1100" s="88" t="s">
        <v>723</v>
      </c>
      <c r="O1100" s="118">
        <v>0.43700823</v>
      </c>
      <c r="P1100" s="116">
        <v>2005.5</v>
      </c>
      <c r="Q1100" s="116">
        <v>2881.92</v>
      </c>
      <c r="R1100" s="12">
        <v>0</v>
      </c>
      <c r="S1100" s="116">
        <v>-200700.18</v>
      </c>
      <c r="T1100" s="12">
        <v>0</v>
      </c>
      <c r="U1100" s="12">
        <v>229</v>
      </c>
      <c r="V1100" s="116">
        <v>459259.5</v>
      </c>
      <c r="W1100" s="116">
        <v>659959.68000000005</v>
      </c>
      <c r="X1100" s="12" t="s">
        <v>259</v>
      </c>
      <c r="Y1100" s="12">
        <v>1</v>
      </c>
      <c r="Z1100" s="12">
        <v>1</v>
      </c>
      <c r="AA1100" s="12">
        <v>0</v>
      </c>
      <c r="AB1100" s="12">
        <v>1</v>
      </c>
      <c r="AC1100" s="12">
        <v>7</v>
      </c>
      <c r="AD1100" s="12">
        <v>4</v>
      </c>
      <c r="AE1100" s="12">
        <v>1</v>
      </c>
      <c r="AF1100" s="12">
        <v>30</v>
      </c>
      <c r="AG1100" s="12" t="s">
        <v>2633</v>
      </c>
      <c r="AH1100" s="12" t="s">
        <v>1552</v>
      </c>
    </row>
    <row r="1101" spans="2:34" ht="28.8" x14ac:dyDescent="0.3">
      <c r="B1101" s="12" t="s">
        <v>1105</v>
      </c>
      <c r="C1101" s="12" t="s">
        <v>304</v>
      </c>
      <c r="D1101" s="12" t="s">
        <v>330</v>
      </c>
      <c r="E1101" s="12" t="s">
        <v>260</v>
      </c>
      <c r="F1101" s="12" t="s">
        <v>2846</v>
      </c>
      <c r="G1101" s="12" t="s">
        <v>2898</v>
      </c>
      <c r="H1101" s="12" t="s">
        <v>1254</v>
      </c>
      <c r="I1101" s="12" t="s">
        <v>1218</v>
      </c>
      <c r="J1101" s="12" t="s">
        <v>1157</v>
      </c>
      <c r="K1101" s="12" t="s">
        <v>1255</v>
      </c>
      <c r="L1101" s="84" t="s">
        <v>723</v>
      </c>
      <c r="M1101" s="85"/>
      <c r="N1101" s="88" t="s">
        <v>723</v>
      </c>
      <c r="O1101" s="118">
        <v>0.45548466999999998</v>
      </c>
      <c r="P1101" s="116">
        <v>2005.5</v>
      </c>
      <c r="Q1101" s="116">
        <v>2918.9744999999998</v>
      </c>
      <c r="R1101" s="12">
        <v>0</v>
      </c>
      <c r="S1101" s="116">
        <v>-209185.6605</v>
      </c>
      <c r="T1101" s="12">
        <v>0</v>
      </c>
      <c r="U1101" s="12">
        <v>229</v>
      </c>
      <c r="V1101" s="116">
        <v>459259.5</v>
      </c>
      <c r="W1101" s="116">
        <v>668445.1605</v>
      </c>
      <c r="X1101" s="12" t="s">
        <v>259</v>
      </c>
      <c r="Y1101" s="12">
        <v>1</v>
      </c>
      <c r="Z1101" s="12">
        <v>1</v>
      </c>
      <c r="AA1101" s="12">
        <v>0</v>
      </c>
      <c r="AB1101" s="12">
        <v>0</v>
      </c>
      <c r="AC1101" s="12">
        <v>8</v>
      </c>
      <c r="AD1101" s="12">
        <v>4</v>
      </c>
      <c r="AE1101" s="12">
        <v>1</v>
      </c>
      <c r="AF1101" s="12">
        <v>30</v>
      </c>
      <c r="AG1101" s="12" t="s">
        <v>2634</v>
      </c>
      <c r="AH1101" s="12" t="s">
        <v>1552</v>
      </c>
    </row>
    <row r="1102" spans="2:34" ht="28.8" x14ac:dyDescent="0.3">
      <c r="B1102" s="12" t="s">
        <v>1105</v>
      </c>
      <c r="C1102" s="12" t="s">
        <v>304</v>
      </c>
      <c r="D1102" s="12" t="s">
        <v>330</v>
      </c>
      <c r="E1102" s="12" t="s">
        <v>249</v>
      </c>
      <c r="F1102" s="12" t="s">
        <v>1531</v>
      </c>
      <c r="G1102" s="12" t="s">
        <v>1532</v>
      </c>
      <c r="H1102" s="12" t="s">
        <v>1254</v>
      </c>
      <c r="I1102" s="12" t="s">
        <v>1218</v>
      </c>
      <c r="J1102" s="12" t="s">
        <v>1157</v>
      </c>
      <c r="K1102" s="12" t="s">
        <v>1255</v>
      </c>
      <c r="L1102" s="84" t="s">
        <v>722</v>
      </c>
      <c r="M1102" s="85"/>
      <c r="N1102" s="88" t="s">
        <v>722</v>
      </c>
      <c r="O1102" s="118">
        <v>-0.16491248999999999</v>
      </c>
      <c r="P1102" s="116">
        <v>2005.5</v>
      </c>
      <c r="Q1102" s="116">
        <v>1674.768</v>
      </c>
      <c r="R1102" s="12">
        <v>0</v>
      </c>
      <c r="S1102" s="116">
        <v>75737.627999999997</v>
      </c>
      <c r="T1102" s="12">
        <v>1</v>
      </c>
      <c r="U1102" s="12">
        <v>229</v>
      </c>
      <c r="V1102" s="116">
        <v>459259.5</v>
      </c>
      <c r="W1102" s="116">
        <v>383521.87199999997</v>
      </c>
      <c r="X1102" s="12" t="s">
        <v>259</v>
      </c>
      <c r="Y1102" s="12">
        <v>0</v>
      </c>
      <c r="Z1102" s="12">
        <v>0</v>
      </c>
      <c r="AA1102" s="12">
        <v>0</v>
      </c>
      <c r="AB1102" s="12">
        <v>0</v>
      </c>
      <c r="AC1102" s="12">
        <v>3</v>
      </c>
      <c r="AD1102" s="12">
        <v>4</v>
      </c>
      <c r="AE1102" s="12">
        <v>1</v>
      </c>
      <c r="AF1102" s="12">
        <v>30</v>
      </c>
      <c r="AG1102" s="12" t="s">
        <v>2630</v>
      </c>
      <c r="AH1102" s="12" t="s">
        <v>1552</v>
      </c>
    </row>
    <row r="1103" spans="2:34" ht="28.8" x14ac:dyDescent="0.3">
      <c r="B1103" s="12" t="s">
        <v>1105</v>
      </c>
      <c r="C1103" s="12" t="s">
        <v>304</v>
      </c>
      <c r="D1103" s="12" t="s">
        <v>330</v>
      </c>
      <c r="E1103" s="12" t="s">
        <v>254</v>
      </c>
      <c r="F1103" s="12" t="s">
        <v>2846</v>
      </c>
      <c r="G1103" s="12" t="s">
        <v>1532</v>
      </c>
      <c r="H1103" s="12" t="s">
        <v>1254</v>
      </c>
      <c r="I1103" s="12" t="s">
        <v>1218</v>
      </c>
      <c r="J1103" s="12" t="s">
        <v>1157</v>
      </c>
      <c r="K1103" s="12" t="s">
        <v>1255</v>
      </c>
      <c r="L1103" s="84" t="s">
        <v>722</v>
      </c>
      <c r="M1103" s="85"/>
      <c r="N1103" s="88" t="s">
        <v>722</v>
      </c>
      <c r="O1103" s="118">
        <v>0.21161405999999999</v>
      </c>
      <c r="P1103" s="116">
        <v>2005.5</v>
      </c>
      <c r="Q1103" s="116">
        <v>2429.8919999999998</v>
      </c>
      <c r="R1103" s="12">
        <v>0</v>
      </c>
      <c r="S1103" s="116">
        <v>-97185.767999999996</v>
      </c>
      <c r="T1103" s="12">
        <v>2</v>
      </c>
      <c r="U1103" s="12">
        <v>229</v>
      </c>
      <c r="V1103" s="116">
        <v>459259.5</v>
      </c>
      <c r="W1103" s="116">
        <v>556445.26800000004</v>
      </c>
      <c r="X1103" s="12" t="s">
        <v>259</v>
      </c>
      <c r="Y1103" s="12">
        <v>1</v>
      </c>
      <c r="Z1103" s="12">
        <v>0</v>
      </c>
      <c r="AA1103" s="12">
        <v>0</v>
      </c>
      <c r="AB1103" s="12">
        <v>0</v>
      </c>
      <c r="AC1103" s="12">
        <v>5</v>
      </c>
      <c r="AD1103" s="12">
        <v>4</v>
      </c>
      <c r="AE1103" s="12">
        <v>1</v>
      </c>
      <c r="AF1103" s="12">
        <v>30</v>
      </c>
      <c r="AG1103" s="12" t="s">
        <v>2631</v>
      </c>
      <c r="AH1103" s="12" t="s">
        <v>1552</v>
      </c>
    </row>
    <row r="1104" spans="2:34" ht="28.8" x14ac:dyDescent="0.3">
      <c r="B1104" s="12" t="s">
        <v>1105</v>
      </c>
      <c r="C1104" s="12" t="s">
        <v>304</v>
      </c>
      <c r="D1104" s="12" t="s">
        <v>330</v>
      </c>
      <c r="E1104" s="12" t="s">
        <v>251</v>
      </c>
      <c r="F1104" s="12" t="s">
        <v>1531</v>
      </c>
      <c r="G1104" s="12" t="s">
        <v>2898</v>
      </c>
      <c r="H1104" s="12" t="s">
        <v>1254</v>
      </c>
      <c r="I1104" s="12" t="s">
        <v>1218</v>
      </c>
      <c r="J1104" s="12" t="s">
        <v>1157</v>
      </c>
      <c r="K1104" s="12" t="s">
        <v>1255</v>
      </c>
      <c r="L1104" s="84" t="s">
        <v>722</v>
      </c>
      <c r="M1104" s="85"/>
      <c r="N1104" s="88" t="s">
        <v>722</v>
      </c>
      <c r="O1104" s="118">
        <v>0.23088181999999999</v>
      </c>
      <c r="P1104" s="116">
        <v>2005.5</v>
      </c>
      <c r="Q1104" s="116">
        <v>2468.5335</v>
      </c>
      <c r="R1104" s="12">
        <v>0</v>
      </c>
      <c r="S1104" s="116">
        <v>-106034.6715</v>
      </c>
      <c r="T1104" s="12">
        <v>3</v>
      </c>
      <c r="U1104" s="12">
        <v>229</v>
      </c>
      <c r="V1104" s="116">
        <v>459259.5</v>
      </c>
      <c r="W1104" s="116">
        <v>565294.17150000005</v>
      </c>
      <c r="X1104" s="12" t="s">
        <v>259</v>
      </c>
      <c r="Y1104" s="12">
        <v>1</v>
      </c>
      <c r="Z1104" s="12">
        <v>0</v>
      </c>
      <c r="AA1104" s="12">
        <v>0</v>
      </c>
      <c r="AB1104" s="12">
        <v>0</v>
      </c>
      <c r="AC1104" s="12">
        <v>4</v>
      </c>
      <c r="AD1104" s="12">
        <v>4</v>
      </c>
      <c r="AE1104" s="12">
        <v>1</v>
      </c>
      <c r="AF1104" s="12">
        <v>30</v>
      </c>
      <c r="AG1104" s="12" t="s">
        <v>2632</v>
      </c>
      <c r="AH1104" s="12" t="s">
        <v>1552</v>
      </c>
    </row>
    <row r="1105" spans="2:34" ht="28.8" x14ac:dyDescent="0.3">
      <c r="B1105" s="12" t="s">
        <v>1105</v>
      </c>
      <c r="C1105" s="12" t="s">
        <v>304</v>
      </c>
      <c r="D1105" s="12" t="s">
        <v>333</v>
      </c>
      <c r="E1105" s="12" t="s">
        <v>259</v>
      </c>
      <c r="F1105" s="12" t="s">
        <v>2846</v>
      </c>
      <c r="G1105" s="12" t="s">
        <v>1532</v>
      </c>
      <c r="H1105" s="12" t="s">
        <v>1254</v>
      </c>
      <c r="I1105" s="12" t="s">
        <v>1218</v>
      </c>
      <c r="J1105" s="12" t="s">
        <v>1157</v>
      </c>
      <c r="K1105" s="12" t="s">
        <v>1255</v>
      </c>
      <c r="L1105" s="84" t="s">
        <v>723</v>
      </c>
      <c r="M1105" s="85"/>
      <c r="N1105" s="88" t="s">
        <v>723</v>
      </c>
      <c r="O1105" s="118">
        <v>0.43700823</v>
      </c>
      <c r="P1105" s="116">
        <v>459259.5</v>
      </c>
      <c r="Q1105" s="116">
        <v>659959.68000000005</v>
      </c>
      <c r="R1105" s="12">
        <v>0</v>
      </c>
      <c r="S1105" s="116">
        <v>-200700.18</v>
      </c>
      <c r="T1105" s="12">
        <v>0</v>
      </c>
      <c r="U1105" s="12">
        <v>1</v>
      </c>
      <c r="V1105" s="116">
        <v>459259.5</v>
      </c>
      <c r="W1105" s="116">
        <v>659959.68000000005</v>
      </c>
      <c r="X1105" s="12" t="s">
        <v>259</v>
      </c>
      <c r="Y1105" s="12">
        <v>1</v>
      </c>
      <c r="Z1105" s="12">
        <v>1</v>
      </c>
      <c r="AA1105" s="12">
        <v>0</v>
      </c>
      <c r="AB1105" s="12">
        <v>1</v>
      </c>
      <c r="AC1105" s="12">
        <v>7</v>
      </c>
      <c r="AD1105" s="12">
        <v>5</v>
      </c>
      <c r="AE1105" s="12">
        <v>1</v>
      </c>
      <c r="AF1105" s="12">
        <v>30</v>
      </c>
      <c r="AG1105" s="12" t="s">
        <v>2638</v>
      </c>
      <c r="AH1105" s="12" t="s">
        <v>1552</v>
      </c>
    </row>
    <row r="1106" spans="2:34" ht="28.8" x14ac:dyDescent="0.3">
      <c r="B1106" s="12" t="s">
        <v>1105</v>
      </c>
      <c r="C1106" s="12" t="s">
        <v>304</v>
      </c>
      <c r="D1106" s="12" t="s">
        <v>333</v>
      </c>
      <c r="E1106" s="12" t="s">
        <v>260</v>
      </c>
      <c r="F1106" s="12" t="s">
        <v>2846</v>
      </c>
      <c r="G1106" s="12" t="s">
        <v>2898</v>
      </c>
      <c r="H1106" s="12" t="s">
        <v>1254</v>
      </c>
      <c r="I1106" s="12" t="s">
        <v>1218</v>
      </c>
      <c r="J1106" s="12" t="s">
        <v>1157</v>
      </c>
      <c r="K1106" s="12" t="s">
        <v>1255</v>
      </c>
      <c r="L1106" s="84" t="s">
        <v>723</v>
      </c>
      <c r="M1106" s="85"/>
      <c r="N1106" s="88" t="s">
        <v>723</v>
      </c>
      <c r="O1106" s="118">
        <v>0.45548466999999998</v>
      </c>
      <c r="P1106" s="116">
        <v>459259.5</v>
      </c>
      <c r="Q1106" s="116">
        <v>668445.1605</v>
      </c>
      <c r="R1106" s="12">
        <v>0</v>
      </c>
      <c r="S1106" s="116">
        <v>-209185.6605</v>
      </c>
      <c r="T1106" s="12">
        <v>0</v>
      </c>
      <c r="U1106" s="12">
        <v>1</v>
      </c>
      <c r="V1106" s="116">
        <v>459259.5</v>
      </c>
      <c r="W1106" s="116">
        <v>668445.1605</v>
      </c>
      <c r="X1106" s="12" t="s">
        <v>259</v>
      </c>
      <c r="Y1106" s="12">
        <v>1</v>
      </c>
      <c r="Z1106" s="12">
        <v>1</v>
      </c>
      <c r="AA1106" s="12">
        <v>0</v>
      </c>
      <c r="AB1106" s="12">
        <v>0</v>
      </c>
      <c r="AC1106" s="12">
        <v>8</v>
      </c>
      <c r="AD1106" s="12">
        <v>5</v>
      </c>
      <c r="AE1106" s="12">
        <v>1</v>
      </c>
      <c r="AF1106" s="12">
        <v>30</v>
      </c>
      <c r="AG1106" s="12" t="s">
        <v>2639</v>
      </c>
      <c r="AH1106" s="12" t="s">
        <v>1552</v>
      </c>
    </row>
    <row r="1107" spans="2:34" ht="28.8" x14ac:dyDescent="0.3">
      <c r="B1107" s="12" t="s">
        <v>1105</v>
      </c>
      <c r="C1107" s="12" t="s">
        <v>304</v>
      </c>
      <c r="D1107" s="12" t="s">
        <v>333</v>
      </c>
      <c r="E1107" s="12" t="s">
        <v>249</v>
      </c>
      <c r="F1107" s="12" t="s">
        <v>1531</v>
      </c>
      <c r="G1107" s="12" t="s">
        <v>1532</v>
      </c>
      <c r="H1107" s="12" t="s">
        <v>1254</v>
      </c>
      <c r="I1107" s="12" t="s">
        <v>1218</v>
      </c>
      <c r="J1107" s="12" t="s">
        <v>1157</v>
      </c>
      <c r="K1107" s="12" t="s">
        <v>1255</v>
      </c>
      <c r="L1107" s="84" t="s">
        <v>722</v>
      </c>
      <c r="M1107" s="85"/>
      <c r="N1107" s="88" t="s">
        <v>722</v>
      </c>
      <c r="O1107" s="118">
        <v>-0.16491248999999999</v>
      </c>
      <c r="P1107" s="116">
        <v>459259.5</v>
      </c>
      <c r="Q1107" s="116">
        <v>383521.87199999997</v>
      </c>
      <c r="R1107" s="12">
        <v>0</v>
      </c>
      <c r="S1107" s="116">
        <v>75737.627999999997</v>
      </c>
      <c r="T1107" s="12">
        <v>1</v>
      </c>
      <c r="U1107" s="12">
        <v>1</v>
      </c>
      <c r="V1107" s="116">
        <v>459259.5</v>
      </c>
      <c r="W1107" s="116">
        <v>383521.87199999997</v>
      </c>
      <c r="X1107" s="12" t="s">
        <v>259</v>
      </c>
      <c r="Y1107" s="12">
        <v>0</v>
      </c>
      <c r="Z1107" s="12">
        <v>0</v>
      </c>
      <c r="AA1107" s="12">
        <v>0</v>
      </c>
      <c r="AB1107" s="12">
        <v>0</v>
      </c>
      <c r="AC1107" s="12">
        <v>3</v>
      </c>
      <c r="AD1107" s="12">
        <v>5</v>
      </c>
      <c r="AE1107" s="12">
        <v>1</v>
      </c>
      <c r="AF1107" s="12">
        <v>30</v>
      </c>
      <c r="AG1107" s="12" t="s">
        <v>2635</v>
      </c>
      <c r="AH1107" s="12" t="s">
        <v>1552</v>
      </c>
    </row>
    <row r="1108" spans="2:34" ht="28.8" x14ac:dyDescent="0.3">
      <c r="B1108" s="12" t="s">
        <v>1105</v>
      </c>
      <c r="C1108" s="12" t="s">
        <v>304</v>
      </c>
      <c r="D1108" s="12" t="s">
        <v>333</v>
      </c>
      <c r="E1108" s="12" t="s">
        <v>254</v>
      </c>
      <c r="F1108" s="12" t="s">
        <v>2846</v>
      </c>
      <c r="G1108" s="12" t="s">
        <v>1532</v>
      </c>
      <c r="H1108" s="12" t="s">
        <v>1254</v>
      </c>
      <c r="I1108" s="12" t="s">
        <v>1218</v>
      </c>
      <c r="J1108" s="12" t="s">
        <v>1157</v>
      </c>
      <c r="K1108" s="12" t="s">
        <v>1255</v>
      </c>
      <c r="L1108" s="84" t="s">
        <v>722</v>
      </c>
      <c r="M1108" s="85"/>
      <c r="N1108" s="88" t="s">
        <v>722</v>
      </c>
      <c r="O1108" s="118">
        <v>0.21161405999999999</v>
      </c>
      <c r="P1108" s="116">
        <v>459259.5</v>
      </c>
      <c r="Q1108" s="116">
        <v>556445.26800000004</v>
      </c>
      <c r="R1108" s="12">
        <v>0</v>
      </c>
      <c r="S1108" s="116">
        <v>-97185.767999999996</v>
      </c>
      <c r="T1108" s="12">
        <v>2</v>
      </c>
      <c r="U1108" s="12">
        <v>1</v>
      </c>
      <c r="V1108" s="116">
        <v>459259.5</v>
      </c>
      <c r="W1108" s="116">
        <v>556445.26800000004</v>
      </c>
      <c r="X1108" s="12" t="s">
        <v>259</v>
      </c>
      <c r="Y1108" s="12">
        <v>1</v>
      </c>
      <c r="Z1108" s="12">
        <v>0</v>
      </c>
      <c r="AA1108" s="12">
        <v>0</v>
      </c>
      <c r="AB1108" s="12">
        <v>0</v>
      </c>
      <c r="AC1108" s="12">
        <v>5</v>
      </c>
      <c r="AD1108" s="12">
        <v>5</v>
      </c>
      <c r="AE1108" s="12">
        <v>1</v>
      </c>
      <c r="AF1108" s="12">
        <v>30</v>
      </c>
      <c r="AG1108" s="12" t="s">
        <v>2636</v>
      </c>
      <c r="AH1108" s="12" t="s">
        <v>1552</v>
      </c>
    </row>
    <row r="1109" spans="2:34" ht="28.8" x14ac:dyDescent="0.3">
      <c r="B1109" s="12" t="s">
        <v>1105</v>
      </c>
      <c r="C1109" s="12" t="s">
        <v>304</v>
      </c>
      <c r="D1109" s="12" t="s">
        <v>333</v>
      </c>
      <c r="E1109" s="12" t="s">
        <v>251</v>
      </c>
      <c r="F1109" s="12" t="s">
        <v>1531</v>
      </c>
      <c r="G1109" s="12" t="s">
        <v>2898</v>
      </c>
      <c r="H1109" s="12" t="s">
        <v>1254</v>
      </c>
      <c r="I1109" s="12" t="s">
        <v>1218</v>
      </c>
      <c r="J1109" s="12" t="s">
        <v>1157</v>
      </c>
      <c r="K1109" s="12" t="s">
        <v>1255</v>
      </c>
      <c r="L1109" s="84" t="s">
        <v>722</v>
      </c>
      <c r="M1109" s="85"/>
      <c r="N1109" s="88" t="s">
        <v>722</v>
      </c>
      <c r="O1109" s="118">
        <v>0.23088181999999999</v>
      </c>
      <c r="P1109" s="116">
        <v>459259.5</v>
      </c>
      <c r="Q1109" s="116">
        <v>565294.17150000005</v>
      </c>
      <c r="R1109" s="12">
        <v>0</v>
      </c>
      <c r="S1109" s="116">
        <v>-106034.6715</v>
      </c>
      <c r="T1109" s="12">
        <v>3</v>
      </c>
      <c r="U1109" s="12">
        <v>1</v>
      </c>
      <c r="V1109" s="116">
        <v>459259.5</v>
      </c>
      <c r="W1109" s="116">
        <v>565294.17150000005</v>
      </c>
      <c r="X1109" s="12" t="s">
        <v>259</v>
      </c>
      <c r="Y1109" s="12">
        <v>1</v>
      </c>
      <c r="Z1109" s="12">
        <v>0</v>
      </c>
      <c r="AA1109" s="12">
        <v>0</v>
      </c>
      <c r="AB1109" s="12">
        <v>0</v>
      </c>
      <c r="AC1109" s="12">
        <v>4</v>
      </c>
      <c r="AD1109" s="12">
        <v>5</v>
      </c>
      <c r="AE1109" s="12">
        <v>1</v>
      </c>
      <c r="AF1109" s="12">
        <v>30</v>
      </c>
      <c r="AG1109" s="12" t="s">
        <v>2637</v>
      </c>
      <c r="AH1109" s="12" t="s">
        <v>1552</v>
      </c>
    </row>
    <row r="1110" spans="2:34" ht="43.2" x14ac:dyDescent="0.3">
      <c r="B1110" s="12" t="s">
        <v>1105</v>
      </c>
      <c r="C1110" s="12" t="s">
        <v>304</v>
      </c>
      <c r="D1110" s="12" t="s">
        <v>312</v>
      </c>
      <c r="E1110" s="12" t="s">
        <v>249</v>
      </c>
      <c r="F1110" s="12" t="s">
        <v>1531</v>
      </c>
      <c r="G1110" s="12" t="s">
        <v>1532</v>
      </c>
      <c r="H1110" s="12" t="s">
        <v>1258</v>
      </c>
      <c r="I1110" s="12" t="s">
        <v>1259</v>
      </c>
      <c r="J1110" s="12" t="s">
        <v>1111</v>
      </c>
      <c r="K1110" s="12" t="s">
        <v>1260</v>
      </c>
      <c r="L1110" s="84" t="s">
        <v>723</v>
      </c>
      <c r="M1110" s="85"/>
      <c r="N1110" s="88" t="s">
        <v>723</v>
      </c>
      <c r="O1110" s="118">
        <v>-0.57199999999999995</v>
      </c>
      <c r="P1110" s="116">
        <v>100</v>
      </c>
      <c r="Q1110" s="116">
        <v>42.8</v>
      </c>
      <c r="R1110" s="12">
        <v>0</v>
      </c>
      <c r="S1110" s="116">
        <v>31345.599999999999</v>
      </c>
      <c r="T1110" s="12">
        <v>0</v>
      </c>
      <c r="U1110" s="12">
        <v>548</v>
      </c>
      <c r="V1110" s="116">
        <v>54800</v>
      </c>
      <c r="W1110" s="116">
        <v>23454.400000000001</v>
      </c>
      <c r="X1110" s="12" t="s">
        <v>259</v>
      </c>
      <c r="Y1110" s="12">
        <v>0</v>
      </c>
      <c r="Z1110" s="12">
        <v>0</v>
      </c>
      <c r="AA1110" s="12">
        <v>1</v>
      </c>
      <c r="AB1110" s="12">
        <v>0</v>
      </c>
      <c r="AC1110" s="12">
        <v>3</v>
      </c>
      <c r="AD1110" s="12">
        <v>1</v>
      </c>
      <c r="AE1110" s="12">
        <v>1</v>
      </c>
      <c r="AF1110" s="12">
        <v>31</v>
      </c>
      <c r="AG1110" s="12" t="s">
        <v>2640</v>
      </c>
      <c r="AH1110" s="12" t="s">
        <v>1552</v>
      </c>
    </row>
    <row r="1111" spans="2:34" ht="43.2" x14ac:dyDescent="0.3">
      <c r="B1111" s="12" t="s">
        <v>1105</v>
      </c>
      <c r="C1111" s="12" t="s">
        <v>304</v>
      </c>
      <c r="D1111" s="12" t="s">
        <v>312</v>
      </c>
      <c r="E1111" s="12" t="s">
        <v>254</v>
      </c>
      <c r="F1111" s="12" t="s">
        <v>2846</v>
      </c>
      <c r="G1111" s="12" t="s">
        <v>1532</v>
      </c>
      <c r="H1111" s="12" t="s">
        <v>1258</v>
      </c>
      <c r="I1111" s="12" t="s">
        <v>1259</v>
      </c>
      <c r="J1111" s="12" t="s">
        <v>1111</v>
      </c>
      <c r="K1111" s="12" t="s">
        <v>1260</v>
      </c>
      <c r="L1111" s="84" t="s">
        <v>723</v>
      </c>
      <c r="M1111" s="85"/>
      <c r="N1111" s="88" t="s">
        <v>723</v>
      </c>
      <c r="O1111" s="118">
        <v>-0.52100000000000002</v>
      </c>
      <c r="P1111" s="116">
        <v>100</v>
      </c>
      <c r="Q1111" s="116">
        <v>47.9</v>
      </c>
      <c r="R1111" s="12">
        <v>0</v>
      </c>
      <c r="S1111" s="116">
        <v>28550.799999999999</v>
      </c>
      <c r="T1111" s="12">
        <v>0</v>
      </c>
      <c r="U1111" s="12">
        <v>548</v>
      </c>
      <c r="V1111" s="116">
        <v>54800</v>
      </c>
      <c r="W1111" s="116">
        <v>26249.200000000001</v>
      </c>
      <c r="X1111" s="12" t="s">
        <v>259</v>
      </c>
      <c r="Y1111" s="12">
        <v>0</v>
      </c>
      <c r="Z1111" s="12">
        <v>0</v>
      </c>
      <c r="AA1111" s="12">
        <v>1</v>
      </c>
      <c r="AB1111" s="12">
        <v>0</v>
      </c>
      <c r="AC1111" s="12">
        <v>5</v>
      </c>
      <c r="AD1111" s="12">
        <v>1</v>
      </c>
      <c r="AE1111" s="12">
        <v>1</v>
      </c>
      <c r="AF1111" s="12">
        <v>31</v>
      </c>
      <c r="AG1111" s="12" t="s">
        <v>2641</v>
      </c>
      <c r="AH1111" s="12" t="s">
        <v>1552</v>
      </c>
    </row>
    <row r="1112" spans="2:34" ht="43.2" x14ac:dyDescent="0.3">
      <c r="B1112" s="12" t="s">
        <v>1105</v>
      </c>
      <c r="C1112" s="12" t="s">
        <v>304</v>
      </c>
      <c r="D1112" s="12" t="s">
        <v>312</v>
      </c>
      <c r="E1112" s="12" t="s">
        <v>246</v>
      </c>
      <c r="F1112" s="12" t="s">
        <v>1531</v>
      </c>
      <c r="G1112" s="12" t="s">
        <v>2898</v>
      </c>
      <c r="H1112" s="12" t="s">
        <v>1258</v>
      </c>
      <c r="I1112" s="12" t="s">
        <v>1259</v>
      </c>
      <c r="J1112" s="12" t="s">
        <v>1111</v>
      </c>
      <c r="K1112" s="12" t="s">
        <v>1260</v>
      </c>
      <c r="L1112" s="84" t="s">
        <v>722</v>
      </c>
      <c r="M1112" s="85"/>
      <c r="N1112" s="88" t="s">
        <v>722</v>
      </c>
      <c r="O1112" s="118">
        <v>-0.46899999999999997</v>
      </c>
      <c r="P1112" s="116">
        <v>100</v>
      </c>
      <c r="Q1112" s="116">
        <v>53.1</v>
      </c>
      <c r="R1112" s="12">
        <v>0</v>
      </c>
      <c r="S1112" s="116">
        <v>25701.200000000001</v>
      </c>
      <c r="T1112" s="12">
        <v>1</v>
      </c>
      <c r="U1112" s="12">
        <v>548</v>
      </c>
      <c r="V1112" s="116">
        <v>54800</v>
      </c>
      <c r="W1112" s="116">
        <v>29098.799999999999</v>
      </c>
      <c r="X1112" s="12" t="s">
        <v>259</v>
      </c>
      <c r="Y1112" s="12">
        <v>0</v>
      </c>
      <c r="Z1112" s="12">
        <v>0</v>
      </c>
      <c r="AA1112" s="12">
        <v>0</v>
      </c>
      <c r="AB1112" s="12">
        <v>0</v>
      </c>
      <c r="AC1112" s="12">
        <v>2</v>
      </c>
      <c r="AD1112" s="12">
        <v>1</v>
      </c>
      <c r="AE1112" s="12">
        <v>1</v>
      </c>
      <c r="AF1112" s="12">
        <v>31</v>
      </c>
      <c r="AG1112" s="12" t="s">
        <v>2642</v>
      </c>
      <c r="AH1112" s="12" t="s">
        <v>1552</v>
      </c>
    </row>
    <row r="1113" spans="2:34" ht="43.2" x14ac:dyDescent="0.3">
      <c r="B1113" s="12" t="s">
        <v>1105</v>
      </c>
      <c r="C1113" s="12" t="s">
        <v>304</v>
      </c>
      <c r="D1113" s="12" t="s">
        <v>312</v>
      </c>
      <c r="E1113" s="12" t="s">
        <v>259</v>
      </c>
      <c r="F1113" s="12" t="s">
        <v>2846</v>
      </c>
      <c r="G1113" s="12" t="s">
        <v>1532</v>
      </c>
      <c r="H1113" s="12" t="s">
        <v>1258</v>
      </c>
      <c r="I1113" s="12" t="s">
        <v>1259</v>
      </c>
      <c r="J1113" s="12" t="s">
        <v>1111</v>
      </c>
      <c r="K1113" s="12" t="s">
        <v>1260</v>
      </c>
      <c r="L1113" s="84" t="s">
        <v>722</v>
      </c>
      <c r="M1113" s="85"/>
      <c r="N1113" s="88" t="s">
        <v>722</v>
      </c>
      <c r="O1113" s="118">
        <v>-0.31</v>
      </c>
      <c r="P1113" s="116">
        <v>100</v>
      </c>
      <c r="Q1113" s="116">
        <v>69</v>
      </c>
      <c r="R1113" s="12">
        <v>0</v>
      </c>
      <c r="S1113" s="116">
        <v>16988</v>
      </c>
      <c r="T1113" s="12">
        <v>2</v>
      </c>
      <c r="U1113" s="12">
        <v>548</v>
      </c>
      <c r="V1113" s="116">
        <v>54800</v>
      </c>
      <c r="W1113" s="116">
        <v>37812</v>
      </c>
      <c r="X1113" s="12" t="s">
        <v>259</v>
      </c>
      <c r="Y1113" s="12">
        <v>0</v>
      </c>
      <c r="Z1113" s="12">
        <v>0</v>
      </c>
      <c r="AA1113" s="12">
        <v>0</v>
      </c>
      <c r="AB1113" s="12">
        <v>1</v>
      </c>
      <c r="AC1113" s="12">
        <v>7</v>
      </c>
      <c r="AD1113" s="12">
        <v>1</v>
      </c>
      <c r="AE1113" s="12">
        <v>1</v>
      </c>
      <c r="AF1113" s="12">
        <v>31</v>
      </c>
      <c r="AG1113" s="12" t="s">
        <v>2643</v>
      </c>
      <c r="AH1113" s="12" t="s">
        <v>1552</v>
      </c>
    </row>
    <row r="1114" spans="2:34" ht="43.2" x14ac:dyDescent="0.3">
      <c r="B1114" s="12" t="s">
        <v>1105</v>
      </c>
      <c r="C1114" s="12" t="s">
        <v>304</v>
      </c>
      <c r="D1114" s="12" t="s">
        <v>312</v>
      </c>
      <c r="E1114" s="12" t="s">
        <v>251</v>
      </c>
      <c r="F1114" s="12" t="s">
        <v>1531</v>
      </c>
      <c r="G1114" s="12" t="s">
        <v>2898</v>
      </c>
      <c r="H1114" s="12" t="s">
        <v>1258</v>
      </c>
      <c r="I1114" s="12" t="s">
        <v>1259</v>
      </c>
      <c r="J1114" s="12" t="s">
        <v>1111</v>
      </c>
      <c r="K1114" s="12" t="s">
        <v>1260</v>
      </c>
      <c r="L1114" s="84" t="s">
        <v>722</v>
      </c>
      <c r="M1114" s="85"/>
      <c r="N1114" s="88" t="s">
        <v>722</v>
      </c>
      <c r="O1114" s="118">
        <v>-0.30599999999999999</v>
      </c>
      <c r="P1114" s="116">
        <v>100</v>
      </c>
      <c r="Q1114" s="116">
        <v>69.400000000000006</v>
      </c>
      <c r="R1114" s="12">
        <v>0</v>
      </c>
      <c r="S1114" s="116">
        <v>16768.8</v>
      </c>
      <c r="T1114" s="12">
        <v>3</v>
      </c>
      <c r="U1114" s="12">
        <v>548</v>
      </c>
      <c r="V1114" s="116">
        <v>54800</v>
      </c>
      <c r="W1114" s="116">
        <v>38031.199999999997</v>
      </c>
      <c r="X1114" s="12" t="s">
        <v>259</v>
      </c>
      <c r="Y1114" s="12">
        <v>0</v>
      </c>
      <c r="Z1114" s="12">
        <v>0</v>
      </c>
      <c r="AA1114" s="12">
        <v>0</v>
      </c>
      <c r="AB1114" s="12">
        <v>0</v>
      </c>
      <c r="AC1114" s="12">
        <v>4</v>
      </c>
      <c r="AD1114" s="12">
        <v>1</v>
      </c>
      <c r="AE1114" s="12">
        <v>1</v>
      </c>
      <c r="AF1114" s="12">
        <v>31</v>
      </c>
      <c r="AG1114" s="12" t="s">
        <v>2644</v>
      </c>
      <c r="AH1114" s="12" t="s">
        <v>1552</v>
      </c>
    </row>
    <row r="1115" spans="2:34" ht="43.2" x14ac:dyDescent="0.3">
      <c r="B1115" s="12" t="s">
        <v>1105</v>
      </c>
      <c r="C1115" s="12" t="s">
        <v>304</v>
      </c>
      <c r="D1115" s="12" t="s">
        <v>312</v>
      </c>
      <c r="E1115" s="12" t="s">
        <v>260</v>
      </c>
      <c r="F1115" s="12" t="s">
        <v>2846</v>
      </c>
      <c r="G1115" s="12" t="s">
        <v>2898</v>
      </c>
      <c r="H1115" s="12" t="s">
        <v>1258</v>
      </c>
      <c r="I1115" s="12" t="s">
        <v>1259</v>
      </c>
      <c r="J1115" s="12" t="s">
        <v>1111</v>
      </c>
      <c r="K1115" s="12" t="s">
        <v>1260</v>
      </c>
      <c r="L1115" s="84" t="s">
        <v>722</v>
      </c>
      <c r="M1115" s="85"/>
      <c r="N1115" s="88" t="s">
        <v>722</v>
      </c>
      <c r="O1115" s="118">
        <v>-0.28199999999999997</v>
      </c>
      <c r="P1115" s="116">
        <v>100</v>
      </c>
      <c r="Q1115" s="116">
        <v>71.8</v>
      </c>
      <c r="R1115" s="12">
        <v>0</v>
      </c>
      <c r="S1115" s="116">
        <v>15453.6</v>
      </c>
      <c r="T1115" s="12">
        <v>4</v>
      </c>
      <c r="U1115" s="12">
        <v>548</v>
      </c>
      <c r="V1115" s="116">
        <v>54800</v>
      </c>
      <c r="W1115" s="116">
        <v>39346.400000000001</v>
      </c>
      <c r="X1115" s="12" t="s">
        <v>259</v>
      </c>
      <c r="Y1115" s="12">
        <v>0</v>
      </c>
      <c r="Z1115" s="12">
        <v>0</v>
      </c>
      <c r="AA1115" s="12">
        <v>0</v>
      </c>
      <c r="AB1115" s="12">
        <v>0</v>
      </c>
      <c r="AC1115" s="12">
        <v>8</v>
      </c>
      <c r="AD1115" s="12">
        <v>1</v>
      </c>
      <c r="AE1115" s="12">
        <v>1</v>
      </c>
      <c r="AF1115" s="12">
        <v>31</v>
      </c>
      <c r="AG1115" s="12" t="s">
        <v>2645</v>
      </c>
      <c r="AH1115" s="12" t="s">
        <v>1552</v>
      </c>
    </row>
    <row r="1116" spans="2:34" ht="28.8" x14ac:dyDescent="0.3">
      <c r="B1116" s="12" t="s">
        <v>1105</v>
      </c>
      <c r="C1116" s="12" t="s">
        <v>304</v>
      </c>
      <c r="D1116" s="12" t="s">
        <v>322</v>
      </c>
      <c r="E1116" s="12" t="s">
        <v>254</v>
      </c>
      <c r="F1116" s="12" t="s">
        <v>2846</v>
      </c>
      <c r="G1116" s="12" t="s">
        <v>1532</v>
      </c>
      <c r="H1116" s="12" t="s">
        <v>1258</v>
      </c>
      <c r="I1116" s="12" t="s">
        <v>1259</v>
      </c>
      <c r="J1116" s="12" t="s">
        <v>1111</v>
      </c>
      <c r="K1116" s="12" t="s">
        <v>1260</v>
      </c>
      <c r="L1116" s="84" t="s">
        <v>723</v>
      </c>
      <c r="M1116" s="85"/>
      <c r="N1116" s="88" t="s">
        <v>723</v>
      </c>
      <c r="O1116" s="118">
        <v>-0.93962184999999998</v>
      </c>
      <c r="P1116" s="116">
        <v>11.9</v>
      </c>
      <c r="Q1116" s="116">
        <v>0.71850000000000003</v>
      </c>
      <c r="R1116" s="12">
        <v>0</v>
      </c>
      <c r="S1116" s="116">
        <v>6127.4619999999904</v>
      </c>
      <c r="T1116" s="12">
        <v>0</v>
      </c>
      <c r="U1116" s="12">
        <v>548</v>
      </c>
      <c r="V1116" s="116">
        <v>6521.2</v>
      </c>
      <c r="W1116" s="116">
        <v>393.738</v>
      </c>
      <c r="X1116" s="12" t="s">
        <v>259</v>
      </c>
      <c r="Y1116" s="12">
        <v>0</v>
      </c>
      <c r="Z1116" s="12">
        <v>0</v>
      </c>
      <c r="AA1116" s="12">
        <v>1</v>
      </c>
      <c r="AB1116" s="12">
        <v>0</v>
      </c>
      <c r="AC1116" s="12">
        <v>5</v>
      </c>
      <c r="AD1116" s="12">
        <v>2</v>
      </c>
      <c r="AE1116" s="12">
        <v>1</v>
      </c>
      <c r="AF1116" s="12">
        <v>31</v>
      </c>
      <c r="AG1116" s="12" t="s">
        <v>2646</v>
      </c>
      <c r="AH1116" s="12" t="s">
        <v>1552</v>
      </c>
    </row>
    <row r="1117" spans="2:34" ht="28.8" x14ac:dyDescent="0.3">
      <c r="B1117" s="12" t="s">
        <v>1105</v>
      </c>
      <c r="C1117" s="12" t="s">
        <v>304</v>
      </c>
      <c r="D1117" s="12" t="s">
        <v>322</v>
      </c>
      <c r="E1117" s="12" t="s">
        <v>259</v>
      </c>
      <c r="F1117" s="12" t="s">
        <v>2846</v>
      </c>
      <c r="G1117" s="12" t="s">
        <v>1532</v>
      </c>
      <c r="H1117" s="12" t="s">
        <v>1258</v>
      </c>
      <c r="I1117" s="12" t="s">
        <v>1259</v>
      </c>
      <c r="J1117" s="12" t="s">
        <v>1111</v>
      </c>
      <c r="K1117" s="12" t="s">
        <v>1260</v>
      </c>
      <c r="L1117" s="84" t="s">
        <v>723</v>
      </c>
      <c r="M1117" s="85"/>
      <c r="N1117" s="88" t="s">
        <v>723</v>
      </c>
      <c r="O1117" s="118">
        <v>-0.51294118</v>
      </c>
      <c r="P1117" s="116">
        <v>11.9</v>
      </c>
      <c r="Q1117" s="116">
        <v>5.7960000000000003</v>
      </c>
      <c r="R1117" s="12">
        <v>0</v>
      </c>
      <c r="S1117" s="116">
        <v>3344.9920000000002</v>
      </c>
      <c r="T1117" s="12">
        <v>0</v>
      </c>
      <c r="U1117" s="12">
        <v>548</v>
      </c>
      <c r="V1117" s="116">
        <v>6521.2</v>
      </c>
      <c r="W1117" s="116">
        <v>3176.2080000000001</v>
      </c>
      <c r="X1117" s="12" t="s">
        <v>259</v>
      </c>
      <c r="Y1117" s="12">
        <v>0</v>
      </c>
      <c r="Z1117" s="12">
        <v>0</v>
      </c>
      <c r="AA1117" s="12">
        <v>1</v>
      </c>
      <c r="AB1117" s="12">
        <v>1</v>
      </c>
      <c r="AC1117" s="12">
        <v>7</v>
      </c>
      <c r="AD1117" s="12">
        <v>2</v>
      </c>
      <c r="AE1117" s="12">
        <v>1</v>
      </c>
      <c r="AF1117" s="12">
        <v>31</v>
      </c>
      <c r="AG1117" s="12" t="s">
        <v>2647</v>
      </c>
      <c r="AH1117" s="12" t="s">
        <v>1552</v>
      </c>
    </row>
    <row r="1118" spans="2:34" ht="28.8" x14ac:dyDescent="0.3">
      <c r="B1118" s="12" t="s">
        <v>1105</v>
      </c>
      <c r="C1118" s="12" t="s">
        <v>304</v>
      </c>
      <c r="D1118" s="12" t="s">
        <v>322</v>
      </c>
      <c r="E1118" s="12" t="s">
        <v>249</v>
      </c>
      <c r="F1118" s="12" t="s">
        <v>1531</v>
      </c>
      <c r="G1118" s="12" t="s">
        <v>1532</v>
      </c>
      <c r="H1118" s="12" t="s">
        <v>1258</v>
      </c>
      <c r="I1118" s="12" t="s">
        <v>1259</v>
      </c>
      <c r="J1118" s="12" t="s">
        <v>1111</v>
      </c>
      <c r="K1118" s="12" t="s">
        <v>1260</v>
      </c>
      <c r="L1118" s="84" t="s">
        <v>722</v>
      </c>
      <c r="M1118" s="85"/>
      <c r="N1118" s="88" t="s">
        <v>722</v>
      </c>
      <c r="O1118" s="118">
        <v>-0.43532773000000002</v>
      </c>
      <c r="P1118" s="116">
        <v>11.9</v>
      </c>
      <c r="Q1118" s="116">
        <v>6.7195999999999998</v>
      </c>
      <c r="R1118" s="12">
        <v>0</v>
      </c>
      <c r="S1118" s="116">
        <v>2838.8591999999999</v>
      </c>
      <c r="T1118" s="12">
        <v>1</v>
      </c>
      <c r="U1118" s="12">
        <v>548</v>
      </c>
      <c r="V1118" s="116">
        <v>6521.2</v>
      </c>
      <c r="W1118" s="116">
        <v>3682.3407999999999</v>
      </c>
      <c r="X1118" s="12" t="s">
        <v>259</v>
      </c>
      <c r="Y1118" s="12">
        <v>0</v>
      </c>
      <c r="Z1118" s="12">
        <v>0</v>
      </c>
      <c r="AA1118" s="12">
        <v>0</v>
      </c>
      <c r="AB1118" s="12">
        <v>0</v>
      </c>
      <c r="AC1118" s="12">
        <v>3</v>
      </c>
      <c r="AD1118" s="12">
        <v>2</v>
      </c>
      <c r="AE1118" s="12">
        <v>1</v>
      </c>
      <c r="AF1118" s="12">
        <v>31</v>
      </c>
      <c r="AG1118" s="12" t="s">
        <v>2648</v>
      </c>
      <c r="AH1118" s="12" t="s">
        <v>1552</v>
      </c>
    </row>
    <row r="1119" spans="2:34" ht="28.8" x14ac:dyDescent="0.3">
      <c r="B1119" s="12" t="s">
        <v>1105</v>
      </c>
      <c r="C1119" s="12" t="s">
        <v>304</v>
      </c>
      <c r="D1119" s="12" t="s">
        <v>322</v>
      </c>
      <c r="E1119" s="12" t="s">
        <v>246</v>
      </c>
      <c r="F1119" s="12" t="s">
        <v>1531</v>
      </c>
      <c r="G1119" s="12" t="s">
        <v>2898</v>
      </c>
      <c r="H1119" s="12" t="s">
        <v>1258</v>
      </c>
      <c r="I1119" s="12" t="s">
        <v>1259</v>
      </c>
      <c r="J1119" s="12" t="s">
        <v>1111</v>
      </c>
      <c r="K1119" s="12" t="s">
        <v>1260</v>
      </c>
      <c r="L1119" s="84" t="s">
        <v>722</v>
      </c>
      <c r="M1119" s="85"/>
      <c r="N1119" s="88" t="s">
        <v>722</v>
      </c>
      <c r="O1119" s="118">
        <v>-0.32174789999999998</v>
      </c>
      <c r="P1119" s="116">
        <v>11.9</v>
      </c>
      <c r="Q1119" s="116">
        <v>8.0711999999999993</v>
      </c>
      <c r="R1119" s="12">
        <v>0</v>
      </c>
      <c r="S1119" s="116">
        <v>2098.1824000000001</v>
      </c>
      <c r="T1119" s="12">
        <v>2</v>
      </c>
      <c r="U1119" s="12">
        <v>548</v>
      </c>
      <c r="V1119" s="116">
        <v>6521.2</v>
      </c>
      <c r="W1119" s="116">
        <v>4423.0176000000001</v>
      </c>
      <c r="X1119" s="12" t="s">
        <v>259</v>
      </c>
      <c r="Y1119" s="12">
        <v>0</v>
      </c>
      <c r="Z1119" s="12">
        <v>0</v>
      </c>
      <c r="AA1119" s="12">
        <v>0</v>
      </c>
      <c r="AB1119" s="12">
        <v>0</v>
      </c>
      <c r="AC1119" s="12">
        <v>2</v>
      </c>
      <c r="AD1119" s="12">
        <v>2</v>
      </c>
      <c r="AE1119" s="12">
        <v>1</v>
      </c>
      <c r="AF1119" s="12">
        <v>31</v>
      </c>
      <c r="AG1119" s="12" t="s">
        <v>2649</v>
      </c>
      <c r="AH1119" s="12" t="s">
        <v>1552</v>
      </c>
    </row>
    <row r="1120" spans="2:34" ht="28.8" x14ac:dyDescent="0.3">
      <c r="B1120" s="12" t="s">
        <v>1105</v>
      </c>
      <c r="C1120" s="12" t="s">
        <v>304</v>
      </c>
      <c r="D1120" s="12" t="s">
        <v>322</v>
      </c>
      <c r="E1120" s="12" t="s">
        <v>251</v>
      </c>
      <c r="F1120" s="12" t="s">
        <v>1531</v>
      </c>
      <c r="G1120" s="12" t="s">
        <v>2898</v>
      </c>
      <c r="H1120" s="12" t="s">
        <v>1258</v>
      </c>
      <c r="I1120" s="12" t="s">
        <v>1259</v>
      </c>
      <c r="J1120" s="12" t="s">
        <v>1111</v>
      </c>
      <c r="K1120" s="12" t="s">
        <v>1260</v>
      </c>
      <c r="L1120" s="84" t="s">
        <v>722</v>
      </c>
      <c r="M1120" s="85"/>
      <c r="N1120" s="88" t="s">
        <v>722</v>
      </c>
      <c r="O1120" s="118">
        <v>-0.14853781999999999</v>
      </c>
      <c r="P1120" s="116">
        <v>11.9</v>
      </c>
      <c r="Q1120" s="116">
        <v>10.132400000000001</v>
      </c>
      <c r="R1120" s="12">
        <v>0</v>
      </c>
      <c r="S1120" s="116">
        <v>968.64480000000003</v>
      </c>
      <c r="T1120" s="12">
        <v>3</v>
      </c>
      <c r="U1120" s="12">
        <v>548</v>
      </c>
      <c r="V1120" s="116">
        <v>6521.2</v>
      </c>
      <c r="W1120" s="116">
        <v>5552.5551999999998</v>
      </c>
      <c r="X1120" s="12" t="s">
        <v>259</v>
      </c>
      <c r="Y1120" s="12">
        <v>0</v>
      </c>
      <c r="Z1120" s="12">
        <v>0</v>
      </c>
      <c r="AA1120" s="12">
        <v>0</v>
      </c>
      <c r="AB1120" s="12">
        <v>0</v>
      </c>
      <c r="AC1120" s="12">
        <v>4</v>
      </c>
      <c r="AD1120" s="12">
        <v>2</v>
      </c>
      <c r="AE1120" s="12">
        <v>1</v>
      </c>
      <c r="AF1120" s="12">
        <v>31</v>
      </c>
      <c r="AG1120" s="12" t="s">
        <v>2650</v>
      </c>
      <c r="AH1120" s="12" t="s">
        <v>1552</v>
      </c>
    </row>
    <row r="1121" spans="2:34" ht="28.8" x14ac:dyDescent="0.3">
      <c r="B1121" s="12" t="s">
        <v>1105</v>
      </c>
      <c r="C1121" s="12" t="s">
        <v>304</v>
      </c>
      <c r="D1121" s="12" t="s">
        <v>322</v>
      </c>
      <c r="E1121" s="12" t="s">
        <v>260</v>
      </c>
      <c r="F1121" s="12" t="s">
        <v>2846</v>
      </c>
      <c r="G1121" s="12" t="s">
        <v>2898</v>
      </c>
      <c r="H1121" s="12" t="s">
        <v>1258</v>
      </c>
      <c r="I1121" s="12" t="s">
        <v>1259</v>
      </c>
      <c r="J1121" s="12" t="s">
        <v>1111</v>
      </c>
      <c r="K1121" s="12" t="s">
        <v>1260</v>
      </c>
      <c r="L1121" s="84" t="s">
        <v>722</v>
      </c>
      <c r="M1121" s="85"/>
      <c r="N1121" s="88" t="s">
        <v>722</v>
      </c>
      <c r="O1121" s="118">
        <v>0.11621848999999999</v>
      </c>
      <c r="P1121" s="116">
        <v>11.9</v>
      </c>
      <c r="Q1121" s="116">
        <v>13.282999999999999</v>
      </c>
      <c r="R1121" s="12">
        <v>0</v>
      </c>
      <c r="S1121" s="116">
        <v>-757.88400000000001</v>
      </c>
      <c r="T1121" s="12">
        <v>4</v>
      </c>
      <c r="U1121" s="12">
        <v>548</v>
      </c>
      <c r="V1121" s="116">
        <v>6521.2</v>
      </c>
      <c r="W1121" s="116">
        <v>7279.0839999999998</v>
      </c>
      <c r="X1121" s="12" t="s">
        <v>259</v>
      </c>
      <c r="Y1121" s="12">
        <v>1</v>
      </c>
      <c r="Z1121" s="12">
        <v>0</v>
      </c>
      <c r="AA1121" s="12">
        <v>0</v>
      </c>
      <c r="AB1121" s="12">
        <v>0</v>
      </c>
      <c r="AC1121" s="12">
        <v>8</v>
      </c>
      <c r="AD1121" s="12">
        <v>2</v>
      </c>
      <c r="AE1121" s="12">
        <v>1</v>
      </c>
      <c r="AF1121" s="12">
        <v>31</v>
      </c>
      <c r="AG1121" s="12" t="s">
        <v>2651</v>
      </c>
      <c r="AH1121" s="12" t="s">
        <v>1552</v>
      </c>
    </row>
    <row r="1122" spans="2:34" ht="28.8" x14ac:dyDescent="0.3">
      <c r="B1122" s="12" t="s">
        <v>1105</v>
      </c>
      <c r="C1122" s="12" t="s">
        <v>304</v>
      </c>
      <c r="D1122" s="12" t="s">
        <v>327</v>
      </c>
      <c r="E1122" s="12" t="s">
        <v>246</v>
      </c>
      <c r="F1122" s="12" t="s">
        <v>1531</v>
      </c>
      <c r="G1122" s="12" t="s">
        <v>2898</v>
      </c>
      <c r="H1122" s="12" t="s">
        <v>1258</v>
      </c>
      <c r="I1122" s="12" t="s">
        <v>1259</v>
      </c>
      <c r="J1122" s="12" t="s">
        <v>1111</v>
      </c>
      <c r="K1122" s="12" t="s">
        <v>1260</v>
      </c>
      <c r="L1122" s="84" t="s">
        <v>723</v>
      </c>
      <c r="M1122" s="85"/>
      <c r="N1122" s="88" t="s">
        <v>723</v>
      </c>
      <c r="O1122" s="118">
        <v>0.64357143000000006</v>
      </c>
      <c r="P1122" s="116">
        <v>4.2</v>
      </c>
      <c r="Q1122" s="116">
        <v>6.9029999999999996</v>
      </c>
      <c r="R1122" s="12">
        <v>0</v>
      </c>
      <c r="S1122" s="116">
        <v>-1481.2439999999999</v>
      </c>
      <c r="T1122" s="12">
        <v>0</v>
      </c>
      <c r="U1122" s="12">
        <v>548</v>
      </c>
      <c r="V1122" s="116">
        <v>2301.6</v>
      </c>
      <c r="W1122" s="116">
        <v>3782.8440000000001</v>
      </c>
      <c r="X1122" s="12" t="s">
        <v>259</v>
      </c>
      <c r="Y1122" s="12">
        <v>1</v>
      </c>
      <c r="Z1122" s="12">
        <v>1</v>
      </c>
      <c r="AA1122" s="12">
        <v>0</v>
      </c>
      <c r="AB1122" s="12">
        <v>0</v>
      </c>
      <c r="AC1122" s="12">
        <v>2</v>
      </c>
      <c r="AD1122" s="12">
        <v>3</v>
      </c>
      <c r="AE1122" s="12">
        <v>1</v>
      </c>
      <c r="AF1122" s="12">
        <v>31</v>
      </c>
      <c r="AG1122" s="12" t="s">
        <v>2652</v>
      </c>
      <c r="AH1122" s="12" t="s">
        <v>1552</v>
      </c>
    </row>
    <row r="1123" spans="2:34" ht="28.8" x14ac:dyDescent="0.3">
      <c r="B1123" s="12" t="s">
        <v>1105</v>
      </c>
      <c r="C1123" s="12" t="s">
        <v>304</v>
      </c>
      <c r="D1123" s="12" t="s">
        <v>327</v>
      </c>
      <c r="E1123" s="12" t="s">
        <v>260</v>
      </c>
      <c r="F1123" s="12" t="s">
        <v>2846</v>
      </c>
      <c r="G1123" s="12" t="s">
        <v>2898</v>
      </c>
      <c r="H1123" s="12" t="s">
        <v>1258</v>
      </c>
      <c r="I1123" s="12" t="s">
        <v>1259</v>
      </c>
      <c r="J1123" s="12" t="s">
        <v>1111</v>
      </c>
      <c r="K1123" s="12" t="s">
        <v>1260</v>
      </c>
      <c r="L1123" s="84" t="s">
        <v>723</v>
      </c>
      <c r="M1123" s="85"/>
      <c r="N1123" s="88" t="s">
        <v>723</v>
      </c>
      <c r="O1123" s="118">
        <v>2.19680952</v>
      </c>
      <c r="P1123" s="116">
        <v>4.2</v>
      </c>
      <c r="Q1123" s="116">
        <v>13.426600000000001</v>
      </c>
      <c r="R1123" s="12">
        <v>0</v>
      </c>
      <c r="S1123" s="116">
        <v>-5056.1767999999902</v>
      </c>
      <c r="T1123" s="12">
        <v>0</v>
      </c>
      <c r="U1123" s="12">
        <v>548</v>
      </c>
      <c r="V1123" s="116">
        <v>2301.6</v>
      </c>
      <c r="W1123" s="116">
        <v>7357.7767999999996</v>
      </c>
      <c r="X1123" s="12" t="s">
        <v>259</v>
      </c>
      <c r="Y1123" s="12">
        <v>1</v>
      </c>
      <c r="Z1123" s="12">
        <v>1</v>
      </c>
      <c r="AA1123" s="12">
        <v>0</v>
      </c>
      <c r="AB1123" s="12">
        <v>0</v>
      </c>
      <c r="AC1123" s="12">
        <v>8</v>
      </c>
      <c r="AD1123" s="12">
        <v>3</v>
      </c>
      <c r="AE1123" s="12">
        <v>1</v>
      </c>
      <c r="AF1123" s="12">
        <v>31</v>
      </c>
      <c r="AG1123" s="12" t="s">
        <v>2653</v>
      </c>
      <c r="AH1123" s="12" t="s">
        <v>1552</v>
      </c>
    </row>
    <row r="1124" spans="2:34" ht="28.8" x14ac:dyDescent="0.3">
      <c r="B1124" s="12" t="s">
        <v>1105</v>
      </c>
      <c r="C1124" s="12" t="s">
        <v>304</v>
      </c>
      <c r="D1124" s="12" t="s">
        <v>327</v>
      </c>
      <c r="E1124" s="12" t="s">
        <v>249</v>
      </c>
      <c r="F1124" s="12" t="s">
        <v>1531</v>
      </c>
      <c r="G1124" s="12" t="s">
        <v>1532</v>
      </c>
      <c r="H1124" s="12" t="s">
        <v>1258</v>
      </c>
      <c r="I1124" s="12" t="s">
        <v>1259</v>
      </c>
      <c r="J1124" s="12" t="s">
        <v>1111</v>
      </c>
      <c r="K1124" s="12" t="s">
        <v>1260</v>
      </c>
      <c r="L1124" s="84" t="s">
        <v>722</v>
      </c>
      <c r="M1124" s="85"/>
      <c r="N1124" s="88" t="s">
        <v>722</v>
      </c>
      <c r="O1124" s="118">
        <v>-0.27647619000000001</v>
      </c>
      <c r="P1124" s="116">
        <v>4.2</v>
      </c>
      <c r="Q1124" s="116">
        <v>3.0388000000000002</v>
      </c>
      <c r="R1124" s="12">
        <v>0</v>
      </c>
      <c r="S1124" s="116">
        <v>636.33759999999995</v>
      </c>
      <c r="T1124" s="12">
        <v>1</v>
      </c>
      <c r="U1124" s="12">
        <v>548</v>
      </c>
      <c r="V1124" s="116">
        <v>2301.6</v>
      </c>
      <c r="W1124" s="116">
        <v>1665.2624000000001</v>
      </c>
      <c r="X1124" s="12" t="s">
        <v>259</v>
      </c>
      <c r="Y1124" s="12">
        <v>0</v>
      </c>
      <c r="Z1124" s="12">
        <v>0</v>
      </c>
      <c r="AA1124" s="12">
        <v>0</v>
      </c>
      <c r="AB1124" s="12">
        <v>0</v>
      </c>
      <c r="AC1124" s="12">
        <v>3</v>
      </c>
      <c r="AD1124" s="12">
        <v>3</v>
      </c>
      <c r="AE1124" s="12">
        <v>1</v>
      </c>
      <c r="AF1124" s="12">
        <v>31</v>
      </c>
      <c r="AG1124" s="12" t="s">
        <v>2654</v>
      </c>
      <c r="AH1124" s="12" t="s">
        <v>1552</v>
      </c>
    </row>
    <row r="1125" spans="2:34" ht="28.8" x14ac:dyDescent="0.3">
      <c r="B1125" s="12" t="s">
        <v>1105</v>
      </c>
      <c r="C1125" s="12" t="s">
        <v>304</v>
      </c>
      <c r="D1125" s="12" t="s">
        <v>327</v>
      </c>
      <c r="E1125" s="12" t="s">
        <v>254</v>
      </c>
      <c r="F1125" s="12" t="s">
        <v>2846</v>
      </c>
      <c r="G1125" s="12" t="s">
        <v>1532</v>
      </c>
      <c r="H1125" s="12" t="s">
        <v>1258</v>
      </c>
      <c r="I1125" s="12" t="s">
        <v>1259</v>
      </c>
      <c r="J1125" s="12" t="s">
        <v>1111</v>
      </c>
      <c r="K1125" s="12" t="s">
        <v>1260</v>
      </c>
      <c r="L1125" s="84" t="s">
        <v>722</v>
      </c>
      <c r="M1125" s="85"/>
      <c r="N1125" s="88" t="s">
        <v>722</v>
      </c>
      <c r="O1125" s="118">
        <v>-0.20166666999999999</v>
      </c>
      <c r="P1125" s="116">
        <v>4.2</v>
      </c>
      <c r="Q1125" s="116">
        <v>3.3530000000000002</v>
      </c>
      <c r="R1125" s="12">
        <v>0</v>
      </c>
      <c r="S1125" s="116">
        <v>464.15600000000001</v>
      </c>
      <c r="T1125" s="12">
        <v>2</v>
      </c>
      <c r="U1125" s="12">
        <v>548</v>
      </c>
      <c r="V1125" s="116">
        <v>2301.6</v>
      </c>
      <c r="W1125" s="116">
        <v>1837.444</v>
      </c>
      <c r="X1125" s="12" t="s">
        <v>259</v>
      </c>
      <c r="Y1125" s="12">
        <v>0</v>
      </c>
      <c r="Z1125" s="12">
        <v>0</v>
      </c>
      <c r="AA1125" s="12">
        <v>0</v>
      </c>
      <c r="AB1125" s="12">
        <v>0</v>
      </c>
      <c r="AC1125" s="12">
        <v>5</v>
      </c>
      <c r="AD1125" s="12">
        <v>3</v>
      </c>
      <c r="AE1125" s="12">
        <v>1</v>
      </c>
      <c r="AF1125" s="12">
        <v>31</v>
      </c>
      <c r="AG1125" s="12" t="s">
        <v>2655</v>
      </c>
      <c r="AH1125" s="12" t="s">
        <v>1552</v>
      </c>
    </row>
    <row r="1126" spans="2:34" ht="28.8" x14ac:dyDescent="0.3">
      <c r="B1126" s="12" t="s">
        <v>1105</v>
      </c>
      <c r="C1126" s="12" t="s">
        <v>304</v>
      </c>
      <c r="D1126" s="12" t="s">
        <v>327</v>
      </c>
      <c r="E1126" s="12" t="s">
        <v>259</v>
      </c>
      <c r="F1126" s="12" t="s">
        <v>2846</v>
      </c>
      <c r="G1126" s="12" t="s">
        <v>1532</v>
      </c>
      <c r="H1126" s="12" t="s">
        <v>1258</v>
      </c>
      <c r="I1126" s="12" t="s">
        <v>1259</v>
      </c>
      <c r="J1126" s="12" t="s">
        <v>1111</v>
      </c>
      <c r="K1126" s="12" t="s">
        <v>1260</v>
      </c>
      <c r="L1126" s="84" t="s">
        <v>722</v>
      </c>
      <c r="M1126" s="85"/>
      <c r="N1126" s="88" t="s">
        <v>722</v>
      </c>
      <c r="O1126" s="118">
        <v>0.13357142999999999</v>
      </c>
      <c r="P1126" s="116">
        <v>4.2</v>
      </c>
      <c r="Q1126" s="116">
        <v>4.7610000000000001</v>
      </c>
      <c r="R1126" s="12">
        <v>0</v>
      </c>
      <c r="S1126" s="116">
        <v>-307.428</v>
      </c>
      <c r="T1126" s="12">
        <v>3</v>
      </c>
      <c r="U1126" s="12">
        <v>548</v>
      </c>
      <c r="V1126" s="116">
        <v>2301.6</v>
      </c>
      <c r="W1126" s="116">
        <v>2609.0279999999998</v>
      </c>
      <c r="X1126" s="12" t="s">
        <v>259</v>
      </c>
      <c r="Y1126" s="12">
        <v>1</v>
      </c>
      <c r="Z1126" s="12">
        <v>0</v>
      </c>
      <c r="AA1126" s="12">
        <v>0</v>
      </c>
      <c r="AB1126" s="12">
        <v>1</v>
      </c>
      <c r="AC1126" s="12">
        <v>7</v>
      </c>
      <c r="AD1126" s="12">
        <v>3</v>
      </c>
      <c r="AE1126" s="12">
        <v>1</v>
      </c>
      <c r="AF1126" s="12">
        <v>31</v>
      </c>
      <c r="AG1126" s="12" t="s">
        <v>2656</v>
      </c>
      <c r="AH1126" s="12" t="s">
        <v>1552</v>
      </c>
    </row>
    <row r="1127" spans="2:34" ht="28.8" x14ac:dyDescent="0.3">
      <c r="B1127" s="12" t="s">
        <v>1105</v>
      </c>
      <c r="C1127" s="12" t="s">
        <v>304</v>
      </c>
      <c r="D1127" s="12" t="s">
        <v>327</v>
      </c>
      <c r="E1127" s="12" t="s">
        <v>251</v>
      </c>
      <c r="F1127" s="12" t="s">
        <v>1531</v>
      </c>
      <c r="G1127" s="12" t="s">
        <v>2898</v>
      </c>
      <c r="H1127" s="12" t="s">
        <v>1258</v>
      </c>
      <c r="I1127" s="12" t="s">
        <v>1259</v>
      </c>
      <c r="J1127" s="12" t="s">
        <v>1111</v>
      </c>
      <c r="K1127" s="12" t="s">
        <v>1260</v>
      </c>
      <c r="L1127" s="84" t="s">
        <v>722</v>
      </c>
      <c r="M1127" s="85"/>
      <c r="N1127" s="88" t="s">
        <v>722</v>
      </c>
      <c r="O1127" s="118">
        <v>0.32190476000000001</v>
      </c>
      <c r="P1127" s="116">
        <v>4.2</v>
      </c>
      <c r="Q1127" s="116">
        <v>5.5519999999999996</v>
      </c>
      <c r="R1127" s="12">
        <v>0</v>
      </c>
      <c r="S1127" s="116">
        <v>-740.89599999999996</v>
      </c>
      <c r="T1127" s="12">
        <v>4</v>
      </c>
      <c r="U1127" s="12">
        <v>548</v>
      </c>
      <c r="V1127" s="116">
        <v>2301.6</v>
      </c>
      <c r="W1127" s="116">
        <v>3042.4960000000001</v>
      </c>
      <c r="X1127" s="12" t="s">
        <v>259</v>
      </c>
      <c r="Y1127" s="12">
        <v>1</v>
      </c>
      <c r="Z1127" s="12">
        <v>0</v>
      </c>
      <c r="AA1127" s="12">
        <v>0</v>
      </c>
      <c r="AB1127" s="12">
        <v>0</v>
      </c>
      <c r="AC1127" s="12">
        <v>4</v>
      </c>
      <c r="AD1127" s="12">
        <v>3</v>
      </c>
      <c r="AE1127" s="12">
        <v>1</v>
      </c>
      <c r="AF1127" s="12">
        <v>31</v>
      </c>
      <c r="AG1127" s="12" t="s">
        <v>2657</v>
      </c>
      <c r="AH1127" s="12" t="s">
        <v>1552</v>
      </c>
    </row>
    <row r="1128" spans="2:34" ht="28.8" x14ac:dyDescent="0.3">
      <c r="B1128" s="12" t="s">
        <v>1105</v>
      </c>
      <c r="C1128" s="12" t="s">
        <v>304</v>
      </c>
      <c r="D1128" s="12" t="s">
        <v>330</v>
      </c>
      <c r="E1128" s="12" t="s">
        <v>254</v>
      </c>
      <c r="F1128" s="12" t="s">
        <v>2846</v>
      </c>
      <c r="G1128" s="12" t="s">
        <v>1532</v>
      </c>
      <c r="H1128" s="12" t="s">
        <v>1258</v>
      </c>
      <c r="I1128" s="12" t="s">
        <v>1259</v>
      </c>
      <c r="J1128" s="12" t="s">
        <v>1111</v>
      </c>
      <c r="K1128" s="12" t="s">
        <v>1260</v>
      </c>
      <c r="L1128" s="84" t="s">
        <v>723</v>
      </c>
      <c r="M1128" s="85"/>
      <c r="N1128" s="88" t="s">
        <v>723</v>
      </c>
      <c r="O1128" s="118">
        <v>-0.55235573000000004</v>
      </c>
      <c r="P1128" s="116">
        <v>116.1</v>
      </c>
      <c r="Q1128" s="116">
        <v>51.971499999999999</v>
      </c>
      <c r="R1128" s="12">
        <v>0</v>
      </c>
      <c r="S1128" s="116">
        <v>35142.417999999998</v>
      </c>
      <c r="T1128" s="12">
        <v>0</v>
      </c>
      <c r="U1128" s="12">
        <v>548</v>
      </c>
      <c r="V1128" s="116">
        <v>63622.8</v>
      </c>
      <c r="W1128" s="116">
        <v>28480.382000000001</v>
      </c>
      <c r="X1128" s="12" t="s">
        <v>259</v>
      </c>
      <c r="Y1128" s="12">
        <v>0</v>
      </c>
      <c r="Z1128" s="12">
        <v>0</v>
      </c>
      <c r="AA1128" s="12">
        <v>1</v>
      </c>
      <c r="AB1128" s="12">
        <v>0</v>
      </c>
      <c r="AC1128" s="12">
        <v>5</v>
      </c>
      <c r="AD1128" s="12">
        <v>4</v>
      </c>
      <c r="AE1128" s="12">
        <v>1</v>
      </c>
      <c r="AF1128" s="12">
        <v>31</v>
      </c>
      <c r="AG1128" s="12" t="s">
        <v>2658</v>
      </c>
      <c r="AH1128" s="12" t="s">
        <v>1552</v>
      </c>
    </row>
    <row r="1129" spans="2:34" ht="28.8" x14ac:dyDescent="0.3">
      <c r="B1129" s="12" t="s">
        <v>1105</v>
      </c>
      <c r="C1129" s="12" t="s">
        <v>304</v>
      </c>
      <c r="D1129" s="12" t="s">
        <v>330</v>
      </c>
      <c r="E1129" s="12" t="s">
        <v>249</v>
      </c>
      <c r="F1129" s="12" t="s">
        <v>1531</v>
      </c>
      <c r="G1129" s="12" t="s">
        <v>1532</v>
      </c>
      <c r="H1129" s="12" t="s">
        <v>1258</v>
      </c>
      <c r="I1129" s="12" t="s">
        <v>1259</v>
      </c>
      <c r="J1129" s="12" t="s">
        <v>1111</v>
      </c>
      <c r="K1129" s="12" t="s">
        <v>1260</v>
      </c>
      <c r="L1129" s="84" t="s">
        <v>723</v>
      </c>
      <c r="M1129" s="85"/>
      <c r="N1129" s="88" t="s">
        <v>723</v>
      </c>
      <c r="O1129" s="118">
        <v>-0.54730060000000003</v>
      </c>
      <c r="P1129" s="116">
        <v>116.1</v>
      </c>
      <c r="Q1129" s="116">
        <v>52.558399999999999</v>
      </c>
      <c r="R1129" s="12">
        <v>0</v>
      </c>
      <c r="S1129" s="116">
        <v>34820.796799999996</v>
      </c>
      <c r="T1129" s="12">
        <v>0</v>
      </c>
      <c r="U1129" s="12">
        <v>548</v>
      </c>
      <c r="V1129" s="116">
        <v>63622.8</v>
      </c>
      <c r="W1129" s="116">
        <v>28802.003199999999</v>
      </c>
      <c r="X1129" s="12" t="s">
        <v>259</v>
      </c>
      <c r="Y1129" s="12">
        <v>0</v>
      </c>
      <c r="Z1129" s="12">
        <v>0</v>
      </c>
      <c r="AA1129" s="12">
        <v>1</v>
      </c>
      <c r="AB1129" s="12">
        <v>0</v>
      </c>
      <c r="AC1129" s="12">
        <v>3</v>
      </c>
      <c r="AD1129" s="12">
        <v>4</v>
      </c>
      <c r="AE1129" s="12">
        <v>1</v>
      </c>
      <c r="AF1129" s="12">
        <v>31</v>
      </c>
      <c r="AG1129" s="12" t="s">
        <v>2659</v>
      </c>
      <c r="AH1129" s="12" t="s">
        <v>1552</v>
      </c>
    </row>
    <row r="1130" spans="2:34" ht="28.8" x14ac:dyDescent="0.3">
      <c r="B1130" s="12" t="s">
        <v>1105</v>
      </c>
      <c r="C1130" s="12" t="s">
        <v>304</v>
      </c>
      <c r="D1130" s="12" t="s">
        <v>330</v>
      </c>
      <c r="E1130" s="12" t="s">
        <v>246</v>
      </c>
      <c r="F1130" s="12" t="s">
        <v>1531</v>
      </c>
      <c r="G1130" s="12" t="s">
        <v>2898</v>
      </c>
      <c r="H1130" s="12" t="s">
        <v>1258</v>
      </c>
      <c r="I1130" s="12" t="s">
        <v>1259</v>
      </c>
      <c r="J1130" s="12" t="s">
        <v>1111</v>
      </c>
      <c r="K1130" s="12" t="s">
        <v>1260</v>
      </c>
      <c r="L1130" s="84" t="s">
        <v>722</v>
      </c>
      <c r="M1130" s="85"/>
      <c r="N1130" s="88" t="s">
        <v>722</v>
      </c>
      <c r="O1130" s="118">
        <v>-0.41365890999999999</v>
      </c>
      <c r="P1130" s="116">
        <v>116.1</v>
      </c>
      <c r="Q1130" s="116">
        <v>68.074200000000005</v>
      </c>
      <c r="R1130" s="12">
        <v>0</v>
      </c>
      <c r="S1130" s="116">
        <v>26318.1384</v>
      </c>
      <c r="T1130" s="12">
        <v>1</v>
      </c>
      <c r="U1130" s="12">
        <v>548</v>
      </c>
      <c r="V1130" s="116">
        <v>63622.8</v>
      </c>
      <c r="W1130" s="116">
        <v>37304.661599999999</v>
      </c>
      <c r="X1130" s="12" t="s">
        <v>259</v>
      </c>
      <c r="Y1130" s="12">
        <v>0</v>
      </c>
      <c r="Z1130" s="12">
        <v>0</v>
      </c>
      <c r="AA1130" s="12">
        <v>0</v>
      </c>
      <c r="AB1130" s="12">
        <v>0</v>
      </c>
      <c r="AC1130" s="12">
        <v>2</v>
      </c>
      <c r="AD1130" s="12">
        <v>4</v>
      </c>
      <c r="AE1130" s="12">
        <v>1</v>
      </c>
      <c r="AF1130" s="12">
        <v>31</v>
      </c>
      <c r="AG1130" s="12" t="s">
        <v>2660</v>
      </c>
      <c r="AH1130" s="12" t="s">
        <v>1552</v>
      </c>
    </row>
    <row r="1131" spans="2:34" ht="28.8" x14ac:dyDescent="0.3">
      <c r="B1131" s="12" t="s">
        <v>1105</v>
      </c>
      <c r="C1131" s="12" t="s">
        <v>304</v>
      </c>
      <c r="D1131" s="12" t="s">
        <v>330</v>
      </c>
      <c r="E1131" s="12" t="s">
        <v>259</v>
      </c>
      <c r="F1131" s="12" t="s">
        <v>2846</v>
      </c>
      <c r="G1131" s="12" t="s">
        <v>1532</v>
      </c>
      <c r="H1131" s="12" t="s">
        <v>1258</v>
      </c>
      <c r="I1131" s="12" t="s">
        <v>1259</v>
      </c>
      <c r="J1131" s="12" t="s">
        <v>1111</v>
      </c>
      <c r="K1131" s="12" t="s">
        <v>1260</v>
      </c>
      <c r="L1131" s="84" t="s">
        <v>722</v>
      </c>
      <c r="M1131" s="85"/>
      <c r="N1131" s="88" t="s">
        <v>722</v>
      </c>
      <c r="O1131" s="118">
        <v>-0.31475451999999998</v>
      </c>
      <c r="P1131" s="116">
        <v>116.1</v>
      </c>
      <c r="Q1131" s="116">
        <v>79.557000000000002</v>
      </c>
      <c r="R1131" s="12">
        <v>0</v>
      </c>
      <c r="S1131" s="116">
        <v>20025.563999999998</v>
      </c>
      <c r="T1131" s="12">
        <v>2</v>
      </c>
      <c r="U1131" s="12">
        <v>548</v>
      </c>
      <c r="V1131" s="116">
        <v>63622.8</v>
      </c>
      <c r="W1131" s="116">
        <v>43597.235999999997</v>
      </c>
      <c r="X1131" s="12" t="s">
        <v>259</v>
      </c>
      <c r="Y1131" s="12">
        <v>0</v>
      </c>
      <c r="Z1131" s="12">
        <v>0</v>
      </c>
      <c r="AA1131" s="12">
        <v>0</v>
      </c>
      <c r="AB1131" s="12">
        <v>1</v>
      </c>
      <c r="AC1131" s="12">
        <v>7</v>
      </c>
      <c r="AD1131" s="12">
        <v>4</v>
      </c>
      <c r="AE1131" s="12">
        <v>1</v>
      </c>
      <c r="AF1131" s="12">
        <v>31</v>
      </c>
      <c r="AG1131" s="12" t="s">
        <v>2661</v>
      </c>
      <c r="AH1131" s="12" t="s">
        <v>1552</v>
      </c>
    </row>
    <row r="1132" spans="2:34" ht="28.8" x14ac:dyDescent="0.3">
      <c r="B1132" s="12" t="s">
        <v>1105</v>
      </c>
      <c r="C1132" s="12" t="s">
        <v>304</v>
      </c>
      <c r="D1132" s="12" t="s">
        <v>330</v>
      </c>
      <c r="E1132" s="12" t="s">
        <v>251</v>
      </c>
      <c r="F1132" s="12" t="s">
        <v>1531</v>
      </c>
      <c r="G1132" s="12" t="s">
        <v>2898</v>
      </c>
      <c r="H1132" s="12" t="s">
        <v>1258</v>
      </c>
      <c r="I1132" s="12" t="s">
        <v>1259</v>
      </c>
      <c r="J1132" s="12" t="s">
        <v>1111</v>
      </c>
      <c r="K1132" s="12" t="s">
        <v>1260</v>
      </c>
      <c r="L1132" s="84" t="s">
        <v>722</v>
      </c>
      <c r="M1132" s="85"/>
      <c r="N1132" s="88" t="s">
        <v>722</v>
      </c>
      <c r="O1132" s="118">
        <v>-0.26714556</v>
      </c>
      <c r="P1132" s="116">
        <v>116.1</v>
      </c>
      <c r="Q1132" s="116">
        <v>85.084400000000002</v>
      </c>
      <c r="R1132" s="12">
        <v>0</v>
      </c>
      <c r="S1132" s="116">
        <v>16996.5488</v>
      </c>
      <c r="T1132" s="12">
        <v>3</v>
      </c>
      <c r="U1132" s="12">
        <v>548</v>
      </c>
      <c r="V1132" s="116">
        <v>63622.8</v>
      </c>
      <c r="W1132" s="116">
        <v>46626.251199999999</v>
      </c>
      <c r="X1132" s="12" t="s">
        <v>259</v>
      </c>
      <c r="Y1132" s="12">
        <v>0</v>
      </c>
      <c r="Z1132" s="12">
        <v>0</v>
      </c>
      <c r="AA1132" s="12">
        <v>0</v>
      </c>
      <c r="AB1132" s="12">
        <v>0</v>
      </c>
      <c r="AC1132" s="12">
        <v>4</v>
      </c>
      <c r="AD1132" s="12">
        <v>4</v>
      </c>
      <c r="AE1132" s="12">
        <v>1</v>
      </c>
      <c r="AF1132" s="12">
        <v>31</v>
      </c>
      <c r="AG1132" s="12" t="s">
        <v>2662</v>
      </c>
      <c r="AH1132" s="12" t="s">
        <v>1552</v>
      </c>
    </row>
    <row r="1133" spans="2:34" ht="28.8" x14ac:dyDescent="0.3">
      <c r="B1133" s="12" t="s">
        <v>1105</v>
      </c>
      <c r="C1133" s="12" t="s">
        <v>304</v>
      </c>
      <c r="D1133" s="12" t="s">
        <v>330</v>
      </c>
      <c r="E1133" s="12" t="s">
        <v>260</v>
      </c>
      <c r="F1133" s="12" t="s">
        <v>2846</v>
      </c>
      <c r="G1133" s="12" t="s">
        <v>2898</v>
      </c>
      <c r="H1133" s="12" t="s">
        <v>1258</v>
      </c>
      <c r="I1133" s="12" t="s">
        <v>1259</v>
      </c>
      <c r="J1133" s="12" t="s">
        <v>1111</v>
      </c>
      <c r="K1133" s="12" t="s">
        <v>1260</v>
      </c>
      <c r="L1133" s="84" t="s">
        <v>722</v>
      </c>
      <c r="M1133" s="85"/>
      <c r="N1133" s="88" t="s">
        <v>722</v>
      </c>
      <c r="O1133" s="118">
        <v>-0.15151076999999999</v>
      </c>
      <c r="P1133" s="116">
        <v>116.1</v>
      </c>
      <c r="Q1133" s="116">
        <v>98.509600000000006</v>
      </c>
      <c r="R1133" s="12">
        <v>0</v>
      </c>
      <c r="S1133" s="116">
        <v>9639.5391999999993</v>
      </c>
      <c r="T1133" s="12">
        <v>4</v>
      </c>
      <c r="U1133" s="12">
        <v>548</v>
      </c>
      <c r="V1133" s="116">
        <v>63622.8</v>
      </c>
      <c r="W1133" s="116">
        <v>53983.260799999996</v>
      </c>
      <c r="X1133" s="12" t="s">
        <v>259</v>
      </c>
      <c r="Y1133" s="12">
        <v>0</v>
      </c>
      <c r="Z1133" s="12">
        <v>0</v>
      </c>
      <c r="AA1133" s="12">
        <v>0</v>
      </c>
      <c r="AB1133" s="12">
        <v>0</v>
      </c>
      <c r="AC1133" s="12">
        <v>8</v>
      </c>
      <c r="AD1133" s="12">
        <v>4</v>
      </c>
      <c r="AE1133" s="12">
        <v>1</v>
      </c>
      <c r="AF1133" s="12">
        <v>31</v>
      </c>
      <c r="AG1133" s="12" t="s">
        <v>2663</v>
      </c>
      <c r="AH1133" s="12" t="s">
        <v>1552</v>
      </c>
    </row>
    <row r="1134" spans="2:34" ht="28.8" x14ac:dyDescent="0.3">
      <c r="B1134" s="12" t="s">
        <v>1105</v>
      </c>
      <c r="C1134" s="12" t="s">
        <v>304</v>
      </c>
      <c r="D1134" s="12" t="s">
        <v>333</v>
      </c>
      <c r="E1134" s="12" t="s">
        <v>254</v>
      </c>
      <c r="F1134" s="12" t="s">
        <v>2846</v>
      </c>
      <c r="G1134" s="12" t="s">
        <v>1532</v>
      </c>
      <c r="H1134" s="12" t="s">
        <v>1258</v>
      </c>
      <c r="I1134" s="12" t="s">
        <v>1259</v>
      </c>
      <c r="J1134" s="12" t="s">
        <v>1111</v>
      </c>
      <c r="K1134" s="12" t="s">
        <v>1260</v>
      </c>
      <c r="L1134" s="84" t="s">
        <v>723</v>
      </c>
      <c r="M1134" s="85"/>
      <c r="N1134" s="88" t="s">
        <v>723</v>
      </c>
      <c r="O1134" s="118">
        <v>-0.55235573000000004</v>
      </c>
      <c r="P1134" s="116">
        <v>63622.8</v>
      </c>
      <c r="Q1134" s="116">
        <v>28480.382000000001</v>
      </c>
      <c r="R1134" s="12">
        <v>0</v>
      </c>
      <c r="S1134" s="116">
        <v>35142.417999999998</v>
      </c>
      <c r="T1134" s="12">
        <v>0</v>
      </c>
      <c r="U1134" s="12">
        <v>1</v>
      </c>
      <c r="V1134" s="116">
        <v>63622.8</v>
      </c>
      <c r="W1134" s="116">
        <v>28480.382000000001</v>
      </c>
      <c r="X1134" s="12" t="s">
        <v>259</v>
      </c>
      <c r="Y1134" s="12">
        <v>0</v>
      </c>
      <c r="Z1134" s="12">
        <v>0</v>
      </c>
      <c r="AA1134" s="12">
        <v>1</v>
      </c>
      <c r="AB1134" s="12">
        <v>0</v>
      </c>
      <c r="AC1134" s="12">
        <v>5</v>
      </c>
      <c r="AD1134" s="12">
        <v>5</v>
      </c>
      <c r="AE1134" s="12">
        <v>1</v>
      </c>
      <c r="AF1134" s="12">
        <v>31</v>
      </c>
      <c r="AG1134" s="12" t="s">
        <v>2664</v>
      </c>
      <c r="AH1134" s="12" t="s">
        <v>1552</v>
      </c>
    </row>
    <row r="1135" spans="2:34" ht="28.8" x14ac:dyDescent="0.3">
      <c r="B1135" s="12" t="s">
        <v>1105</v>
      </c>
      <c r="C1135" s="12" t="s">
        <v>304</v>
      </c>
      <c r="D1135" s="12" t="s">
        <v>333</v>
      </c>
      <c r="E1135" s="12" t="s">
        <v>249</v>
      </c>
      <c r="F1135" s="12" t="s">
        <v>1531</v>
      </c>
      <c r="G1135" s="12" t="s">
        <v>1532</v>
      </c>
      <c r="H1135" s="12" t="s">
        <v>1258</v>
      </c>
      <c r="I1135" s="12" t="s">
        <v>1259</v>
      </c>
      <c r="J1135" s="12" t="s">
        <v>1111</v>
      </c>
      <c r="K1135" s="12" t="s">
        <v>1260</v>
      </c>
      <c r="L1135" s="84" t="s">
        <v>723</v>
      </c>
      <c r="M1135" s="85"/>
      <c r="N1135" s="88" t="s">
        <v>723</v>
      </c>
      <c r="O1135" s="118">
        <v>-0.54730060000000003</v>
      </c>
      <c r="P1135" s="116">
        <v>63622.8</v>
      </c>
      <c r="Q1135" s="116">
        <v>28802.003199999999</v>
      </c>
      <c r="R1135" s="12">
        <v>0</v>
      </c>
      <c r="S1135" s="116">
        <v>34820.796799999996</v>
      </c>
      <c r="T1135" s="12">
        <v>0</v>
      </c>
      <c r="U1135" s="12">
        <v>1</v>
      </c>
      <c r="V1135" s="116">
        <v>63622.8</v>
      </c>
      <c r="W1135" s="116">
        <v>28802.003199999999</v>
      </c>
      <c r="X1135" s="12" t="s">
        <v>259</v>
      </c>
      <c r="Y1135" s="12">
        <v>0</v>
      </c>
      <c r="Z1135" s="12">
        <v>0</v>
      </c>
      <c r="AA1135" s="12">
        <v>1</v>
      </c>
      <c r="AB1135" s="12">
        <v>0</v>
      </c>
      <c r="AC1135" s="12">
        <v>3</v>
      </c>
      <c r="AD1135" s="12">
        <v>5</v>
      </c>
      <c r="AE1135" s="12">
        <v>1</v>
      </c>
      <c r="AF1135" s="12">
        <v>31</v>
      </c>
      <c r="AG1135" s="12" t="s">
        <v>2665</v>
      </c>
      <c r="AH1135" s="12" t="s">
        <v>1552</v>
      </c>
    </row>
    <row r="1136" spans="2:34" ht="28.8" x14ac:dyDescent="0.3">
      <c r="B1136" s="12" t="s">
        <v>1105</v>
      </c>
      <c r="C1136" s="12" t="s">
        <v>304</v>
      </c>
      <c r="D1136" s="12" t="s">
        <v>333</v>
      </c>
      <c r="E1136" s="12" t="s">
        <v>246</v>
      </c>
      <c r="F1136" s="12" t="s">
        <v>1531</v>
      </c>
      <c r="G1136" s="12" t="s">
        <v>2898</v>
      </c>
      <c r="H1136" s="12" t="s">
        <v>1258</v>
      </c>
      <c r="I1136" s="12" t="s">
        <v>1259</v>
      </c>
      <c r="J1136" s="12" t="s">
        <v>1111</v>
      </c>
      <c r="K1136" s="12" t="s">
        <v>1260</v>
      </c>
      <c r="L1136" s="84" t="s">
        <v>722</v>
      </c>
      <c r="M1136" s="85"/>
      <c r="N1136" s="88" t="s">
        <v>722</v>
      </c>
      <c r="O1136" s="118">
        <v>-0.41365890999999999</v>
      </c>
      <c r="P1136" s="116">
        <v>63622.8</v>
      </c>
      <c r="Q1136" s="116">
        <v>37304.661599999999</v>
      </c>
      <c r="R1136" s="12">
        <v>0</v>
      </c>
      <c r="S1136" s="116">
        <v>26318.1384</v>
      </c>
      <c r="T1136" s="12">
        <v>1</v>
      </c>
      <c r="U1136" s="12">
        <v>1</v>
      </c>
      <c r="V1136" s="116">
        <v>63622.8</v>
      </c>
      <c r="W1136" s="116">
        <v>37304.661599999999</v>
      </c>
      <c r="X1136" s="12" t="s">
        <v>259</v>
      </c>
      <c r="Y1136" s="12">
        <v>0</v>
      </c>
      <c r="Z1136" s="12">
        <v>0</v>
      </c>
      <c r="AA1136" s="12">
        <v>0</v>
      </c>
      <c r="AB1136" s="12">
        <v>0</v>
      </c>
      <c r="AC1136" s="12">
        <v>2</v>
      </c>
      <c r="AD1136" s="12">
        <v>5</v>
      </c>
      <c r="AE1136" s="12">
        <v>1</v>
      </c>
      <c r="AF1136" s="12">
        <v>31</v>
      </c>
      <c r="AG1136" s="12" t="s">
        <v>2666</v>
      </c>
      <c r="AH1136" s="12" t="s">
        <v>1552</v>
      </c>
    </row>
    <row r="1137" spans="2:34" ht="28.8" x14ac:dyDescent="0.3">
      <c r="B1137" s="12" t="s">
        <v>1105</v>
      </c>
      <c r="C1137" s="12" t="s">
        <v>304</v>
      </c>
      <c r="D1137" s="12" t="s">
        <v>333</v>
      </c>
      <c r="E1137" s="12" t="s">
        <v>259</v>
      </c>
      <c r="F1137" s="12" t="s">
        <v>2846</v>
      </c>
      <c r="G1137" s="12" t="s">
        <v>1532</v>
      </c>
      <c r="H1137" s="12" t="s">
        <v>1258</v>
      </c>
      <c r="I1137" s="12" t="s">
        <v>1259</v>
      </c>
      <c r="J1137" s="12" t="s">
        <v>1111</v>
      </c>
      <c r="K1137" s="12" t="s">
        <v>1260</v>
      </c>
      <c r="L1137" s="84" t="s">
        <v>722</v>
      </c>
      <c r="M1137" s="85"/>
      <c r="N1137" s="88" t="s">
        <v>722</v>
      </c>
      <c r="O1137" s="118">
        <v>-0.31475451999999998</v>
      </c>
      <c r="P1137" s="116">
        <v>63622.8</v>
      </c>
      <c r="Q1137" s="116">
        <v>43597.235999999997</v>
      </c>
      <c r="R1137" s="12">
        <v>0</v>
      </c>
      <c r="S1137" s="116">
        <v>20025.563999999998</v>
      </c>
      <c r="T1137" s="12">
        <v>2</v>
      </c>
      <c r="U1137" s="12">
        <v>1</v>
      </c>
      <c r="V1137" s="116">
        <v>63622.8</v>
      </c>
      <c r="W1137" s="116">
        <v>43597.235999999997</v>
      </c>
      <c r="X1137" s="12" t="s">
        <v>259</v>
      </c>
      <c r="Y1137" s="12">
        <v>0</v>
      </c>
      <c r="Z1137" s="12">
        <v>0</v>
      </c>
      <c r="AA1137" s="12">
        <v>0</v>
      </c>
      <c r="AB1137" s="12">
        <v>1</v>
      </c>
      <c r="AC1137" s="12">
        <v>7</v>
      </c>
      <c r="AD1137" s="12">
        <v>5</v>
      </c>
      <c r="AE1137" s="12">
        <v>1</v>
      </c>
      <c r="AF1137" s="12">
        <v>31</v>
      </c>
      <c r="AG1137" s="12" t="s">
        <v>2667</v>
      </c>
      <c r="AH1137" s="12" t="s">
        <v>1552</v>
      </c>
    </row>
    <row r="1138" spans="2:34" ht="28.8" x14ac:dyDescent="0.3">
      <c r="B1138" s="12" t="s">
        <v>1105</v>
      </c>
      <c r="C1138" s="12" t="s">
        <v>304</v>
      </c>
      <c r="D1138" s="12" t="s">
        <v>333</v>
      </c>
      <c r="E1138" s="12" t="s">
        <v>251</v>
      </c>
      <c r="F1138" s="12" t="s">
        <v>1531</v>
      </c>
      <c r="G1138" s="12" t="s">
        <v>2898</v>
      </c>
      <c r="H1138" s="12" t="s">
        <v>1258</v>
      </c>
      <c r="I1138" s="12" t="s">
        <v>1259</v>
      </c>
      <c r="J1138" s="12" t="s">
        <v>1111</v>
      </c>
      <c r="K1138" s="12" t="s">
        <v>1260</v>
      </c>
      <c r="L1138" s="84" t="s">
        <v>722</v>
      </c>
      <c r="M1138" s="85"/>
      <c r="N1138" s="88" t="s">
        <v>722</v>
      </c>
      <c r="O1138" s="118">
        <v>-0.26714556</v>
      </c>
      <c r="P1138" s="116">
        <v>63622.8</v>
      </c>
      <c r="Q1138" s="116">
        <v>46626.251199999999</v>
      </c>
      <c r="R1138" s="12">
        <v>0</v>
      </c>
      <c r="S1138" s="116">
        <v>16996.5488</v>
      </c>
      <c r="T1138" s="12">
        <v>3</v>
      </c>
      <c r="U1138" s="12">
        <v>1</v>
      </c>
      <c r="V1138" s="116">
        <v>63622.8</v>
      </c>
      <c r="W1138" s="116">
        <v>46626.251199999999</v>
      </c>
      <c r="X1138" s="12" t="s">
        <v>259</v>
      </c>
      <c r="Y1138" s="12">
        <v>0</v>
      </c>
      <c r="Z1138" s="12">
        <v>0</v>
      </c>
      <c r="AA1138" s="12">
        <v>0</v>
      </c>
      <c r="AB1138" s="12">
        <v>0</v>
      </c>
      <c r="AC1138" s="12">
        <v>4</v>
      </c>
      <c r="AD1138" s="12">
        <v>5</v>
      </c>
      <c r="AE1138" s="12">
        <v>1</v>
      </c>
      <c r="AF1138" s="12">
        <v>31</v>
      </c>
      <c r="AG1138" s="12" t="s">
        <v>2668</v>
      </c>
      <c r="AH1138" s="12" t="s">
        <v>1552</v>
      </c>
    </row>
    <row r="1139" spans="2:34" ht="28.8" x14ac:dyDescent="0.3">
      <c r="B1139" s="12" t="s">
        <v>1105</v>
      </c>
      <c r="C1139" s="12" t="s">
        <v>304</v>
      </c>
      <c r="D1139" s="12" t="s">
        <v>333</v>
      </c>
      <c r="E1139" s="12" t="s">
        <v>260</v>
      </c>
      <c r="F1139" s="12" t="s">
        <v>2846</v>
      </c>
      <c r="G1139" s="12" t="s">
        <v>2898</v>
      </c>
      <c r="H1139" s="12" t="s">
        <v>1258</v>
      </c>
      <c r="I1139" s="12" t="s">
        <v>1259</v>
      </c>
      <c r="J1139" s="12" t="s">
        <v>1111</v>
      </c>
      <c r="K1139" s="12" t="s">
        <v>1260</v>
      </c>
      <c r="L1139" s="84" t="s">
        <v>722</v>
      </c>
      <c r="M1139" s="85"/>
      <c r="N1139" s="88" t="s">
        <v>722</v>
      </c>
      <c r="O1139" s="118">
        <v>-0.15151076999999999</v>
      </c>
      <c r="P1139" s="116">
        <v>63622.8</v>
      </c>
      <c r="Q1139" s="116">
        <v>53983.260799999996</v>
      </c>
      <c r="R1139" s="12">
        <v>0</v>
      </c>
      <c r="S1139" s="116">
        <v>9639.5391999999993</v>
      </c>
      <c r="T1139" s="12">
        <v>4</v>
      </c>
      <c r="U1139" s="12">
        <v>1</v>
      </c>
      <c r="V1139" s="116">
        <v>63622.8</v>
      </c>
      <c r="W1139" s="116">
        <v>53983.260799999996</v>
      </c>
      <c r="X1139" s="12" t="s">
        <v>259</v>
      </c>
      <c r="Y1139" s="12">
        <v>0</v>
      </c>
      <c r="Z1139" s="12">
        <v>0</v>
      </c>
      <c r="AA1139" s="12">
        <v>0</v>
      </c>
      <c r="AB1139" s="12">
        <v>0</v>
      </c>
      <c r="AC1139" s="12">
        <v>8</v>
      </c>
      <c r="AD1139" s="12">
        <v>5</v>
      </c>
      <c r="AE1139" s="12">
        <v>1</v>
      </c>
      <c r="AF1139" s="12">
        <v>31</v>
      </c>
      <c r="AG1139" s="12" t="s">
        <v>2669</v>
      </c>
      <c r="AH1139" s="12" t="s">
        <v>1552</v>
      </c>
    </row>
    <row r="1140" spans="2:34" ht="43.2" x14ac:dyDescent="0.3">
      <c r="B1140" s="12" t="s">
        <v>1105</v>
      </c>
      <c r="C1140" s="12" t="s">
        <v>304</v>
      </c>
      <c r="D1140" s="12" t="s">
        <v>312</v>
      </c>
      <c r="E1140" s="12" t="s">
        <v>246</v>
      </c>
      <c r="F1140" s="12" t="s">
        <v>1531</v>
      </c>
      <c r="G1140" s="12" t="s">
        <v>2898</v>
      </c>
      <c r="H1140" s="12" t="s">
        <v>1263</v>
      </c>
      <c r="I1140" s="12" t="s">
        <v>1259</v>
      </c>
      <c r="J1140" s="12" t="s">
        <v>1132</v>
      </c>
      <c r="K1140" s="12" t="s">
        <v>1264</v>
      </c>
      <c r="L1140" s="84" t="s">
        <v>723</v>
      </c>
      <c r="M1140" s="85"/>
      <c r="N1140" s="88" t="s">
        <v>723</v>
      </c>
      <c r="O1140" s="118">
        <v>-0.50800000000000001</v>
      </c>
      <c r="P1140" s="116">
        <v>200</v>
      </c>
      <c r="Q1140" s="116">
        <v>98.4</v>
      </c>
      <c r="R1140" s="12">
        <v>0</v>
      </c>
      <c r="S1140" s="116">
        <v>30988</v>
      </c>
      <c r="T1140" s="12">
        <v>0</v>
      </c>
      <c r="U1140" s="12">
        <v>305</v>
      </c>
      <c r="V1140" s="116">
        <v>61000</v>
      </c>
      <c r="W1140" s="116">
        <v>30012</v>
      </c>
      <c r="X1140" s="12" t="s">
        <v>259</v>
      </c>
      <c r="Y1140" s="12">
        <v>0</v>
      </c>
      <c r="Z1140" s="12">
        <v>0</v>
      </c>
      <c r="AA1140" s="12">
        <v>1</v>
      </c>
      <c r="AB1140" s="12">
        <v>0</v>
      </c>
      <c r="AC1140" s="12">
        <v>2</v>
      </c>
      <c r="AD1140" s="12">
        <v>1</v>
      </c>
      <c r="AE1140" s="12">
        <v>1</v>
      </c>
      <c r="AF1140" s="12">
        <v>32</v>
      </c>
      <c r="AG1140" s="12" t="s">
        <v>2670</v>
      </c>
      <c r="AH1140" s="12" t="s">
        <v>1552</v>
      </c>
    </row>
    <row r="1141" spans="2:34" ht="43.2" x14ac:dyDescent="0.3">
      <c r="B1141" s="12" t="s">
        <v>1105</v>
      </c>
      <c r="C1141" s="12" t="s">
        <v>304</v>
      </c>
      <c r="D1141" s="12" t="s">
        <v>312</v>
      </c>
      <c r="E1141" s="12" t="s">
        <v>254</v>
      </c>
      <c r="F1141" s="12" t="s">
        <v>2846</v>
      </c>
      <c r="G1141" s="12" t="s">
        <v>1532</v>
      </c>
      <c r="H1141" s="12" t="s">
        <v>1263</v>
      </c>
      <c r="I1141" s="12" t="s">
        <v>1259</v>
      </c>
      <c r="J1141" s="12" t="s">
        <v>1132</v>
      </c>
      <c r="K1141" s="12" t="s">
        <v>1264</v>
      </c>
      <c r="L1141" s="84" t="s">
        <v>722</v>
      </c>
      <c r="M1141" s="85"/>
      <c r="N1141" s="88" t="s">
        <v>722</v>
      </c>
      <c r="O1141" s="118">
        <v>-0.497</v>
      </c>
      <c r="P1141" s="116">
        <v>200</v>
      </c>
      <c r="Q1141" s="116">
        <v>100.6</v>
      </c>
      <c r="R1141" s="12">
        <v>0</v>
      </c>
      <c r="S1141" s="116">
        <v>30317</v>
      </c>
      <c r="T1141" s="12">
        <v>1</v>
      </c>
      <c r="U1141" s="12">
        <v>305</v>
      </c>
      <c r="V1141" s="116">
        <v>61000</v>
      </c>
      <c r="W1141" s="116">
        <v>30683</v>
      </c>
      <c r="X1141" s="12" t="s">
        <v>259</v>
      </c>
      <c r="Y1141" s="12">
        <v>0</v>
      </c>
      <c r="Z1141" s="12">
        <v>0</v>
      </c>
      <c r="AA1141" s="12">
        <v>0</v>
      </c>
      <c r="AB1141" s="12">
        <v>0</v>
      </c>
      <c r="AC1141" s="12">
        <v>5</v>
      </c>
      <c r="AD1141" s="12">
        <v>1</v>
      </c>
      <c r="AE1141" s="12">
        <v>1</v>
      </c>
      <c r="AF1141" s="12">
        <v>32</v>
      </c>
      <c r="AG1141" s="12" t="s">
        <v>2671</v>
      </c>
      <c r="AH1141" s="12" t="s">
        <v>1552</v>
      </c>
    </row>
    <row r="1142" spans="2:34" ht="43.2" x14ac:dyDescent="0.3">
      <c r="B1142" s="12" t="s">
        <v>1105</v>
      </c>
      <c r="C1142" s="12" t="s">
        <v>304</v>
      </c>
      <c r="D1142" s="12" t="s">
        <v>312</v>
      </c>
      <c r="E1142" s="12" t="s">
        <v>249</v>
      </c>
      <c r="F1142" s="12" t="s">
        <v>1531</v>
      </c>
      <c r="G1142" s="12" t="s">
        <v>1532</v>
      </c>
      <c r="H1142" s="12" t="s">
        <v>1263</v>
      </c>
      <c r="I1142" s="12" t="s">
        <v>1259</v>
      </c>
      <c r="J1142" s="12" t="s">
        <v>1132</v>
      </c>
      <c r="K1142" s="12" t="s">
        <v>1264</v>
      </c>
      <c r="L1142" s="84" t="s">
        <v>722</v>
      </c>
      <c r="M1142" s="85"/>
      <c r="N1142" s="88" t="s">
        <v>722</v>
      </c>
      <c r="O1142" s="118">
        <v>-0.29799999999999999</v>
      </c>
      <c r="P1142" s="116">
        <v>200</v>
      </c>
      <c r="Q1142" s="116">
        <v>140.4</v>
      </c>
      <c r="R1142" s="12">
        <v>0</v>
      </c>
      <c r="S1142" s="116">
        <v>18178</v>
      </c>
      <c r="T1142" s="12">
        <v>2</v>
      </c>
      <c r="U1142" s="12">
        <v>305</v>
      </c>
      <c r="V1142" s="116">
        <v>61000</v>
      </c>
      <c r="W1142" s="116">
        <v>42822</v>
      </c>
      <c r="X1142" s="12" t="s">
        <v>259</v>
      </c>
      <c r="Y1142" s="12">
        <v>0</v>
      </c>
      <c r="Z1142" s="12">
        <v>0</v>
      </c>
      <c r="AA1142" s="12">
        <v>0</v>
      </c>
      <c r="AB1142" s="12">
        <v>0</v>
      </c>
      <c r="AC1142" s="12">
        <v>3</v>
      </c>
      <c r="AD1142" s="12">
        <v>1</v>
      </c>
      <c r="AE1142" s="12">
        <v>1</v>
      </c>
      <c r="AF1142" s="12">
        <v>32</v>
      </c>
      <c r="AG1142" s="12" t="s">
        <v>2672</v>
      </c>
      <c r="AH1142" s="12" t="s">
        <v>1552</v>
      </c>
    </row>
    <row r="1143" spans="2:34" ht="43.2" x14ac:dyDescent="0.3">
      <c r="B1143" s="12" t="s">
        <v>1105</v>
      </c>
      <c r="C1143" s="12" t="s">
        <v>304</v>
      </c>
      <c r="D1143" s="12" t="s">
        <v>312</v>
      </c>
      <c r="E1143" s="12" t="s">
        <v>251</v>
      </c>
      <c r="F1143" s="12" t="s">
        <v>1531</v>
      </c>
      <c r="G1143" s="12" t="s">
        <v>2898</v>
      </c>
      <c r="H1143" s="12" t="s">
        <v>1263</v>
      </c>
      <c r="I1143" s="12" t="s">
        <v>1259</v>
      </c>
      <c r="J1143" s="12" t="s">
        <v>1132</v>
      </c>
      <c r="K1143" s="12" t="s">
        <v>1264</v>
      </c>
      <c r="L1143" s="84" t="s">
        <v>722</v>
      </c>
      <c r="M1143" s="85"/>
      <c r="N1143" s="88" t="s">
        <v>722</v>
      </c>
      <c r="O1143" s="118">
        <v>4.0000000000000001E-3</v>
      </c>
      <c r="P1143" s="116">
        <v>200</v>
      </c>
      <c r="Q1143" s="116">
        <v>200.8</v>
      </c>
      <c r="R1143" s="12">
        <v>0</v>
      </c>
      <c r="S1143" s="116">
        <v>-244</v>
      </c>
      <c r="T1143" s="12">
        <v>3</v>
      </c>
      <c r="U1143" s="12">
        <v>305</v>
      </c>
      <c r="V1143" s="116">
        <v>61000</v>
      </c>
      <c r="W1143" s="116">
        <v>61244</v>
      </c>
      <c r="X1143" s="12" t="s">
        <v>259</v>
      </c>
      <c r="Y1143" s="12">
        <v>1</v>
      </c>
      <c r="Z1143" s="12">
        <v>0</v>
      </c>
      <c r="AA1143" s="12">
        <v>0</v>
      </c>
      <c r="AB1143" s="12">
        <v>0</v>
      </c>
      <c r="AC1143" s="12">
        <v>4</v>
      </c>
      <c r="AD1143" s="12">
        <v>1</v>
      </c>
      <c r="AE1143" s="12">
        <v>1</v>
      </c>
      <c r="AF1143" s="12">
        <v>32</v>
      </c>
      <c r="AG1143" s="12" t="s">
        <v>2673</v>
      </c>
      <c r="AH1143" s="12" t="s">
        <v>1552</v>
      </c>
    </row>
    <row r="1144" spans="2:34" ht="43.2" x14ac:dyDescent="0.3">
      <c r="B1144" s="12" t="s">
        <v>1105</v>
      </c>
      <c r="C1144" s="12" t="s">
        <v>304</v>
      </c>
      <c r="D1144" s="12" t="s">
        <v>312</v>
      </c>
      <c r="E1144" s="12" t="s">
        <v>259</v>
      </c>
      <c r="F1144" s="12" t="s">
        <v>2846</v>
      </c>
      <c r="G1144" s="12" t="s">
        <v>1532</v>
      </c>
      <c r="H1144" s="12" t="s">
        <v>1263</v>
      </c>
      <c r="I1144" s="12" t="s">
        <v>1259</v>
      </c>
      <c r="J1144" s="12" t="s">
        <v>1132</v>
      </c>
      <c r="K1144" s="12" t="s">
        <v>1264</v>
      </c>
      <c r="L1144" s="84" t="s">
        <v>722</v>
      </c>
      <c r="M1144" s="85"/>
      <c r="N1144" s="88" t="s">
        <v>722</v>
      </c>
      <c r="O1144" s="118">
        <v>7.3999999999999996E-2</v>
      </c>
      <c r="P1144" s="116">
        <v>200</v>
      </c>
      <c r="Q1144" s="116">
        <v>214.8</v>
      </c>
      <c r="R1144" s="12">
        <v>0</v>
      </c>
      <c r="S1144" s="116">
        <v>-4514</v>
      </c>
      <c r="T1144" s="12">
        <v>4</v>
      </c>
      <c r="U1144" s="12">
        <v>305</v>
      </c>
      <c r="V1144" s="116">
        <v>61000</v>
      </c>
      <c r="W1144" s="116">
        <v>65514</v>
      </c>
      <c r="X1144" s="12" t="s">
        <v>259</v>
      </c>
      <c r="Y1144" s="12">
        <v>1</v>
      </c>
      <c r="Z1144" s="12">
        <v>0</v>
      </c>
      <c r="AA1144" s="12">
        <v>0</v>
      </c>
      <c r="AB1144" s="12">
        <v>1</v>
      </c>
      <c r="AC1144" s="12">
        <v>7</v>
      </c>
      <c r="AD1144" s="12">
        <v>1</v>
      </c>
      <c r="AE1144" s="12">
        <v>1</v>
      </c>
      <c r="AF1144" s="12">
        <v>32</v>
      </c>
      <c r="AG1144" s="12" t="s">
        <v>2674</v>
      </c>
      <c r="AH1144" s="12" t="s">
        <v>1552</v>
      </c>
    </row>
    <row r="1145" spans="2:34" ht="43.2" x14ac:dyDescent="0.3">
      <c r="B1145" s="12" t="s">
        <v>1105</v>
      </c>
      <c r="C1145" s="12" t="s">
        <v>304</v>
      </c>
      <c r="D1145" s="12" t="s">
        <v>312</v>
      </c>
      <c r="E1145" s="12" t="s">
        <v>260</v>
      </c>
      <c r="F1145" s="12" t="s">
        <v>2846</v>
      </c>
      <c r="G1145" s="12" t="s">
        <v>2898</v>
      </c>
      <c r="H1145" s="12" t="s">
        <v>1263</v>
      </c>
      <c r="I1145" s="12" t="s">
        <v>1259</v>
      </c>
      <c r="J1145" s="12" t="s">
        <v>1132</v>
      </c>
      <c r="K1145" s="12" t="s">
        <v>1264</v>
      </c>
      <c r="L1145" s="84" t="s">
        <v>722</v>
      </c>
      <c r="M1145" s="85"/>
      <c r="N1145" s="88" t="s">
        <v>722</v>
      </c>
      <c r="O1145" s="118">
        <v>0.21</v>
      </c>
      <c r="P1145" s="116">
        <v>200</v>
      </c>
      <c r="Q1145" s="116">
        <v>242</v>
      </c>
      <c r="R1145" s="12">
        <v>0</v>
      </c>
      <c r="S1145" s="116">
        <v>-12810</v>
      </c>
      <c r="T1145" s="12">
        <v>5</v>
      </c>
      <c r="U1145" s="12">
        <v>305</v>
      </c>
      <c r="V1145" s="116">
        <v>61000</v>
      </c>
      <c r="W1145" s="116">
        <v>73810</v>
      </c>
      <c r="X1145" s="12" t="s">
        <v>259</v>
      </c>
      <c r="Y1145" s="12">
        <v>1</v>
      </c>
      <c r="Z1145" s="12">
        <v>0</v>
      </c>
      <c r="AA1145" s="12">
        <v>0</v>
      </c>
      <c r="AB1145" s="12">
        <v>0</v>
      </c>
      <c r="AC1145" s="12">
        <v>8</v>
      </c>
      <c r="AD1145" s="12">
        <v>1</v>
      </c>
      <c r="AE1145" s="12">
        <v>1</v>
      </c>
      <c r="AF1145" s="12">
        <v>32</v>
      </c>
      <c r="AG1145" s="12" t="s">
        <v>2675</v>
      </c>
      <c r="AH1145" s="12" t="s">
        <v>1552</v>
      </c>
    </row>
    <row r="1146" spans="2:34" ht="28.8" x14ac:dyDescent="0.3">
      <c r="B1146" s="12" t="s">
        <v>1105</v>
      </c>
      <c r="C1146" s="12" t="s">
        <v>304</v>
      </c>
      <c r="D1146" s="12" t="s">
        <v>322</v>
      </c>
      <c r="E1146" s="12" t="s">
        <v>254</v>
      </c>
      <c r="F1146" s="12" t="s">
        <v>2846</v>
      </c>
      <c r="G1146" s="12" t="s">
        <v>1532</v>
      </c>
      <c r="H1146" s="12" t="s">
        <v>1263</v>
      </c>
      <c r="I1146" s="12" t="s">
        <v>1259</v>
      </c>
      <c r="J1146" s="12" t="s">
        <v>1132</v>
      </c>
      <c r="K1146" s="12" t="s">
        <v>1264</v>
      </c>
      <c r="L1146" s="84" t="s">
        <v>723</v>
      </c>
      <c r="M1146" s="85"/>
      <c r="N1146" s="88" t="s">
        <v>723</v>
      </c>
      <c r="O1146" s="118">
        <v>-0.86192157000000003</v>
      </c>
      <c r="P1146" s="116">
        <v>30.6</v>
      </c>
      <c r="Q1146" s="116">
        <v>4.2252000000000001</v>
      </c>
      <c r="R1146" s="12">
        <v>0</v>
      </c>
      <c r="S1146" s="116">
        <v>8044.3140000000003</v>
      </c>
      <c r="T1146" s="12">
        <v>0</v>
      </c>
      <c r="U1146" s="12">
        <v>305</v>
      </c>
      <c r="V1146" s="116">
        <v>9333</v>
      </c>
      <c r="W1146" s="116">
        <v>1288.6859999999999</v>
      </c>
      <c r="X1146" s="12" t="s">
        <v>259</v>
      </c>
      <c r="Y1146" s="12">
        <v>0</v>
      </c>
      <c r="Z1146" s="12">
        <v>0</v>
      </c>
      <c r="AA1146" s="12">
        <v>1</v>
      </c>
      <c r="AB1146" s="12">
        <v>0</v>
      </c>
      <c r="AC1146" s="12">
        <v>5</v>
      </c>
      <c r="AD1146" s="12">
        <v>2</v>
      </c>
      <c r="AE1146" s="12">
        <v>1</v>
      </c>
      <c r="AF1146" s="12">
        <v>32</v>
      </c>
      <c r="AG1146" s="12" t="s">
        <v>2676</v>
      </c>
      <c r="AH1146" s="12" t="s">
        <v>1552</v>
      </c>
    </row>
    <row r="1147" spans="2:34" ht="28.8" x14ac:dyDescent="0.3">
      <c r="B1147" s="12" t="s">
        <v>1105</v>
      </c>
      <c r="C1147" s="12" t="s">
        <v>304</v>
      </c>
      <c r="D1147" s="12" t="s">
        <v>322</v>
      </c>
      <c r="E1147" s="12" t="s">
        <v>246</v>
      </c>
      <c r="F1147" s="12" t="s">
        <v>1531</v>
      </c>
      <c r="G1147" s="12" t="s">
        <v>2898</v>
      </c>
      <c r="H1147" s="12" t="s">
        <v>1263</v>
      </c>
      <c r="I1147" s="12" t="s">
        <v>1259</v>
      </c>
      <c r="J1147" s="12" t="s">
        <v>1132</v>
      </c>
      <c r="K1147" s="12" t="s">
        <v>1264</v>
      </c>
      <c r="L1147" s="84" t="s">
        <v>723</v>
      </c>
      <c r="M1147" s="85"/>
      <c r="N1147" s="88" t="s">
        <v>723</v>
      </c>
      <c r="O1147" s="118">
        <v>-0.69772548999999995</v>
      </c>
      <c r="P1147" s="116">
        <v>30.6</v>
      </c>
      <c r="Q1147" s="116">
        <v>9.2495999999999992</v>
      </c>
      <c r="R1147" s="12">
        <v>0</v>
      </c>
      <c r="S1147" s="116">
        <v>6511.8720000000003</v>
      </c>
      <c r="T1147" s="12">
        <v>0</v>
      </c>
      <c r="U1147" s="12">
        <v>305</v>
      </c>
      <c r="V1147" s="116">
        <v>9333</v>
      </c>
      <c r="W1147" s="116">
        <v>2821.1280000000002</v>
      </c>
      <c r="X1147" s="12" t="s">
        <v>259</v>
      </c>
      <c r="Y1147" s="12">
        <v>0</v>
      </c>
      <c r="Z1147" s="12">
        <v>0</v>
      </c>
      <c r="AA1147" s="12">
        <v>1</v>
      </c>
      <c r="AB1147" s="12">
        <v>0</v>
      </c>
      <c r="AC1147" s="12">
        <v>2</v>
      </c>
      <c r="AD1147" s="12">
        <v>2</v>
      </c>
      <c r="AE1147" s="12">
        <v>1</v>
      </c>
      <c r="AF1147" s="12">
        <v>32</v>
      </c>
      <c r="AG1147" s="12" t="s">
        <v>2677</v>
      </c>
      <c r="AH1147" s="12" t="s">
        <v>1552</v>
      </c>
    </row>
    <row r="1148" spans="2:34" ht="28.8" x14ac:dyDescent="0.3">
      <c r="B1148" s="12" t="s">
        <v>1105</v>
      </c>
      <c r="C1148" s="12" t="s">
        <v>304</v>
      </c>
      <c r="D1148" s="12" t="s">
        <v>322</v>
      </c>
      <c r="E1148" s="12" t="s">
        <v>249</v>
      </c>
      <c r="F1148" s="12" t="s">
        <v>1531</v>
      </c>
      <c r="G1148" s="12" t="s">
        <v>1532</v>
      </c>
      <c r="H1148" s="12" t="s">
        <v>1263</v>
      </c>
      <c r="I1148" s="12" t="s">
        <v>1259</v>
      </c>
      <c r="J1148" s="12" t="s">
        <v>1132</v>
      </c>
      <c r="K1148" s="12" t="s">
        <v>1264</v>
      </c>
      <c r="L1148" s="84" t="s">
        <v>722</v>
      </c>
      <c r="M1148" s="85"/>
      <c r="N1148" s="88" t="s">
        <v>722</v>
      </c>
      <c r="O1148" s="118">
        <v>-0.18788235</v>
      </c>
      <c r="P1148" s="116">
        <v>30.6</v>
      </c>
      <c r="Q1148" s="116">
        <v>24.8508</v>
      </c>
      <c r="R1148" s="12">
        <v>0</v>
      </c>
      <c r="S1148" s="116">
        <v>1753.5060000000001</v>
      </c>
      <c r="T1148" s="12">
        <v>1</v>
      </c>
      <c r="U1148" s="12">
        <v>305</v>
      </c>
      <c r="V1148" s="116">
        <v>9333</v>
      </c>
      <c r="W1148" s="116">
        <v>7579.4939999999997</v>
      </c>
      <c r="X1148" s="12" t="s">
        <v>259</v>
      </c>
      <c r="Y1148" s="12">
        <v>0</v>
      </c>
      <c r="Z1148" s="12">
        <v>0</v>
      </c>
      <c r="AA1148" s="12">
        <v>0</v>
      </c>
      <c r="AB1148" s="12">
        <v>0</v>
      </c>
      <c r="AC1148" s="12">
        <v>3</v>
      </c>
      <c r="AD1148" s="12">
        <v>2</v>
      </c>
      <c r="AE1148" s="12">
        <v>1</v>
      </c>
      <c r="AF1148" s="12">
        <v>32</v>
      </c>
      <c r="AG1148" s="12" t="s">
        <v>2678</v>
      </c>
      <c r="AH1148" s="12" t="s">
        <v>1552</v>
      </c>
    </row>
    <row r="1149" spans="2:34" ht="28.8" x14ac:dyDescent="0.3">
      <c r="B1149" s="12" t="s">
        <v>1105</v>
      </c>
      <c r="C1149" s="12" t="s">
        <v>304</v>
      </c>
      <c r="D1149" s="12" t="s">
        <v>322</v>
      </c>
      <c r="E1149" s="12" t="s">
        <v>260</v>
      </c>
      <c r="F1149" s="12" t="s">
        <v>2846</v>
      </c>
      <c r="G1149" s="12" t="s">
        <v>2898</v>
      </c>
      <c r="H1149" s="12" t="s">
        <v>1263</v>
      </c>
      <c r="I1149" s="12" t="s">
        <v>1259</v>
      </c>
      <c r="J1149" s="12" t="s">
        <v>1132</v>
      </c>
      <c r="K1149" s="12" t="s">
        <v>1264</v>
      </c>
      <c r="L1149" s="84" t="s">
        <v>722</v>
      </c>
      <c r="M1149" s="85"/>
      <c r="N1149" s="88" t="s">
        <v>722</v>
      </c>
      <c r="O1149" s="118">
        <v>0.13091502999999999</v>
      </c>
      <c r="P1149" s="116">
        <v>30.6</v>
      </c>
      <c r="Q1149" s="116">
        <v>34.606000000000002</v>
      </c>
      <c r="R1149" s="12">
        <v>0</v>
      </c>
      <c r="S1149" s="116">
        <v>-1221.83</v>
      </c>
      <c r="T1149" s="12">
        <v>2</v>
      </c>
      <c r="U1149" s="12">
        <v>305</v>
      </c>
      <c r="V1149" s="116">
        <v>9333</v>
      </c>
      <c r="W1149" s="116">
        <v>10554.83</v>
      </c>
      <c r="X1149" s="12" t="s">
        <v>259</v>
      </c>
      <c r="Y1149" s="12">
        <v>1</v>
      </c>
      <c r="Z1149" s="12">
        <v>0</v>
      </c>
      <c r="AA1149" s="12">
        <v>0</v>
      </c>
      <c r="AB1149" s="12">
        <v>0</v>
      </c>
      <c r="AC1149" s="12">
        <v>8</v>
      </c>
      <c r="AD1149" s="12">
        <v>2</v>
      </c>
      <c r="AE1149" s="12">
        <v>1</v>
      </c>
      <c r="AF1149" s="12">
        <v>32</v>
      </c>
      <c r="AG1149" s="12" t="s">
        <v>2679</v>
      </c>
      <c r="AH1149" s="12" t="s">
        <v>1552</v>
      </c>
    </row>
    <row r="1150" spans="2:34" ht="28.8" x14ac:dyDescent="0.3">
      <c r="B1150" s="12" t="s">
        <v>1105</v>
      </c>
      <c r="C1150" s="12" t="s">
        <v>304</v>
      </c>
      <c r="D1150" s="12" t="s">
        <v>322</v>
      </c>
      <c r="E1150" s="12" t="s">
        <v>259</v>
      </c>
      <c r="F1150" s="12" t="s">
        <v>2846</v>
      </c>
      <c r="G1150" s="12" t="s">
        <v>1532</v>
      </c>
      <c r="H1150" s="12" t="s">
        <v>1263</v>
      </c>
      <c r="I1150" s="12" t="s">
        <v>1259</v>
      </c>
      <c r="J1150" s="12" t="s">
        <v>1132</v>
      </c>
      <c r="K1150" s="12" t="s">
        <v>1264</v>
      </c>
      <c r="L1150" s="84" t="s">
        <v>722</v>
      </c>
      <c r="M1150" s="85"/>
      <c r="N1150" s="88" t="s">
        <v>722</v>
      </c>
      <c r="O1150" s="118">
        <v>0.20035294000000001</v>
      </c>
      <c r="P1150" s="116">
        <v>30.6</v>
      </c>
      <c r="Q1150" s="116">
        <v>36.730800000000002</v>
      </c>
      <c r="R1150" s="12">
        <v>0</v>
      </c>
      <c r="S1150" s="116">
        <v>-1869.894</v>
      </c>
      <c r="T1150" s="12">
        <v>3</v>
      </c>
      <c r="U1150" s="12">
        <v>305</v>
      </c>
      <c r="V1150" s="116">
        <v>9333</v>
      </c>
      <c r="W1150" s="116">
        <v>11202.894</v>
      </c>
      <c r="X1150" s="12" t="s">
        <v>259</v>
      </c>
      <c r="Y1150" s="12">
        <v>1</v>
      </c>
      <c r="Z1150" s="12">
        <v>0</v>
      </c>
      <c r="AA1150" s="12">
        <v>0</v>
      </c>
      <c r="AB1150" s="12">
        <v>1</v>
      </c>
      <c r="AC1150" s="12">
        <v>7</v>
      </c>
      <c r="AD1150" s="12">
        <v>2</v>
      </c>
      <c r="AE1150" s="12">
        <v>1</v>
      </c>
      <c r="AF1150" s="12">
        <v>32</v>
      </c>
      <c r="AG1150" s="12" t="s">
        <v>2680</v>
      </c>
      <c r="AH1150" s="12" t="s">
        <v>1552</v>
      </c>
    </row>
    <row r="1151" spans="2:34" ht="28.8" x14ac:dyDescent="0.3">
      <c r="B1151" s="12" t="s">
        <v>1105</v>
      </c>
      <c r="C1151" s="12" t="s">
        <v>304</v>
      </c>
      <c r="D1151" s="12" t="s">
        <v>322</v>
      </c>
      <c r="E1151" s="12" t="s">
        <v>251</v>
      </c>
      <c r="F1151" s="12" t="s">
        <v>1531</v>
      </c>
      <c r="G1151" s="12" t="s">
        <v>2898</v>
      </c>
      <c r="H1151" s="12" t="s">
        <v>1263</v>
      </c>
      <c r="I1151" s="12" t="s">
        <v>1259</v>
      </c>
      <c r="J1151" s="12" t="s">
        <v>1132</v>
      </c>
      <c r="K1151" s="12" t="s">
        <v>1264</v>
      </c>
      <c r="L1151" s="84" t="s">
        <v>722</v>
      </c>
      <c r="M1151" s="85"/>
      <c r="N1151" s="88" t="s">
        <v>722</v>
      </c>
      <c r="O1151" s="118">
        <v>0.30585621000000002</v>
      </c>
      <c r="P1151" s="116">
        <v>30.6</v>
      </c>
      <c r="Q1151" s="116">
        <v>39.959200000000003</v>
      </c>
      <c r="R1151" s="12">
        <v>0</v>
      </c>
      <c r="S1151" s="116">
        <v>-2854.556</v>
      </c>
      <c r="T1151" s="12">
        <v>4</v>
      </c>
      <c r="U1151" s="12">
        <v>305</v>
      </c>
      <c r="V1151" s="116">
        <v>9333</v>
      </c>
      <c r="W1151" s="116">
        <v>12187.556</v>
      </c>
      <c r="X1151" s="12" t="s">
        <v>259</v>
      </c>
      <c r="Y1151" s="12">
        <v>1</v>
      </c>
      <c r="Z1151" s="12">
        <v>0</v>
      </c>
      <c r="AA1151" s="12">
        <v>0</v>
      </c>
      <c r="AB1151" s="12">
        <v>0</v>
      </c>
      <c r="AC1151" s="12">
        <v>4</v>
      </c>
      <c r="AD1151" s="12">
        <v>2</v>
      </c>
      <c r="AE1151" s="12">
        <v>1</v>
      </c>
      <c r="AF1151" s="12">
        <v>32</v>
      </c>
      <c r="AG1151" s="12" t="s">
        <v>2681</v>
      </c>
      <c r="AH1151" s="12" t="s">
        <v>1552</v>
      </c>
    </row>
    <row r="1152" spans="2:34" ht="28.8" x14ac:dyDescent="0.3">
      <c r="B1152" s="12" t="s">
        <v>1105</v>
      </c>
      <c r="C1152" s="12" t="s">
        <v>304</v>
      </c>
      <c r="D1152" s="12" t="s">
        <v>327</v>
      </c>
      <c r="E1152" s="12" t="s">
        <v>254</v>
      </c>
      <c r="F1152" s="12" t="s">
        <v>2846</v>
      </c>
      <c r="G1152" s="12" t="s">
        <v>1532</v>
      </c>
      <c r="H1152" s="12" t="s">
        <v>1263</v>
      </c>
      <c r="I1152" s="12" t="s">
        <v>1259</v>
      </c>
      <c r="J1152" s="12" t="s">
        <v>1132</v>
      </c>
      <c r="K1152" s="12" t="s">
        <v>1264</v>
      </c>
      <c r="L1152" s="84" t="s">
        <v>723</v>
      </c>
      <c r="M1152" s="85"/>
      <c r="N1152" s="88" t="s">
        <v>723</v>
      </c>
      <c r="O1152" s="118">
        <v>-0.65584211000000003</v>
      </c>
      <c r="P1152" s="116">
        <v>15.2</v>
      </c>
      <c r="Q1152" s="116">
        <v>5.2312000000000003</v>
      </c>
      <c r="R1152" s="12">
        <v>0</v>
      </c>
      <c r="S1152" s="116">
        <v>3040.4839999999999</v>
      </c>
      <c r="T1152" s="12">
        <v>0</v>
      </c>
      <c r="U1152" s="12">
        <v>305</v>
      </c>
      <c r="V1152" s="116">
        <v>4636</v>
      </c>
      <c r="W1152" s="116">
        <v>1595.5160000000001</v>
      </c>
      <c r="X1152" s="12" t="s">
        <v>259</v>
      </c>
      <c r="Y1152" s="12">
        <v>0</v>
      </c>
      <c r="Z1152" s="12">
        <v>0</v>
      </c>
      <c r="AA1152" s="12">
        <v>1</v>
      </c>
      <c r="AB1152" s="12">
        <v>0</v>
      </c>
      <c r="AC1152" s="12">
        <v>5</v>
      </c>
      <c r="AD1152" s="12">
        <v>3</v>
      </c>
      <c r="AE1152" s="12">
        <v>1</v>
      </c>
      <c r="AF1152" s="12">
        <v>32</v>
      </c>
      <c r="AG1152" s="12" t="s">
        <v>2682</v>
      </c>
      <c r="AH1152" s="12" t="s">
        <v>1552</v>
      </c>
    </row>
    <row r="1153" spans="2:34" ht="28.8" x14ac:dyDescent="0.3">
      <c r="B1153" s="12" t="s">
        <v>1105</v>
      </c>
      <c r="C1153" s="12" t="s">
        <v>304</v>
      </c>
      <c r="D1153" s="12" t="s">
        <v>327</v>
      </c>
      <c r="E1153" s="12" t="s">
        <v>251</v>
      </c>
      <c r="F1153" s="12" t="s">
        <v>1531</v>
      </c>
      <c r="G1153" s="12" t="s">
        <v>2898</v>
      </c>
      <c r="H1153" s="12" t="s">
        <v>1263</v>
      </c>
      <c r="I1153" s="12" t="s">
        <v>1259</v>
      </c>
      <c r="J1153" s="12" t="s">
        <v>1132</v>
      </c>
      <c r="K1153" s="12" t="s">
        <v>1264</v>
      </c>
      <c r="L1153" s="84" t="s">
        <v>723</v>
      </c>
      <c r="M1153" s="85"/>
      <c r="N1153" s="88" t="s">
        <v>723</v>
      </c>
      <c r="O1153" s="118">
        <v>1.2457894700000001</v>
      </c>
      <c r="P1153" s="116">
        <v>15.2</v>
      </c>
      <c r="Q1153" s="116">
        <v>34.136000000000003</v>
      </c>
      <c r="R1153" s="12">
        <v>0</v>
      </c>
      <c r="S1153" s="116">
        <v>-5775.48</v>
      </c>
      <c r="T1153" s="12">
        <v>0</v>
      </c>
      <c r="U1153" s="12">
        <v>305</v>
      </c>
      <c r="V1153" s="116">
        <v>4636</v>
      </c>
      <c r="W1153" s="116">
        <v>10411.48</v>
      </c>
      <c r="X1153" s="12" t="s">
        <v>259</v>
      </c>
      <c r="Y1153" s="12">
        <v>1</v>
      </c>
      <c r="Z1153" s="12">
        <v>1</v>
      </c>
      <c r="AA1153" s="12">
        <v>0</v>
      </c>
      <c r="AB1153" s="12">
        <v>0</v>
      </c>
      <c r="AC1153" s="12">
        <v>4</v>
      </c>
      <c r="AD1153" s="12">
        <v>3</v>
      </c>
      <c r="AE1153" s="12">
        <v>1</v>
      </c>
      <c r="AF1153" s="12">
        <v>32</v>
      </c>
      <c r="AG1153" s="12" t="s">
        <v>2683</v>
      </c>
      <c r="AH1153" s="12" t="s">
        <v>1552</v>
      </c>
    </row>
    <row r="1154" spans="2:34" ht="28.8" x14ac:dyDescent="0.3">
      <c r="B1154" s="12" t="s">
        <v>1105</v>
      </c>
      <c r="C1154" s="12" t="s">
        <v>304</v>
      </c>
      <c r="D1154" s="12" t="s">
        <v>327</v>
      </c>
      <c r="E1154" s="12" t="s">
        <v>259</v>
      </c>
      <c r="F1154" s="12" t="s">
        <v>2846</v>
      </c>
      <c r="G1154" s="12" t="s">
        <v>1532</v>
      </c>
      <c r="H1154" s="12" t="s">
        <v>1263</v>
      </c>
      <c r="I1154" s="12" t="s">
        <v>1259</v>
      </c>
      <c r="J1154" s="12" t="s">
        <v>1132</v>
      </c>
      <c r="K1154" s="12" t="s">
        <v>1264</v>
      </c>
      <c r="L1154" s="84" t="s">
        <v>723</v>
      </c>
      <c r="M1154" s="85"/>
      <c r="N1154" s="88" t="s">
        <v>723</v>
      </c>
      <c r="O1154" s="118">
        <v>1.78392105</v>
      </c>
      <c r="P1154" s="116">
        <v>15.2</v>
      </c>
      <c r="Q1154" s="116">
        <v>42.315600000000003</v>
      </c>
      <c r="R1154" s="12">
        <v>0</v>
      </c>
      <c r="S1154" s="116">
        <v>-8270.2579999999998</v>
      </c>
      <c r="T1154" s="12">
        <v>0</v>
      </c>
      <c r="U1154" s="12">
        <v>305</v>
      </c>
      <c r="V1154" s="116">
        <v>4636</v>
      </c>
      <c r="W1154" s="116">
        <v>12906.258</v>
      </c>
      <c r="X1154" s="12" t="s">
        <v>259</v>
      </c>
      <c r="Y1154" s="12">
        <v>1</v>
      </c>
      <c r="Z1154" s="12">
        <v>1</v>
      </c>
      <c r="AA1154" s="12">
        <v>0</v>
      </c>
      <c r="AB1154" s="12">
        <v>1</v>
      </c>
      <c r="AC1154" s="12">
        <v>7</v>
      </c>
      <c r="AD1154" s="12">
        <v>3</v>
      </c>
      <c r="AE1154" s="12">
        <v>1</v>
      </c>
      <c r="AF1154" s="12">
        <v>32</v>
      </c>
      <c r="AG1154" s="12" t="s">
        <v>2684</v>
      </c>
      <c r="AH1154" s="12" t="s">
        <v>1552</v>
      </c>
    </row>
    <row r="1155" spans="2:34" ht="28.8" x14ac:dyDescent="0.3">
      <c r="B1155" s="12" t="s">
        <v>1105</v>
      </c>
      <c r="C1155" s="12" t="s">
        <v>304</v>
      </c>
      <c r="D1155" s="12" t="s">
        <v>327</v>
      </c>
      <c r="E1155" s="12" t="s">
        <v>260</v>
      </c>
      <c r="F1155" s="12" t="s">
        <v>2846</v>
      </c>
      <c r="G1155" s="12" t="s">
        <v>2898</v>
      </c>
      <c r="H1155" s="12" t="s">
        <v>1263</v>
      </c>
      <c r="I1155" s="12" t="s">
        <v>1259</v>
      </c>
      <c r="J1155" s="12" t="s">
        <v>1132</v>
      </c>
      <c r="K1155" s="12" t="s">
        <v>1264</v>
      </c>
      <c r="L1155" s="84" t="s">
        <v>723</v>
      </c>
      <c r="M1155" s="85"/>
      <c r="N1155" s="88" t="s">
        <v>723</v>
      </c>
      <c r="O1155" s="118">
        <v>2.07276316</v>
      </c>
      <c r="P1155" s="116">
        <v>15.2</v>
      </c>
      <c r="Q1155" s="116">
        <v>46.706000000000003</v>
      </c>
      <c r="R1155" s="12">
        <v>0</v>
      </c>
      <c r="S1155" s="116">
        <v>-9609.33</v>
      </c>
      <c r="T1155" s="12">
        <v>0</v>
      </c>
      <c r="U1155" s="12">
        <v>305</v>
      </c>
      <c r="V1155" s="116">
        <v>4636</v>
      </c>
      <c r="W1155" s="116">
        <v>14245.33</v>
      </c>
      <c r="X1155" s="12" t="s">
        <v>259</v>
      </c>
      <c r="Y1155" s="12">
        <v>1</v>
      </c>
      <c r="Z1155" s="12">
        <v>1</v>
      </c>
      <c r="AA1155" s="12">
        <v>0</v>
      </c>
      <c r="AB1155" s="12">
        <v>0</v>
      </c>
      <c r="AC1155" s="12">
        <v>8</v>
      </c>
      <c r="AD1155" s="12">
        <v>3</v>
      </c>
      <c r="AE1155" s="12">
        <v>1</v>
      </c>
      <c r="AF1155" s="12">
        <v>32</v>
      </c>
      <c r="AG1155" s="12" t="s">
        <v>2685</v>
      </c>
      <c r="AH1155" s="12" t="s">
        <v>1552</v>
      </c>
    </row>
    <row r="1156" spans="2:34" ht="28.8" x14ac:dyDescent="0.3">
      <c r="B1156" s="12" t="s">
        <v>1105</v>
      </c>
      <c r="C1156" s="12" t="s">
        <v>304</v>
      </c>
      <c r="D1156" s="12" t="s">
        <v>327</v>
      </c>
      <c r="E1156" s="12" t="s">
        <v>246</v>
      </c>
      <c r="F1156" s="12" t="s">
        <v>1531</v>
      </c>
      <c r="G1156" s="12" t="s">
        <v>2898</v>
      </c>
      <c r="H1156" s="12" t="s">
        <v>1263</v>
      </c>
      <c r="I1156" s="12" t="s">
        <v>1259</v>
      </c>
      <c r="J1156" s="12" t="s">
        <v>1132</v>
      </c>
      <c r="K1156" s="12" t="s">
        <v>1264</v>
      </c>
      <c r="L1156" s="84" t="s">
        <v>722</v>
      </c>
      <c r="M1156" s="85"/>
      <c r="N1156" s="88" t="s">
        <v>722</v>
      </c>
      <c r="O1156" s="118">
        <v>-0.35910525999999998</v>
      </c>
      <c r="P1156" s="116">
        <v>15.2</v>
      </c>
      <c r="Q1156" s="116">
        <v>9.7416</v>
      </c>
      <c r="R1156" s="12">
        <v>0</v>
      </c>
      <c r="S1156" s="116">
        <v>1664.8119999999999</v>
      </c>
      <c r="T1156" s="12">
        <v>1</v>
      </c>
      <c r="U1156" s="12">
        <v>305</v>
      </c>
      <c r="V1156" s="116">
        <v>4636</v>
      </c>
      <c r="W1156" s="116">
        <v>2971.1880000000001</v>
      </c>
      <c r="X1156" s="12" t="s">
        <v>259</v>
      </c>
      <c r="Y1156" s="12">
        <v>0</v>
      </c>
      <c r="Z1156" s="12">
        <v>0</v>
      </c>
      <c r="AA1156" s="12">
        <v>0</v>
      </c>
      <c r="AB1156" s="12">
        <v>0</v>
      </c>
      <c r="AC1156" s="12">
        <v>2</v>
      </c>
      <c r="AD1156" s="12">
        <v>3</v>
      </c>
      <c r="AE1156" s="12">
        <v>1</v>
      </c>
      <c r="AF1156" s="12">
        <v>32</v>
      </c>
      <c r="AG1156" s="12" t="s">
        <v>2686</v>
      </c>
      <c r="AH1156" s="12" t="s">
        <v>1552</v>
      </c>
    </row>
    <row r="1157" spans="2:34" ht="28.8" x14ac:dyDescent="0.3">
      <c r="B1157" s="12" t="s">
        <v>1105</v>
      </c>
      <c r="C1157" s="12" t="s">
        <v>304</v>
      </c>
      <c r="D1157" s="12" t="s">
        <v>327</v>
      </c>
      <c r="E1157" s="12" t="s">
        <v>249</v>
      </c>
      <c r="F1157" s="12" t="s">
        <v>1531</v>
      </c>
      <c r="G1157" s="12" t="s">
        <v>1532</v>
      </c>
      <c r="H1157" s="12" t="s">
        <v>1263</v>
      </c>
      <c r="I1157" s="12" t="s">
        <v>1259</v>
      </c>
      <c r="J1157" s="12" t="s">
        <v>1132</v>
      </c>
      <c r="K1157" s="12" t="s">
        <v>1264</v>
      </c>
      <c r="L1157" s="84" t="s">
        <v>722</v>
      </c>
      <c r="M1157" s="85"/>
      <c r="N1157" s="88" t="s">
        <v>722</v>
      </c>
      <c r="O1157" s="118">
        <v>-0.24257894999999999</v>
      </c>
      <c r="P1157" s="116">
        <v>15.2</v>
      </c>
      <c r="Q1157" s="116">
        <v>11.5128</v>
      </c>
      <c r="R1157" s="12">
        <v>0</v>
      </c>
      <c r="S1157" s="116">
        <v>1124.596</v>
      </c>
      <c r="T1157" s="12">
        <v>2</v>
      </c>
      <c r="U1157" s="12">
        <v>305</v>
      </c>
      <c r="V1157" s="116">
        <v>4636</v>
      </c>
      <c r="W1157" s="116">
        <v>3511.404</v>
      </c>
      <c r="X1157" s="12" t="s">
        <v>259</v>
      </c>
      <c r="Y1157" s="12">
        <v>0</v>
      </c>
      <c r="Z1157" s="12">
        <v>0</v>
      </c>
      <c r="AA1157" s="12">
        <v>0</v>
      </c>
      <c r="AB1157" s="12">
        <v>0</v>
      </c>
      <c r="AC1157" s="12">
        <v>3</v>
      </c>
      <c r="AD1157" s="12">
        <v>3</v>
      </c>
      <c r="AE1157" s="12">
        <v>1</v>
      </c>
      <c r="AF1157" s="12">
        <v>32</v>
      </c>
      <c r="AG1157" s="12" t="s">
        <v>2687</v>
      </c>
      <c r="AH1157" s="12" t="s">
        <v>1552</v>
      </c>
    </row>
    <row r="1158" spans="2:34" ht="28.8" x14ac:dyDescent="0.3">
      <c r="B1158" s="12" t="s">
        <v>1105</v>
      </c>
      <c r="C1158" s="12" t="s">
        <v>304</v>
      </c>
      <c r="D1158" s="12" t="s">
        <v>330</v>
      </c>
      <c r="E1158" s="12" t="s">
        <v>254</v>
      </c>
      <c r="F1158" s="12" t="s">
        <v>2846</v>
      </c>
      <c r="G1158" s="12" t="s">
        <v>1532</v>
      </c>
      <c r="H1158" s="12" t="s">
        <v>1263</v>
      </c>
      <c r="I1158" s="12" t="s">
        <v>1259</v>
      </c>
      <c r="J1158" s="12" t="s">
        <v>1132</v>
      </c>
      <c r="K1158" s="12" t="s">
        <v>1264</v>
      </c>
      <c r="L1158" s="84" t="s">
        <v>723</v>
      </c>
      <c r="M1158" s="85"/>
      <c r="N1158" s="88" t="s">
        <v>723</v>
      </c>
      <c r="O1158" s="118">
        <v>-0.55225223999999995</v>
      </c>
      <c r="P1158" s="116">
        <v>245.8</v>
      </c>
      <c r="Q1158" s="116">
        <v>110.0564</v>
      </c>
      <c r="R1158" s="12">
        <v>0</v>
      </c>
      <c r="S1158" s="116">
        <v>41401.797999999901</v>
      </c>
      <c r="T1158" s="12">
        <v>0</v>
      </c>
      <c r="U1158" s="12">
        <v>305</v>
      </c>
      <c r="V1158" s="116">
        <v>74969</v>
      </c>
      <c r="W1158" s="116">
        <v>33567.201999999997</v>
      </c>
      <c r="X1158" s="12" t="s">
        <v>259</v>
      </c>
      <c r="Y1158" s="12">
        <v>0</v>
      </c>
      <c r="Z1158" s="12">
        <v>0</v>
      </c>
      <c r="AA1158" s="12">
        <v>1</v>
      </c>
      <c r="AB1158" s="12">
        <v>0</v>
      </c>
      <c r="AC1158" s="12">
        <v>5</v>
      </c>
      <c r="AD1158" s="12">
        <v>4</v>
      </c>
      <c r="AE1158" s="12">
        <v>1</v>
      </c>
      <c r="AF1158" s="12">
        <v>32</v>
      </c>
      <c r="AG1158" s="12" t="s">
        <v>2688</v>
      </c>
      <c r="AH1158" s="12" t="s">
        <v>1552</v>
      </c>
    </row>
    <row r="1159" spans="2:34" ht="28.8" x14ac:dyDescent="0.3">
      <c r="B1159" s="12" t="s">
        <v>1105</v>
      </c>
      <c r="C1159" s="12" t="s">
        <v>304</v>
      </c>
      <c r="D1159" s="12" t="s">
        <v>330</v>
      </c>
      <c r="E1159" s="12" t="s">
        <v>246</v>
      </c>
      <c r="F1159" s="12" t="s">
        <v>1531</v>
      </c>
      <c r="G1159" s="12" t="s">
        <v>2898</v>
      </c>
      <c r="H1159" s="12" t="s">
        <v>1263</v>
      </c>
      <c r="I1159" s="12" t="s">
        <v>1259</v>
      </c>
      <c r="J1159" s="12" t="s">
        <v>1132</v>
      </c>
      <c r="K1159" s="12" t="s">
        <v>1264</v>
      </c>
      <c r="L1159" s="84" t="s">
        <v>723</v>
      </c>
      <c r="M1159" s="85"/>
      <c r="N1159" s="88" t="s">
        <v>723</v>
      </c>
      <c r="O1159" s="118">
        <v>-0.52241172000000002</v>
      </c>
      <c r="P1159" s="116">
        <v>245.8</v>
      </c>
      <c r="Q1159" s="116">
        <v>117.3912</v>
      </c>
      <c r="R1159" s="12">
        <v>0</v>
      </c>
      <c r="S1159" s="116">
        <v>39164.684000000001</v>
      </c>
      <c r="T1159" s="12">
        <v>0</v>
      </c>
      <c r="U1159" s="12">
        <v>305</v>
      </c>
      <c r="V1159" s="116">
        <v>74969</v>
      </c>
      <c r="W1159" s="116">
        <v>35804.315999999999</v>
      </c>
      <c r="X1159" s="12" t="s">
        <v>259</v>
      </c>
      <c r="Y1159" s="12">
        <v>0</v>
      </c>
      <c r="Z1159" s="12">
        <v>0</v>
      </c>
      <c r="AA1159" s="12">
        <v>1</v>
      </c>
      <c r="AB1159" s="12">
        <v>0</v>
      </c>
      <c r="AC1159" s="12">
        <v>2</v>
      </c>
      <c r="AD1159" s="12">
        <v>4</v>
      </c>
      <c r="AE1159" s="12">
        <v>1</v>
      </c>
      <c r="AF1159" s="12">
        <v>32</v>
      </c>
      <c r="AG1159" s="12" t="s">
        <v>2689</v>
      </c>
      <c r="AH1159" s="12" t="s">
        <v>1552</v>
      </c>
    </row>
    <row r="1160" spans="2:34" ht="28.8" x14ac:dyDescent="0.3">
      <c r="B1160" s="12" t="s">
        <v>1105</v>
      </c>
      <c r="C1160" s="12" t="s">
        <v>304</v>
      </c>
      <c r="D1160" s="12" t="s">
        <v>330</v>
      </c>
      <c r="E1160" s="12" t="s">
        <v>249</v>
      </c>
      <c r="F1160" s="12" t="s">
        <v>1531</v>
      </c>
      <c r="G1160" s="12" t="s">
        <v>1532</v>
      </c>
      <c r="H1160" s="12" t="s">
        <v>1263</v>
      </c>
      <c r="I1160" s="12" t="s">
        <v>1259</v>
      </c>
      <c r="J1160" s="12" t="s">
        <v>1132</v>
      </c>
      <c r="K1160" s="12" t="s">
        <v>1264</v>
      </c>
      <c r="L1160" s="84" t="s">
        <v>722</v>
      </c>
      <c r="M1160" s="85"/>
      <c r="N1160" s="88" t="s">
        <v>722</v>
      </c>
      <c r="O1160" s="118">
        <v>-0.28086411999999999</v>
      </c>
      <c r="P1160" s="116">
        <v>245.8</v>
      </c>
      <c r="Q1160" s="116">
        <v>176.7636</v>
      </c>
      <c r="R1160" s="12">
        <v>0</v>
      </c>
      <c r="S1160" s="116">
        <v>21056.101999999999</v>
      </c>
      <c r="T1160" s="12">
        <v>1</v>
      </c>
      <c r="U1160" s="12">
        <v>305</v>
      </c>
      <c r="V1160" s="116">
        <v>74969</v>
      </c>
      <c r="W1160" s="116">
        <v>53912.898000000001</v>
      </c>
      <c r="X1160" s="12" t="s">
        <v>259</v>
      </c>
      <c r="Y1160" s="12">
        <v>0</v>
      </c>
      <c r="Z1160" s="12">
        <v>0</v>
      </c>
      <c r="AA1160" s="12">
        <v>0</v>
      </c>
      <c r="AB1160" s="12">
        <v>0</v>
      </c>
      <c r="AC1160" s="12">
        <v>3</v>
      </c>
      <c r="AD1160" s="12">
        <v>4</v>
      </c>
      <c r="AE1160" s="12">
        <v>1</v>
      </c>
      <c r="AF1160" s="12">
        <v>32</v>
      </c>
      <c r="AG1160" s="12" t="s">
        <v>2690</v>
      </c>
      <c r="AH1160" s="12" t="s">
        <v>1552</v>
      </c>
    </row>
    <row r="1161" spans="2:34" ht="28.8" x14ac:dyDescent="0.3">
      <c r="B1161" s="12" t="s">
        <v>1105</v>
      </c>
      <c r="C1161" s="12" t="s">
        <v>304</v>
      </c>
      <c r="D1161" s="12" t="s">
        <v>330</v>
      </c>
      <c r="E1161" s="12" t="s">
        <v>251</v>
      </c>
      <c r="F1161" s="12" t="s">
        <v>1531</v>
      </c>
      <c r="G1161" s="12" t="s">
        <v>2898</v>
      </c>
      <c r="H1161" s="12" t="s">
        <v>1263</v>
      </c>
      <c r="I1161" s="12" t="s">
        <v>1259</v>
      </c>
      <c r="J1161" s="12" t="s">
        <v>1132</v>
      </c>
      <c r="K1161" s="12" t="s">
        <v>1264</v>
      </c>
      <c r="L1161" s="84" t="s">
        <v>722</v>
      </c>
      <c r="M1161" s="85"/>
      <c r="N1161" s="88" t="s">
        <v>722</v>
      </c>
      <c r="O1161" s="118">
        <v>0.11836940999999999</v>
      </c>
      <c r="P1161" s="116">
        <v>245.8</v>
      </c>
      <c r="Q1161" s="116">
        <v>274.89519999999999</v>
      </c>
      <c r="R1161" s="12">
        <v>0</v>
      </c>
      <c r="S1161" s="116">
        <v>-8874.0360000000001</v>
      </c>
      <c r="T1161" s="12">
        <v>2</v>
      </c>
      <c r="U1161" s="12">
        <v>305</v>
      </c>
      <c r="V1161" s="116">
        <v>74969</v>
      </c>
      <c r="W1161" s="116">
        <v>83843.035999999993</v>
      </c>
      <c r="X1161" s="12" t="s">
        <v>259</v>
      </c>
      <c r="Y1161" s="12">
        <v>1</v>
      </c>
      <c r="Z1161" s="12">
        <v>0</v>
      </c>
      <c r="AA1161" s="12">
        <v>0</v>
      </c>
      <c r="AB1161" s="12">
        <v>0</v>
      </c>
      <c r="AC1161" s="12">
        <v>4</v>
      </c>
      <c r="AD1161" s="12">
        <v>4</v>
      </c>
      <c r="AE1161" s="12">
        <v>1</v>
      </c>
      <c r="AF1161" s="12">
        <v>32</v>
      </c>
      <c r="AG1161" s="12" t="s">
        <v>2691</v>
      </c>
      <c r="AH1161" s="12" t="s">
        <v>1552</v>
      </c>
    </row>
    <row r="1162" spans="2:34" ht="28.8" x14ac:dyDescent="0.3">
      <c r="B1162" s="12" t="s">
        <v>1105</v>
      </c>
      <c r="C1162" s="12" t="s">
        <v>304</v>
      </c>
      <c r="D1162" s="12" t="s">
        <v>330</v>
      </c>
      <c r="E1162" s="12" t="s">
        <v>259</v>
      </c>
      <c r="F1162" s="12" t="s">
        <v>2846</v>
      </c>
      <c r="G1162" s="12" t="s">
        <v>1532</v>
      </c>
      <c r="H1162" s="12" t="s">
        <v>1263</v>
      </c>
      <c r="I1162" s="12" t="s">
        <v>1259</v>
      </c>
      <c r="J1162" s="12" t="s">
        <v>1132</v>
      </c>
      <c r="K1162" s="12" t="s">
        <v>1264</v>
      </c>
      <c r="L1162" s="84" t="s">
        <v>722</v>
      </c>
      <c r="M1162" s="85"/>
      <c r="N1162" s="88" t="s">
        <v>722</v>
      </c>
      <c r="O1162" s="118">
        <v>0.19546949</v>
      </c>
      <c r="P1162" s="116">
        <v>245.8</v>
      </c>
      <c r="Q1162" s="116">
        <v>293.84640000000002</v>
      </c>
      <c r="R1162" s="12">
        <v>0</v>
      </c>
      <c r="S1162" s="116">
        <v>-14654.152</v>
      </c>
      <c r="T1162" s="12">
        <v>3</v>
      </c>
      <c r="U1162" s="12">
        <v>305</v>
      </c>
      <c r="V1162" s="116">
        <v>74969</v>
      </c>
      <c r="W1162" s="116">
        <v>89623.152000000002</v>
      </c>
      <c r="X1162" s="12" t="s">
        <v>259</v>
      </c>
      <c r="Y1162" s="12">
        <v>1</v>
      </c>
      <c r="Z1162" s="12">
        <v>0</v>
      </c>
      <c r="AA1162" s="12">
        <v>0</v>
      </c>
      <c r="AB1162" s="12">
        <v>1</v>
      </c>
      <c r="AC1162" s="12">
        <v>7</v>
      </c>
      <c r="AD1162" s="12">
        <v>4</v>
      </c>
      <c r="AE1162" s="12">
        <v>1</v>
      </c>
      <c r="AF1162" s="12">
        <v>32</v>
      </c>
      <c r="AG1162" s="12" t="s">
        <v>2692</v>
      </c>
      <c r="AH1162" s="12" t="s">
        <v>1552</v>
      </c>
    </row>
    <row r="1163" spans="2:34" ht="28.8" x14ac:dyDescent="0.3">
      <c r="B1163" s="12" t="s">
        <v>1105</v>
      </c>
      <c r="C1163" s="12" t="s">
        <v>304</v>
      </c>
      <c r="D1163" s="12" t="s">
        <v>330</v>
      </c>
      <c r="E1163" s="12" t="s">
        <v>260</v>
      </c>
      <c r="F1163" s="12" t="s">
        <v>2846</v>
      </c>
      <c r="G1163" s="12" t="s">
        <v>2898</v>
      </c>
      <c r="H1163" s="12" t="s">
        <v>1263</v>
      </c>
      <c r="I1163" s="12" t="s">
        <v>1259</v>
      </c>
      <c r="J1163" s="12" t="s">
        <v>1132</v>
      </c>
      <c r="K1163" s="12" t="s">
        <v>1264</v>
      </c>
      <c r="L1163" s="84" t="s">
        <v>722</v>
      </c>
      <c r="M1163" s="85"/>
      <c r="N1163" s="88" t="s">
        <v>722</v>
      </c>
      <c r="O1163" s="118">
        <v>0.31534581</v>
      </c>
      <c r="P1163" s="116">
        <v>245.8</v>
      </c>
      <c r="Q1163" s="116">
        <v>323.31200000000001</v>
      </c>
      <c r="R1163" s="12">
        <v>0</v>
      </c>
      <c r="S1163" s="116">
        <v>-23641.16</v>
      </c>
      <c r="T1163" s="12">
        <v>4</v>
      </c>
      <c r="U1163" s="12">
        <v>305</v>
      </c>
      <c r="V1163" s="116">
        <v>74969</v>
      </c>
      <c r="W1163" s="116">
        <v>98610.16</v>
      </c>
      <c r="X1163" s="12" t="s">
        <v>259</v>
      </c>
      <c r="Y1163" s="12">
        <v>1</v>
      </c>
      <c r="Z1163" s="12">
        <v>0</v>
      </c>
      <c r="AA1163" s="12">
        <v>0</v>
      </c>
      <c r="AB1163" s="12">
        <v>0</v>
      </c>
      <c r="AC1163" s="12">
        <v>8</v>
      </c>
      <c r="AD1163" s="12">
        <v>4</v>
      </c>
      <c r="AE1163" s="12">
        <v>1</v>
      </c>
      <c r="AF1163" s="12">
        <v>32</v>
      </c>
      <c r="AG1163" s="12" t="s">
        <v>2693</v>
      </c>
      <c r="AH1163" s="12" t="s">
        <v>1552</v>
      </c>
    </row>
    <row r="1164" spans="2:34" ht="28.8" x14ac:dyDescent="0.3">
      <c r="B1164" s="12" t="s">
        <v>1105</v>
      </c>
      <c r="C1164" s="12" t="s">
        <v>304</v>
      </c>
      <c r="D1164" s="12" t="s">
        <v>333</v>
      </c>
      <c r="E1164" s="12" t="s">
        <v>254</v>
      </c>
      <c r="F1164" s="12" t="s">
        <v>2846</v>
      </c>
      <c r="G1164" s="12" t="s">
        <v>1532</v>
      </c>
      <c r="H1164" s="12" t="s">
        <v>1263</v>
      </c>
      <c r="I1164" s="12" t="s">
        <v>1259</v>
      </c>
      <c r="J1164" s="12" t="s">
        <v>1132</v>
      </c>
      <c r="K1164" s="12" t="s">
        <v>1264</v>
      </c>
      <c r="L1164" s="84" t="s">
        <v>723</v>
      </c>
      <c r="M1164" s="85"/>
      <c r="N1164" s="88" t="s">
        <v>723</v>
      </c>
      <c r="O1164" s="118">
        <v>-0.55225223999999995</v>
      </c>
      <c r="P1164" s="116">
        <v>74969</v>
      </c>
      <c r="Q1164" s="116">
        <v>33567.201999999997</v>
      </c>
      <c r="R1164" s="12">
        <v>0</v>
      </c>
      <c r="S1164" s="116">
        <v>41401.798000000003</v>
      </c>
      <c r="T1164" s="12">
        <v>0</v>
      </c>
      <c r="U1164" s="12">
        <v>1</v>
      </c>
      <c r="V1164" s="116">
        <v>74969</v>
      </c>
      <c r="W1164" s="116">
        <v>33567.201999999997</v>
      </c>
      <c r="X1164" s="12" t="s">
        <v>259</v>
      </c>
      <c r="Y1164" s="12">
        <v>0</v>
      </c>
      <c r="Z1164" s="12">
        <v>0</v>
      </c>
      <c r="AA1164" s="12">
        <v>1</v>
      </c>
      <c r="AB1164" s="12">
        <v>0</v>
      </c>
      <c r="AC1164" s="12">
        <v>5</v>
      </c>
      <c r="AD1164" s="12">
        <v>5</v>
      </c>
      <c r="AE1164" s="12">
        <v>1</v>
      </c>
      <c r="AF1164" s="12">
        <v>32</v>
      </c>
      <c r="AG1164" s="12" t="s">
        <v>2694</v>
      </c>
      <c r="AH1164" s="12" t="s">
        <v>1552</v>
      </c>
    </row>
    <row r="1165" spans="2:34" ht="28.8" x14ac:dyDescent="0.3">
      <c r="B1165" s="12" t="s">
        <v>1105</v>
      </c>
      <c r="C1165" s="12" t="s">
        <v>304</v>
      </c>
      <c r="D1165" s="12" t="s">
        <v>333</v>
      </c>
      <c r="E1165" s="12" t="s">
        <v>246</v>
      </c>
      <c r="F1165" s="12" t="s">
        <v>1531</v>
      </c>
      <c r="G1165" s="12" t="s">
        <v>2898</v>
      </c>
      <c r="H1165" s="12" t="s">
        <v>1263</v>
      </c>
      <c r="I1165" s="12" t="s">
        <v>1259</v>
      </c>
      <c r="J1165" s="12" t="s">
        <v>1132</v>
      </c>
      <c r="K1165" s="12" t="s">
        <v>1264</v>
      </c>
      <c r="L1165" s="84" t="s">
        <v>723</v>
      </c>
      <c r="M1165" s="85"/>
      <c r="N1165" s="88" t="s">
        <v>723</v>
      </c>
      <c r="O1165" s="118">
        <v>-0.52241172000000002</v>
      </c>
      <c r="P1165" s="116">
        <v>74969</v>
      </c>
      <c r="Q1165" s="116">
        <v>35804.315999999999</v>
      </c>
      <c r="R1165" s="12">
        <v>0</v>
      </c>
      <c r="S1165" s="116">
        <v>39164.684000000001</v>
      </c>
      <c r="T1165" s="12">
        <v>0</v>
      </c>
      <c r="U1165" s="12">
        <v>1</v>
      </c>
      <c r="V1165" s="116">
        <v>74969</v>
      </c>
      <c r="W1165" s="116">
        <v>35804.315999999999</v>
      </c>
      <c r="X1165" s="12" t="s">
        <v>259</v>
      </c>
      <c r="Y1165" s="12">
        <v>0</v>
      </c>
      <c r="Z1165" s="12">
        <v>0</v>
      </c>
      <c r="AA1165" s="12">
        <v>1</v>
      </c>
      <c r="AB1165" s="12">
        <v>0</v>
      </c>
      <c r="AC1165" s="12">
        <v>2</v>
      </c>
      <c r="AD1165" s="12">
        <v>5</v>
      </c>
      <c r="AE1165" s="12">
        <v>1</v>
      </c>
      <c r="AF1165" s="12">
        <v>32</v>
      </c>
      <c r="AG1165" s="12" t="s">
        <v>2695</v>
      </c>
      <c r="AH1165" s="12" t="s">
        <v>1552</v>
      </c>
    </row>
    <row r="1166" spans="2:34" ht="28.8" x14ac:dyDescent="0.3">
      <c r="B1166" s="12" t="s">
        <v>1105</v>
      </c>
      <c r="C1166" s="12" t="s">
        <v>304</v>
      </c>
      <c r="D1166" s="12" t="s">
        <v>333</v>
      </c>
      <c r="E1166" s="12" t="s">
        <v>249</v>
      </c>
      <c r="F1166" s="12" t="s">
        <v>1531</v>
      </c>
      <c r="G1166" s="12" t="s">
        <v>1532</v>
      </c>
      <c r="H1166" s="12" t="s">
        <v>1263</v>
      </c>
      <c r="I1166" s="12" t="s">
        <v>1259</v>
      </c>
      <c r="J1166" s="12" t="s">
        <v>1132</v>
      </c>
      <c r="K1166" s="12" t="s">
        <v>1264</v>
      </c>
      <c r="L1166" s="84" t="s">
        <v>722</v>
      </c>
      <c r="M1166" s="85"/>
      <c r="N1166" s="88" t="s">
        <v>722</v>
      </c>
      <c r="O1166" s="118">
        <v>-0.28086411999999999</v>
      </c>
      <c r="P1166" s="116">
        <v>74969</v>
      </c>
      <c r="Q1166" s="116">
        <v>53912.898000000001</v>
      </c>
      <c r="R1166" s="12">
        <v>0</v>
      </c>
      <c r="S1166" s="116">
        <v>21056.101999999999</v>
      </c>
      <c r="T1166" s="12">
        <v>1</v>
      </c>
      <c r="U1166" s="12">
        <v>1</v>
      </c>
      <c r="V1166" s="116">
        <v>74969</v>
      </c>
      <c r="W1166" s="116">
        <v>53912.898000000001</v>
      </c>
      <c r="X1166" s="12" t="s">
        <v>259</v>
      </c>
      <c r="Y1166" s="12">
        <v>0</v>
      </c>
      <c r="Z1166" s="12">
        <v>0</v>
      </c>
      <c r="AA1166" s="12">
        <v>0</v>
      </c>
      <c r="AB1166" s="12">
        <v>0</v>
      </c>
      <c r="AC1166" s="12">
        <v>3</v>
      </c>
      <c r="AD1166" s="12">
        <v>5</v>
      </c>
      <c r="AE1166" s="12">
        <v>1</v>
      </c>
      <c r="AF1166" s="12">
        <v>32</v>
      </c>
      <c r="AG1166" s="12" t="s">
        <v>2696</v>
      </c>
      <c r="AH1166" s="12" t="s">
        <v>1552</v>
      </c>
    </row>
    <row r="1167" spans="2:34" ht="28.8" x14ac:dyDescent="0.3">
      <c r="B1167" s="12" t="s">
        <v>1105</v>
      </c>
      <c r="C1167" s="12" t="s">
        <v>304</v>
      </c>
      <c r="D1167" s="12" t="s">
        <v>333</v>
      </c>
      <c r="E1167" s="12" t="s">
        <v>251</v>
      </c>
      <c r="F1167" s="12" t="s">
        <v>1531</v>
      </c>
      <c r="G1167" s="12" t="s">
        <v>2898</v>
      </c>
      <c r="H1167" s="12" t="s">
        <v>1263</v>
      </c>
      <c r="I1167" s="12" t="s">
        <v>1259</v>
      </c>
      <c r="J1167" s="12" t="s">
        <v>1132</v>
      </c>
      <c r="K1167" s="12" t="s">
        <v>1264</v>
      </c>
      <c r="L1167" s="84" t="s">
        <v>722</v>
      </c>
      <c r="M1167" s="85"/>
      <c r="N1167" s="88" t="s">
        <v>722</v>
      </c>
      <c r="O1167" s="118">
        <v>0.11836940999999999</v>
      </c>
      <c r="P1167" s="116">
        <v>74969</v>
      </c>
      <c r="Q1167" s="116">
        <v>83843.035999999993</v>
      </c>
      <c r="R1167" s="12">
        <v>0</v>
      </c>
      <c r="S1167" s="116">
        <v>-8874.0360000000001</v>
      </c>
      <c r="T1167" s="12">
        <v>2</v>
      </c>
      <c r="U1167" s="12">
        <v>1</v>
      </c>
      <c r="V1167" s="116">
        <v>74969</v>
      </c>
      <c r="W1167" s="116">
        <v>83843.035999999993</v>
      </c>
      <c r="X1167" s="12" t="s">
        <v>259</v>
      </c>
      <c r="Y1167" s="12">
        <v>1</v>
      </c>
      <c r="Z1167" s="12">
        <v>0</v>
      </c>
      <c r="AA1167" s="12">
        <v>0</v>
      </c>
      <c r="AB1167" s="12">
        <v>0</v>
      </c>
      <c r="AC1167" s="12">
        <v>4</v>
      </c>
      <c r="AD1167" s="12">
        <v>5</v>
      </c>
      <c r="AE1167" s="12">
        <v>1</v>
      </c>
      <c r="AF1167" s="12">
        <v>32</v>
      </c>
      <c r="AG1167" s="12" t="s">
        <v>2697</v>
      </c>
      <c r="AH1167" s="12" t="s">
        <v>1552</v>
      </c>
    </row>
    <row r="1168" spans="2:34" ht="28.8" x14ac:dyDescent="0.3">
      <c r="B1168" s="12" t="s">
        <v>1105</v>
      </c>
      <c r="C1168" s="12" t="s">
        <v>304</v>
      </c>
      <c r="D1168" s="12" t="s">
        <v>333</v>
      </c>
      <c r="E1168" s="12" t="s">
        <v>259</v>
      </c>
      <c r="F1168" s="12" t="s">
        <v>2846</v>
      </c>
      <c r="G1168" s="12" t="s">
        <v>1532</v>
      </c>
      <c r="H1168" s="12" t="s">
        <v>1263</v>
      </c>
      <c r="I1168" s="12" t="s">
        <v>1259</v>
      </c>
      <c r="J1168" s="12" t="s">
        <v>1132</v>
      </c>
      <c r="K1168" s="12" t="s">
        <v>1264</v>
      </c>
      <c r="L1168" s="84" t="s">
        <v>722</v>
      </c>
      <c r="M1168" s="85"/>
      <c r="N1168" s="88" t="s">
        <v>722</v>
      </c>
      <c r="O1168" s="118">
        <v>0.19546949</v>
      </c>
      <c r="P1168" s="116">
        <v>74969</v>
      </c>
      <c r="Q1168" s="116">
        <v>89623.152000000002</v>
      </c>
      <c r="R1168" s="12">
        <v>0</v>
      </c>
      <c r="S1168" s="116">
        <v>-14654.152</v>
      </c>
      <c r="T1168" s="12">
        <v>3</v>
      </c>
      <c r="U1168" s="12">
        <v>1</v>
      </c>
      <c r="V1168" s="116">
        <v>74969</v>
      </c>
      <c r="W1168" s="116">
        <v>89623.152000000002</v>
      </c>
      <c r="X1168" s="12" t="s">
        <v>259</v>
      </c>
      <c r="Y1168" s="12">
        <v>1</v>
      </c>
      <c r="Z1168" s="12">
        <v>0</v>
      </c>
      <c r="AA1168" s="12">
        <v>0</v>
      </c>
      <c r="AB1168" s="12">
        <v>1</v>
      </c>
      <c r="AC1168" s="12">
        <v>7</v>
      </c>
      <c r="AD1168" s="12">
        <v>5</v>
      </c>
      <c r="AE1168" s="12">
        <v>1</v>
      </c>
      <c r="AF1168" s="12">
        <v>32</v>
      </c>
      <c r="AG1168" s="12" t="s">
        <v>2698</v>
      </c>
      <c r="AH1168" s="12" t="s">
        <v>1552</v>
      </c>
    </row>
    <row r="1169" spans="2:34" ht="28.8" x14ac:dyDescent="0.3">
      <c r="B1169" s="12" t="s">
        <v>1105</v>
      </c>
      <c r="C1169" s="12" t="s">
        <v>304</v>
      </c>
      <c r="D1169" s="12" t="s">
        <v>333</v>
      </c>
      <c r="E1169" s="12" t="s">
        <v>260</v>
      </c>
      <c r="F1169" s="12" t="s">
        <v>2846</v>
      </c>
      <c r="G1169" s="12" t="s">
        <v>2898</v>
      </c>
      <c r="H1169" s="12" t="s">
        <v>1263</v>
      </c>
      <c r="I1169" s="12" t="s">
        <v>1259</v>
      </c>
      <c r="J1169" s="12" t="s">
        <v>1132</v>
      </c>
      <c r="K1169" s="12" t="s">
        <v>1264</v>
      </c>
      <c r="L1169" s="84" t="s">
        <v>722</v>
      </c>
      <c r="M1169" s="85"/>
      <c r="N1169" s="88" t="s">
        <v>722</v>
      </c>
      <c r="O1169" s="118">
        <v>0.31534581</v>
      </c>
      <c r="P1169" s="116">
        <v>74969</v>
      </c>
      <c r="Q1169" s="116">
        <v>98610.16</v>
      </c>
      <c r="R1169" s="12">
        <v>0</v>
      </c>
      <c r="S1169" s="116">
        <v>-23641.16</v>
      </c>
      <c r="T1169" s="12">
        <v>4</v>
      </c>
      <c r="U1169" s="12">
        <v>1</v>
      </c>
      <c r="V1169" s="116">
        <v>74969</v>
      </c>
      <c r="W1169" s="116">
        <v>98610.16</v>
      </c>
      <c r="X1169" s="12" t="s">
        <v>259</v>
      </c>
      <c r="Y1169" s="12">
        <v>1</v>
      </c>
      <c r="Z1169" s="12">
        <v>0</v>
      </c>
      <c r="AA1169" s="12">
        <v>0</v>
      </c>
      <c r="AB1169" s="12">
        <v>0</v>
      </c>
      <c r="AC1169" s="12">
        <v>8</v>
      </c>
      <c r="AD1169" s="12">
        <v>5</v>
      </c>
      <c r="AE1169" s="12">
        <v>1</v>
      </c>
      <c r="AF1169" s="12">
        <v>32</v>
      </c>
      <c r="AG1169" s="12" t="s">
        <v>2699</v>
      </c>
      <c r="AH1169" s="12" t="s">
        <v>1552</v>
      </c>
    </row>
    <row r="1170" spans="2:34" ht="43.2" x14ac:dyDescent="0.3">
      <c r="B1170" s="12" t="s">
        <v>1105</v>
      </c>
      <c r="C1170" s="12" t="s">
        <v>304</v>
      </c>
      <c r="D1170" s="12" t="s">
        <v>312</v>
      </c>
      <c r="E1170" s="12" t="s">
        <v>259</v>
      </c>
      <c r="F1170" s="12" t="s">
        <v>2846</v>
      </c>
      <c r="G1170" s="12" t="s">
        <v>1532</v>
      </c>
      <c r="H1170" s="12" t="s">
        <v>1267</v>
      </c>
      <c r="I1170" s="12" t="s">
        <v>1259</v>
      </c>
      <c r="J1170" s="12" t="s">
        <v>1157</v>
      </c>
      <c r="K1170" s="12" t="s">
        <v>1268</v>
      </c>
      <c r="L1170" s="84" t="s">
        <v>722</v>
      </c>
      <c r="M1170" s="85"/>
      <c r="N1170" s="88" t="s">
        <v>722</v>
      </c>
      <c r="O1170" s="118">
        <v>-0.4</v>
      </c>
      <c r="P1170" s="116">
        <v>500</v>
      </c>
      <c r="Q1170" s="116">
        <v>300</v>
      </c>
      <c r="R1170" s="12">
        <v>0</v>
      </c>
      <c r="S1170" s="116">
        <v>58400</v>
      </c>
      <c r="T1170" s="12">
        <v>1</v>
      </c>
      <c r="U1170" s="12">
        <v>292</v>
      </c>
      <c r="V1170" s="116">
        <v>146000</v>
      </c>
      <c r="W1170" s="116">
        <v>87600</v>
      </c>
      <c r="X1170" s="12" t="s">
        <v>259</v>
      </c>
      <c r="Y1170" s="12">
        <v>0</v>
      </c>
      <c r="Z1170" s="12">
        <v>0</v>
      </c>
      <c r="AA1170" s="12">
        <v>0</v>
      </c>
      <c r="AB1170" s="12">
        <v>1</v>
      </c>
      <c r="AC1170" s="12">
        <v>7</v>
      </c>
      <c r="AD1170" s="12">
        <v>1</v>
      </c>
      <c r="AE1170" s="12">
        <v>1</v>
      </c>
      <c r="AF1170" s="12">
        <v>33</v>
      </c>
      <c r="AG1170" s="12" t="s">
        <v>2700</v>
      </c>
      <c r="AH1170" s="12" t="s">
        <v>1552</v>
      </c>
    </row>
    <row r="1171" spans="2:34" ht="43.2" x14ac:dyDescent="0.3">
      <c r="B1171" s="12" t="s">
        <v>1105</v>
      </c>
      <c r="C1171" s="12" t="s">
        <v>304</v>
      </c>
      <c r="D1171" s="12" t="s">
        <v>312</v>
      </c>
      <c r="E1171" s="12" t="s">
        <v>249</v>
      </c>
      <c r="F1171" s="12" t="s">
        <v>1531</v>
      </c>
      <c r="G1171" s="12" t="s">
        <v>1532</v>
      </c>
      <c r="H1171" s="12" t="s">
        <v>1267</v>
      </c>
      <c r="I1171" s="12" t="s">
        <v>1259</v>
      </c>
      <c r="J1171" s="12" t="s">
        <v>1157</v>
      </c>
      <c r="K1171" s="12" t="s">
        <v>1268</v>
      </c>
      <c r="L1171" s="84" t="s">
        <v>722</v>
      </c>
      <c r="M1171" s="85"/>
      <c r="N1171" s="88" t="s">
        <v>722</v>
      </c>
      <c r="O1171" s="118">
        <v>-0.39500000000000002</v>
      </c>
      <c r="P1171" s="116">
        <v>500</v>
      </c>
      <c r="Q1171" s="116">
        <v>302.5</v>
      </c>
      <c r="R1171" s="12">
        <v>0</v>
      </c>
      <c r="S1171" s="116">
        <v>57670</v>
      </c>
      <c r="T1171" s="12">
        <v>2</v>
      </c>
      <c r="U1171" s="12">
        <v>292</v>
      </c>
      <c r="V1171" s="116">
        <v>146000</v>
      </c>
      <c r="W1171" s="116">
        <v>88330</v>
      </c>
      <c r="X1171" s="12" t="s">
        <v>259</v>
      </c>
      <c r="Y1171" s="12">
        <v>0</v>
      </c>
      <c r="Z1171" s="12">
        <v>0</v>
      </c>
      <c r="AA1171" s="12">
        <v>0</v>
      </c>
      <c r="AB1171" s="12">
        <v>0</v>
      </c>
      <c r="AC1171" s="12">
        <v>3</v>
      </c>
      <c r="AD1171" s="12">
        <v>1</v>
      </c>
      <c r="AE1171" s="12">
        <v>1</v>
      </c>
      <c r="AF1171" s="12">
        <v>33</v>
      </c>
      <c r="AG1171" s="12" t="s">
        <v>2701</v>
      </c>
      <c r="AH1171" s="12" t="s">
        <v>1552</v>
      </c>
    </row>
    <row r="1172" spans="2:34" ht="43.2" x14ac:dyDescent="0.3">
      <c r="B1172" s="12" t="s">
        <v>1105</v>
      </c>
      <c r="C1172" s="12" t="s">
        <v>304</v>
      </c>
      <c r="D1172" s="12" t="s">
        <v>312</v>
      </c>
      <c r="E1172" s="12" t="s">
        <v>246</v>
      </c>
      <c r="F1172" s="12" t="s">
        <v>1531</v>
      </c>
      <c r="G1172" s="12" t="s">
        <v>2898</v>
      </c>
      <c r="H1172" s="12" t="s">
        <v>1267</v>
      </c>
      <c r="I1172" s="12" t="s">
        <v>1259</v>
      </c>
      <c r="J1172" s="12" t="s">
        <v>1157</v>
      </c>
      <c r="K1172" s="12" t="s">
        <v>1268</v>
      </c>
      <c r="L1172" s="84" t="s">
        <v>722</v>
      </c>
      <c r="M1172" s="85"/>
      <c r="N1172" s="88" t="s">
        <v>722</v>
      </c>
      <c r="O1172" s="118">
        <v>-0.28399999999999997</v>
      </c>
      <c r="P1172" s="116">
        <v>500</v>
      </c>
      <c r="Q1172" s="116">
        <v>358</v>
      </c>
      <c r="R1172" s="12">
        <v>0</v>
      </c>
      <c r="S1172" s="116">
        <v>41464</v>
      </c>
      <c r="T1172" s="12">
        <v>3</v>
      </c>
      <c r="U1172" s="12">
        <v>292</v>
      </c>
      <c r="V1172" s="116">
        <v>146000</v>
      </c>
      <c r="W1172" s="116">
        <v>104536</v>
      </c>
      <c r="X1172" s="12" t="s">
        <v>259</v>
      </c>
      <c r="Y1172" s="12">
        <v>0</v>
      </c>
      <c r="Z1172" s="12">
        <v>0</v>
      </c>
      <c r="AA1172" s="12">
        <v>0</v>
      </c>
      <c r="AB1172" s="12">
        <v>0</v>
      </c>
      <c r="AC1172" s="12">
        <v>2</v>
      </c>
      <c r="AD1172" s="12">
        <v>1</v>
      </c>
      <c r="AE1172" s="12">
        <v>1</v>
      </c>
      <c r="AF1172" s="12">
        <v>33</v>
      </c>
      <c r="AG1172" s="12" t="s">
        <v>2702</v>
      </c>
      <c r="AH1172" s="12" t="s">
        <v>1552</v>
      </c>
    </row>
    <row r="1173" spans="2:34" ht="43.2" x14ac:dyDescent="0.3">
      <c r="B1173" s="12" t="s">
        <v>1105</v>
      </c>
      <c r="C1173" s="12" t="s">
        <v>304</v>
      </c>
      <c r="D1173" s="12" t="s">
        <v>312</v>
      </c>
      <c r="E1173" s="12" t="s">
        <v>254</v>
      </c>
      <c r="F1173" s="12" t="s">
        <v>2846</v>
      </c>
      <c r="G1173" s="12" t="s">
        <v>1532</v>
      </c>
      <c r="H1173" s="12" t="s">
        <v>1267</v>
      </c>
      <c r="I1173" s="12" t="s">
        <v>1259</v>
      </c>
      <c r="J1173" s="12" t="s">
        <v>1157</v>
      </c>
      <c r="K1173" s="12" t="s">
        <v>1268</v>
      </c>
      <c r="L1173" s="84" t="s">
        <v>722</v>
      </c>
      <c r="M1173" s="85"/>
      <c r="N1173" s="88" t="s">
        <v>722</v>
      </c>
      <c r="O1173" s="118">
        <v>-0.191</v>
      </c>
      <c r="P1173" s="116">
        <v>500</v>
      </c>
      <c r="Q1173" s="116">
        <v>404.5</v>
      </c>
      <c r="R1173" s="12">
        <v>0</v>
      </c>
      <c r="S1173" s="116">
        <v>27886</v>
      </c>
      <c r="T1173" s="12">
        <v>4</v>
      </c>
      <c r="U1173" s="12">
        <v>292</v>
      </c>
      <c r="V1173" s="116">
        <v>146000</v>
      </c>
      <c r="W1173" s="116">
        <v>118114</v>
      </c>
      <c r="X1173" s="12" t="s">
        <v>259</v>
      </c>
      <c r="Y1173" s="12">
        <v>0</v>
      </c>
      <c r="Z1173" s="12">
        <v>0</v>
      </c>
      <c r="AA1173" s="12">
        <v>0</v>
      </c>
      <c r="AB1173" s="12">
        <v>0</v>
      </c>
      <c r="AC1173" s="12">
        <v>5</v>
      </c>
      <c r="AD1173" s="12">
        <v>1</v>
      </c>
      <c r="AE1173" s="12">
        <v>1</v>
      </c>
      <c r="AF1173" s="12">
        <v>33</v>
      </c>
      <c r="AG1173" s="12" t="s">
        <v>2703</v>
      </c>
      <c r="AH1173" s="12" t="s">
        <v>1552</v>
      </c>
    </row>
    <row r="1174" spans="2:34" ht="43.2" x14ac:dyDescent="0.3">
      <c r="B1174" s="12" t="s">
        <v>1105</v>
      </c>
      <c r="C1174" s="12" t="s">
        <v>304</v>
      </c>
      <c r="D1174" s="12" t="s">
        <v>312</v>
      </c>
      <c r="E1174" s="12" t="s">
        <v>260</v>
      </c>
      <c r="F1174" s="12" t="s">
        <v>2846</v>
      </c>
      <c r="G1174" s="12" t="s">
        <v>2898</v>
      </c>
      <c r="H1174" s="12" t="s">
        <v>1267</v>
      </c>
      <c r="I1174" s="12" t="s">
        <v>1259</v>
      </c>
      <c r="J1174" s="12" t="s">
        <v>1157</v>
      </c>
      <c r="K1174" s="12" t="s">
        <v>1268</v>
      </c>
      <c r="L1174" s="84" t="s">
        <v>722</v>
      </c>
      <c r="M1174" s="85"/>
      <c r="N1174" s="88" t="s">
        <v>722</v>
      </c>
      <c r="O1174" s="118">
        <v>-4.8000000000000001E-2</v>
      </c>
      <c r="P1174" s="116">
        <v>500</v>
      </c>
      <c r="Q1174" s="116">
        <v>476</v>
      </c>
      <c r="R1174" s="12">
        <v>0</v>
      </c>
      <c r="S1174" s="116">
        <v>7008</v>
      </c>
      <c r="T1174" s="12">
        <v>5</v>
      </c>
      <c r="U1174" s="12">
        <v>292</v>
      </c>
      <c r="V1174" s="116">
        <v>146000</v>
      </c>
      <c r="W1174" s="116">
        <v>138992</v>
      </c>
      <c r="X1174" s="12" t="s">
        <v>259</v>
      </c>
      <c r="Y1174" s="12">
        <v>0</v>
      </c>
      <c r="Z1174" s="12">
        <v>0</v>
      </c>
      <c r="AA1174" s="12">
        <v>0</v>
      </c>
      <c r="AB1174" s="12">
        <v>0</v>
      </c>
      <c r="AC1174" s="12">
        <v>8</v>
      </c>
      <c r="AD1174" s="12">
        <v>1</v>
      </c>
      <c r="AE1174" s="12">
        <v>1</v>
      </c>
      <c r="AF1174" s="12">
        <v>33</v>
      </c>
      <c r="AG1174" s="12" t="s">
        <v>2704</v>
      </c>
      <c r="AH1174" s="12" t="s">
        <v>1552</v>
      </c>
    </row>
    <row r="1175" spans="2:34" ht="43.2" x14ac:dyDescent="0.3">
      <c r="B1175" s="12" t="s">
        <v>1105</v>
      </c>
      <c r="C1175" s="12" t="s">
        <v>304</v>
      </c>
      <c r="D1175" s="12" t="s">
        <v>312</v>
      </c>
      <c r="E1175" s="12" t="s">
        <v>251</v>
      </c>
      <c r="F1175" s="12" t="s">
        <v>1531</v>
      </c>
      <c r="G1175" s="12" t="s">
        <v>2898</v>
      </c>
      <c r="H1175" s="12" t="s">
        <v>1267</v>
      </c>
      <c r="I1175" s="12" t="s">
        <v>1259</v>
      </c>
      <c r="J1175" s="12" t="s">
        <v>1157</v>
      </c>
      <c r="K1175" s="12" t="s">
        <v>1268</v>
      </c>
      <c r="L1175" s="84" t="s">
        <v>722</v>
      </c>
      <c r="M1175" s="85"/>
      <c r="N1175" s="88" t="s">
        <v>722</v>
      </c>
      <c r="O1175" s="118">
        <v>0.124</v>
      </c>
      <c r="P1175" s="116">
        <v>500</v>
      </c>
      <c r="Q1175" s="116">
        <v>562</v>
      </c>
      <c r="R1175" s="12">
        <v>0</v>
      </c>
      <c r="S1175" s="116">
        <v>-18104</v>
      </c>
      <c r="T1175" s="12">
        <v>6</v>
      </c>
      <c r="U1175" s="12">
        <v>292</v>
      </c>
      <c r="V1175" s="116">
        <v>146000</v>
      </c>
      <c r="W1175" s="116">
        <v>164104</v>
      </c>
      <c r="X1175" s="12" t="s">
        <v>259</v>
      </c>
      <c r="Y1175" s="12">
        <v>1</v>
      </c>
      <c r="Z1175" s="12">
        <v>0</v>
      </c>
      <c r="AA1175" s="12">
        <v>0</v>
      </c>
      <c r="AB1175" s="12">
        <v>0</v>
      </c>
      <c r="AC1175" s="12">
        <v>4</v>
      </c>
      <c r="AD1175" s="12">
        <v>1</v>
      </c>
      <c r="AE1175" s="12">
        <v>1</v>
      </c>
      <c r="AF1175" s="12">
        <v>33</v>
      </c>
      <c r="AG1175" s="12" t="s">
        <v>2705</v>
      </c>
      <c r="AH1175" s="12" t="s">
        <v>1552</v>
      </c>
    </row>
    <row r="1176" spans="2:34" ht="28.8" x14ac:dyDescent="0.3">
      <c r="B1176" s="12" t="s">
        <v>1105</v>
      </c>
      <c r="C1176" s="12" t="s">
        <v>304</v>
      </c>
      <c r="D1176" s="12" t="s">
        <v>322</v>
      </c>
      <c r="E1176" s="12" t="s">
        <v>251</v>
      </c>
      <c r="F1176" s="12" t="s">
        <v>1531</v>
      </c>
      <c r="G1176" s="12" t="s">
        <v>2898</v>
      </c>
      <c r="H1176" s="12" t="s">
        <v>1267</v>
      </c>
      <c r="I1176" s="12" t="s">
        <v>1259</v>
      </c>
      <c r="J1176" s="12" t="s">
        <v>1157</v>
      </c>
      <c r="K1176" s="12" t="s">
        <v>1268</v>
      </c>
      <c r="L1176" s="84" t="s">
        <v>723</v>
      </c>
      <c r="M1176" s="85"/>
      <c r="N1176" s="88" t="s">
        <v>723</v>
      </c>
      <c r="O1176" s="118">
        <v>-0.92748386999999999</v>
      </c>
      <c r="P1176" s="116">
        <v>31</v>
      </c>
      <c r="Q1176" s="116">
        <v>2.2480000000000002</v>
      </c>
      <c r="R1176" s="12">
        <v>0</v>
      </c>
      <c r="S1176" s="116">
        <v>8395.5839999999898</v>
      </c>
      <c r="T1176" s="12">
        <v>0</v>
      </c>
      <c r="U1176" s="12">
        <v>292</v>
      </c>
      <c r="V1176" s="116">
        <v>9052</v>
      </c>
      <c r="W1176" s="116">
        <v>656.41600000000005</v>
      </c>
      <c r="X1176" s="12" t="s">
        <v>259</v>
      </c>
      <c r="Y1176" s="12">
        <v>0</v>
      </c>
      <c r="Z1176" s="12">
        <v>0</v>
      </c>
      <c r="AA1176" s="12">
        <v>1</v>
      </c>
      <c r="AB1176" s="12">
        <v>0</v>
      </c>
      <c r="AC1176" s="12">
        <v>4</v>
      </c>
      <c r="AD1176" s="12">
        <v>2</v>
      </c>
      <c r="AE1176" s="12">
        <v>1</v>
      </c>
      <c r="AF1176" s="12">
        <v>33</v>
      </c>
      <c r="AG1176" s="12" t="s">
        <v>2706</v>
      </c>
      <c r="AH1176" s="12" t="s">
        <v>1552</v>
      </c>
    </row>
    <row r="1177" spans="2:34" ht="28.8" x14ac:dyDescent="0.3">
      <c r="B1177" s="12" t="s">
        <v>1105</v>
      </c>
      <c r="C1177" s="12" t="s">
        <v>304</v>
      </c>
      <c r="D1177" s="12" t="s">
        <v>322</v>
      </c>
      <c r="E1177" s="12" t="s">
        <v>259</v>
      </c>
      <c r="F1177" s="12" t="s">
        <v>2846</v>
      </c>
      <c r="G1177" s="12" t="s">
        <v>1532</v>
      </c>
      <c r="H1177" s="12" t="s">
        <v>1267</v>
      </c>
      <c r="I1177" s="12" t="s">
        <v>1259</v>
      </c>
      <c r="J1177" s="12" t="s">
        <v>1157</v>
      </c>
      <c r="K1177" s="12" t="s">
        <v>1268</v>
      </c>
      <c r="L1177" s="84" t="s">
        <v>723</v>
      </c>
      <c r="M1177" s="85"/>
      <c r="N1177" s="88" t="s">
        <v>723</v>
      </c>
      <c r="O1177" s="118">
        <v>-0.70967742</v>
      </c>
      <c r="P1177" s="116">
        <v>31</v>
      </c>
      <c r="Q1177" s="116">
        <v>9</v>
      </c>
      <c r="R1177" s="12">
        <v>0</v>
      </c>
      <c r="S1177" s="116">
        <v>6424</v>
      </c>
      <c r="T1177" s="12">
        <v>0</v>
      </c>
      <c r="U1177" s="12">
        <v>292</v>
      </c>
      <c r="V1177" s="116">
        <v>9052</v>
      </c>
      <c r="W1177" s="116">
        <v>2628</v>
      </c>
      <c r="X1177" s="12" t="s">
        <v>259</v>
      </c>
      <c r="Y1177" s="12">
        <v>0</v>
      </c>
      <c r="Z1177" s="12">
        <v>0</v>
      </c>
      <c r="AA1177" s="12">
        <v>1</v>
      </c>
      <c r="AB1177" s="12">
        <v>1</v>
      </c>
      <c r="AC1177" s="12">
        <v>7</v>
      </c>
      <c r="AD1177" s="12">
        <v>2</v>
      </c>
      <c r="AE1177" s="12">
        <v>1</v>
      </c>
      <c r="AF1177" s="12">
        <v>33</v>
      </c>
      <c r="AG1177" s="12" t="s">
        <v>2707</v>
      </c>
      <c r="AH1177" s="12" t="s">
        <v>1552</v>
      </c>
    </row>
    <row r="1178" spans="2:34" ht="28.8" x14ac:dyDescent="0.3">
      <c r="B1178" s="12" t="s">
        <v>1105</v>
      </c>
      <c r="C1178" s="12" t="s">
        <v>304</v>
      </c>
      <c r="D1178" s="12" t="s">
        <v>322</v>
      </c>
      <c r="E1178" s="12" t="s">
        <v>254</v>
      </c>
      <c r="F1178" s="12" t="s">
        <v>2846</v>
      </c>
      <c r="G1178" s="12" t="s">
        <v>1532</v>
      </c>
      <c r="H1178" s="12" t="s">
        <v>1267</v>
      </c>
      <c r="I1178" s="12" t="s">
        <v>1259</v>
      </c>
      <c r="J1178" s="12" t="s">
        <v>1157</v>
      </c>
      <c r="K1178" s="12" t="s">
        <v>1268</v>
      </c>
      <c r="L1178" s="84" t="s">
        <v>723</v>
      </c>
      <c r="M1178" s="85"/>
      <c r="N1178" s="88" t="s">
        <v>723</v>
      </c>
      <c r="O1178" s="118">
        <v>0.63104839000000001</v>
      </c>
      <c r="P1178" s="116">
        <v>31</v>
      </c>
      <c r="Q1178" s="116">
        <v>50.5625</v>
      </c>
      <c r="R1178" s="12">
        <v>0</v>
      </c>
      <c r="S1178" s="116">
        <v>-5712.25</v>
      </c>
      <c r="T1178" s="12">
        <v>0</v>
      </c>
      <c r="U1178" s="12">
        <v>292</v>
      </c>
      <c r="V1178" s="116">
        <v>9052</v>
      </c>
      <c r="W1178" s="116">
        <v>14764.25</v>
      </c>
      <c r="X1178" s="12" t="s">
        <v>259</v>
      </c>
      <c r="Y1178" s="12">
        <v>1</v>
      </c>
      <c r="Z1178" s="12">
        <v>1</v>
      </c>
      <c r="AA1178" s="12">
        <v>0</v>
      </c>
      <c r="AB1178" s="12">
        <v>0</v>
      </c>
      <c r="AC1178" s="12">
        <v>5</v>
      </c>
      <c r="AD1178" s="12">
        <v>2</v>
      </c>
      <c r="AE1178" s="12">
        <v>1</v>
      </c>
      <c r="AF1178" s="12">
        <v>33</v>
      </c>
      <c r="AG1178" s="12" t="s">
        <v>2708</v>
      </c>
      <c r="AH1178" s="12" t="s">
        <v>1552</v>
      </c>
    </row>
    <row r="1179" spans="2:34" ht="28.8" x14ac:dyDescent="0.3">
      <c r="B1179" s="12" t="s">
        <v>1105</v>
      </c>
      <c r="C1179" s="12" t="s">
        <v>304</v>
      </c>
      <c r="D1179" s="12" t="s">
        <v>322</v>
      </c>
      <c r="E1179" s="12" t="s">
        <v>260</v>
      </c>
      <c r="F1179" s="12" t="s">
        <v>2846</v>
      </c>
      <c r="G1179" s="12" t="s">
        <v>2898</v>
      </c>
      <c r="H1179" s="12" t="s">
        <v>1267</v>
      </c>
      <c r="I1179" s="12" t="s">
        <v>1259</v>
      </c>
      <c r="J1179" s="12" t="s">
        <v>1157</v>
      </c>
      <c r="K1179" s="12" t="s">
        <v>1268</v>
      </c>
      <c r="L1179" s="84" t="s">
        <v>723</v>
      </c>
      <c r="M1179" s="85"/>
      <c r="N1179" s="88" t="s">
        <v>723</v>
      </c>
      <c r="O1179" s="118">
        <v>1.84064516</v>
      </c>
      <c r="P1179" s="116">
        <v>31</v>
      </c>
      <c r="Q1179" s="116">
        <v>88.06</v>
      </c>
      <c r="R1179" s="12">
        <v>0</v>
      </c>
      <c r="S1179" s="116">
        <v>-16661.52</v>
      </c>
      <c r="T1179" s="12">
        <v>0</v>
      </c>
      <c r="U1179" s="12">
        <v>292</v>
      </c>
      <c r="V1179" s="116">
        <v>9052</v>
      </c>
      <c r="W1179" s="116">
        <v>25713.52</v>
      </c>
      <c r="X1179" s="12" t="s">
        <v>259</v>
      </c>
      <c r="Y1179" s="12">
        <v>1</v>
      </c>
      <c r="Z1179" s="12">
        <v>1</v>
      </c>
      <c r="AA1179" s="12">
        <v>0</v>
      </c>
      <c r="AB1179" s="12">
        <v>0</v>
      </c>
      <c r="AC1179" s="12">
        <v>8</v>
      </c>
      <c r="AD1179" s="12">
        <v>2</v>
      </c>
      <c r="AE1179" s="12">
        <v>1</v>
      </c>
      <c r="AF1179" s="12">
        <v>33</v>
      </c>
      <c r="AG1179" s="12" t="s">
        <v>2709</v>
      </c>
      <c r="AH1179" s="12" t="s">
        <v>1552</v>
      </c>
    </row>
    <row r="1180" spans="2:34" ht="28.8" x14ac:dyDescent="0.3">
      <c r="B1180" s="12" t="s">
        <v>1105</v>
      </c>
      <c r="C1180" s="12" t="s">
        <v>304</v>
      </c>
      <c r="D1180" s="12" t="s">
        <v>322</v>
      </c>
      <c r="E1180" s="12" t="s">
        <v>249</v>
      </c>
      <c r="F1180" s="12" t="s">
        <v>1531</v>
      </c>
      <c r="G1180" s="12" t="s">
        <v>1532</v>
      </c>
      <c r="H1180" s="12" t="s">
        <v>1267</v>
      </c>
      <c r="I1180" s="12" t="s">
        <v>1259</v>
      </c>
      <c r="J1180" s="12" t="s">
        <v>1157</v>
      </c>
      <c r="K1180" s="12" t="s">
        <v>1268</v>
      </c>
      <c r="L1180" s="84" t="s">
        <v>722</v>
      </c>
      <c r="M1180" s="85"/>
      <c r="N1180" s="88" t="s">
        <v>722</v>
      </c>
      <c r="O1180" s="118">
        <v>1.483871E-2</v>
      </c>
      <c r="P1180" s="116">
        <v>31</v>
      </c>
      <c r="Q1180" s="116">
        <v>31.46</v>
      </c>
      <c r="R1180" s="12">
        <v>0</v>
      </c>
      <c r="S1180" s="116">
        <v>-134.32</v>
      </c>
      <c r="T1180" s="12">
        <v>1</v>
      </c>
      <c r="U1180" s="12">
        <v>292</v>
      </c>
      <c r="V1180" s="116">
        <v>9052</v>
      </c>
      <c r="W1180" s="116">
        <v>9186.32</v>
      </c>
      <c r="X1180" s="12" t="s">
        <v>259</v>
      </c>
      <c r="Y1180" s="12">
        <v>1</v>
      </c>
      <c r="Z1180" s="12">
        <v>0</v>
      </c>
      <c r="AA1180" s="12">
        <v>0</v>
      </c>
      <c r="AB1180" s="12">
        <v>0</v>
      </c>
      <c r="AC1180" s="12">
        <v>3</v>
      </c>
      <c r="AD1180" s="12">
        <v>2</v>
      </c>
      <c r="AE1180" s="12">
        <v>1</v>
      </c>
      <c r="AF1180" s="12">
        <v>33</v>
      </c>
      <c r="AG1180" s="12" t="s">
        <v>2710</v>
      </c>
      <c r="AH1180" s="12" t="s">
        <v>1552</v>
      </c>
    </row>
    <row r="1181" spans="2:34" ht="28.8" x14ac:dyDescent="0.3">
      <c r="B1181" s="12" t="s">
        <v>1105</v>
      </c>
      <c r="C1181" s="12" t="s">
        <v>304</v>
      </c>
      <c r="D1181" s="12" t="s">
        <v>322</v>
      </c>
      <c r="E1181" s="12" t="s">
        <v>246</v>
      </c>
      <c r="F1181" s="12" t="s">
        <v>1531</v>
      </c>
      <c r="G1181" s="12" t="s">
        <v>2898</v>
      </c>
      <c r="H1181" s="12" t="s">
        <v>1267</v>
      </c>
      <c r="I1181" s="12" t="s">
        <v>1259</v>
      </c>
      <c r="J1181" s="12" t="s">
        <v>1157</v>
      </c>
      <c r="K1181" s="12" t="s">
        <v>1268</v>
      </c>
      <c r="L1181" s="84" t="s">
        <v>722</v>
      </c>
      <c r="M1181" s="85"/>
      <c r="N1181" s="88" t="s">
        <v>722</v>
      </c>
      <c r="O1181" s="118">
        <v>0.15483870999999999</v>
      </c>
      <c r="P1181" s="116">
        <v>31</v>
      </c>
      <c r="Q1181" s="116">
        <v>35.799999999999997</v>
      </c>
      <c r="R1181" s="12">
        <v>0</v>
      </c>
      <c r="S1181" s="116">
        <v>-1401.6</v>
      </c>
      <c r="T1181" s="12">
        <v>2</v>
      </c>
      <c r="U1181" s="12">
        <v>292</v>
      </c>
      <c r="V1181" s="116">
        <v>9052</v>
      </c>
      <c r="W1181" s="116">
        <v>10453.6</v>
      </c>
      <c r="X1181" s="12" t="s">
        <v>259</v>
      </c>
      <c r="Y1181" s="12">
        <v>1</v>
      </c>
      <c r="Z1181" s="12">
        <v>0</v>
      </c>
      <c r="AA1181" s="12">
        <v>0</v>
      </c>
      <c r="AB1181" s="12">
        <v>0</v>
      </c>
      <c r="AC1181" s="12">
        <v>2</v>
      </c>
      <c r="AD1181" s="12">
        <v>2</v>
      </c>
      <c r="AE1181" s="12">
        <v>1</v>
      </c>
      <c r="AF1181" s="12">
        <v>33</v>
      </c>
      <c r="AG1181" s="12" t="s">
        <v>2711</v>
      </c>
      <c r="AH1181" s="12" t="s">
        <v>1552</v>
      </c>
    </row>
    <row r="1182" spans="2:34" ht="28.8" x14ac:dyDescent="0.3">
      <c r="B1182" s="12" t="s">
        <v>1105</v>
      </c>
      <c r="C1182" s="12" t="s">
        <v>304</v>
      </c>
      <c r="D1182" s="12" t="s">
        <v>327</v>
      </c>
      <c r="E1182" s="12" t="s">
        <v>251</v>
      </c>
      <c r="F1182" s="12" t="s">
        <v>1531</v>
      </c>
      <c r="G1182" s="12" t="s">
        <v>2898</v>
      </c>
      <c r="H1182" s="12" t="s">
        <v>1267</v>
      </c>
      <c r="I1182" s="12" t="s">
        <v>1259</v>
      </c>
      <c r="J1182" s="12" t="s">
        <v>1157</v>
      </c>
      <c r="K1182" s="12" t="s">
        <v>1268</v>
      </c>
      <c r="L1182" s="84" t="s">
        <v>723</v>
      </c>
      <c r="M1182" s="85"/>
      <c r="N1182" s="88" t="s">
        <v>723</v>
      </c>
      <c r="O1182" s="118">
        <v>-0.65415385000000004</v>
      </c>
      <c r="P1182" s="116">
        <v>6.5</v>
      </c>
      <c r="Q1182" s="116">
        <v>2.2480000000000002</v>
      </c>
      <c r="R1182" s="12">
        <v>0</v>
      </c>
      <c r="S1182" s="116">
        <v>1241.5839999999901</v>
      </c>
      <c r="T1182" s="12">
        <v>0</v>
      </c>
      <c r="U1182" s="12">
        <v>292</v>
      </c>
      <c r="V1182" s="116">
        <v>1898</v>
      </c>
      <c r="W1182" s="116">
        <v>656.41600000000005</v>
      </c>
      <c r="X1182" s="12" t="s">
        <v>259</v>
      </c>
      <c r="Y1182" s="12">
        <v>0</v>
      </c>
      <c r="Z1182" s="12">
        <v>0</v>
      </c>
      <c r="AA1182" s="12">
        <v>1</v>
      </c>
      <c r="AB1182" s="12">
        <v>0</v>
      </c>
      <c r="AC1182" s="12">
        <v>4</v>
      </c>
      <c r="AD1182" s="12">
        <v>3</v>
      </c>
      <c r="AE1182" s="12">
        <v>1</v>
      </c>
      <c r="AF1182" s="12">
        <v>33</v>
      </c>
      <c r="AG1182" s="12" t="s">
        <v>2712</v>
      </c>
      <c r="AH1182" s="12" t="s">
        <v>1552</v>
      </c>
    </row>
    <row r="1183" spans="2:34" ht="28.8" x14ac:dyDescent="0.3">
      <c r="B1183" s="12" t="s">
        <v>1105</v>
      </c>
      <c r="C1183" s="12" t="s">
        <v>304</v>
      </c>
      <c r="D1183" s="12" t="s">
        <v>327</v>
      </c>
      <c r="E1183" s="12" t="s">
        <v>246</v>
      </c>
      <c r="F1183" s="12" t="s">
        <v>1531</v>
      </c>
      <c r="G1183" s="12" t="s">
        <v>2898</v>
      </c>
      <c r="H1183" s="12" t="s">
        <v>1267</v>
      </c>
      <c r="I1183" s="12" t="s">
        <v>1259</v>
      </c>
      <c r="J1183" s="12" t="s">
        <v>1157</v>
      </c>
      <c r="K1183" s="12" t="s">
        <v>1268</v>
      </c>
      <c r="L1183" s="84" t="s">
        <v>723</v>
      </c>
      <c r="M1183" s="85"/>
      <c r="N1183" s="88" t="s">
        <v>723</v>
      </c>
      <c r="O1183" s="118">
        <v>3.1307692299999998</v>
      </c>
      <c r="P1183" s="116">
        <v>6.5</v>
      </c>
      <c r="Q1183" s="116">
        <v>26.85</v>
      </c>
      <c r="R1183" s="12">
        <v>0</v>
      </c>
      <c r="S1183" s="116">
        <v>-5942.2</v>
      </c>
      <c r="T1183" s="12">
        <v>0</v>
      </c>
      <c r="U1183" s="12">
        <v>292</v>
      </c>
      <c r="V1183" s="116">
        <v>1898</v>
      </c>
      <c r="W1183" s="116">
        <v>7840.2</v>
      </c>
      <c r="X1183" s="12" t="s">
        <v>259</v>
      </c>
      <c r="Y1183" s="12">
        <v>1</v>
      </c>
      <c r="Z1183" s="12">
        <v>1</v>
      </c>
      <c r="AA1183" s="12">
        <v>0</v>
      </c>
      <c r="AB1183" s="12">
        <v>0</v>
      </c>
      <c r="AC1183" s="12">
        <v>2</v>
      </c>
      <c r="AD1183" s="12">
        <v>3</v>
      </c>
      <c r="AE1183" s="12">
        <v>1</v>
      </c>
      <c r="AF1183" s="12">
        <v>33</v>
      </c>
      <c r="AG1183" s="12" t="s">
        <v>2713</v>
      </c>
      <c r="AH1183" s="12" t="s">
        <v>1552</v>
      </c>
    </row>
    <row r="1184" spans="2:34" ht="28.8" x14ac:dyDescent="0.3">
      <c r="B1184" s="12" t="s">
        <v>1105</v>
      </c>
      <c r="C1184" s="12" t="s">
        <v>304</v>
      </c>
      <c r="D1184" s="12" t="s">
        <v>327</v>
      </c>
      <c r="E1184" s="12" t="s">
        <v>259</v>
      </c>
      <c r="F1184" s="12" t="s">
        <v>2846</v>
      </c>
      <c r="G1184" s="12" t="s">
        <v>1532</v>
      </c>
      <c r="H1184" s="12" t="s">
        <v>1267</v>
      </c>
      <c r="I1184" s="12" t="s">
        <v>1259</v>
      </c>
      <c r="J1184" s="12" t="s">
        <v>1157</v>
      </c>
      <c r="K1184" s="12" t="s">
        <v>1268</v>
      </c>
      <c r="L1184" s="84" t="s">
        <v>723</v>
      </c>
      <c r="M1184" s="85"/>
      <c r="N1184" s="88" t="s">
        <v>723</v>
      </c>
      <c r="O1184" s="118">
        <v>3.6615384600000001</v>
      </c>
      <c r="P1184" s="116">
        <v>6.5</v>
      </c>
      <c r="Q1184" s="116">
        <v>30.3</v>
      </c>
      <c r="R1184" s="12">
        <v>0</v>
      </c>
      <c r="S1184" s="116">
        <v>-6949.6</v>
      </c>
      <c r="T1184" s="12">
        <v>0</v>
      </c>
      <c r="U1184" s="12">
        <v>292</v>
      </c>
      <c r="V1184" s="116">
        <v>1898</v>
      </c>
      <c r="W1184" s="116">
        <v>8847.6</v>
      </c>
      <c r="X1184" s="12" t="s">
        <v>259</v>
      </c>
      <c r="Y1184" s="12">
        <v>1</v>
      </c>
      <c r="Z1184" s="12">
        <v>1</v>
      </c>
      <c r="AA1184" s="12">
        <v>0</v>
      </c>
      <c r="AB1184" s="12">
        <v>1</v>
      </c>
      <c r="AC1184" s="12">
        <v>7</v>
      </c>
      <c r="AD1184" s="12">
        <v>3</v>
      </c>
      <c r="AE1184" s="12">
        <v>1</v>
      </c>
      <c r="AF1184" s="12">
        <v>33</v>
      </c>
      <c r="AG1184" s="12" t="s">
        <v>2714</v>
      </c>
      <c r="AH1184" s="12" t="s">
        <v>1552</v>
      </c>
    </row>
    <row r="1185" spans="2:34" ht="28.8" x14ac:dyDescent="0.3">
      <c r="B1185" s="12" t="s">
        <v>1105</v>
      </c>
      <c r="C1185" s="12" t="s">
        <v>304</v>
      </c>
      <c r="D1185" s="12" t="s">
        <v>327</v>
      </c>
      <c r="E1185" s="12" t="s">
        <v>254</v>
      </c>
      <c r="F1185" s="12" t="s">
        <v>2846</v>
      </c>
      <c r="G1185" s="12" t="s">
        <v>1532</v>
      </c>
      <c r="H1185" s="12" t="s">
        <v>1267</v>
      </c>
      <c r="I1185" s="12" t="s">
        <v>1259</v>
      </c>
      <c r="J1185" s="12" t="s">
        <v>1157</v>
      </c>
      <c r="K1185" s="12" t="s">
        <v>1268</v>
      </c>
      <c r="L1185" s="84" t="s">
        <v>723</v>
      </c>
      <c r="M1185" s="85"/>
      <c r="N1185" s="88" t="s">
        <v>723</v>
      </c>
      <c r="O1185" s="118">
        <v>4.60076923</v>
      </c>
      <c r="P1185" s="116">
        <v>6.5</v>
      </c>
      <c r="Q1185" s="116">
        <v>36.405000000000001</v>
      </c>
      <c r="R1185" s="12">
        <v>0</v>
      </c>
      <c r="S1185" s="116">
        <v>-8732.26</v>
      </c>
      <c r="T1185" s="12">
        <v>0</v>
      </c>
      <c r="U1185" s="12">
        <v>292</v>
      </c>
      <c r="V1185" s="116">
        <v>1898</v>
      </c>
      <c r="W1185" s="116">
        <v>10630.26</v>
      </c>
      <c r="X1185" s="12" t="s">
        <v>259</v>
      </c>
      <c r="Y1185" s="12">
        <v>1</v>
      </c>
      <c r="Z1185" s="12">
        <v>1</v>
      </c>
      <c r="AA1185" s="12">
        <v>0</v>
      </c>
      <c r="AB1185" s="12">
        <v>0</v>
      </c>
      <c r="AC1185" s="12">
        <v>5</v>
      </c>
      <c r="AD1185" s="12">
        <v>3</v>
      </c>
      <c r="AE1185" s="12">
        <v>1</v>
      </c>
      <c r="AF1185" s="12">
        <v>33</v>
      </c>
      <c r="AG1185" s="12" t="s">
        <v>2715</v>
      </c>
      <c r="AH1185" s="12" t="s">
        <v>1552</v>
      </c>
    </row>
    <row r="1186" spans="2:34" ht="28.8" x14ac:dyDescent="0.3">
      <c r="B1186" s="12" t="s">
        <v>1105</v>
      </c>
      <c r="C1186" s="12" t="s">
        <v>304</v>
      </c>
      <c r="D1186" s="12" t="s">
        <v>327</v>
      </c>
      <c r="E1186" s="12" t="s">
        <v>260</v>
      </c>
      <c r="F1186" s="12" t="s">
        <v>2846</v>
      </c>
      <c r="G1186" s="12" t="s">
        <v>2898</v>
      </c>
      <c r="H1186" s="12" t="s">
        <v>1267</v>
      </c>
      <c r="I1186" s="12" t="s">
        <v>1259</v>
      </c>
      <c r="J1186" s="12" t="s">
        <v>1157</v>
      </c>
      <c r="K1186" s="12" t="s">
        <v>1268</v>
      </c>
      <c r="L1186" s="84" t="s">
        <v>723</v>
      </c>
      <c r="M1186" s="85"/>
      <c r="N1186" s="88" t="s">
        <v>723</v>
      </c>
      <c r="O1186" s="118">
        <v>13.572923080000001</v>
      </c>
      <c r="P1186" s="116">
        <v>6.5</v>
      </c>
      <c r="Q1186" s="116">
        <v>94.724000000000004</v>
      </c>
      <c r="R1186" s="12">
        <v>0</v>
      </c>
      <c r="S1186" s="116">
        <v>-25761.407999999999</v>
      </c>
      <c r="T1186" s="12">
        <v>0</v>
      </c>
      <c r="U1186" s="12">
        <v>292</v>
      </c>
      <c r="V1186" s="116">
        <v>1898</v>
      </c>
      <c r="W1186" s="116">
        <v>27659.407999999999</v>
      </c>
      <c r="X1186" s="12" t="s">
        <v>259</v>
      </c>
      <c r="Y1186" s="12">
        <v>1</v>
      </c>
      <c r="Z1186" s="12">
        <v>1</v>
      </c>
      <c r="AA1186" s="12">
        <v>0</v>
      </c>
      <c r="AB1186" s="12">
        <v>0</v>
      </c>
      <c r="AC1186" s="12">
        <v>8</v>
      </c>
      <c r="AD1186" s="12">
        <v>3</v>
      </c>
      <c r="AE1186" s="12">
        <v>1</v>
      </c>
      <c r="AF1186" s="12">
        <v>33</v>
      </c>
      <c r="AG1186" s="12" t="s">
        <v>2716</v>
      </c>
      <c r="AH1186" s="12" t="s">
        <v>1552</v>
      </c>
    </row>
    <row r="1187" spans="2:34" ht="28.8" x14ac:dyDescent="0.3">
      <c r="B1187" s="12" t="s">
        <v>1105</v>
      </c>
      <c r="C1187" s="12" t="s">
        <v>304</v>
      </c>
      <c r="D1187" s="12" t="s">
        <v>327</v>
      </c>
      <c r="E1187" s="12" t="s">
        <v>249</v>
      </c>
      <c r="F1187" s="12" t="s">
        <v>1531</v>
      </c>
      <c r="G1187" s="12" t="s">
        <v>1532</v>
      </c>
      <c r="H1187" s="12" t="s">
        <v>1267</v>
      </c>
      <c r="I1187" s="12" t="s">
        <v>1259</v>
      </c>
      <c r="J1187" s="12" t="s">
        <v>1157</v>
      </c>
      <c r="K1187" s="12" t="s">
        <v>1268</v>
      </c>
      <c r="L1187" s="84" t="s">
        <v>722</v>
      </c>
      <c r="M1187" s="85"/>
      <c r="N1187" s="88" t="s">
        <v>722</v>
      </c>
      <c r="O1187" s="118">
        <v>0.11692308</v>
      </c>
      <c r="P1187" s="116">
        <v>6.5</v>
      </c>
      <c r="Q1187" s="116">
        <v>7.26</v>
      </c>
      <c r="R1187" s="12">
        <v>0</v>
      </c>
      <c r="S1187" s="116">
        <v>-221.92</v>
      </c>
      <c r="T1187" s="12">
        <v>1</v>
      </c>
      <c r="U1187" s="12">
        <v>292</v>
      </c>
      <c r="V1187" s="116">
        <v>1898</v>
      </c>
      <c r="W1187" s="116">
        <v>2119.92</v>
      </c>
      <c r="X1187" s="12" t="s">
        <v>259</v>
      </c>
      <c r="Y1187" s="12">
        <v>1</v>
      </c>
      <c r="Z1187" s="12">
        <v>0</v>
      </c>
      <c r="AA1187" s="12">
        <v>0</v>
      </c>
      <c r="AB1187" s="12">
        <v>0</v>
      </c>
      <c r="AC1187" s="12">
        <v>3</v>
      </c>
      <c r="AD1187" s="12">
        <v>3</v>
      </c>
      <c r="AE1187" s="12">
        <v>1</v>
      </c>
      <c r="AF1187" s="12">
        <v>33</v>
      </c>
      <c r="AG1187" s="12" t="s">
        <v>2717</v>
      </c>
      <c r="AH1187" s="12" t="s">
        <v>1552</v>
      </c>
    </row>
    <row r="1188" spans="2:34" ht="28.8" x14ac:dyDescent="0.3">
      <c r="B1188" s="12" t="s">
        <v>1105</v>
      </c>
      <c r="C1188" s="12" t="s">
        <v>304</v>
      </c>
      <c r="D1188" s="12" t="s">
        <v>330</v>
      </c>
      <c r="E1188" s="12" t="s">
        <v>259</v>
      </c>
      <c r="F1188" s="12" t="s">
        <v>2846</v>
      </c>
      <c r="G1188" s="12" t="s">
        <v>1532</v>
      </c>
      <c r="H1188" s="12" t="s">
        <v>1267</v>
      </c>
      <c r="I1188" s="12" t="s">
        <v>1259</v>
      </c>
      <c r="J1188" s="12" t="s">
        <v>1157</v>
      </c>
      <c r="K1188" s="12" t="s">
        <v>1268</v>
      </c>
      <c r="L1188" s="84" t="s">
        <v>722</v>
      </c>
      <c r="M1188" s="85"/>
      <c r="N1188" s="88" t="s">
        <v>722</v>
      </c>
      <c r="O1188" s="118">
        <v>-0.36874419000000003</v>
      </c>
      <c r="P1188" s="116">
        <v>537.5</v>
      </c>
      <c r="Q1188" s="116">
        <v>339.3</v>
      </c>
      <c r="R1188" s="12">
        <v>0</v>
      </c>
      <c r="S1188" s="116">
        <v>57874.3999999999</v>
      </c>
      <c r="T1188" s="12">
        <v>1</v>
      </c>
      <c r="U1188" s="12">
        <v>292</v>
      </c>
      <c r="V1188" s="116">
        <v>156950</v>
      </c>
      <c r="W1188" s="116">
        <v>99075.6</v>
      </c>
      <c r="X1188" s="12" t="s">
        <v>259</v>
      </c>
      <c r="Y1188" s="12">
        <v>0</v>
      </c>
      <c r="Z1188" s="12">
        <v>0</v>
      </c>
      <c r="AA1188" s="12">
        <v>0</v>
      </c>
      <c r="AB1188" s="12">
        <v>1</v>
      </c>
      <c r="AC1188" s="12">
        <v>7</v>
      </c>
      <c r="AD1188" s="12">
        <v>4</v>
      </c>
      <c r="AE1188" s="12">
        <v>1</v>
      </c>
      <c r="AF1188" s="12">
        <v>33</v>
      </c>
      <c r="AG1188" s="12" t="s">
        <v>2718</v>
      </c>
      <c r="AH1188" s="12" t="s">
        <v>1552</v>
      </c>
    </row>
    <row r="1189" spans="2:34" ht="28.8" x14ac:dyDescent="0.3">
      <c r="B1189" s="12" t="s">
        <v>1105</v>
      </c>
      <c r="C1189" s="12" t="s">
        <v>304</v>
      </c>
      <c r="D1189" s="12" t="s">
        <v>330</v>
      </c>
      <c r="E1189" s="12" t="s">
        <v>249</v>
      </c>
      <c r="F1189" s="12" t="s">
        <v>1531</v>
      </c>
      <c r="G1189" s="12" t="s">
        <v>1532</v>
      </c>
      <c r="H1189" s="12" t="s">
        <v>1267</v>
      </c>
      <c r="I1189" s="12" t="s">
        <v>1259</v>
      </c>
      <c r="J1189" s="12" t="s">
        <v>1157</v>
      </c>
      <c r="K1189" s="12" t="s">
        <v>1268</v>
      </c>
      <c r="L1189" s="84" t="s">
        <v>722</v>
      </c>
      <c r="M1189" s="85"/>
      <c r="N1189" s="88" t="s">
        <v>722</v>
      </c>
      <c r="O1189" s="118">
        <v>-0.36517209</v>
      </c>
      <c r="P1189" s="116">
        <v>537.5</v>
      </c>
      <c r="Q1189" s="116">
        <v>341.22</v>
      </c>
      <c r="R1189" s="12">
        <v>0</v>
      </c>
      <c r="S1189" s="116">
        <v>57313.760000000002</v>
      </c>
      <c r="T1189" s="12">
        <v>2</v>
      </c>
      <c r="U1189" s="12">
        <v>292</v>
      </c>
      <c r="V1189" s="116">
        <v>156950</v>
      </c>
      <c r="W1189" s="116">
        <v>99636.24</v>
      </c>
      <c r="X1189" s="12" t="s">
        <v>259</v>
      </c>
      <c r="Y1189" s="12">
        <v>0</v>
      </c>
      <c r="Z1189" s="12">
        <v>0</v>
      </c>
      <c r="AA1189" s="12">
        <v>0</v>
      </c>
      <c r="AB1189" s="12">
        <v>0</v>
      </c>
      <c r="AC1189" s="12">
        <v>3</v>
      </c>
      <c r="AD1189" s="12">
        <v>4</v>
      </c>
      <c r="AE1189" s="12">
        <v>1</v>
      </c>
      <c r="AF1189" s="12">
        <v>33</v>
      </c>
      <c r="AG1189" s="12" t="s">
        <v>2719</v>
      </c>
      <c r="AH1189" s="12" t="s">
        <v>1552</v>
      </c>
    </row>
    <row r="1190" spans="2:34" ht="28.8" x14ac:dyDescent="0.3">
      <c r="B1190" s="12" t="s">
        <v>1105</v>
      </c>
      <c r="C1190" s="12" t="s">
        <v>304</v>
      </c>
      <c r="D1190" s="12" t="s">
        <v>330</v>
      </c>
      <c r="E1190" s="12" t="s">
        <v>246</v>
      </c>
      <c r="F1190" s="12" t="s">
        <v>1531</v>
      </c>
      <c r="G1190" s="12" t="s">
        <v>2898</v>
      </c>
      <c r="H1190" s="12" t="s">
        <v>1267</v>
      </c>
      <c r="I1190" s="12" t="s">
        <v>1259</v>
      </c>
      <c r="J1190" s="12" t="s">
        <v>1157</v>
      </c>
      <c r="K1190" s="12" t="s">
        <v>1268</v>
      </c>
      <c r="L1190" s="84" t="s">
        <v>722</v>
      </c>
      <c r="M1190" s="85"/>
      <c r="N1190" s="88" t="s">
        <v>722</v>
      </c>
      <c r="O1190" s="118">
        <v>-0.21739534999999999</v>
      </c>
      <c r="P1190" s="116">
        <v>537.5</v>
      </c>
      <c r="Q1190" s="116">
        <v>420.65</v>
      </c>
      <c r="R1190" s="12">
        <v>0</v>
      </c>
      <c r="S1190" s="116">
        <v>34120.199999999997</v>
      </c>
      <c r="T1190" s="12">
        <v>3</v>
      </c>
      <c r="U1190" s="12">
        <v>292</v>
      </c>
      <c r="V1190" s="116">
        <v>156950</v>
      </c>
      <c r="W1190" s="116">
        <v>122829.8</v>
      </c>
      <c r="X1190" s="12" t="s">
        <v>259</v>
      </c>
      <c r="Y1190" s="12">
        <v>0</v>
      </c>
      <c r="Z1190" s="12">
        <v>0</v>
      </c>
      <c r="AA1190" s="12">
        <v>0</v>
      </c>
      <c r="AB1190" s="12">
        <v>0</v>
      </c>
      <c r="AC1190" s="12">
        <v>2</v>
      </c>
      <c r="AD1190" s="12">
        <v>4</v>
      </c>
      <c r="AE1190" s="12">
        <v>1</v>
      </c>
      <c r="AF1190" s="12">
        <v>33</v>
      </c>
      <c r="AG1190" s="12" t="s">
        <v>2720</v>
      </c>
      <c r="AH1190" s="12" t="s">
        <v>1552</v>
      </c>
    </row>
    <row r="1191" spans="2:34" ht="28.8" x14ac:dyDescent="0.3">
      <c r="B1191" s="12" t="s">
        <v>1105</v>
      </c>
      <c r="C1191" s="12" t="s">
        <v>304</v>
      </c>
      <c r="D1191" s="12" t="s">
        <v>330</v>
      </c>
      <c r="E1191" s="12" t="s">
        <v>254</v>
      </c>
      <c r="F1191" s="12" t="s">
        <v>2846</v>
      </c>
      <c r="G1191" s="12" t="s">
        <v>1532</v>
      </c>
      <c r="H1191" s="12" t="s">
        <v>1267</v>
      </c>
      <c r="I1191" s="12" t="s">
        <v>1259</v>
      </c>
      <c r="J1191" s="12" t="s">
        <v>1157</v>
      </c>
      <c r="K1191" s="12" t="s">
        <v>1268</v>
      </c>
      <c r="L1191" s="84" t="s">
        <v>722</v>
      </c>
      <c r="M1191" s="85"/>
      <c r="N1191" s="88" t="s">
        <v>722</v>
      </c>
      <c r="O1191" s="118">
        <v>-8.564186E-2</v>
      </c>
      <c r="P1191" s="116">
        <v>537.5</v>
      </c>
      <c r="Q1191" s="116">
        <v>491.46749999999997</v>
      </c>
      <c r="R1191" s="12">
        <v>0</v>
      </c>
      <c r="S1191" s="116">
        <v>13441.49</v>
      </c>
      <c r="T1191" s="12">
        <v>4</v>
      </c>
      <c r="U1191" s="12">
        <v>292</v>
      </c>
      <c r="V1191" s="116">
        <v>156950</v>
      </c>
      <c r="W1191" s="116">
        <v>143508.51</v>
      </c>
      <c r="X1191" s="12" t="s">
        <v>259</v>
      </c>
      <c r="Y1191" s="12">
        <v>0</v>
      </c>
      <c r="Z1191" s="12">
        <v>0</v>
      </c>
      <c r="AA1191" s="12">
        <v>0</v>
      </c>
      <c r="AB1191" s="12">
        <v>0</v>
      </c>
      <c r="AC1191" s="12">
        <v>5</v>
      </c>
      <c r="AD1191" s="12">
        <v>4</v>
      </c>
      <c r="AE1191" s="12">
        <v>1</v>
      </c>
      <c r="AF1191" s="12">
        <v>33</v>
      </c>
      <c r="AG1191" s="12" t="s">
        <v>2721</v>
      </c>
      <c r="AH1191" s="12" t="s">
        <v>1552</v>
      </c>
    </row>
    <row r="1192" spans="2:34" ht="28.8" x14ac:dyDescent="0.3">
      <c r="B1192" s="12" t="s">
        <v>1105</v>
      </c>
      <c r="C1192" s="12" t="s">
        <v>304</v>
      </c>
      <c r="D1192" s="12" t="s">
        <v>330</v>
      </c>
      <c r="E1192" s="12" t="s">
        <v>251</v>
      </c>
      <c r="F1192" s="12" t="s">
        <v>1531</v>
      </c>
      <c r="G1192" s="12" t="s">
        <v>2898</v>
      </c>
      <c r="H1192" s="12" t="s">
        <v>1267</v>
      </c>
      <c r="I1192" s="12" t="s">
        <v>1259</v>
      </c>
      <c r="J1192" s="12" t="s">
        <v>1157</v>
      </c>
      <c r="K1192" s="12" t="s">
        <v>1268</v>
      </c>
      <c r="L1192" s="84" t="s">
        <v>722</v>
      </c>
      <c r="M1192" s="85"/>
      <c r="N1192" s="88" t="s">
        <v>722</v>
      </c>
      <c r="O1192" s="118">
        <v>5.3946050000000002E-2</v>
      </c>
      <c r="P1192" s="116">
        <v>537.5</v>
      </c>
      <c r="Q1192" s="116">
        <v>566.49599999999998</v>
      </c>
      <c r="R1192" s="12">
        <v>0</v>
      </c>
      <c r="S1192" s="116">
        <v>-8466.8320000000003</v>
      </c>
      <c r="T1192" s="12">
        <v>5</v>
      </c>
      <c r="U1192" s="12">
        <v>292</v>
      </c>
      <c r="V1192" s="116">
        <v>156950</v>
      </c>
      <c r="W1192" s="116">
        <v>165416.83199999999</v>
      </c>
      <c r="X1192" s="12" t="s">
        <v>259</v>
      </c>
      <c r="Y1192" s="12">
        <v>1</v>
      </c>
      <c r="Z1192" s="12">
        <v>0</v>
      </c>
      <c r="AA1192" s="12">
        <v>0</v>
      </c>
      <c r="AB1192" s="12">
        <v>0</v>
      </c>
      <c r="AC1192" s="12">
        <v>4</v>
      </c>
      <c r="AD1192" s="12">
        <v>4</v>
      </c>
      <c r="AE1192" s="12">
        <v>1</v>
      </c>
      <c r="AF1192" s="12">
        <v>33</v>
      </c>
      <c r="AG1192" s="12" t="s">
        <v>2722</v>
      </c>
      <c r="AH1192" s="12" t="s">
        <v>1552</v>
      </c>
    </row>
    <row r="1193" spans="2:34" ht="28.8" x14ac:dyDescent="0.3">
      <c r="B1193" s="12" t="s">
        <v>1105</v>
      </c>
      <c r="C1193" s="12" t="s">
        <v>304</v>
      </c>
      <c r="D1193" s="12" t="s">
        <v>330</v>
      </c>
      <c r="E1193" s="12" t="s">
        <v>260</v>
      </c>
      <c r="F1193" s="12" t="s">
        <v>2846</v>
      </c>
      <c r="G1193" s="12" t="s">
        <v>2898</v>
      </c>
      <c r="H1193" s="12" t="s">
        <v>1267</v>
      </c>
      <c r="I1193" s="12" t="s">
        <v>1259</v>
      </c>
      <c r="J1193" s="12" t="s">
        <v>1157</v>
      </c>
      <c r="K1193" s="12" t="s">
        <v>1268</v>
      </c>
      <c r="L1193" s="84" t="s">
        <v>722</v>
      </c>
      <c r="M1193" s="85"/>
      <c r="N1193" s="88" t="s">
        <v>722</v>
      </c>
      <c r="O1193" s="118">
        <v>0.22564465</v>
      </c>
      <c r="P1193" s="116">
        <v>537.5</v>
      </c>
      <c r="Q1193" s="116">
        <v>658.78399999999999</v>
      </c>
      <c r="R1193" s="12">
        <v>0</v>
      </c>
      <c r="S1193" s="116">
        <v>-35414.928</v>
      </c>
      <c r="T1193" s="12">
        <v>6</v>
      </c>
      <c r="U1193" s="12">
        <v>292</v>
      </c>
      <c r="V1193" s="116">
        <v>156950</v>
      </c>
      <c r="W1193" s="116">
        <v>192364.92800000001</v>
      </c>
      <c r="X1193" s="12" t="s">
        <v>259</v>
      </c>
      <c r="Y1193" s="12">
        <v>1</v>
      </c>
      <c r="Z1193" s="12">
        <v>0</v>
      </c>
      <c r="AA1193" s="12">
        <v>0</v>
      </c>
      <c r="AB1193" s="12">
        <v>0</v>
      </c>
      <c r="AC1193" s="12">
        <v>8</v>
      </c>
      <c r="AD1193" s="12">
        <v>4</v>
      </c>
      <c r="AE1193" s="12">
        <v>1</v>
      </c>
      <c r="AF1193" s="12">
        <v>33</v>
      </c>
      <c r="AG1193" s="12" t="s">
        <v>2723</v>
      </c>
      <c r="AH1193" s="12" t="s">
        <v>1552</v>
      </c>
    </row>
    <row r="1194" spans="2:34" ht="28.8" x14ac:dyDescent="0.3">
      <c r="B1194" s="12" t="s">
        <v>1105</v>
      </c>
      <c r="C1194" s="12" t="s">
        <v>304</v>
      </c>
      <c r="D1194" s="12" t="s">
        <v>333</v>
      </c>
      <c r="E1194" s="12" t="s">
        <v>259</v>
      </c>
      <c r="F1194" s="12" t="s">
        <v>2846</v>
      </c>
      <c r="G1194" s="12" t="s">
        <v>1532</v>
      </c>
      <c r="H1194" s="12" t="s">
        <v>1267</v>
      </c>
      <c r="I1194" s="12" t="s">
        <v>1259</v>
      </c>
      <c r="J1194" s="12" t="s">
        <v>1157</v>
      </c>
      <c r="K1194" s="12" t="s">
        <v>1268</v>
      </c>
      <c r="L1194" s="84" t="s">
        <v>722</v>
      </c>
      <c r="M1194" s="85"/>
      <c r="N1194" s="88" t="s">
        <v>722</v>
      </c>
      <c r="O1194" s="118">
        <v>-0.36874419000000003</v>
      </c>
      <c r="P1194" s="116">
        <v>156950</v>
      </c>
      <c r="Q1194" s="116">
        <v>99075.6</v>
      </c>
      <c r="R1194" s="12">
        <v>0</v>
      </c>
      <c r="S1194" s="116">
        <v>57874.400000000001</v>
      </c>
      <c r="T1194" s="12">
        <v>1</v>
      </c>
      <c r="U1194" s="12">
        <v>1</v>
      </c>
      <c r="V1194" s="116">
        <v>156950</v>
      </c>
      <c r="W1194" s="116">
        <v>99075.6</v>
      </c>
      <c r="X1194" s="12" t="s">
        <v>259</v>
      </c>
      <c r="Y1194" s="12">
        <v>0</v>
      </c>
      <c r="Z1194" s="12">
        <v>0</v>
      </c>
      <c r="AA1194" s="12">
        <v>0</v>
      </c>
      <c r="AB1194" s="12">
        <v>1</v>
      </c>
      <c r="AC1194" s="12">
        <v>7</v>
      </c>
      <c r="AD1194" s="12">
        <v>5</v>
      </c>
      <c r="AE1194" s="12">
        <v>1</v>
      </c>
      <c r="AF1194" s="12">
        <v>33</v>
      </c>
      <c r="AG1194" s="12" t="s">
        <v>2724</v>
      </c>
      <c r="AH1194" s="12" t="s">
        <v>1552</v>
      </c>
    </row>
    <row r="1195" spans="2:34" ht="28.8" x14ac:dyDescent="0.3">
      <c r="B1195" s="12" t="s">
        <v>1105</v>
      </c>
      <c r="C1195" s="12" t="s">
        <v>304</v>
      </c>
      <c r="D1195" s="12" t="s">
        <v>333</v>
      </c>
      <c r="E1195" s="12" t="s">
        <v>249</v>
      </c>
      <c r="F1195" s="12" t="s">
        <v>1531</v>
      </c>
      <c r="G1195" s="12" t="s">
        <v>1532</v>
      </c>
      <c r="H1195" s="12" t="s">
        <v>1267</v>
      </c>
      <c r="I1195" s="12" t="s">
        <v>1259</v>
      </c>
      <c r="J1195" s="12" t="s">
        <v>1157</v>
      </c>
      <c r="K1195" s="12" t="s">
        <v>1268</v>
      </c>
      <c r="L1195" s="84" t="s">
        <v>722</v>
      </c>
      <c r="M1195" s="85"/>
      <c r="N1195" s="88" t="s">
        <v>722</v>
      </c>
      <c r="O1195" s="118">
        <v>-0.36517209</v>
      </c>
      <c r="P1195" s="116">
        <v>156950</v>
      </c>
      <c r="Q1195" s="116">
        <v>99636.24</v>
      </c>
      <c r="R1195" s="12">
        <v>0</v>
      </c>
      <c r="S1195" s="116">
        <v>57313.760000000002</v>
      </c>
      <c r="T1195" s="12">
        <v>2</v>
      </c>
      <c r="U1195" s="12">
        <v>1</v>
      </c>
      <c r="V1195" s="116">
        <v>156950</v>
      </c>
      <c r="W1195" s="116">
        <v>99636.24</v>
      </c>
      <c r="X1195" s="12" t="s">
        <v>259</v>
      </c>
      <c r="Y1195" s="12">
        <v>0</v>
      </c>
      <c r="Z1195" s="12">
        <v>0</v>
      </c>
      <c r="AA1195" s="12">
        <v>0</v>
      </c>
      <c r="AB1195" s="12">
        <v>0</v>
      </c>
      <c r="AC1195" s="12">
        <v>3</v>
      </c>
      <c r="AD1195" s="12">
        <v>5</v>
      </c>
      <c r="AE1195" s="12">
        <v>1</v>
      </c>
      <c r="AF1195" s="12">
        <v>33</v>
      </c>
      <c r="AG1195" s="12" t="s">
        <v>2725</v>
      </c>
      <c r="AH1195" s="12" t="s">
        <v>1552</v>
      </c>
    </row>
    <row r="1196" spans="2:34" ht="28.8" x14ac:dyDescent="0.3">
      <c r="B1196" s="12" t="s">
        <v>1105</v>
      </c>
      <c r="C1196" s="12" t="s">
        <v>304</v>
      </c>
      <c r="D1196" s="12" t="s">
        <v>333</v>
      </c>
      <c r="E1196" s="12" t="s">
        <v>246</v>
      </c>
      <c r="F1196" s="12" t="s">
        <v>1531</v>
      </c>
      <c r="G1196" s="12" t="s">
        <v>2898</v>
      </c>
      <c r="H1196" s="12" t="s">
        <v>1267</v>
      </c>
      <c r="I1196" s="12" t="s">
        <v>1259</v>
      </c>
      <c r="J1196" s="12" t="s">
        <v>1157</v>
      </c>
      <c r="K1196" s="12" t="s">
        <v>1268</v>
      </c>
      <c r="L1196" s="84" t="s">
        <v>722</v>
      </c>
      <c r="M1196" s="85"/>
      <c r="N1196" s="88" t="s">
        <v>722</v>
      </c>
      <c r="O1196" s="118">
        <v>-0.21739534999999999</v>
      </c>
      <c r="P1196" s="116">
        <v>156950</v>
      </c>
      <c r="Q1196" s="116">
        <v>122829.8</v>
      </c>
      <c r="R1196" s="12">
        <v>0</v>
      </c>
      <c r="S1196" s="116">
        <v>34120.199999999997</v>
      </c>
      <c r="T1196" s="12">
        <v>3</v>
      </c>
      <c r="U1196" s="12">
        <v>1</v>
      </c>
      <c r="V1196" s="116">
        <v>156950</v>
      </c>
      <c r="W1196" s="116">
        <v>122829.8</v>
      </c>
      <c r="X1196" s="12" t="s">
        <v>259</v>
      </c>
      <c r="Y1196" s="12">
        <v>0</v>
      </c>
      <c r="Z1196" s="12">
        <v>0</v>
      </c>
      <c r="AA1196" s="12">
        <v>0</v>
      </c>
      <c r="AB1196" s="12">
        <v>0</v>
      </c>
      <c r="AC1196" s="12">
        <v>2</v>
      </c>
      <c r="AD1196" s="12">
        <v>5</v>
      </c>
      <c r="AE1196" s="12">
        <v>1</v>
      </c>
      <c r="AF1196" s="12">
        <v>33</v>
      </c>
      <c r="AG1196" s="12" t="s">
        <v>2726</v>
      </c>
      <c r="AH1196" s="12" t="s">
        <v>1552</v>
      </c>
    </row>
    <row r="1197" spans="2:34" ht="28.8" x14ac:dyDescent="0.3">
      <c r="B1197" s="12" t="s">
        <v>1105</v>
      </c>
      <c r="C1197" s="12" t="s">
        <v>304</v>
      </c>
      <c r="D1197" s="12" t="s">
        <v>333</v>
      </c>
      <c r="E1197" s="12" t="s">
        <v>254</v>
      </c>
      <c r="F1197" s="12" t="s">
        <v>2846</v>
      </c>
      <c r="G1197" s="12" t="s">
        <v>1532</v>
      </c>
      <c r="H1197" s="12" t="s">
        <v>1267</v>
      </c>
      <c r="I1197" s="12" t="s">
        <v>1259</v>
      </c>
      <c r="J1197" s="12" t="s">
        <v>1157</v>
      </c>
      <c r="K1197" s="12" t="s">
        <v>1268</v>
      </c>
      <c r="L1197" s="84" t="s">
        <v>722</v>
      </c>
      <c r="M1197" s="85"/>
      <c r="N1197" s="88" t="s">
        <v>722</v>
      </c>
      <c r="O1197" s="118">
        <v>-8.564186E-2</v>
      </c>
      <c r="P1197" s="116">
        <v>156950</v>
      </c>
      <c r="Q1197" s="116">
        <v>143508.51</v>
      </c>
      <c r="R1197" s="12">
        <v>0</v>
      </c>
      <c r="S1197" s="116">
        <v>13441.49</v>
      </c>
      <c r="T1197" s="12">
        <v>4</v>
      </c>
      <c r="U1197" s="12">
        <v>1</v>
      </c>
      <c r="V1197" s="116">
        <v>156950</v>
      </c>
      <c r="W1197" s="116">
        <v>143508.51</v>
      </c>
      <c r="X1197" s="12" t="s">
        <v>259</v>
      </c>
      <c r="Y1197" s="12">
        <v>0</v>
      </c>
      <c r="Z1197" s="12">
        <v>0</v>
      </c>
      <c r="AA1197" s="12">
        <v>0</v>
      </c>
      <c r="AB1197" s="12">
        <v>0</v>
      </c>
      <c r="AC1197" s="12">
        <v>5</v>
      </c>
      <c r="AD1197" s="12">
        <v>5</v>
      </c>
      <c r="AE1197" s="12">
        <v>1</v>
      </c>
      <c r="AF1197" s="12">
        <v>33</v>
      </c>
      <c r="AG1197" s="12" t="s">
        <v>2727</v>
      </c>
      <c r="AH1197" s="12" t="s">
        <v>1552</v>
      </c>
    </row>
    <row r="1198" spans="2:34" ht="28.8" x14ac:dyDescent="0.3">
      <c r="B1198" s="12" t="s">
        <v>1105</v>
      </c>
      <c r="C1198" s="12" t="s">
        <v>304</v>
      </c>
      <c r="D1198" s="12" t="s">
        <v>333</v>
      </c>
      <c r="E1198" s="12" t="s">
        <v>251</v>
      </c>
      <c r="F1198" s="12" t="s">
        <v>1531</v>
      </c>
      <c r="G1198" s="12" t="s">
        <v>2898</v>
      </c>
      <c r="H1198" s="12" t="s">
        <v>1267</v>
      </c>
      <c r="I1198" s="12" t="s">
        <v>1259</v>
      </c>
      <c r="J1198" s="12" t="s">
        <v>1157</v>
      </c>
      <c r="K1198" s="12" t="s">
        <v>1268</v>
      </c>
      <c r="L1198" s="84" t="s">
        <v>722</v>
      </c>
      <c r="M1198" s="85"/>
      <c r="N1198" s="88" t="s">
        <v>722</v>
      </c>
      <c r="O1198" s="118">
        <v>5.3946050000000002E-2</v>
      </c>
      <c r="P1198" s="116">
        <v>156950</v>
      </c>
      <c r="Q1198" s="116">
        <v>165416.83199999999</v>
      </c>
      <c r="R1198" s="12">
        <v>0</v>
      </c>
      <c r="S1198" s="116">
        <v>-8466.8320000000003</v>
      </c>
      <c r="T1198" s="12">
        <v>5</v>
      </c>
      <c r="U1198" s="12">
        <v>1</v>
      </c>
      <c r="V1198" s="116">
        <v>156950</v>
      </c>
      <c r="W1198" s="116">
        <v>165416.83199999999</v>
      </c>
      <c r="X1198" s="12" t="s">
        <v>259</v>
      </c>
      <c r="Y1198" s="12">
        <v>1</v>
      </c>
      <c r="Z1198" s="12">
        <v>0</v>
      </c>
      <c r="AA1198" s="12">
        <v>0</v>
      </c>
      <c r="AB1198" s="12">
        <v>0</v>
      </c>
      <c r="AC1198" s="12">
        <v>4</v>
      </c>
      <c r="AD1198" s="12">
        <v>5</v>
      </c>
      <c r="AE1198" s="12">
        <v>1</v>
      </c>
      <c r="AF1198" s="12">
        <v>33</v>
      </c>
      <c r="AG1198" s="12" t="s">
        <v>2728</v>
      </c>
      <c r="AH1198" s="12" t="s">
        <v>1552</v>
      </c>
    </row>
    <row r="1199" spans="2:34" ht="28.8" x14ac:dyDescent="0.3">
      <c r="B1199" s="12" t="s">
        <v>1105</v>
      </c>
      <c r="C1199" s="12" t="s">
        <v>304</v>
      </c>
      <c r="D1199" s="12" t="s">
        <v>333</v>
      </c>
      <c r="E1199" s="12" t="s">
        <v>260</v>
      </c>
      <c r="F1199" s="12" t="s">
        <v>2846</v>
      </c>
      <c r="G1199" s="12" t="s">
        <v>2898</v>
      </c>
      <c r="H1199" s="12" t="s">
        <v>1267</v>
      </c>
      <c r="I1199" s="12" t="s">
        <v>1259</v>
      </c>
      <c r="J1199" s="12" t="s">
        <v>1157</v>
      </c>
      <c r="K1199" s="12" t="s">
        <v>1268</v>
      </c>
      <c r="L1199" s="84" t="s">
        <v>722</v>
      </c>
      <c r="M1199" s="85"/>
      <c r="N1199" s="88" t="s">
        <v>722</v>
      </c>
      <c r="O1199" s="118">
        <v>0.22564465</v>
      </c>
      <c r="P1199" s="116">
        <v>156950</v>
      </c>
      <c r="Q1199" s="116">
        <v>192364.92800000001</v>
      </c>
      <c r="R1199" s="12">
        <v>0</v>
      </c>
      <c r="S1199" s="116">
        <v>-35414.928</v>
      </c>
      <c r="T1199" s="12">
        <v>6</v>
      </c>
      <c r="U1199" s="12">
        <v>1</v>
      </c>
      <c r="V1199" s="116">
        <v>156950</v>
      </c>
      <c r="W1199" s="116">
        <v>192364.92800000001</v>
      </c>
      <c r="X1199" s="12" t="s">
        <v>259</v>
      </c>
      <c r="Y1199" s="12">
        <v>1</v>
      </c>
      <c r="Z1199" s="12">
        <v>0</v>
      </c>
      <c r="AA1199" s="12">
        <v>0</v>
      </c>
      <c r="AB1199" s="12">
        <v>0</v>
      </c>
      <c r="AC1199" s="12">
        <v>8</v>
      </c>
      <c r="AD1199" s="12">
        <v>5</v>
      </c>
      <c r="AE1199" s="12">
        <v>1</v>
      </c>
      <c r="AF1199" s="12">
        <v>33</v>
      </c>
      <c r="AG1199" s="12" t="s">
        <v>2729</v>
      </c>
      <c r="AH1199" s="12" t="s">
        <v>1552</v>
      </c>
    </row>
  </sheetData>
  <phoneticPr fontId="17" type="noConversion"/>
  <conditionalFormatting sqref="L23:L1199">
    <cfRule type="cellIs" dxfId="338" priority="3" operator="equal">
      <formula>"Outlier Bid"</formula>
    </cfRule>
    <cfRule type="cellIs" dxfId="337" priority="4" operator="equal">
      <formula>"Valid Bid"</formula>
    </cfRule>
  </conditionalFormatting>
  <conditionalFormatting sqref="N23:N1199">
    <cfRule type="cellIs" dxfId="336" priority="1" operator="equal">
      <formula>"Outlier Bid"</formula>
    </cfRule>
    <cfRule type="cellIs" dxfId="335" priority="2" operator="equal">
      <formula>"Valid Bid"</formula>
    </cfRule>
  </conditionalFormatting>
  <dataValidations count="30">
    <dataValidation allowBlank="1" showInputMessage="1" showErrorMessage="1" promptTitle="Sheet Name" prompt="The name of the pricing sheet from the pricing book." sqref="C22" xr:uid="{E4E7116D-C25F-466E-A5E4-683E43D81B97}"/>
    <dataValidation allowBlank="1" showInputMessage="1" showErrorMessage="1" promptTitle="Pricing Column" prompt="This corresponds to the pricing columns from within the various pricing sheets, consolidated as rows." sqref="D22" xr:uid="{5388FC8A-94B5-4647-B97B-5590100E15E2}"/>
    <dataValidation allowBlank="1" showInputMessage="1" showErrorMessage="1" promptTitle="Bidder Name" prompt="The name of the Bidder." sqref="E22" xr:uid="{704F20E1-E2EB-430C-8F63-22A0048513EE}"/>
    <dataValidation allowBlank="1" showInputMessage="1" showErrorMessage="1" promptTitle="New Or Incumbent" prompt="The is a control set from the Bidder List and flags if the bidder is new or a high level incumbent." sqref="F22" xr:uid="{A61E32D1-8CB8-4B05-8088-785B123105CC}"/>
    <dataValidation allowBlank="1" showInputMessage="1" showErrorMessage="1" promptTitle="URN" prompt="This is the URN from the pricing book." sqref="H22" xr:uid="{7E68DFF6-14E2-441D-9286-A8E7A8F44DBB}"/>
    <dataValidation allowBlank="1" showInputMessage="1" showErrorMessage="1" promptTitle="Item Field 1" prompt="The descriptive value of Item Field 1, as configured in the General Settings sheet. This helps provide context to the rows of data." sqref="I22" xr:uid="{3C994D35-BFDB-4742-93B2-E1D88D2559C2}"/>
    <dataValidation allowBlank="1" showInputMessage="1" showErrorMessage="1" promptTitle="Item Field 2" prompt="The descriptive value of Item Field 2, as configured in the General Settings sheet. This helps provide context to the rows of data." sqref="J22" xr:uid="{032989FD-802E-46E1-B28B-53B02F112D83}"/>
    <dataValidation allowBlank="1" showInputMessage="1" showErrorMessage="1" promptTitle="Item Field 3" prompt="The descriptive value of Item Field 3, as configured in the General Settings sheet. This helps provide context to the rows of data." sqref="K22" xr:uid="{3A97ADF1-D406-44F6-AB6A-3613BCFD1967}"/>
    <dataValidation allowBlank="1" showInputMessage="1" showErrorMessage="1" promptTitle="Automated Bid Validity" prompt="=IFS([Unit Price] = 0, &quot;No Bid&quot; ,([Baseline price] - [Unit Price] / [Baseline Price]) &gt; [Outlier +], &quot;Outlier Bid&quot;,  ([Baseline Price] - [Unit Price] / [Baseline Price]) &lt; [Outlier -],  &quot;Outlier Bid&quot;, ,  ELSE &quot;Valid Bid&quot;)" sqref="L22" xr:uid="{EC6C2130-18E0-4AA8-99AC-6FED3B94615A}"/>
    <dataValidation allowBlank="1" showInputMessage="1" showErrorMessage="1" promptTitle="Outlier Override" prompt="This column can be edited by the user of the tool. Use the dropdown to override the automated calculation and then click the button &quot;Refresh Outlier Override&quot;. Any override will be reflected in the column [Final Bid Validity]." sqref="M22" xr:uid="{9217A4C7-C0C1-4813-88DE-A9F64A656061}"/>
    <dataValidation allowBlank="1" showInputMessage="1" showErrorMessage="1" promptTitle="Final Bid Validity" prompt="This column shows the bid validity by first checking if any override has been done. If no override has been done, the tool applies the automatic outlier calculation. See the FAQ for more detail." sqref="N22" xr:uid="{B8AD3EEB-9BCE-4A8A-8817-22B7E6781326}"/>
    <dataValidation allowBlank="1" showInputMessage="1" showErrorMessage="1" prompt="=([Baseline Unit Price] - [Unit Price])/ [Baseline Unit Price]" sqref="O22" xr:uid="{5A3FC528-EA4F-405B-8A8D-777051BD87A5}"/>
    <dataValidation allowBlank="1" showInputMessage="1" showErrorMessage="1" promptTitle="Baseline Unit Price" prompt="The Baseline Unit Price for this line item. If there is no baseline for this line item, this column will show the median of all bids for this line item. See &quot;Baseline Proxy Used&quot; tooltip for more information." sqref="P22" xr:uid="{C7D067F4-377C-4E22-97BA-5691A5F428B3}"/>
    <dataValidation allowBlank="1" showInputMessage="1" showErrorMessage="1" promptTitle="Unit Price" prompt="The value the bidder entered for this pricing column." sqref="Q22" xr:uid="{A4977C17-9A7B-478A-970E-2C87D5234CE0}"/>
    <dataValidation allowBlank="1" showInputMessage="1" showErrorMessage="1" promptTitle="Baseline Proxy Price Used" prompt="This is a flag (1 or 0) which indicates whether or not the line item in question has a Baseline Unit Price. See the FAQ for more info." sqref="R22" xr:uid="{EB2D1C12-995E-415F-952D-B21AF8F9DE4C}"/>
    <dataValidation allowBlank="1" showInputMessage="1" showErrorMessage="1" promptTitle="Total Spend Savings" prompt="=[Baseline Spend] - [Total Spend]_x000a__x000a_This will be the opposite if the Pricing Column is a &quot;High To Low&quot; cherrypick." sqref="S22" xr:uid="{561C75BE-50D7-4E8B-AF58-104AC5ABFCF5}"/>
    <dataValidation allowBlank="1" showInputMessage="1" showErrorMessage="1" promptTitle="Quantity" prompt="The quantity for this line item. For a pricing column which corresponds to a &quot;Total Price&quot;, this will be 1." sqref="U22" xr:uid="{54637CC9-667D-47C9-A648-B50C56ED3B91}"/>
    <dataValidation allowBlank="1" showInputMessage="1" showErrorMessage="1" promptTitle="Baseline Spend" prompt="=[Quantity] * [Baseline Unit Price]_x000a_When the pricing column is a &quot;Total Price&quot;, or no quantities are available, this will be equal to the Baseline Unit Price._x000a_" sqref="V22" xr:uid="{AE0B04FF-A00C-4BFF-80B9-8A72D1A545EB}"/>
    <dataValidation allowBlank="1" showInputMessage="1" showErrorMessage="1" promptTitle="Total Spend" prompt="=[Quantity] * [Unit Price]_x000a_When the pricing column is a &quot;Total Price&quot;, or no quantities are available, this will be equal to the [Unit Price]." sqref="W22" xr:uid="{C94CC415-14ED-44AA-A6AA-3849FCF1DD8E}"/>
    <dataValidation allowBlank="1" showInputMessage="1" showErrorMessage="1" promptTitle="Line Item Incumbent" prompt="This column is the name of the incumbent supplier for this line item." sqref="X22" xr:uid="{6ED0C90B-B73A-4B2B-BB91-4845F7418EE5}"/>
    <dataValidation allowBlank="1" showInputMessage="1" showErrorMessage="1" promptTitle="Above Baseline Unit Price" prompt="=IF([Unit Price] &gt; [Baseline Unit Price], 1, 0)_x000a_This is a flag which indicates whether the bidder price for this line item is above or below the Baseline Unit Price." sqref="Y22" xr:uid="{0A25629D-077B-4B6E-8C3C-733C3604BD01}"/>
    <dataValidation allowBlank="1" showInputMessage="1" showErrorMessage="1" promptTitle="Outlier +" prompt="=IF(AND([Non-Zero Bid] =1,  [Valid Bid] = 0, [Above Baseline Unit Price] = 1), 1, 0)_x000a_This is a flag which indicates whether the bidder price is an Outlier that is above the Baseline Unit Price." sqref="Z22" xr:uid="{2358C83E-3F69-4AEE-B329-F17A63ABAC72}"/>
    <dataValidation allowBlank="1" showInputMessage="1" showErrorMessage="1" promptTitle="Outlier -" prompt="=IF(AND([Non-Zero Bid] =1,  [Valid Bid] = 0, [Above Baseline Unit Price] = 0), 1, 0)_x000a_This is a flag which indicates whether the bidder price is an Outlier that is below the Baseline Unit Price." sqref="AA22" xr:uid="{9B7EAD67-501E-4D72-A1B0-69A6D9B998C9}"/>
    <dataValidation allowBlank="1" showInputMessage="1" showErrorMessage="1" promptTitle="Line Item Incumbent Flag" prompt="=IF([Bidder Name] = [Line Item Incumbent], 1, 0)_x000d__x000a_This is a flag which indicates whether the bidder is the incumbent supplier for this line item." sqref="AB22" xr:uid="{48900450-FC34-416B-8ED0-77C9A7D9BB0C}"/>
    <dataValidation allowBlank="1" showInputMessage="1" showErrorMessage="1" promptTitle="Rank Unit Price" prompt="This is a ranking across URN and pricing column, across the bidders, ordered by the [Unit Price] from lowest to highest._x000a__x000a_This will be the opposite if the Pricing Column is a &quot;High To Low&quot; cherrypick." sqref="T22" xr:uid="{11ABFC14-28B1-43C8-854D-E541B1725385}"/>
    <dataValidation allowBlank="1" showInputMessage="1" showErrorMessage="1" promptTitle="Frame ID" prompt="An internal identifier, this corresponds to the round and bidder combination." sqref="AC22" xr:uid="{0FD85514-1365-4E40-9C47-F5BC4A502B11}"/>
    <dataValidation allowBlank="1" showInputMessage="1" showErrorMessage="1" promptTitle="Lookup" prompt="This column is a concatenation (Round, Bidder Name, URN, Pricing Column), to be used for lookups." sqref="AG22" xr:uid="{8C231A79-784B-4C22-A3A4-458431CE35DD}"/>
    <dataValidation allowBlank="1" showInputMessage="1" showErrorMessage="1" promptTitle="Placeholder Column" prompt="This column is used a placeholder to separate database content from user content. Columns can be added to the Excel table to the right of this column, and any formulas (and formatting) added here will be preserved through refreshes." sqref="AH22" xr:uid="{85479767-CE31-4C88-9FA0-0FDCDBCBB1E3}"/>
    <dataValidation type="list" allowBlank="1" showInputMessage="1" showErrorMessage="1" sqref="M23:M1199" xr:uid="{1FFB65EC-12FA-451B-A193-DFB74D31AFC5}">
      <formula1>"Override to Valid Bid,Override to Outlier Bid"</formula1>
    </dataValidation>
    <dataValidation allowBlank="1" showInputMessage="1" showErrorMessage="1" promptTitle="Column Identities" prompt="Adjust the yellow dropdown cell to show the original column names for the basket levels and item field selections." sqref="G21" xr:uid="{94F60946-C3AF-4EF1-A80A-963D05DC2BE3}"/>
  </dataValidation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E225A85E-1191-4D90-A60A-2D8DF196B082}">
          <x14:formula1>
            <xm:f>_data_validations!$H$2</xm:f>
          </x14:formula1>
          <xm:sqref>H21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42AC-064E-49AF-82C5-A902B0DACCF2}">
  <sheetPr codeName="Sheet17">
    <tabColor rgb="FF538DD5"/>
  </sheetPr>
  <dimension ref="B2:B4"/>
  <sheetViews>
    <sheetView showGridLines="0" zoomScale="70" zoomScaleNormal="70" workbookViewId="0"/>
  </sheetViews>
  <sheetFormatPr defaultColWidth="3.109375" defaultRowHeight="14.4" x14ac:dyDescent="0.3"/>
  <cols>
    <col min="1" max="1" width="3.109375" customWidth="1"/>
    <col min="2" max="2" width="8.88671875" customWidth="1"/>
  </cols>
  <sheetData>
    <row r="2" spans="2:2" ht="25.2" x14ac:dyDescent="0.5">
      <c r="B2" s="90" t="s">
        <v>369</v>
      </c>
    </row>
    <row r="4" spans="2:2" ht="17.399999999999999" x14ac:dyDescent="0.35">
      <c r="B4" s="91" t="s">
        <v>1421</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53C12-574B-4AC0-8664-58786726A2ED}">
  <sheetPr codeName="Sheet18">
    <tabColor rgb="FF538DD5"/>
  </sheetPr>
  <dimension ref="B2:M38"/>
  <sheetViews>
    <sheetView showGridLines="0" zoomScale="70" zoomScaleNormal="70" workbookViewId="0">
      <selection activeCell="I9" sqref="I9"/>
    </sheetView>
  </sheetViews>
  <sheetFormatPr defaultColWidth="3.109375" defaultRowHeight="14.4" x14ac:dyDescent="0.3"/>
  <cols>
    <col min="1" max="1" width="3.109375" customWidth="1"/>
    <col min="2" max="2" width="28.33203125" customWidth="1"/>
    <col min="3" max="3" width="29.33203125" customWidth="1"/>
    <col min="4" max="4" width="16.88671875" customWidth="1"/>
    <col min="5" max="5" width="21.88671875" customWidth="1"/>
    <col min="6" max="6" width="13.44140625" customWidth="1"/>
    <col min="7" max="7" width="13.88671875" customWidth="1"/>
    <col min="9" max="9" width="23" customWidth="1"/>
    <col min="10" max="11" width="5.77734375" customWidth="1"/>
    <col min="12" max="12" width="12.44140625" customWidth="1"/>
    <col min="13" max="13" width="27.109375" customWidth="1"/>
  </cols>
  <sheetData>
    <row r="2" spans="2:2" ht="25.2" x14ac:dyDescent="0.5">
      <c r="B2" s="90" t="s">
        <v>369</v>
      </c>
    </row>
    <row r="4" spans="2:2" ht="17.399999999999999" x14ac:dyDescent="0.35">
      <c r="B4" s="91" t="s">
        <v>1423</v>
      </c>
    </row>
    <row r="21" spans="2:13" ht="17.399999999999999" x14ac:dyDescent="0.3">
      <c r="B21" s="80" t="s">
        <v>635</v>
      </c>
      <c r="I21" s="80" t="s">
        <v>596</v>
      </c>
    </row>
    <row r="22" spans="2:13" ht="31.2" x14ac:dyDescent="0.3">
      <c r="B22" s="42" t="s">
        <v>2730</v>
      </c>
      <c r="C22" s="82" t="s">
        <v>650</v>
      </c>
      <c r="D22" s="82" t="s">
        <v>636</v>
      </c>
      <c r="E22" s="82" t="s">
        <v>640</v>
      </c>
      <c r="F22" s="82" t="s">
        <v>647</v>
      </c>
      <c r="G22" s="82" t="s">
        <v>644</v>
      </c>
      <c r="I22" s="42" t="s">
        <v>686</v>
      </c>
      <c r="J22" s="82" t="s">
        <v>597</v>
      </c>
      <c r="K22" s="82" t="s">
        <v>598</v>
      </c>
      <c r="L22" s="82" t="s">
        <v>599</v>
      </c>
      <c r="M22" s="79" t="s">
        <v>693</v>
      </c>
    </row>
    <row r="23" spans="2:13" x14ac:dyDescent="0.3">
      <c r="B23" s="83">
        <v>1</v>
      </c>
      <c r="C23" s="85" t="s">
        <v>2731</v>
      </c>
      <c r="D23" s="123">
        <v>0.05</v>
      </c>
      <c r="E23" s="44">
        <v>0.1</v>
      </c>
      <c r="F23" s="112">
        <v>0</v>
      </c>
      <c r="G23" s="111">
        <v>0</v>
      </c>
      <c r="I23" s="83" t="s">
        <v>2732</v>
      </c>
      <c r="J23" s="44"/>
      <c r="K23" s="44">
        <v>0.05</v>
      </c>
      <c r="L23" s="85" t="s">
        <v>2733</v>
      </c>
      <c r="M23" s="124" t="s">
        <v>2740</v>
      </c>
    </row>
    <row r="24" spans="2:13" x14ac:dyDescent="0.3">
      <c r="I24" s="84" t="s">
        <v>2732</v>
      </c>
      <c r="J24" s="44">
        <v>0.05</v>
      </c>
      <c r="K24" s="44">
        <v>0.1</v>
      </c>
      <c r="L24" s="85" t="s">
        <v>2734</v>
      </c>
      <c r="M24" s="125" t="s">
        <v>2740</v>
      </c>
    </row>
    <row r="25" spans="2:13" x14ac:dyDescent="0.3">
      <c r="I25" s="84" t="s">
        <v>2732</v>
      </c>
      <c r="J25" s="44">
        <v>0.1</v>
      </c>
      <c r="K25" s="44">
        <v>0.15</v>
      </c>
      <c r="L25" s="85" t="s">
        <v>2735</v>
      </c>
      <c r="M25" s="126" t="s">
        <v>2740</v>
      </c>
    </row>
    <row r="26" spans="2:13" x14ac:dyDescent="0.3">
      <c r="I26" s="84" t="s">
        <v>2732</v>
      </c>
      <c r="J26" s="44">
        <v>0.15</v>
      </c>
      <c r="K26" s="44">
        <v>0.25</v>
      </c>
      <c r="L26" s="85" t="s">
        <v>2736</v>
      </c>
      <c r="M26" s="127" t="s">
        <v>2740</v>
      </c>
    </row>
    <row r="27" spans="2:13" x14ac:dyDescent="0.3">
      <c r="I27" s="84" t="s">
        <v>2732</v>
      </c>
      <c r="J27" s="44">
        <v>0.25</v>
      </c>
      <c r="K27" s="44">
        <v>0.5</v>
      </c>
      <c r="L27" s="85" t="s">
        <v>2737</v>
      </c>
      <c r="M27" s="128" t="s">
        <v>2740</v>
      </c>
    </row>
    <row r="28" spans="2:13" x14ac:dyDescent="0.3">
      <c r="I28" s="84" t="s">
        <v>2732</v>
      </c>
      <c r="J28" s="44">
        <v>0.5</v>
      </c>
      <c r="K28" s="44">
        <v>1</v>
      </c>
      <c r="L28" s="85" t="s">
        <v>2738</v>
      </c>
      <c r="M28" s="129" t="s">
        <v>2740</v>
      </c>
    </row>
    <row r="29" spans="2:13" x14ac:dyDescent="0.3">
      <c r="I29" s="84" t="s">
        <v>2732</v>
      </c>
      <c r="J29" s="44">
        <v>1</v>
      </c>
      <c r="K29" s="44"/>
      <c r="L29" s="85" t="s">
        <v>2739</v>
      </c>
      <c r="M29" s="130" t="s">
        <v>2740</v>
      </c>
    </row>
    <row r="33" spans="9:13" ht="34.799999999999997" x14ac:dyDescent="0.3">
      <c r="I33" s="80" t="s">
        <v>604</v>
      </c>
    </row>
    <row r="34" spans="9:13" ht="15.6" x14ac:dyDescent="0.3">
      <c r="I34" s="42" t="s">
        <v>686</v>
      </c>
      <c r="J34" s="82" t="s">
        <v>597</v>
      </c>
      <c r="K34" s="82" t="s">
        <v>598</v>
      </c>
      <c r="L34" s="82" t="s">
        <v>599</v>
      </c>
      <c r="M34" s="79" t="s">
        <v>693</v>
      </c>
    </row>
    <row r="35" spans="9:13" x14ac:dyDescent="0.3">
      <c r="I35" s="83" t="s">
        <v>2741</v>
      </c>
      <c r="J35" s="44">
        <v>0.75</v>
      </c>
      <c r="K35" s="44">
        <v>1</v>
      </c>
      <c r="L35" s="85" t="s">
        <v>2742</v>
      </c>
      <c r="M35" s="131" t="s">
        <v>2740</v>
      </c>
    </row>
    <row r="36" spans="9:13" x14ac:dyDescent="0.3">
      <c r="I36" s="84" t="s">
        <v>2741</v>
      </c>
      <c r="J36" s="44">
        <v>0.5</v>
      </c>
      <c r="K36" s="44">
        <v>0.75</v>
      </c>
      <c r="L36" s="85" t="s">
        <v>2743</v>
      </c>
      <c r="M36" s="126" t="s">
        <v>2740</v>
      </c>
    </row>
    <row r="37" spans="9:13" x14ac:dyDescent="0.3">
      <c r="I37" s="84" t="s">
        <v>2741</v>
      </c>
      <c r="J37" s="44">
        <v>0.25</v>
      </c>
      <c r="K37" s="44">
        <v>0.5</v>
      </c>
      <c r="L37" s="85" t="s">
        <v>2744</v>
      </c>
      <c r="M37" s="127" t="s">
        <v>2740</v>
      </c>
    </row>
    <row r="38" spans="9:13" x14ac:dyDescent="0.3">
      <c r="I38" s="84" t="s">
        <v>2741</v>
      </c>
      <c r="J38" s="44">
        <v>0</v>
      </c>
      <c r="K38" s="44">
        <v>0.25</v>
      </c>
      <c r="L38" s="85" t="s">
        <v>2745</v>
      </c>
      <c r="M38" s="128" t="s">
        <v>2740</v>
      </c>
    </row>
  </sheetData>
  <dataValidations count="14">
    <dataValidation allowBlank="1" showInputMessage="1" showErrorMessage="1" promptTitle="Target Source" prompt="The source or calculation of the initial target unit price, before any discounts are applied." sqref="C22" xr:uid="{315234D1-4539-4F64-BE0F-1F2BC90FC831}"/>
    <dataValidation allowBlank="1" showInputMessage="1" showErrorMessage="1" promptTitle="Flat Bid Discount" prompt="A flat discount that can be applied to the initial target unit price if the target source is a non-baseline value (e.g. Cherrypick or Mean of Top 3 Valid Bids)." sqref="D22" xr:uid="{96EBDF5B-A8E3-431F-8F43-62EE96211053}"/>
    <dataValidation allowBlank="1" showInputMessage="1" showErrorMessage="1" promptTitle="Flat Baseline Discount" prompt="A flat discount that can be applied to the initial target unit price if the target source is a baseline value." sqref="E22" xr:uid="{D6528C4D-D169-4894-97AF-3103CBAC6B99}"/>
    <dataValidation allowBlank="1" showInputMessage="1" showErrorMessage="1" promptTitle="Randomiser +" prompt="The randomisation upper bound. See the FAQ for a formula showing how this is used." sqref="G22" xr:uid="{996CBCE8-3AD6-432F-A712-2132FFDCD60C}"/>
    <dataValidation allowBlank="1" showInputMessage="1" showErrorMessage="1" promptTitle="Randomiser -" prompt="The randomisation lower bound. See the FAQ for a formula showing how this is used." sqref="F22" xr:uid="{A03914A6-8FF8-4009-B106-56A3BF843249}"/>
    <dataValidation type="decimal" allowBlank="1" showInputMessage="1" showErrorMessage="1" sqref="D23 E23 G23" xr:uid="{CD6FE17F-2E17-4BE2-B2B1-380E1C8EC4E7}">
      <formula1>0</formula1>
      <formula2>1</formula2>
    </dataValidation>
    <dataValidation type="decimal" allowBlank="1" showInputMessage="1" showErrorMessage="1" sqref="F23" xr:uid="{14B505DF-A6CF-41F9-AA8B-C5D0F65EE51C}">
      <formula1>-1</formula1>
      <formula2>0</formula2>
    </dataValidation>
    <dataValidation type="list" allowBlank="1" showInputMessage="1" showErrorMessage="1" sqref="C23" xr:uid="{65C23ED8-8E27-4275-8F61-E79AA4160D28}">
      <formula1>"min(Baseline or Cherrypick Bid),Mean of Top 3 Valid Bids,Baseline,Cherrypick Bid"</formula1>
    </dataValidation>
    <dataValidation allowBlank="1" showInputMessage="1" showErrorMessage="1" promptTitle="Type" prompt="The type of heatmapping which the colouring applies to. &quot;Main&quot; is for the item level colouring per pricing structure." sqref="I22" xr:uid="{511FB65D-0E25-4690-9D41-BB33E857B440}"/>
    <dataValidation allowBlank="1" showInputMessage="1" showErrorMessage="1" promptTitle="From" prompt="The lower limit of the banding that the colouring applies." sqref="J22 J34" xr:uid="{AA465A13-6BE9-4551-A110-81B6C3066160}"/>
    <dataValidation allowBlank="1" showInputMessage="1" showErrorMessage="1" promptTitle="To" prompt="The higher limit of the banding that the colouring applies." sqref="K22 K34" xr:uid="{DE71EFCE-CCBA-4FF5-B5C1-32F509D7F019}"/>
    <dataValidation allowBlank="1" showInputMessage="1" showErrorMessage="1" promptTitle="Header" prompt="The text that displays in in the legend of the individual commercial feedback forms" sqref="L22 L34" xr:uid="{727059C3-2F4F-4DA2-8512-5BE2656B15B8}"/>
    <dataValidation allowBlank="1" showInputMessage="1" showErrorMessage="1" promptTitle="Colour Effect" prompt="The effect that the bidder's price get's coloured in the commerical feedback. Cell colour, cell pattern and text colour can all be modified." sqref="M22 M34" xr:uid="{353FD8FF-9711-4D82-9719-E4678C16C93C}"/>
    <dataValidation allowBlank="1" showInputMessage="1" showErrorMessage="1" promptTitle="Type" prompt="The type of heatmapping which the colouring applies to. &quot;Coverage&quot; is for the &quot;Coverage Statisitcs&quot; colouring." sqref="I34" xr:uid="{EFC5D06A-0769-4026-AA4A-D50842DA7C6B}"/>
  </dataValidation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0A447-43CD-43A2-8248-03A376CB62BF}">
  <sheetPr codeName="Sheet19">
    <tabColor rgb="FF538DD5"/>
  </sheetPr>
  <dimension ref="B2:BB193"/>
  <sheetViews>
    <sheetView showGridLines="0" zoomScale="70" zoomScaleNormal="70" workbookViewId="0">
      <selection activeCell="H8" sqref="H8"/>
    </sheetView>
  </sheetViews>
  <sheetFormatPr defaultColWidth="3.109375" defaultRowHeight="14.4" outlineLevelCol="1" x14ac:dyDescent="0.3"/>
  <cols>
    <col min="1" max="1" width="3.109375" customWidth="1"/>
    <col min="2" max="2" width="30.5546875" customWidth="1"/>
    <col min="3" max="3" width="12.33203125" customWidth="1"/>
    <col min="4" max="4" width="30.77734375" customWidth="1"/>
    <col min="5" max="5" width="8.6640625" customWidth="1"/>
    <col min="6" max="6" width="12.44140625" customWidth="1"/>
    <col min="7" max="7" width="11.88671875" customWidth="1"/>
    <col min="8" max="8" width="30.77734375" customWidth="1"/>
    <col min="9" max="9" width="20.77734375" customWidth="1"/>
    <col min="10" max="10" width="29.33203125" customWidth="1"/>
    <col min="11" max="11" width="14" customWidth="1"/>
    <col min="12" max="12" width="20.88671875" customWidth="1"/>
    <col min="13" max="13" width="16.6640625" customWidth="1"/>
    <col min="14" max="14" width="19.77734375" customWidth="1"/>
    <col min="15" max="15" width="12.77734375" customWidth="1"/>
    <col min="16" max="16" width="12.6640625" customWidth="1"/>
    <col min="17" max="17" width="12.77734375" customWidth="1"/>
    <col min="18" max="18" width="12.88671875" customWidth="1"/>
    <col min="19" max="19" width="12.5546875" customWidth="1"/>
    <col min="20" max="20" width="12.77734375" customWidth="1"/>
    <col min="21" max="22" width="12.88671875" customWidth="1"/>
    <col min="23" max="23" width="20.44140625" customWidth="1"/>
    <col min="24" max="25" width="20.33203125" customWidth="1"/>
    <col min="26" max="26" width="20.5546875" customWidth="1"/>
    <col min="27" max="27" width="20.21875" customWidth="1"/>
    <col min="28" max="28" width="20.109375" customWidth="1"/>
    <col min="29" max="30" width="20.5546875" customWidth="1"/>
    <col min="31" max="31" width="18.6640625" hidden="1" customWidth="1" outlineLevel="1"/>
    <col min="32" max="32" width="25.21875" hidden="1" customWidth="1" outlineLevel="1"/>
    <col min="33" max="33" width="9.44140625" hidden="1" customWidth="1" outlineLevel="1"/>
    <col min="34" max="34" width="15.5546875" hidden="1" customWidth="1" outlineLevel="1"/>
    <col min="35" max="35" width="17.88671875" hidden="1" customWidth="1" outlineLevel="1"/>
    <col min="36" max="36" width="20.77734375" hidden="1" customWidth="1" outlineLevel="1"/>
    <col min="37" max="37" width="29.77734375" hidden="1" customWidth="1" outlineLevel="1"/>
    <col min="38" max="38" width="30.77734375" hidden="1" customWidth="1" outlineLevel="1"/>
    <col min="39" max="39" width="22.77734375" hidden="1" customWidth="1" outlineLevel="1"/>
    <col min="40" max="40" width="23.77734375" hidden="1" customWidth="1" outlineLevel="1"/>
    <col min="41" max="41" width="21.88671875" hidden="1" customWidth="1" outlineLevel="1"/>
    <col min="42" max="42" width="13.5546875" hidden="1" customWidth="1" outlineLevel="1"/>
    <col min="43" max="43" width="30.77734375" hidden="1" customWidth="1" outlineLevel="1"/>
    <col min="44" max="44" width="15.5546875" hidden="1" customWidth="1" outlineLevel="1"/>
    <col min="45" max="45" width="16.109375" hidden="1" customWidth="1" outlineLevel="1"/>
    <col min="46" max="46" width="15.6640625" hidden="1" customWidth="1" outlineLevel="1"/>
    <col min="47" max="47" width="30.77734375" hidden="1" customWidth="1" outlineLevel="1"/>
    <col min="48" max="48" width="26.77734375" hidden="1" customWidth="1" outlineLevel="1"/>
    <col min="49" max="49" width="8.21875" hidden="1" customWidth="1" outlineLevel="1"/>
    <col min="50" max="50" width="24.109375" hidden="1" customWidth="1" outlineLevel="1"/>
    <col min="51" max="51" width="14.6640625" hidden="1" customWidth="1" outlineLevel="1" collapsed="1"/>
    <col min="52" max="52" width="17.77734375" hidden="1" customWidth="1" outlineLevel="1"/>
    <col min="53" max="53" width="7.77734375" hidden="1" customWidth="1" outlineLevel="1"/>
    <col min="54" max="54" width="29.5546875" customWidth="1" collapsed="1"/>
    <col min="55" max="55" width="30.77734375" customWidth="1"/>
  </cols>
  <sheetData>
    <row r="2" spans="2:2" ht="25.2" x14ac:dyDescent="0.5">
      <c r="B2" s="90" t="s">
        <v>369</v>
      </c>
    </row>
    <row r="4" spans="2:2" ht="17.399999999999999" x14ac:dyDescent="0.35">
      <c r="B4" s="91" t="s">
        <v>1425</v>
      </c>
    </row>
    <row r="21" spans="2:54" ht="34.799999999999997" x14ac:dyDescent="0.3">
      <c r="B21" s="80" t="s">
        <v>709</v>
      </c>
    </row>
    <row r="22" spans="2:54" ht="15.6" x14ac:dyDescent="0.3">
      <c r="B22" s="81" t="s">
        <v>698</v>
      </c>
    </row>
    <row r="23" spans="2:54" x14ac:dyDescent="0.3">
      <c r="B23" s="85" t="s">
        <v>319</v>
      </c>
    </row>
    <row r="26" spans="2:54" ht="17.399999999999999" x14ac:dyDescent="0.3">
      <c r="D26" s="173"/>
      <c r="E26" s="173"/>
      <c r="F26" s="174" t="s">
        <v>2901</v>
      </c>
      <c r="G26" s="174"/>
      <c r="H26" s="174"/>
      <c r="AD26" s="122" t="s">
        <v>977</v>
      </c>
    </row>
    <row r="27" spans="2:54" ht="46.8" x14ac:dyDescent="0.3">
      <c r="B27" s="80" t="s">
        <v>716</v>
      </c>
      <c r="D27" s="113" t="s">
        <v>2900</v>
      </c>
      <c r="E27" s="85" t="s">
        <v>304</v>
      </c>
      <c r="F27" s="175" t="str">
        <f>IF(INDEX(_lookups!$B$2:$B$6, MATCH($E$27&amp;$F$28, _lookups!$A$2:$A$6, 0)) = 0, "No Selection", INDEX(_lookups!$B$2:$B$6, MATCH($E$27&amp;$F$28, _lookups!$A$2:$A$6, 0)))</f>
        <v>Office Equipment Type</v>
      </c>
      <c r="G27" s="79" t="str">
        <f>IF(INDEX(_lookups!$B$2:$B$6, MATCH($E$27&amp;$G$28, _lookups!$A$2:$A$6, 0)) = 0, "No Selection", INDEX(_lookups!$B$2:$B$6, MATCH($E$27&amp;$G$28, _lookups!$A$2:$A$6, 0)))</f>
        <v>Quality Grade</v>
      </c>
      <c r="H27" s="79" t="str">
        <f>IF(INDEX(_lookups!$B$2:$B$6, MATCH($E$27&amp;$H$28, _lookups!$A$2:$A$6, 0)) = 0, "No Selection", INDEX(_lookups!$B$2:$B$6, MATCH($E$27&amp;$H$28, _lookups!$A$2:$A$6, 0)))</f>
        <v>Item Description</v>
      </c>
      <c r="O27" s="45" t="s">
        <v>2810</v>
      </c>
      <c r="P27" s="45"/>
      <c r="Q27" s="45"/>
      <c r="R27" s="45"/>
      <c r="S27" s="45"/>
      <c r="T27" s="45"/>
      <c r="U27" s="45"/>
      <c r="V27" s="121"/>
      <c r="W27" s="45" t="s">
        <v>550</v>
      </c>
      <c r="X27" s="45"/>
      <c r="Y27" s="45"/>
      <c r="Z27" s="45"/>
      <c r="AA27" s="45"/>
      <c r="AB27" s="45"/>
      <c r="AC27" s="45"/>
      <c r="AD27" s="45"/>
      <c r="AE27" s="156" t="s">
        <v>825</v>
      </c>
      <c r="AF27" s="45"/>
      <c r="AG27" s="45"/>
      <c r="AH27" s="45"/>
      <c r="AI27" s="45"/>
      <c r="AJ27" s="45"/>
      <c r="AK27" s="45"/>
      <c r="AL27" s="45"/>
      <c r="AM27" s="45"/>
      <c r="AN27" s="45"/>
      <c r="AO27" s="45"/>
      <c r="AP27" s="121"/>
      <c r="AQ27" s="45" t="s">
        <v>826</v>
      </c>
      <c r="AR27" s="45"/>
      <c r="AS27" s="45"/>
      <c r="AT27" s="45"/>
      <c r="AU27" s="45"/>
      <c r="AV27" s="45"/>
    </row>
    <row r="28" spans="2:54" ht="31.2" x14ac:dyDescent="0.3">
      <c r="B28" s="42" t="s">
        <v>321</v>
      </c>
      <c r="C28" s="79" t="s">
        <v>499</v>
      </c>
      <c r="D28" s="42" t="s">
        <v>521</v>
      </c>
      <c r="E28" s="42" t="s">
        <v>337</v>
      </c>
      <c r="F28" s="42" t="s">
        <v>529</v>
      </c>
      <c r="G28" s="42" t="s">
        <v>531</v>
      </c>
      <c r="H28" s="42" t="s">
        <v>533</v>
      </c>
      <c r="I28" s="79" t="s">
        <v>346</v>
      </c>
      <c r="J28" s="79" t="s">
        <v>650</v>
      </c>
      <c r="K28" s="79" t="s">
        <v>724</v>
      </c>
      <c r="L28" s="82" t="s">
        <v>727</v>
      </c>
      <c r="M28" s="82" t="s">
        <v>725</v>
      </c>
      <c r="N28" s="79" t="s">
        <v>750</v>
      </c>
      <c r="O28" s="42" t="s">
        <v>2746</v>
      </c>
      <c r="P28" s="42" t="s">
        <v>2747</v>
      </c>
      <c r="Q28" s="42" t="s">
        <v>2748</v>
      </c>
      <c r="R28" s="42" t="s">
        <v>2749</v>
      </c>
      <c r="S28" s="42" t="s">
        <v>2750</v>
      </c>
      <c r="T28" s="42" t="s">
        <v>2751</v>
      </c>
      <c r="U28" s="42" t="s">
        <v>2752</v>
      </c>
      <c r="V28" s="42" t="s">
        <v>2753</v>
      </c>
      <c r="W28" s="42" t="s">
        <v>2754</v>
      </c>
      <c r="X28" s="42" t="s">
        <v>2755</v>
      </c>
      <c r="Y28" s="42" t="s">
        <v>2756</v>
      </c>
      <c r="Z28" s="42" t="s">
        <v>2757</v>
      </c>
      <c r="AA28" s="42" t="s">
        <v>2758</v>
      </c>
      <c r="AB28" s="42" t="s">
        <v>2759</v>
      </c>
      <c r="AC28" s="42" t="s">
        <v>2760</v>
      </c>
      <c r="AD28" s="42" t="s">
        <v>2761</v>
      </c>
      <c r="AE28" s="42" t="s">
        <v>547</v>
      </c>
      <c r="AF28" s="42" t="s">
        <v>553</v>
      </c>
      <c r="AG28" s="42" t="s">
        <v>559</v>
      </c>
      <c r="AH28" s="42" t="s">
        <v>565</v>
      </c>
      <c r="AI28" s="42" t="s">
        <v>731</v>
      </c>
      <c r="AJ28" s="42" t="s">
        <v>733</v>
      </c>
      <c r="AK28" s="42" t="s">
        <v>736</v>
      </c>
      <c r="AL28" s="42" t="s">
        <v>738</v>
      </c>
      <c r="AM28" s="42" t="s">
        <v>741</v>
      </c>
      <c r="AN28" s="42" t="s">
        <v>743</v>
      </c>
      <c r="AO28" s="42" t="s">
        <v>746</v>
      </c>
      <c r="AP28" s="42" t="s">
        <v>748</v>
      </c>
      <c r="AQ28" s="42" t="s">
        <v>753</v>
      </c>
      <c r="AR28" s="42" t="s">
        <v>756</v>
      </c>
      <c r="AS28" s="42" t="s">
        <v>758</v>
      </c>
      <c r="AT28" s="42" t="s">
        <v>760</v>
      </c>
      <c r="AU28" s="42" t="s">
        <v>762</v>
      </c>
      <c r="AV28" s="42" t="s">
        <v>765</v>
      </c>
      <c r="AW28" s="79" t="s">
        <v>2762</v>
      </c>
      <c r="AX28" s="79" t="s">
        <v>2730</v>
      </c>
      <c r="AY28" s="79" t="s">
        <v>494</v>
      </c>
      <c r="AZ28" s="79" t="s">
        <v>998</v>
      </c>
      <c r="BA28" s="79" t="s">
        <v>978</v>
      </c>
      <c r="BB28" s="79" t="s">
        <v>589</v>
      </c>
    </row>
    <row r="29" spans="2:54" ht="28.8" x14ac:dyDescent="0.3">
      <c r="B29" s="13" t="s">
        <v>1105</v>
      </c>
      <c r="C29" s="13" t="s">
        <v>304</v>
      </c>
      <c r="D29" s="13" t="s">
        <v>312</v>
      </c>
      <c r="E29" s="13" t="s">
        <v>1109</v>
      </c>
      <c r="F29" s="13" t="s">
        <v>1110</v>
      </c>
      <c r="G29" s="13" t="s">
        <v>1111</v>
      </c>
      <c r="H29" s="13" t="s">
        <v>1112</v>
      </c>
      <c r="I29" s="13" t="s">
        <v>254</v>
      </c>
      <c r="J29" s="13" t="s">
        <v>2731</v>
      </c>
      <c r="K29" s="134">
        <v>1</v>
      </c>
      <c r="L29" s="157">
        <v>0.8</v>
      </c>
      <c r="M29" s="133">
        <v>0.8</v>
      </c>
      <c r="N29" s="13" t="s">
        <v>727</v>
      </c>
      <c r="O29" s="140">
        <v>-0.55879999999999996</v>
      </c>
      <c r="P29" s="146">
        <v>0.48</v>
      </c>
      <c r="Q29" s="140">
        <v>-0.2288</v>
      </c>
      <c r="R29" s="143">
        <v>0.67130000000000001</v>
      </c>
      <c r="S29" s="146">
        <v>0.4088</v>
      </c>
      <c r="T29" s="145">
        <v>0.1963</v>
      </c>
      <c r="U29" s="140">
        <v>-4.2500000000000003E-2</v>
      </c>
      <c r="V29" s="142"/>
      <c r="W29" s="148">
        <v>0.35299999999999998</v>
      </c>
      <c r="X29" s="152">
        <v>1.1839999999999999</v>
      </c>
      <c r="Y29" s="148">
        <v>0.61699999999999999</v>
      </c>
      <c r="Z29" s="151">
        <v>1.337</v>
      </c>
      <c r="AA29" s="152">
        <v>1.127</v>
      </c>
      <c r="AB29" s="154">
        <v>0.95699999999999996</v>
      </c>
      <c r="AC29" s="148">
        <v>0.76600000000000001</v>
      </c>
      <c r="AD29" s="153"/>
      <c r="AE29" s="115">
        <v>1</v>
      </c>
      <c r="AF29" s="13">
        <v>0</v>
      </c>
      <c r="AG29" s="13">
        <v>13</v>
      </c>
      <c r="AH29" s="115">
        <v>13</v>
      </c>
      <c r="AI29" s="13" t="s">
        <v>251</v>
      </c>
      <c r="AJ29" s="115">
        <v>0.61699999999999999</v>
      </c>
      <c r="AK29" s="13" t="s">
        <v>2763</v>
      </c>
      <c r="AL29" s="115">
        <v>0.78</v>
      </c>
      <c r="AM29" s="115">
        <v>0.61699999999999999</v>
      </c>
      <c r="AN29" s="136">
        <v>0</v>
      </c>
      <c r="AO29" s="115">
        <v>0.8</v>
      </c>
      <c r="AP29" s="13">
        <v>10.4</v>
      </c>
      <c r="AQ29" s="13" t="s">
        <v>2911</v>
      </c>
      <c r="AR29" s="117">
        <v>0</v>
      </c>
      <c r="AS29" s="117">
        <v>0</v>
      </c>
      <c r="AT29" s="117">
        <v>0</v>
      </c>
      <c r="AU29" s="138">
        <v>0</v>
      </c>
      <c r="AV29" s="136">
        <v>0</v>
      </c>
      <c r="AW29" s="13">
        <v>1</v>
      </c>
      <c r="AX29" s="13">
        <v>1</v>
      </c>
      <c r="AY29" s="13">
        <v>1</v>
      </c>
      <c r="AZ29" s="13">
        <v>1</v>
      </c>
      <c r="BA29" s="13">
        <v>1</v>
      </c>
      <c r="BB29" s="13" t="s">
        <v>1552</v>
      </c>
    </row>
    <row r="30" spans="2:54" ht="28.8" x14ac:dyDescent="0.3">
      <c r="B30" s="12" t="s">
        <v>1105</v>
      </c>
      <c r="C30" s="12" t="s">
        <v>304</v>
      </c>
      <c r="D30" s="12" t="s">
        <v>312</v>
      </c>
      <c r="E30" s="12" t="s">
        <v>1119</v>
      </c>
      <c r="F30" s="12" t="s">
        <v>1110</v>
      </c>
      <c r="G30" s="12" t="s">
        <v>1111</v>
      </c>
      <c r="H30" s="12" t="s">
        <v>1120</v>
      </c>
      <c r="I30" s="12" t="s">
        <v>254</v>
      </c>
      <c r="J30" s="12" t="s">
        <v>2731</v>
      </c>
      <c r="K30" s="135">
        <v>2</v>
      </c>
      <c r="L30" s="157"/>
      <c r="M30" s="133">
        <v>0.70489999999999997</v>
      </c>
      <c r="N30" s="13" t="s">
        <v>246</v>
      </c>
      <c r="O30" s="144">
        <v>5.2600000000000001E-2</v>
      </c>
      <c r="P30" s="141">
        <v>1.8486</v>
      </c>
      <c r="Q30" s="141">
        <v>1.5621</v>
      </c>
      <c r="R30" s="141">
        <v>2.8275000000000001</v>
      </c>
      <c r="S30" s="147">
        <v>0.1037</v>
      </c>
      <c r="T30" s="141">
        <v>1.2131000000000001</v>
      </c>
      <c r="U30" s="141">
        <v>1.5961000000000001</v>
      </c>
      <c r="V30" s="142"/>
      <c r="W30" s="150">
        <v>0.74199999999999999</v>
      </c>
      <c r="X30" s="149">
        <v>2.008</v>
      </c>
      <c r="Y30" s="149">
        <v>1.806</v>
      </c>
      <c r="Z30" s="149">
        <v>2.698</v>
      </c>
      <c r="AA30" s="155">
        <v>0.77800000000000002</v>
      </c>
      <c r="AB30" s="149">
        <v>1.56</v>
      </c>
      <c r="AC30" s="149">
        <v>1.83</v>
      </c>
      <c r="AD30" s="153"/>
      <c r="AE30" s="116">
        <v>2</v>
      </c>
      <c r="AF30" s="12">
        <v>0</v>
      </c>
      <c r="AG30" s="12">
        <v>217</v>
      </c>
      <c r="AH30" s="116">
        <v>434</v>
      </c>
      <c r="AI30" s="12" t="s">
        <v>246</v>
      </c>
      <c r="AJ30" s="116">
        <v>0.74199999999999999</v>
      </c>
      <c r="AK30" s="12" t="s">
        <v>2912</v>
      </c>
      <c r="AL30" s="116">
        <v>1.0266999999999999</v>
      </c>
      <c r="AM30" s="116">
        <v>0.74199999999999999</v>
      </c>
      <c r="AN30" s="137">
        <v>0.05</v>
      </c>
      <c r="AO30" s="116">
        <v>0.70489999999999997</v>
      </c>
      <c r="AP30" s="12">
        <v>152.96</v>
      </c>
      <c r="AQ30" s="12" t="s">
        <v>2764</v>
      </c>
      <c r="AR30" s="118">
        <v>0.05</v>
      </c>
      <c r="AS30" s="118">
        <v>0</v>
      </c>
      <c r="AT30" s="118">
        <v>0</v>
      </c>
      <c r="AU30" s="139">
        <v>0</v>
      </c>
      <c r="AV30" s="137">
        <v>0</v>
      </c>
      <c r="AW30" s="12">
        <v>1</v>
      </c>
      <c r="AX30" s="12">
        <v>1</v>
      </c>
      <c r="AY30" s="12">
        <v>1</v>
      </c>
      <c r="AZ30" s="12">
        <v>1</v>
      </c>
      <c r="BA30" s="12">
        <v>2</v>
      </c>
      <c r="BB30" s="12" t="s">
        <v>1552</v>
      </c>
    </row>
    <row r="31" spans="2:54" ht="28.8" x14ac:dyDescent="0.3">
      <c r="B31" s="12" t="s">
        <v>1105</v>
      </c>
      <c r="C31" s="12" t="s">
        <v>304</v>
      </c>
      <c r="D31" s="12" t="s">
        <v>312</v>
      </c>
      <c r="E31" s="12" t="s">
        <v>1125</v>
      </c>
      <c r="F31" s="12" t="s">
        <v>1110</v>
      </c>
      <c r="G31" s="12" t="s">
        <v>1111</v>
      </c>
      <c r="H31" s="12" t="s">
        <v>1126</v>
      </c>
      <c r="I31" s="12" t="s">
        <v>254</v>
      </c>
      <c r="J31" s="12" t="s">
        <v>2731</v>
      </c>
      <c r="K31" s="135">
        <v>3</v>
      </c>
      <c r="L31" s="157"/>
      <c r="M31" s="133">
        <v>1.0915999999999999</v>
      </c>
      <c r="N31" s="13" t="s">
        <v>256</v>
      </c>
      <c r="O31" s="146">
        <v>0.2999</v>
      </c>
      <c r="P31" s="147">
        <v>0.1295</v>
      </c>
      <c r="Q31" s="147">
        <v>0.1323</v>
      </c>
      <c r="R31" s="141">
        <v>1.6850000000000001</v>
      </c>
      <c r="S31" s="144">
        <v>5.2600000000000001E-2</v>
      </c>
      <c r="T31" s="141">
        <v>3.4962</v>
      </c>
      <c r="U31" s="141">
        <v>3.5044</v>
      </c>
      <c r="V31" s="141">
        <v>3.5400999999999998</v>
      </c>
      <c r="W31" s="152">
        <v>1.419</v>
      </c>
      <c r="X31" s="155">
        <v>1.2330000000000001</v>
      </c>
      <c r="Y31" s="155">
        <v>1.236</v>
      </c>
      <c r="Z31" s="149">
        <v>2.931</v>
      </c>
      <c r="AA31" s="150">
        <v>1.149</v>
      </c>
      <c r="AB31" s="149">
        <v>4.9080000000000004</v>
      </c>
      <c r="AC31" s="149">
        <v>4.9169999999999998</v>
      </c>
      <c r="AD31" s="149">
        <v>4.9560000000000004</v>
      </c>
      <c r="AE31" s="116">
        <v>3</v>
      </c>
      <c r="AF31" s="12">
        <v>0</v>
      </c>
      <c r="AG31" s="12">
        <v>318</v>
      </c>
      <c r="AH31" s="116">
        <v>954</v>
      </c>
      <c r="AI31" s="12" t="s">
        <v>256</v>
      </c>
      <c r="AJ31" s="116">
        <v>1.149</v>
      </c>
      <c r="AK31" s="12" t="s">
        <v>2794</v>
      </c>
      <c r="AL31" s="116">
        <v>1.206</v>
      </c>
      <c r="AM31" s="116">
        <v>1.149</v>
      </c>
      <c r="AN31" s="137">
        <v>0.05</v>
      </c>
      <c r="AO31" s="116">
        <v>1.0915999999999999</v>
      </c>
      <c r="AP31" s="12">
        <v>347.11</v>
      </c>
      <c r="AQ31" s="12" t="s">
        <v>2764</v>
      </c>
      <c r="AR31" s="118">
        <v>0.05</v>
      </c>
      <c r="AS31" s="118">
        <v>0</v>
      </c>
      <c r="AT31" s="118">
        <v>0</v>
      </c>
      <c r="AU31" s="139">
        <v>0</v>
      </c>
      <c r="AV31" s="137">
        <v>0</v>
      </c>
      <c r="AW31" s="12">
        <v>1</v>
      </c>
      <c r="AX31" s="12">
        <v>1</v>
      </c>
      <c r="AY31" s="12">
        <v>1</v>
      </c>
      <c r="AZ31" s="12">
        <v>1</v>
      </c>
      <c r="BA31" s="12">
        <v>3</v>
      </c>
      <c r="BB31" s="12" t="s">
        <v>1552</v>
      </c>
    </row>
    <row r="32" spans="2:54" ht="28.8" x14ac:dyDescent="0.3">
      <c r="B32" s="12" t="s">
        <v>1105</v>
      </c>
      <c r="C32" s="12" t="s">
        <v>304</v>
      </c>
      <c r="D32" s="12" t="s">
        <v>312</v>
      </c>
      <c r="E32" s="12" t="s">
        <v>1131</v>
      </c>
      <c r="F32" s="12" t="s">
        <v>1110</v>
      </c>
      <c r="G32" s="12" t="s">
        <v>1132</v>
      </c>
      <c r="H32" s="12" t="s">
        <v>1133</v>
      </c>
      <c r="I32" s="12" t="s">
        <v>254</v>
      </c>
      <c r="J32" s="12" t="s">
        <v>2731</v>
      </c>
      <c r="K32" s="135">
        <v>3</v>
      </c>
      <c r="L32" s="157"/>
      <c r="M32" s="133">
        <v>0.86929999999999996</v>
      </c>
      <c r="N32" s="13" t="s">
        <v>251</v>
      </c>
      <c r="O32" s="143">
        <v>0.65649999999999997</v>
      </c>
      <c r="P32" s="141">
        <v>2.5718000000000001</v>
      </c>
      <c r="Q32" s="144">
        <v>5.2600000000000001E-2</v>
      </c>
      <c r="R32" s="141">
        <v>1.9782999999999999</v>
      </c>
      <c r="S32" s="141">
        <v>1.9265000000000001</v>
      </c>
      <c r="T32" s="144">
        <v>9.0499999999999997E-2</v>
      </c>
      <c r="U32" s="141">
        <v>1.2363</v>
      </c>
      <c r="V32" s="141">
        <v>1.0671999999999999</v>
      </c>
      <c r="W32" s="151">
        <v>1.44</v>
      </c>
      <c r="X32" s="149">
        <v>3.105</v>
      </c>
      <c r="Y32" s="150">
        <v>0.91500000000000004</v>
      </c>
      <c r="Z32" s="149">
        <v>2.589</v>
      </c>
      <c r="AA32" s="149">
        <v>2.544</v>
      </c>
      <c r="AB32" s="150">
        <v>0.94799999999999995</v>
      </c>
      <c r="AC32" s="149">
        <v>1.944</v>
      </c>
      <c r="AD32" s="149">
        <v>1.7969999999999999</v>
      </c>
      <c r="AE32" s="116">
        <v>3</v>
      </c>
      <c r="AF32" s="12">
        <v>0</v>
      </c>
      <c r="AG32" s="12">
        <v>212</v>
      </c>
      <c r="AH32" s="116">
        <v>636</v>
      </c>
      <c r="AI32" s="12" t="s">
        <v>251</v>
      </c>
      <c r="AJ32" s="116">
        <v>0.91500000000000004</v>
      </c>
      <c r="AK32" s="12" t="s">
        <v>2913</v>
      </c>
      <c r="AL32" s="116">
        <v>1.101</v>
      </c>
      <c r="AM32" s="116">
        <v>0.91500000000000004</v>
      </c>
      <c r="AN32" s="137">
        <v>0.05</v>
      </c>
      <c r="AO32" s="116">
        <v>0.86929999999999996</v>
      </c>
      <c r="AP32" s="12">
        <v>184.28</v>
      </c>
      <c r="AQ32" s="12" t="s">
        <v>2764</v>
      </c>
      <c r="AR32" s="118">
        <v>0.05</v>
      </c>
      <c r="AS32" s="118">
        <v>0</v>
      </c>
      <c r="AT32" s="118">
        <v>0</v>
      </c>
      <c r="AU32" s="139">
        <v>0</v>
      </c>
      <c r="AV32" s="137">
        <v>0</v>
      </c>
      <c r="AW32" s="12">
        <v>1</v>
      </c>
      <c r="AX32" s="12">
        <v>1</v>
      </c>
      <c r="AY32" s="12">
        <v>1</v>
      </c>
      <c r="AZ32" s="12">
        <v>1</v>
      </c>
      <c r="BA32" s="12">
        <v>4</v>
      </c>
      <c r="BB32" s="12" t="s">
        <v>1552</v>
      </c>
    </row>
    <row r="33" spans="2:54" ht="28.8" x14ac:dyDescent="0.3">
      <c r="B33" s="12" t="s">
        <v>1105</v>
      </c>
      <c r="C33" s="12" t="s">
        <v>304</v>
      </c>
      <c r="D33" s="12" t="s">
        <v>312</v>
      </c>
      <c r="E33" s="12" t="s">
        <v>1138</v>
      </c>
      <c r="F33" s="12" t="s">
        <v>1110</v>
      </c>
      <c r="G33" s="12" t="s">
        <v>1132</v>
      </c>
      <c r="H33" s="12" t="s">
        <v>1139</v>
      </c>
      <c r="I33" s="12" t="s">
        <v>254</v>
      </c>
      <c r="J33" s="12" t="s">
        <v>2731</v>
      </c>
      <c r="K33" s="135">
        <v>4</v>
      </c>
      <c r="L33" s="157"/>
      <c r="M33" s="133">
        <v>1.2692000000000001</v>
      </c>
      <c r="N33" s="13" t="s">
        <v>260</v>
      </c>
      <c r="O33" s="141">
        <v>2.5108999999999999</v>
      </c>
      <c r="P33" s="141">
        <v>3.2389000000000001</v>
      </c>
      <c r="Q33" s="141">
        <v>3.5571999999999999</v>
      </c>
      <c r="R33" s="141">
        <v>3.6360000000000001</v>
      </c>
      <c r="S33" s="143">
        <v>0.91930000000000001</v>
      </c>
      <c r="T33" s="143">
        <v>0.61360000000000003</v>
      </c>
      <c r="U33" s="144">
        <v>5.2600000000000001E-2</v>
      </c>
      <c r="V33" s="141">
        <v>4.3545999999999996</v>
      </c>
      <c r="W33" s="149">
        <v>4.4560000000000004</v>
      </c>
      <c r="X33" s="149">
        <v>5.38</v>
      </c>
      <c r="Y33" s="149">
        <v>5.7839999999999998</v>
      </c>
      <c r="Z33" s="149">
        <v>5.8840000000000003</v>
      </c>
      <c r="AA33" s="151">
        <v>2.4359999999999999</v>
      </c>
      <c r="AB33" s="151">
        <v>2.048</v>
      </c>
      <c r="AC33" s="150">
        <v>1.3360000000000001</v>
      </c>
      <c r="AD33" s="149">
        <v>6.7960000000000003</v>
      </c>
      <c r="AE33" s="116">
        <v>4</v>
      </c>
      <c r="AF33" s="12">
        <v>0</v>
      </c>
      <c r="AG33" s="12">
        <v>457</v>
      </c>
      <c r="AH33" s="116">
        <v>1828</v>
      </c>
      <c r="AI33" s="12" t="s">
        <v>260</v>
      </c>
      <c r="AJ33" s="116">
        <v>1.3360000000000001</v>
      </c>
      <c r="AK33" s="12" t="s">
        <v>2914</v>
      </c>
      <c r="AL33" s="116">
        <v>1.94</v>
      </c>
      <c r="AM33" s="116">
        <v>1.3360000000000001</v>
      </c>
      <c r="AN33" s="137">
        <v>0.05</v>
      </c>
      <c r="AO33" s="116">
        <v>1.2692000000000001</v>
      </c>
      <c r="AP33" s="12">
        <v>580.02</v>
      </c>
      <c r="AQ33" s="12" t="s">
        <v>2764</v>
      </c>
      <c r="AR33" s="118">
        <v>0.05</v>
      </c>
      <c r="AS33" s="118">
        <v>0</v>
      </c>
      <c r="AT33" s="118">
        <v>0</v>
      </c>
      <c r="AU33" s="139">
        <v>0</v>
      </c>
      <c r="AV33" s="137">
        <v>0</v>
      </c>
      <c r="AW33" s="12">
        <v>1</v>
      </c>
      <c r="AX33" s="12">
        <v>1</v>
      </c>
      <c r="AY33" s="12">
        <v>1</v>
      </c>
      <c r="AZ33" s="12">
        <v>1</v>
      </c>
      <c r="BA33" s="12">
        <v>5</v>
      </c>
      <c r="BB33" s="12" t="s">
        <v>1552</v>
      </c>
    </row>
    <row r="34" spans="2:54" ht="28.8" x14ac:dyDescent="0.3">
      <c r="B34" s="12" t="s">
        <v>1105</v>
      </c>
      <c r="C34" s="12" t="s">
        <v>304</v>
      </c>
      <c r="D34" s="12" t="s">
        <v>312</v>
      </c>
      <c r="E34" s="12" t="s">
        <v>1144</v>
      </c>
      <c r="F34" s="12" t="s">
        <v>1110</v>
      </c>
      <c r="G34" s="12" t="s">
        <v>1132</v>
      </c>
      <c r="H34" s="12" t="s">
        <v>1145</v>
      </c>
      <c r="I34" s="12" t="s">
        <v>254</v>
      </c>
      <c r="J34" s="12" t="s">
        <v>2731</v>
      </c>
      <c r="K34" s="135">
        <v>5</v>
      </c>
      <c r="L34" s="157"/>
      <c r="M34" s="133">
        <v>2.1280000000000001</v>
      </c>
      <c r="N34" s="13" t="s">
        <v>254</v>
      </c>
      <c r="O34" s="142"/>
      <c r="P34" s="141">
        <v>2.1907999999999999</v>
      </c>
      <c r="Q34" s="141">
        <v>2.9779</v>
      </c>
      <c r="R34" s="144">
        <v>5.2600000000000001E-2</v>
      </c>
      <c r="S34" s="141">
        <v>2.9380000000000002</v>
      </c>
      <c r="T34" s="141">
        <v>2.6160999999999999</v>
      </c>
      <c r="U34" s="141">
        <v>1.7914000000000001</v>
      </c>
      <c r="V34" s="141">
        <v>1.7256</v>
      </c>
      <c r="W34" s="153"/>
      <c r="X34" s="149">
        <v>6.79</v>
      </c>
      <c r="Y34" s="149">
        <v>8.4649999999999999</v>
      </c>
      <c r="Z34" s="150">
        <v>2.2400000000000002</v>
      </c>
      <c r="AA34" s="149">
        <v>8.3800000000000008</v>
      </c>
      <c r="AB34" s="149">
        <v>7.6950000000000003</v>
      </c>
      <c r="AC34" s="149">
        <v>5.94</v>
      </c>
      <c r="AD34" s="149">
        <v>5.8</v>
      </c>
      <c r="AE34" s="116">
        <v>5</v>
      </c>
      <c r="AF34" s="12">
        <v>0</v>
      </c>
      <c r="AG34" s="12">
        <v>387</v>
      </c>
      <c r="AH34" s="116">
        <v>1935</v>
      </c>
      <c r="AI34" s="12" t="s">
        <v>254</v>
      </c>
      <c r="AJ34" s="116">
        <v>2.2400000000000002</v>
      </c>
      <c r="AK34" s="12" t="s">
        <v>2915</v>
      </c>
      <c r="AL34" s="116">
        <v>4.66</v>
      </c>
      <c r="AM34" s="116">
        <v>2.2400000000000002</v>
      </c>
      <c r="AN34" s="137">
        <v>0.05</v>
      </c>
      <c r="AO34" s="116">
        <v>2.1280000000000001</v>
      </c>
      <c r="AP34" s="12">
        <v>823.54</v>
      </c>
      <c r="AQ34" s="12" t="s">
        <v>2764</v>
      </c>
      <c r="AR34" s="118">
        <v>0.05</v>
      </c>
      <c r="AS34" s="118">
        <v>0</v>
      </c>
      <c r="AT34" s="118">
        <v>0</v>
      </c>
      <c r="AU34" s="139">
        <v>0</v>
      </c>
      <c r="AV34" s="137">
        <v>0</v>
      </c>
      <c r="AW34" s="12">
        <v>1</v>
      </c>
      <c r="AX34" s="12">
        <v>1</v>
      </c>
      <c r="AY34" s="12">
        <v>1</v>
      </c>
      <c r="AZ34" s="12">
        <v>1</v>
      </c>
      <c r="BA34" s="12">
        <v>6</v>
      </c>
      <c r="BB34" s="12" t="s">
        <v>1552</v>
      </c>
    </row>
    <row r="35" spans="2:54" ht="28.8" x14ac:dyDescent="0.3">
      <c r="B35" s="12" t="s">
        <v>1105</v>
      </c>
      <c r="C35" s="12" t="s">
        <v>304</v>
      </c>
      <c r="D35" s="12" t="s">
        <v>312</v>
      </c>
      <c r="E35" s="12" t="s">
        <v>1150</v>
      </c>
      <c r="F35" s="12" t="s">
        <v>1110</v>
      </c>
      <c r="G35" s="12" t="s">
        <v>1132</v>
      </c>
      <c r="H35" s="12" t="s">
        <v>1151</v>
      </c>
      <c r="I35" s="12" t="s">
        <v>254</v>
      </c>
      <c r="J35" s="12" t="s">
        <v>2731</v>
      </c>
      <c r="K35" s="135">
        <v>7</v>
      </c>
      <c r="L35" s="157"/>
      <c r="M35" s="133">
        <v>2.2210999999999999</v>
      </c>
      <c r="N35" s="13" t="s">
        <v>256</v>
      </c>
      <c r="O35" s="141">
        <v>2.6716000000000002</v>
      </c>
      <c r="P35" s="141">
        <v>3.2545999999999999</v>
      </c>
      <c r="Q35" s="141">
        <v>1.2818000000000001</v>
      </c>
      <c r="R35" s="141">
        <v>1.2723</v>
      </c>
      <c r="S35" s="144">
        <v>5.2600000000000001E-2</v>
      </c>
      <c r="T35" s="141">
        <v>3.2955999999999999</v>
      </c>
      <c r="U35" s="141">
        <v>2.9773000000000001</v>
      </c>
      <c r="V35" s="141">
        <v>2.4478</v>
      </c>
      <c r="W35" s="149">
        <v>8.1549999999999994</v>
      </c>
      <c r="X35" s="149">
        <v>9.4499999999999993</v>
      </c>
      <c r="Y35" s="149">
        <v>5.0679999999999996</v>
      </c>
      <c r="Z35" s="149">
        <v>5.0469999999999997</v>
      </c>
      <c r="AA35" s="150">
        <v>2.3380000000000001</v>
      </c>
      <c r="AB35" s="149">
        <v>9.5410000000000004</v>
      </c>
      <c r="AC35" s="149">
        <v>8.8339999999999996</v>
      </c>
      <c r="AD35" s="149">
        <v>7.6580000000000004</v>
      </c>
      <c r="AE35" s="116">
        <v>7</v>
      </c>
      <c r="AF35" s="12">
        <v>0</v>
      </c>
      <c r="AG35" s="12">
        <v>49</v>
      </c>
      <c r="AH35" s="116">
        <v>343</v>
      </c>
      <c r="AI35" s="12" t="s">
        <v>256</v>
      </c>
      <c r="AJ35" s="116">
        <v>2.3380000000000001</v>
      </c>
      <c r="AK35" s="12" t="s">
        <v>2916</v>
      </c>
      <c r="AL35" s="116">
        <v>4.1509999999999998</v>
      </c>
      <c r="AM35" s="116">
        <v>2.3380000000000001</v>
      </c>
      <c r="AN35" s="137">
        <v>0.05</v>
      </c>
      <c r="AO35" s="116">
        <v>2.2210999999999999</v>
      </c>
      <c r="AP35" s="12">
        <v>108.83</v>
      </c>
      <c r="AQ35" s="12" t="s">
        <v>2764</v>
      </c>
      <c r="AR35" s="118">
        <v>0.05</v>
      </c>
      <c r="AS35" s="118">
        <v>0</v>
      </c>
      <c r="AT35" s="118">
        <v>0</v>
      </c>
      <c r="AU35" s="139">
        <v>0</v>
      </c>
      <c r="AV35" s="137">
        <v>0</v>
      </c>
      <c r="AW35" s="12">
        <v>1</v>
      </c>
      <c r="AX35" s="12">
        <v>1</v>
      </c>
      <c r="AY35" s="12">
        <v>1</v>
      </c>
      <c r="AZ35" s="12">
        <v>1</v>
      </c>
      <c r="BA35" s="12">
        <v>7</v>
      </c>
      <c r="BB35" s="12" t="s">
        <v>1552</v>
      </c>
    </row>
    <row r="36" spans="2:54" ht="28.8" x14ac:dyDescent="0.3">
      <c r="B36" s="12" t="s">
        <v>1105</v>
      </c>
      <c r="C36" s="12" t="s">
        <v>304</v>
      </c>
      <c r="D36" s="12" t="s">
        <v>312</v>
      </c>
      <c r="E36" s="12" t="s">
        <v>1156</v>
      </c>
      <c r="F36" s="12" t="s">
        <v>1110</v>
      </c>
      <c r="G36" s="12" t="s">
        <v>1157</v>
      </c>
      <c r="H36" s="12" t="s">
        <v>1158</v>
      </c>
      <c r="I36" s="12" t="s">
        <v>254</v>
      </c>
      <c r="J36" s="12" t="s">
        <v>2731</v>
      </c>
      <c r="K36" s="135">
        <v>8</v>
      </c>
      <c r="L36" s="157"/>
      <c r="M36" s="133">
        <v>2.3028</v>
      </c>
      <c r="N36" s="13" t="s">
        <v>256</v>
      </c>
      <c r="O36" s="143">
        <v>0.85170000000000001</v>
      </c>
      <c r="P36" s="143">
        <v>0.93159999999999998</v>
      </c>
      <c r="Q36" s="141">
        <v>3.9712999999999998</v>
      </c>
      <c r="R36" s="141">
        <v>3.0438000000000001</v>
      </c>
      <c r="S36" s="144">
        <v>5.2600000000000001E-2</v>
      </c>
      <c r="T36" s="141">
        <v>1.5395000000000001</v>
      </c>
      <c r="U36" s="141">
        <v>1.7966</v>
      </c>
      <c r="V36" s="146">
        <v>0.26450000000000001</v>
      </c>
      <c r="W36" s="151">
        <v>4.2640000000000002</v>
      </c>
      <c r="X36" s="151">
        <v>4.4480000000000004</v>
      </c>
      <c r="Y36" s="149">
        <v>11.448</v>
      </c>
      <c r="Z36" s="149">
        <v>9.3119999999999994</v>
      </c>
      <c r="AA36" s="150">
        <v>2.4239999999999999</v>
      </c>
      <c r="AB36" s="149">
        <v>5.8479999999999999</v>
      </c>
      <c r="AC36" s="149">
        <v>6.44</v>
      </c>
      <c r="AD36" s="152">
        <v>2.9119999999999999</v>
      </c>
      <c r="AE36" s="116">
        <v>8</v>
      </c>
      <c r="AF36" s="12">
        <v>0</v>
      </c>
      <c r="AG36" s="12">
        <v>255</v>
      </c>
      <c r="AH36" s="116">
        <v>2040</v>
      </c>
      <c r="AI36" s="12" t="s">
        <v>256</v>
      </c>
      <c r="AJ36" s="116">
        <v>2.4239999999999999</v>
      </c>
      <c r="AK36" s="12" t="s">
        <v>2917</v>
      </c>
      <c r="AL36" s="116">
        <v>3.2</v>
      </c>
      <c r="AM36" s="116">
        <v>2.4239999999999999</v>
      </c>
      <c r="AN36" s="137">
        <v>0.05</v>
      </c>
      <c r="AO36" s="116">
        <v>2.3028</v>
      </c>
      <c r="AP36" s="12">
        <v>587.21</v>
      </c>
      <c r="AQ36" s="12" t="s">
        <v>2764</v>
      </c>
      <c r="AR36" s="118">
        <v>0.05</v>
      </c>
      <c r="AS36" s="118">
        <v>0</v>
      </c>
      <c r="AT36" s="118">
        <v>0</v>
      </c>
      <c r="AU36" s="139">
        <v>0</v>
      </c>
      <c r="AV36" s="137">
        <v>0</v>
      </c>
      <c r="AW36" s="12">
        <v>1</v>
      </c>
      <c r="AX36" s="12">
        <v>1</v>
      </c>
      <c r="AY36" s="12">
        <v>1</v>
      </c>
      <c r="AZ36" s="12">
        <v>1</v>
      </c>
      <c r="BA36" s="12">
        <v>8</v>
      </c>
      <c r="BB36" s="12" t="s">
        <v>1552</v>
      </c>
    </row>
    <row r="37" spans="2:54" ht="28.8" x14ac:dyDescent="0.3">
      <c r="B37" s="12" t="s">
        <v>1105</v>
      </c>
      <c r="C37" s="12" t="s">
        <v>304</v>
      </c>
      <c r="D37" s="12" t="s">
        <v>312</v>
      </c>
      <c r="E37" s="12" t="s">
        <v>1163</v>
      </c>
      <c r="F37" s="12" t="s">
        <v>1110</v>
      </c>
      <c r="G37" s="12" t="s">
        <v>1157</v>
      </c>
      <c r="H37" s="12" t="s">
        <v>1164</v>
      </c>
      <c r="I37" s="12" t="s">
        <v>254</v>
      </c>
      <c r="J37" s="12" t="s">
        <v>2731</v>
      </c>
      <c r="K37" s="135">
        <v>9</v>
      </c>
      <c r="L37" s="157"/>
      <c r="M37" s="133">
        <v>2.7103999999999999</v>
      </c>
      <c r="N37" s="13" t="s">
        <v>260</v>
      </c>
      <c r="O37" s="141">
        <v>2.2309000000000001</v>
      </c>
      <c r="P37" s="146">
        <v>0.32819999999999999</v>
      </c>
      <c r="Q37" s="141">
        <v>4.5087999999999999</v>
      </c>
      <c r="R37" s="141">
        <v>2.6890999999999998</v>
      </c>
      <c r="S37" s="141">
        <v>1.7461</v>
      </c>
      <c r="T37" s="141">
        <v>2.8218999999999999</v>
      </c>
      <c r="U37" s="144">
        <v>5.2600000000000001E-2</v>
      </c>
      <c r="V37" s="141">
        <v>2.8252999999999999</v>
      </c>
      <c r="W37" s="149">
        <v>8.7569999999999997</v>
      </c>
      <c r="X37" s="152">
        <v>3.6</v>
      </c>
      <c r="Y37" s="149">
        <v>14.930999999999999</v>
      </c>
      <c r="Z37" s="149">
        <v>9.9990000000000006</v>
      </c>
      <c r="AA37" s="149">
        <v>7.4429999999999996</v>
      </c>
      <c r="AB37" s="149">
        <v>10.359</v>
      </c>
      <c r="AC37" s="150">
        <v>2.8530000000000002</v>
      </c>
      <c r="AD37" s="149">
        <v>10.368</v>
      </c>
      <c r="AE37" s="116">
        <v>9</v>
      </c>
      <c r="AF37" s="12">
        <v>0</v>
      </c>
      <c r="AG37" s="12">
        <v>297</v>
      </c>
      <c r="AH37" s="116">
        <v>2673</v>
      </c>
      <c r="AI37" s="12" t="s">
        <v>260</v>
      </c>
      <c r="AJ37" s="116">
        <v>2.8530000000000002</v>
      </c>
      <c r="AK37" s="12" t="s">
        <v>2918</v>
      </c>
      <c r="AL37" s="116">
        <v>4.6319999999999997</v>
      </c>
      <c r="AM37" s="116">
        <v>2.8530000000000002</v>
      </c>
      <c r="AN37" s="137">
        <v>0.05</v>
      </c>
      <c r="AO37" s="116">
        <v>2.7103999999999999</v>
      </c>
      <c r="AP37" s="12">
        <v>804.97</v>
      </c>
      <c r="AQ37" s="12" t="s">
        <v>2764</v>
      </c>
      <c r="AR37" s="118">
        <v>0.05</v>
      </c>
      <c r="AS37" s="118">
        <v>0</v>
      </c>
      <c r="AT37" s="118">
        <v>0</v>
      </c>
      <c r="AU37" s="139">
        <v>0</v>
      </c>
      <c r="AV37" s="137">
        <v>0</v>
      </c>
      <c r="AW37" s="12">
        <v>1</v>
      </c>
      <c r="AX37" s="12">
        <v>1</v>
      </c>
      <c r="AY37" s="12">
        <v>1</v>
      </c>
      <c r="AZ37" s="12">
        <v>1</v>
      </c>
      <c r="BA37" s="12">
        <v>9</v>
      </c>
      <c r="BB37" s="12" t="s">
        <v>1552</v>
      </c>
    </row>
    <row r="38" spans="2:54" ht="28.8" x14ac:dyDescent="0.3">
      <c r="B38" s="12" t="s">
        <v>1105</v>
      </c>
      <c r="C38" s="12" t="s">
        <v>304</v>
      </c>
      <c r="D38" s="12" t="s">
        <v>312</v>
      </c>
      <c r="E38" s="12" t="s">
        <v>1169</v>
      </c>
      <c r="F38" s="12" t="s">
        <v>1110</v>
      </c>
      <c r="G38" s="12" t="s">
        <v>1157</v>
      </c>
      <c r="H38" s="12" t="s">
        <v>1170</v>
      </c>
      <c r="I38" s="12" t="s">
        <v>254</v>
      </c>
      <c r="J38" s="12" t="s">
        <v>2731</v>
      </c>
      <c r="K38" s="135">
        <v>10</v>
      </c>
      <c r="L38" s="157"/>
      <c r="M38" s="133">
        <v>3.5625</v>
      </c>
      <c r="N38" s="13" t="s">
        <v>259</v>
      </c>
      <c r="O38" s="146">
        <v>0.35020000000000001</v>
      </c>
      <c r="P38" s="141">
        <v>2.2281</v>
      </c>
      <c r="Q38" s="141">
        <v>2.7277</v>
      </c>
      <c r="R38" s="145">
        <v>0.1565</v>
      </c>
      <c r="S38" s="141">
        <v>3.7073999999999998</v>
      </c>
      <c r="T38" s="144">
        <v>5.2600000000000001E-2</v>
      </c>
      <c r="U38" s="141">
        <v>2.7221000000000002</v>
      </c>
      <c r="V38" s="141">
        <v>2.0876999999999999</v>
      </c>
      <c r="W38" s="152">
        <v>4.8099999999999996</v>
      </c>
      <c r="X38" s="149">
        <v>11.5</v>
      </c>
      <c r="Y38" s="149">
        <v>13.28</v>
      </c>
      <c r="Z38" s="154">
        <v>4.12</v>
      </c>
      <c r="AA38" s="149">
        <v>16.77</v>
      </c>
      <c r="AB38" s="150">
        <v>3.75</v>
      </c>
      <c r="AC38" s="149">
        <v>13.26</v>
      </c>
      <c r="AD38" s="149">
        <v>11</v>
      </c>
      <c r="AE38" s="116">
        <v>10</v>
      </c>
      <c r="AF38" s="12">
        <v>0</v>
      </c>
      <c r="AG38" s="12">
        <v>39</v>
      </c>
      <c r="AH38" s="116">
        <v>390</v>
      </c>
      <c r="AI38" s="12" t="s">
        <v>259</v>
      </c>
      <c r="AJ38" s="116">
        <v>3.75</v>
      </c>
      <c r="AK38" s="12" t="s">
        <v>2796</v>
      </c>
      <c r="AL38" s="116">
        <v>4.2267000000000001</v>
      </c>
      <c r="AM38" s="116">
        <v>3.75</v>
      </c>
      <c r="AN38" s="137">
        <v>0.05</v>
      </c>
      <c r="AO38" s="116">
        <v>3.5625</v>
      </c>
      <c r="AP38" s="12">
        <v>138.94</v>
      </c>
      <c r="AQ38" s="12" t="s">
        <v>2764</v>
      </c>
      <c r="AR38" s="118">
        <v>0.05</v>
      </c>
      <c r="AS38" s="118">
        <v>0</v>
      </c>
      <c r="AT38" s="118">
        <v>0</v>
      </c>
      <c r="AU38" s="139">
        <v>0</v>
      </c>
      <c r="AV38" s="137">
        <v>0</v>
      </c>
      <c r="AW38" s="12">
        <v>1</v>
      </c>
      <c r="AX38" s="12">
        <v>1</v>
      </c>
      <c r="AY38" s="12">
        <v>1</v>
      </c>
      <c r="AZ38" s="12">
        <v>1</v>
      </c>
      <c r="BA38" s="12">
        <v>10</v>
      </c>
      <c r="BB38" s="12" t="s">
        <v>1552</v>
      </c>
    </row>
    <row r="39" spans="2:54" ht="28.8" x14ac:dyDescent="0.3">
      <c r="B39" s="12" t="s">
        <v>1105</v>
      </c>
      <c r="C39" s="12" t="s">
        <v>304</v>
      </c>
      <c r="D39" s="12" t="s">
        <v>312</v>
      </c>
      <c r="E39" s="12" t="s">
        <v>1175</v>
      </c>
      <c r="F39" s="12" t="s">
        <v>1176</v>
      </c>
      <c r="G39" s="12" t="s">
        <v>1111</v>
      </c>
      <c r="H39" s="12" t="s">
        <v>1177</v>
      </c>
      <c r="I39" s="12" t="s">
        <v>256</v>
      </c>
      <c r="J39" s="12" t="s">
        <v>2731</v>
      </c>
      <c r="K39" s="135">
        <v>1</v>
      </c>
      <c r="L39" s="157"/>
      <c r="M39" s="133">
        <v>0.2888</v>
      </c>
      <c r="N39" s="13" t="s">
        <v>249</v>
      </c>
      <c r="O39" s="141">
        <v>1.7458</v>
      </c>
      <c r="P39" s="144">
        <v>5.2600000000000001E-2</v>
      </c>
      <c r="Q39" s="141">
        <v>2.3795000000000002</v>
      </c>
      <c r="R39" s="141">
        <v>3.8302999999999998</v>
      </c>
      <c r="S39" s="145">
        <v>0.1981</v>
      </c>
      <c r="T39" s="141">
        <v>4.5747999999999998</v>
      </c>
      <c r="U39" s="141">
        <v>2.9093</v>
      </c>
      <c r="V39" s="141">
        <v>4.6614000000000004</v>
      </c>
      <c r="W39" s="149">
        <v>0.79300000000000004</v>
      </c>
      <c r="X39" s="150">
        <v>0.30399999999999999</v>
      </c>
      <c r="Y39" s="149">
        <v>0.97599999999999998</v>
      </c>
      <c r="Z39" s="149">
        <v>1.395</v>
      </c>
      <c r="AA39" s="154">
        <v>0.34599999999999997</v>
      </c>
      <c r="AB39" s="149">
        <v>1.61</v>
      </c>
      <c r="AC39" s="149">
        <v>1.129</v>
      </c>
      <c r="AD39" s="149">
        <v>1.635</v>
      </c>
      <c r="AE39" s="116">
        <v>1</v>
      </c>
      <c r="AF39" s="12">
        <v>0</v>
      </c>
      <c r="AG39" s="12">
        <v>204</v>
      </c>
      <c r="AH39" s="116">
        <v>204</v>
      </c>
      <c r="AI39" s="12" t="s">
        <v>249</v>
      </c>
      <c r="AJ39" s="116">
        <v>0.30399999999999999</v>
      </c>
      <c r="AK39" s="12" t="s">
        <v>2919</v>
      </c>
      <c r="AL39" s="116">
        <v>0.48099999999999998</v>
      </c>
      <c r="AM39" s="116">
        <v>0.30399999999999999</v>
      </c>
      <c r="AN39" s="137">
        <v>0.05</v>
      </c>
      <c r="AO39" s="116">
        <v>0.2888</v>
      </c>
      <c r="AP39" s="12">
        <v>58.92</v>
      </c>
      <c r="AQ39" s="12" t="s">
        <v>2764</v>
      </c>
      <c r="AR39" s="118">
        <v>0.05</v>
      </c>
      <c r="AS39" s="118">
        <v>0</v>
      </c>
      <c r="AT39" s="118">
        <v>0</v>
      </c>
      <c r="AU39" s="139">
        <v>0</v>
      </c>
      <c r="AV39" s="137">
        <v>0</v>
      </c>
      <c r="AW39" s="12">
        <v>1</v>
      </c>
      <c r="AX39" s="12">
        <v>1</v>
      </c>
      <c r="AY39" s="12">
        <v>1</v>
      </c>
      <c r="AZ39" s="12">
        <v>1</v>
      </c>
      <c r="BA39" s="12">
        <v>11</v>
      </c>
      <c r="BB39" s="12" t="s">
        <v>1552</v>
      </c>
    </row>
    <row r="40" spans="2:54" ht="28.8" x14ac:dyDescent="0.3">
      <c r="B40" s="12" t="s">
        <v>1105</v>
      </c>
      <c r="C40" s="12" t="s">
        <v>304</v>
      </c>
      <c r="D40" s="12" t="s">
        <v>312</v>
      </c>
      <c r="E40" s="12" t="s">
        <v>1181</v>
      </c>
      <c r="F40" s="12" t="s">
        <v>1176</v>
      </c>
      <c r="G40" s="12" t="s">
        <v>1111</v>
      </c>
      <c r="H40" s="12" t="s">
        <v>1182</v>
      </c>
      <c r="I40" s="12" t="s">
        <v>256</v>
      </c>
      <c r="J40" s="12" t="s">
        <v>2731</v>
      </c>
      <c r="K40" s="135">
        <v>1.5</v>
      </c>
      <c r="L40" s="157"/>
      <c r="M40" s="133">
        <v>0.95469999999999999</v>
      </c>
      <c r="N40" s="13" t="s">
        <v>262</v>
      </c>
      <c r="O40" s="146">
        <v>0.3669</v>
      </c>
      <c r="P40" s="141">
        <v>1.0032000000000001</v>
      </c>
      <c r="Q40" s="141">
        <v>1.1572</v>
      </c>
      <c r="R40" s="143">
        <v>0.97340000000000004</v>
      </c>
      <c r="S40" s="143">
        <v>0.56489999999999996</v>
      </c>
      <c r="T40" s="143">
        <v>0.81159999999999999</v>
      </c>
      <c r="U40" s="141">
        <v>1.0959000000000001</v>
      </c>
      <c r="V40" s="144">
        <v>5.2699999999999997E-2</v>
      </c>
      <c r="W40" s="152">
        <v>1.3049999999999999</v>
      </c>
      <c r="X40" s="149">
        <v>1.9125000000000001</v>
      </c>
      <c r="Y40" s="149">
        <v>2.0594999999999999</v>
      </c>
      <c r="Z40" s="151">
        <v>1.8839999999999999</v>
      </c>
      <c r="AA40" s="151">
        <v>1.494</v>
      </c>
      <c r="AB40" s="151">
        <v>1.7295</v>
      </c>
      <c r="AC40" s="149">
        <v>2.0009999999999999</v>
      </c>
      <c r="AD40" s="150">
        <v>1.0049999999999999</v>
      </c>
      <c r="AE40" s="116">
        <v>1.5</v>
      </c>
      <c r="AF40" s="12">
        <v>0</v>
      </c>
      <c r="AG40" s="12">
        <v>309</v>
      </c>
      <c r="AH40" s="116">
        <v>463.5</v>
      </c>
      <c r="AI40" s="12" t="s">
        <v>262</v>
      </c>
      <c r="AJ40" s="116">
        <v>1.0049999999999999</v>
      </c>
      <c r="AK40" s="12" t="s">
        <v>2770</v>
      </c>
      <c r="AL40" s="116">
        <v>1.268</v>
      </c>
      <c r="AM40" s="116">
        <v>1.0049999999999999</v>
      </c>
      <c r="AN40" s="137">
        <v>0.05</v>
      </c>
      <c r="AO40" s="116">
        <v>0.95469999999999999</v>
      </c>
      <c r="AP40" s="12">
        <v>295.02</v>
      </c>
      <c r="AQ40" s="12" t="s">
        <v>2764</v>
      </c>
      <c r="AR40" s="118">
        <v>0.05</v>
      </c>
      <c r="AS40" s="118">
        <v>0</v>
      </c>
      <c r="AT40" s="118">
        <v>0</v>
      </c>
      <c r="AU40" s="139">
        <v>0</v>
      </c>
      <c r="AV40" s="137">
        <v>0</v>
      </c>
      <c r="AW40" s="12">
        <v>1</v>
      </c>
      <c r="AX40" s="12">
        <v>1</v>
      </c>
      <c r="AY40" s="12">
        <v>1</v>
      </c>
      <c r="AZ40" s="12">
        <v>1</v>
      </c>
      <c r="BA40" s="12">
        <v>12</v>
      </c>
      <c r="BB40" s="12" t="s">
        <v>1552</v>
      </c>
    </row>
    <row r="41" spans="2:54" ht="28.8" x14ac:dyDescent="0.3">
      <c r="B41" s="12" t="s">
        <v>1105</v>
      </c>
      <c r="C41" s="12" t="s">
        <v>304</v>
      </c>
      <c r="D41" s="12" t="s">
        <v>312</v>
      </c>
      <c r="E41" s="12" t="s">
        <v>1185</v>
      </c>
      <c r="F41" s="12" t="s">
        <v>1176</v>
      </c>
      <c r="G41" s="12" t="s">
        <v>1111</v>
      </c>
      <c r="H41" s="12" t="s">
        <v>1186</v>
      </c>
      <c r="I41" s="12" t="s">
        <v>256</v>
      </c>
      <c r="J41" s="12" t="s">
        <v>2731</v>
      </c>
      <c r="K41" s="135">
        <v>2</v>
      </c>
      <c r="L41" s="157"/>
      <c r="M41" s="133">
        <v>0.80559999999999998</v>
      </c>
      <c r="N41" s="13" t="s">
        <v>262</v>
      </c>
      <c r="O41" s="141">
        <v>1.3833</v>
      </c>
      <c r="P41" s="146">
        <v>0.37040000000000001</v>
      </c>
      <c r="Q41" s="141">
        <v>2.7660999999999998</v>
      </c>
      <c r="R41" s="141">
        <v>1.6986000000000001</v>
      </c>
      <c r="S41" s="146">
        <v>0.48959999999999998</v>
      </c>
      <c r="T41" s="141">
        <v>3.2155</v>
      </c>
      <c r="U41" s="146">
        <v>0.43990000000000001</v>
      </c>
      <c r="V41" s="144">
        <v>5.2600000000000001E-2</v>
      </c>
      <c r="W41" s="149">
        <v>1.92</v>
      </c>
      <c r="X41" s="152">
        <v>1.1040000000000001</v>
      </c>
      <c r="Y41" s="149">
        <v>3.0339999999999998</v>
      </c>
      <c r="Z41" s="149">
        <v>2.1739999999999999</v>
      </c>
      <c r="AA41" s="152">
        <v>1.2</v>
      </c>
      <c r="AB41" s="149">
        <v>3.3959999999999999</v>
      </c>
      <c r="AC41" s="152">
        <v>1.1599999999999999</v>
      </c>
      <c r="AD41" s="150">
        <v>0.84799999999999998</v>
      </c>
      <c r="AE41" s="116">
        <v>2</v>
      </c>
      <c r="AF41" s="12">
        <v>0</v>
      </c>
      <c r="AG41" s="12">
        <v>281</v>
      </c>
      <c r="AH41" s="116">
        <v>562</v>
      </c>
      <c r="AI41" s="12" t="s">
        <v>262</v>
      </c>
      <c r="AJ41" s="116">
        <v>0.84799999999999998</v>
      </c>
      <c r="AK41" s="12" t="s">
        <v>2768</v>
      </c>
      <c r="AL41" s="116">
        <v>1.0373000000000001</v>
      </c>
      <c r="AM41" s="116">
        <v>0.84799999999999998</v>
      </c>
      <c r="AN41" s="137">
        <v>0.05</v>
      </c>
      <c r="AO41" s="116">
        <v>0.80559999999999998</v>
      </c>
      <c r="AP41" s="12">
        <v>226.37</v>
      </c>
      <c r="AQ41" s="12" t="s">
        <v>2764</v>
      </c>
      <c r="AR41" s="118">
        <v>0.05</v>
      </c>
      <c r="AS41" s="118">
        <v>0</v>
      </c>
      <c r="AT41" s="118">
        <v>0</v>
      </c>
      <c r="AU41" s="139">
        <v>0</v>
      </c>
      <c r="AV41" s="137">
        <v>0</v>
      </c>
      <c r="AW41" s="12">
        <v>1</v>
      </c>
      <c r="AX41" s="12">
        <v>1</v>
      </c>
      <c r="AY41" s="12">
        <v>1</v>
      </c>
      <c r="AZ41" s="12">
        <v>1</v>
      </c>
      <c r="BA41" s="12">
        <v>13</v>
      </c>
      <c r="BB41" s="12" t="s">
        <v>1552</v>
      </c>
    </row>
    <row r="42" spans="2:54" ht="28.8" x14ac:dyDescent="0.3">
      <c r="B42" s="12" t="s">
        <v>1105</v>
      </c>
      <c r="C42" s="12" t="s">
        <v>304</v>
      </c>
      <c r="D42" s="12" t="s">
        <v>312</v>
      </c>
      <c r="E42" s="12" t="s">
        <v>1189</v>
      </c>
      <c r="F42" s="12" t="s">
        <v>1176</v>
      </c>
      <c r="G42" s="12" t="s">
        <v>1132</v>
      </c>
      <c r="H42" s="12" t="s">
        <v>1190</v>
      </c>
      <c r="I42" s="12" t="s">
        <v>256</v>
      </c>
      <c r="J42" s="12" t="s">
        <v>2731</v>
      </c>
      <c r="K42" s="135">
        <v>3</v>
      </c>
      <c r="L42" s="157"/>
      <c r="M42" s="133">
        <v>1.7327999999999999</v>
      </c>
      <c r="N42" s="13" t="s">
        <v>249</v>
      </c>
      <c r="O42" s="141">
        <v>1.5606</v>
      </c>
      <c r="P42" s="144">
        <v>5.2600000000000001E-2</v>
      </c>
      <c r="Q42" s="141">
        <v>1.8496999999999999</v>
      </c>
      <c r="R42" s="141">
        <v>1.3182</v>
      </c>
      <c r="S42" s="141">
        <v>1.5364</v>
      </c>
      <c r="T42" s="143">
        <v>0.88370000000000004</v>
      </c>
      <c r="U42" s="146">
        <v>0.31059999999999999</v>
      </c>
      <c r="V42" s="141">
        <v>1.4341999999999999</v>
      </c>
      <c r="W42" s="149">
        <v>4.4370000000000003</v>
      </c>
      <c r="X42" s="150">
        <v>1.8240000000000001</v>
      </c>
      <c r="Y42" s="149">
        <v>4.9379999999999997</v>
      </c>
      <c r="Z42" s="149">
        <v>4.0170000000000003</v>
      </c>
      <c r="AA42" s="149">
        <v>4.3949999999999996</v>
      </c>
      <c r="AB42" s="151">
        <v>3.2639999999999998</v>
      </c>
      <c r="AC42" s="152">
        <v>2.2709999999999999</v>
      </c>
      <c r="AD42" s="149">
        <v>4.218</v>
      </c>
      <c r="AE42" s="116">
        <v>3</v>
      </c>
      <c r="AF42" s="12">
        <v>0</v>
      </c>
      <c r="AG42" s="12">
        <v>318</v>
      </c>
      <c r="AH42" s="116">
        <v>954</v>
      </c>
      <c r="AI42" s="12" t="s">
        <v>249</v>
      </c>
      <c r="AJ42" s="116">
        <v>1.8240000000000001</v>
      </c>
      <c r="AK42" s="12" t="s">
        <v>2771</v>
      </c>
      <c r="AL42" s="116">
        <v>2.4529999999999998</v>
      </c>
      <c r="AM42" s="116">
        <v>1.8240000000000001</v>
      </c>
      <c r="AN42" s="137">
        <v>0.05</v>
      </c>
      <c r="AO42" s="116">
        <v>1.7327999999999999</v>
      </c>
      <c r="AP42" s="12">
        <v>551.03</v>
      </c>
      <c r="AQ42" s="12" t="s">
        <v>2764</v>
      </c>
      <c r="AR42" s="118">
        <v>0.05</v>
      </c>
      <c r="AS42" s="118">
        <v>0</v>
      </c>
      <c r="AT42" s="118">
        <v>0</v>
      </c>
      <c r="AU42" s="139">
        <v>0</v>
      </c>
      <c r="AV42" s="137">
        <v>0</v>
      </c>
      <c r="AW42" s="12">
        <v>1</v>
      </c>
      <c r="AX42" s="12">
        <v>1</v>
      </c>
      <c r="AY42" s="12">
        <v>1</v>
      </c>
      <c r="AZ42" s="12">
        <v>1</v>
      </c>
      <c r="BA42" s="12">
        <v>14</v>
      </c>
      <c r="BB42" s="12" t="s">
        <v>1552</v>
      </c>
    </row>
    <row r="43" spans="2:54" ht="28.8" x14ac:dyDescent="0.3">
      <c r="B43" s="12" t="s">
        <v>1105</v>
      </c>
      <c r="C43" s="12" t="s">
        <v>304</v>
      </c>
      <c r="D43" s="12" t="s">
        <v>312</v>
      </c>
      <c r="E43" s="12" t="s">
        <v>1193</v>
      </c>
      <c r="F43" s="12" t="s">
        <v>1176</v>
      </c>
      <c r="G43" s="12" t="s">
        <v>1132</v>
      </c>
      <c r="H43" s="12" t="s">
        <v>1194</v>
      </c>
      <c r="I43" s="12" t="s">
        <v>256</v>
      </c>
      <c r="J43" s="12" t="s">
        <v>2731</v>
      </c>
      <c r="K43" s="135">
        <v>3.5</v>
      </c>
      <c r="L43" s="157"/>
      <c r="M43" s="133">
        <v>1.0772999999999999</v>
      </c>
      <c r="N43" s="13" t="s">
        <v>254</v>
      </c>
      <c r="O43" s="141">
        <v>4.4321000000000002</v>
      </c>
      <c r="P43" s="141">
        <v>2.0148999999999999</v>
      </c>
      <c r="Q43" s="141">
        <v>3.9512999999999998</v>
      </c>
      <c r="R43" s="144">
        <v>5.2600000000000001E-2</v>
      </c>
      <c r="S43" s="141">
        <v>2.9668999999999999</v>
      </c>
      <c r="T43" s="141">
        <v>1.6640999999999999</v>
      </c>
      <c r="U43" s="141">
        <v>4.1722000000000001</v>
      </c>
      <c r="V43" s="143">
        <v>0.72840000000000005</v>
      </c>
      <c r="W43" s="149">
        <v>5.8520000000000003</v>
      </c>
      <c r="X43" s="149">
        <v>3.2480000000000002</v>
      </c>
      <c r="Y43" s="149">
        <v>5.3339999999999996</v>
      </c>
      <c r="Z43" s="150">
        <v>1.1339999999999999</v>
      </c>
      <c r="AA43" s="149">
        <v>4.2735000000000003</v>
      </c>
      <c r="AB43" s="149">
        <v>2.87</v>
      </c>
      <c r="AC43" s="149">
        <v>5.5720000000000001</v>
      </c>
      <c r="AD43" s="151">
        <v>1.8620000000000001</v>
      </c>
      <c r="AE43" s="116">
        <v>3.5</v>
      </c>
      <c r="AF43" s="12">
        <v>0</v>
      </c>
      <c r="AG43" s="12">
        <v>36</v>
      </c>
      <c r="AH43" s="116">
        <v>126</v>
      </c>
      <c r="AI43" s="12" t="s">
        <v>254</v>
      </c>
      <c r="AJ43" s="116">
        <v>1.1339999999999999</v>
      </c>
      <c r="AK43" s="12" t="s">
        <v>2788</v>
      </c>
      <c r="AL43" s="116">
        <v>1.9553</v>
      </c>
      <c r="AM43" s="116">
        <v>1.1339999999999999</v>
      </c>
      <c r="AN43" s="137">
        <v>0.05</v>
      </c>
      <c r="AO43" s="116">
        <v>1.0772999999999999</v>
      </c>
      <c r="AP43" s="12">
        <v>38.78</v>
      </c>
      <c r="AQ43" s="12" t="s">
        <v>2764</v>
      </c>
      <c r="AR43" s="118">
        <v>0.05</v>
      </c>
      <c r="AS43" s="118">
        <v>0</v>
      </c>
      <c r="AT43" s="118">
        <v>0</v>
      </c>
      <c r="AU43" s="139">
        <v>0</v>
      </c>
      <c r="AV43" s="137">
        <v>0</v>
      </c>
      <c r="AW43" s="12">
        <v>1</v>
      </c>
      <c r="AX43" s="12">
        <v>1</v>
      </c>
      <c r="AY43" s="12">
        <v>1</v>
      </c>
      <c r="AZ43" s="12">
        <v>1</v>
      </c>
      <c r="BA43" s="12">
        <v>15</v>
      </c>
      <c r="BB43" s="12" t="s">
        <v>1552</v>
      </c>
    </row>
    <row r="44" spans="2:54" ht="28.8" x14ac:dyDescent="0.3">
      <c r="B44" s="12" t="s">
        <v>1105</v>
      </c>
      <c r="C44" s="12" t="s">
        <v>304</v>
      </c>
      <c r="D44" s="12" t="s">
        <v>312</v>
      </c>
      <c r="E44" s="12" t="s">
        <v>1197</v>
      </c>
      <c r="F44" s="12" t="s">
        <v>1176</v>
      </c>
      <c r="G44" s="12" t="s">
        <v>1132</v>
      </c>
      <c r="H44" s="12" t="s">
        <v>1198</v>
      </c>
      <c r="I44" s="12" t="s">
        <v>256</v>
      </c>
      <c r="J44" s="12" t="s">
        <v>2731</v>
      </c>
      <c r="K44" s="135">
        <v>4</v>
      </c>
      <c r="L44" s="157"/>
      <c r="M44" s="133">
        <v>1.3186</v>
      </c>
      <c r="N44" s="13" t="s">
        <v>254</v>
      </c>
      <c r="O44" s="143">
        <v>0.68059999999999998</v>
      </c>
      <c r="P44" s="141">
        <v>3.1467999999999998</v>
      </c>
      <c r="Q44" s="141">
        <v>2.4946000000000002</v>
      </c>
      <c r="R44" s="144">
        <v>5.2600000000000001E-2</v>
      </c>
      <c r="S44" s="141">
        <v>3.1135000000000002</v>
      </c>
      <c r="T44" s="141">
        <v>1.4298</v>
      </c>
      <c r="U44" s="141">
        <v>1.6452</v>
      </c>
      <c r="V44" s="141">
        <v>2.2004000000000001</v>
      </c>
      <c r="W44" s="151">
        <v>2.2160000000000002</v>
      </c>
      <c r="X44" s="149">
        <v>5.468</v>
      </c>
      <c r="Y44" s="149">
        <v>4.6079999999999997</v>
      </c>
      <c r="Z44" s="150">
        <v>1.3879999999999999</v>
      </c>
      <c r="AA44" s="149">
        <v>5.4240000000000004</v>
      </c>
      <c r="AB44" s="149">
        <v>3.2040000000000002</v>
      </c>
      <c r="AC44" s="149">
        <v>3.488</v>
      </c>
      <c r="AD44" s="149">
        <v>4.22</v>
      </c>
      <c r="AE44" s="116">
        <v>4</v>
      </c>
      <c r="AF44" s="12">
        <v>0</v>
      </c>
      <c r="AG44" s="12">
        <v>87</v>
      </c>
      <c r="AH44" s="116">
        <v>348</v>
      </c>
      <c r="AI44" s="12" t="s">
        <v>254</v>
      </c>
      <c r="AJ44" s="116">
        <v>1.3879999999999999</v>
      </c>
      <c r="AK44" s="12" t="s">
        <v>2920</v>
      </c>
      <c r="AL44" s="116">
        <v>2.2692999999999999</v>
      </c>
      <c r="AM44" s="116">
        <v>1.3879999999999999</v>
      </c>
      <c r="AN44" s="137">
        <v>0.05</v>
      </c>
      <c r="AO44" s="116">
        <v>1.3186</v>
      </c>
      <c r="AP44" s="12">
        <v>114.72</v>
      </c>
      <c r="AQ44" s="12" t="s">
        <v>2764</v>
      </c>
      <c r="AR44" s="118">
        <v>0.05</v>
      </c>
      <c r="AS44" s="118">
        <v>0</v>
      </c>
      <c r="AT44" s="118">
        <v>0</v>
      </c>
      <c r="AU44" s="139">
        <v>0</v>
      </c>
      <c r="AV44" s="137">
        <v>0</v>
      </c>
      <c r="AW44" s="12">
        <v>1</v>
      </c>
      <c r="AX44" s="12">
        <v>1</v>
      </c>
      <c r="AY44" s="12">
        <v>1</v>
      </c>
      <c r="AZ44" s="12">
        <v>1</v>
      </c>
      <c r="BA44" s="12">
        <v>16</v>
      </c>
      <c r="BB44" s="12" t="s">
        <v>1552</v>
      </c>
    </row>
    <row r="45" spans="2:54" ht="28.8" x14ac:dyDescent="0.3">
      <c r="B45" s="12" t="s">
        <v>1105</v>
      </c>
      <c r="C45" s="12" t="s">
        <v>304</v>
      </c>
      <c r="D45" s="12" t="s">
        <v>312</v>
      </c>
      <c r="E45" s="12" t="s">
        <v>1201</v>
      </c>
      <c r="F45" s="12" t="s">
        <v>1176</v>
      </c>
      <c r="G45" s="12" t="s">
        <v>1132</v>
      </c>
      <c r="H45" s="12" t="s">
        <v>1202</v>
      </c>
      <c r="I45" s="12" t="s">
        <v>256</v>
      </c>
      <c r="J45" s="12" t="s">
        <v>2731</v>
      </c>
      <c r="K45" s="135">
        <v>5</v>
      </c>
      <c r="L45" s="157"/>
      <c r="M45" s="133">
        <v>4.4603000000000002</v>
      </c>
      <c r="N45" s="13" t="s">
        <v>259</v>
      </c>
      <c r="O45" s="143">
        <v>0.84630000000000005</v>
      </c>
      <c r="P45" s="145">
        <v>0.16919999999999999</v>
      </c>
      <c r="Q45" s="143">
        <v>0.68600000000000005</v>
      </c>
      <c r="R45" s="143">
        <v>0.82840000000000003</v>
      </c>
      <c r="S45" s="145">
        <v>0.18149999999999999</v>
      </c>
      <c r="T45" s="144">
        <v>5.2600000000000001E-2</v>
      </c>
      <c r="U45" s="146">
        <v>0.47189999999999999</v>
      </c>
      <c r="V45" s="142"/>
      <c r="W45" s="151">
        <v>8.2349999999999994</v>
      </c>
      <c r="X45" s="154">
        <v>5.2149999999999999</v>
      </c>
      <c r="Y45" s="151">
        <v>7.52</v>
      </c>
      <c r="Z45" s="151">
        <v>8.1549999999999994</v>
      </c>
      <c r="AA45" s="154">
        <v>5.27</v>
      </c>
      <c r="AB45" s="150">
        <v>4.6950000000000003</v>
      </c>
      <c r="AC45" s="152">
        <v>6.5650000000000004</v>
      </c>
      <c r="AD45" s="153"/>
      <c r="AE45" s="116">
        <v>5</v>
      </c>
      <c r="AF45" s="12">
        <v>0</v>
      </c>
      <c r="AG45" s="12">
        <v>596</v>
      </c>
      <c r="AH45" s="116">
        <v>2980</v>
      </c>
      <c r="AI45" s="12" t="s">
        <v>259</v>
      </c>
      <c r="AJ45" s="116">
        <v>4.6950000000000003</v>
      </c>
      <c r="AK45" s="12" t="s">
        <v>2772</v>
      </c>
      <c r="AL45" s="116">
        <v>5.0599999999999996</v>
      </c>
      <c r="AM45" s="116">
        <v>4.6950000000000003</v>
      </c>
      <c r="AN45" s="137">
        <v>0.05</v>
      </c>
      <c r="AO45" s="116">
        <v>4.4603000000000002</v>
      </c>
      <c r="AP45" s="12">
        <v>2658.31</v>
      </c>
      <c r="AQ45" s="12" t="s">
        <v>2764</v>
      </c>
      <c r="AR45" s="118">
        <v>0.05</v>
      </c>
      <c r="AS45" s="118">
        <v>0</v>
      </c>
      <c r="AT45" s="118">
        <v>0</v>
      </c>
      <c r="AU45" s="139">
        <v>0</v>
      </c>
      <c r="AV45" s="137">
        <v>0</v>
      </c>
      <c r="AW45" s="12">
        <v>1</v>
      </c>
      <c r="AX45" s="12">
        <v>1</v>
      </c>
      <c r="AY45" s="12">
        <v>1</v>
      </c>
      <c r="AZ45" s="12">
        <v>1</v>
      </c>
      <c r="BA45" s="12">
        <v>17</v>
      </c>
      <c r="BB45" s="12" t="s">
        <v>1552</v>
      </c>
    </row>
    <row r="46" spans="2:54" ht="28.8" x14ac:dyDescent="0.3">
      <c r="B46" s="12" t="s">
        <v>1105</v>
      </c>
      <c r="C46" s="12" t="s">
        <v>304</v>
      </c>
      <c r="D46" s="12" t="s">
        <v>312</v>
      </c>
      <c r="E46" s="12" t="s">
        <v>1205</v>
      </c>
      <c r="F46" s="12" t="s">
        <v>1176</v>
      </c>
      <c r="G46" s="12" t="s">
        <v>1157</v>
      </c>
      <c r="H46" s="12" t="s">
        <v>1206</v>
      </c>
      <c r="I46" s="12" t="s">
        <v>256</v>
      </c>
      <c r="J46" s="12" t="s">
        <v>2731</v>
      </c>
      <c r="K46" s="135">
        <v>10</v>
      </c>
      <c r="L46" s="157"/>
      <c r="M46" s="133">
        <v>4.9305000000000003</v>
      </c>
      <c r="N46" s="13" t="s">
        <v>251</v>
      </c>
      <c r="O46" s="142"/>
      <c r="P46" s="141">
        <v>2.3161</v>
      </c>
      <c r="Q46" s="144">
        <v>5.2600000000000001E-2</v>
      </c>
      <c r="R46" s="143">
        <v>0.58199999999999996</v>
      </c>
      <c r="S46" s="141">
        <v>2.3342999999999998</v>
      </c>
      <c r="T46" s="141">
        <v>2.0503999999999998</v>
      </c>
      <c r="U46" s="146">
        <v>0.436</v>
      </c>
      <c r="V46" s="142"/>
      <c r="W46" s="153"/>
      <c r="X46" s="149">
        <v>16.350000000000001</v>
      </c>
      <c r="Y46" s="150">
        <v>5.19</v>
      </c>
      <c r="Z46" s="151">
        <v>7.8</v>
      </c>
      <c r="AA46" s="149">
        <v>16.440000000000001</v>
      </c>
      <c r="AB46" s="149">
        <v>15.04</v>
      </c>
      <c r="AC46" s="152">
        <v>7.08</v>
      </c>
      <c r="AD46" s="153"/>
      <c r="AE46" s="116">
        <v>10</v>
      </c>
      <c r="AF46" s="12">
        <v>0</v>
      </c>
      <c r="AG46" s="12">
        <v>137</v>
      </c>
      <c r="AH46" s="116">
        <v>1370</v>
      </c>
      <c r="AI46" s="12" t="s">
        <v>251</v>
      </c>
      <c r="AJ46" s="116">
        <v>5.19</v>
      </c>
      <c r="AK46" s="12" t="s">
        <v>2773</v>
      </c>
      <c r="AL46" s="116">
        <v>6.69</v>
      </c>
      <c r="AM46" s="116">
        <v>5.19</v>
      </c>
      <c r="AN46" s="137">
        <v>0.05</v>
      </c>
      <c r="AO46" s="116">
        <v>4.9305000000000003</v>
      </c>
      <c r="AP46" s="12">
        <v>675.48</v>
      </c>
      <c r="AQ46" s="12" t="s">
        <v>2764</v>
      </c>
      <c r="AR46" s="118">
        <v>0.05</v>
      </c>
      <c r="AS46" s="118">
        <v>0</v>
      </c>
      <c r="AT46" s="118">
        <v>0</v>
      </c>
      <c r="AU46" s="139">
        <v>0</v>
      </c>
      <c r="AV46" s="137">
        <v>0</v>
      </c>
      <c r="AW46" s="12">
        <v>1</v>
      </c>
      <c r="AX46" s="12">
        <v>1</v>
      </c>
      <c r="AY46" s="12">
        <v>1</v>
      </c>
      <c r="AZ46" s="12">
        <v>1</v>
      </c>
      <c r="BA46" s="12">
        <v>18</v>
      </c>
      <c r="BB46" s="12" t="s">
        <v>1552</v>
      </c>
    </row>
    <row r="47" spans="2:54" ht="28.8" x14ac:dyDescent="0.3">
      <c r="B47" s="12" t="s">
        <v>1105</v>
      </c>
      <c r="C47" s="12" t="s">
        <v>304</v>
      </c>
      <c r="D47" s="12" t="s">
        <v>312</v>
      </c>
      <c r="E47" s="12" t="s">
        <v>1209</v>
      </c>
      <c r="F47" s="12" t="s">
        <v>1176</v>
      </c>
      <c r="G47" s="12" t="s">
        <v>1157</v>
      </c>
      <c r="H47" s="12" t="s">
        <v>1210</v>
      </c>
      <c r="I47" s="12" t="s">
        <v>256</v>
      </c>
      <c r="J47" s="12" t="s">
        <v>2731</v>
      </c>
      <c r="K47" s="135">
        <v>15</v>
      </c>
      <c r="L47" s="157"/>
      <c r="M47" s="133">
        <v>4.8308</v>
      </c>
      <c r="N47" s="13" t="s">
        <v>256</v>
      </c>
      <c r="O47" s="142"/>
      <c r="P47" s="143">
        <v>0.66739999999999999</v>
      </c>
      <c r="Q47" s="141">
        <v>1.6735</v>
      </c>
      <c r="R47" s="145">
        <v>0.22650000000000001</v>
      </c>
      <c r="S47" s="144">
        <v>5.2600000000000001E-2</v>
      </c>
      <c r="T47" s="143">
        <v>0.70469999999999999</v>
      </c>
      <c r="U47" s="141">
        <v>1.1798</v>
      </c>
      <c r="V47" s="141">
        <v>1.7789999999999999</v>
      </c>
      <c r="W47" s="153"/>
      <c r="X47" s="151">
        <v>8.0549999999999997</v>
      </c>
      <c r="Y47" s="149">
        <v>12.914999999999999</v>
      </c>
      <c r="Z47" s="154">
        <v>5.9249999999999998</v>
      </c>
      <c r="AA47" s="150">
        <v>5.085</v>
      </c>
      <c r="AB47" s="151">
        <v>8.2349999999999994</v>
      </c>
      <c r="AC47" s="149">
        <v>10.53</v>
      </c>
      <c r="AD47" s="149">
        <v>13.425000000000001</v>
      </c>
      <c r="AE47" s="116">
        <v>15</v>
      </c>
      <c r="AF47" s="12">
        <v>0</v>
      </c>
      <c r="AG47" s="12">
        <v>359</v>
      </c>
      <c r="AH47" s="116">
        <v>5385</v>
      </c>
      <c r="AI47" s="12" t="s">
        <v>256</v>
      </c>
      <c r="AJ47" s="116">
        <v>5.085</v>
      </c>
      <c r="AK47" s="12" t="s">
        <v>2921</v>
      </c>
      <c r="AL47" s="116">
        <v>6.3550000000000004</v>
      </c>
      <c r="AM47" s="116">
        <v>5.085</v>
      </c>
      <c r="AN47" s="137">
        <v>0.05</v>
      </c>
      <c r="AO47" s="116">
        <v>4.8308</v>
      </c>
      <c r="AP47" s="12">
        <v>1734.24</v>
      </c>
      <c r="AQ47" s="12" t="s">
        <v>2764</v>
      </c>
      <c r="AR47" s="118">
        <v>0.05</v>
      </c>
      <c r="AS47" s="118">
        <v>0</v>
      </c>
      <c r="AT47" s="118">
        <v>0</v>
      </c>
      <c r="AU47" s="139">
        <v>0</v>
      </c>
      <c r="AV47" s="137">
        <v>0</v>
      </c>
      <c r="AW47" s="12">
        <v>1</v>
      </c>
      <c r="AX47" s="12">
        <v>1</v>
      </c>
      <c r="AY47" s="12">
        <v>1</v>
      </c>
      <c r="AZ47" s="12">
        <v>1</v>
      </c>
      <c r="BA47" s="12">
        <v>19</v>
      </c>
      <c r="BB47" s="12" t="s">
        <v>1552</v>
      </c>
    </row>
    <row r="48" spans="2:54" ht="28.8" x14ac:dyDescent="0.3">
      <c r="B48" s="12" t="s">
        <v>1105</v>
      </c>
      <c r="C48" s="12" t="s">
        <v>304</v>
      </c>
      <c r="D48" s="12" t="s">
        <v>312</v>
      </c>
      <c r="E48" s="12" t="s">
        <v>1213</v>
      </c>
      <c r="F48" s="12" t="s">
        <v>1176</v>
      </c>
      <c r="G48" s="12" t="s">
        <v>1157</v>
      </c>
      <c r="H48" s="12" t="s">
        <v>1214</v>
      </c>
      <c r="I48" s="12" t="s">
        <v>256</v>
      </c>
      <c r="J48" s="12" t="s">
        <v>2731</v>
      </c>
      <c r="K48" s="135">
        <v>20</v>
      </c>
      <c r="L48" s="157"/>
      <c r="M48" s="133">
        <v>13.547000000000001</v>
      </c>
      <c r="N48" s="13" t="s">
        <v>256</v>
      </c>
      <c r="O48" s="142"/>
      <c r="P48" s="141">
        <v>1.3503000000000001</v>
      </c>
      <c r="Q48" s="146">
        <v>0.42759999999999998</v>
      </c>
      <c r="R48" s="146">
        <v>0.34939999999999999</v>
      </c>
      <c r="S48" s="144">
        <v>5.2600000000000001E-2</v>
      </c>
      <c r="T48" s="141">
        <v>1.244</v>
      </c>
      <c r="U48" s="141">
        <v>1.4817</v>
      </c>
      <c r="V48" s="144">
        <v>6.7400000000000002E-2</v>
      </c>
      <c r="W48" s="153"/>
      <c r="X48" s="149">
        <v>31.84</v>
      </c>
      <c r="Y48" s="152">
        <v>19.34</v>
      </c>
      <c r="Z48" s="152">
        <v>18.28</v>
      </c>
      <c r="AA48" s="150">
        <v>14.26</v>
      </c>
      <c r="AB48" s="149">
        <v>30.4</v>
      </c>
      <c r="AC48" s="149">
        <v>33.619999999999997</v>
      </c>
      <c r="AD48" s="150">
        <v>14.46</v>
      </c>
      <c r="AE48" s="116">
        <v>20</v>
      </c>
      <c r="AF48" s="12">
        <v>0</v>
      </c>
      <c r="AG48" s="12">
        <v>310</v>
      </c>
      <c r="AH48" s="116">
        <v>6200</v>
      </c>
      <c r="AI48" s="12" t="s">
        <v>256</v>
      </c>
      <c r="AJ48" s="116">
        <v>14.26</v>
      </c>
      <c r="AK48" s="12" t="s">
        <v>2774</v>
      </c>
      <c r="AL48" s="116">
        <v>15.666700000000001</v>
      </c>
      <c r="AM48" s="116">
        <v>14.26</v>
      </c>
      <c r="AN48" s="137">
        <v>0.05</v>
      </c>
      <c r="AO48" s="116">
        <v>13.547000000000001</v>
      </c>
      <c r="AP48" s="12">
        <v>4199.57</v>
      </c>
      <c r="AQ48" s="12" t="s">
        <v>2764</v>
      </c>
      <c r="AR48" s="118">
        <v>0.05</v>
      </c>
      <c r="AS48" s="118">
        <v>0</v>
      </c>
      <c r="AT48" s="118">
        <v>0</v>
      </c>
      <c r="AU48" s="139">
        <v>0</v>
      </c>
      <c r="AV48" s="137">
        <v>0</v>
      </c>
      <c r="AW48" s="12">
        <v>1</v>
      </c>
      <c r="AX48" s="12">
        <v>1</v>
      </c>
      <c r="AY48" s="12">
        <v>1</v>
      </c>
      <c r="AZ48" s="12">
        <v>1</v>
      </c>
      <c r="BA48" s="12">
        <v>20</v>
      </c>
      <c r="BB48" s="12" t="s">
        <v>1552</v>
      </c>
    </row>
    <row r="49" spans="2:54" ht="28.8" x14ac:dyDescent="0.3">
      <c r="B49" s="12" t="s">
        <v>1105</v>
      </c>
      <c r="C49" s="12" t="s">
        <v>304</v>
      </c>
      <c r="D49" s="12" t="s">
        <v>312</v>
      </c>
      <c r="E49" s="12" t="s">
        <v>1217</v>
      </c>
      <c r="F49" s="12" t="s">
        <v>1218</v>
      </c>
      <c r="G49" s="12" t="s">
        <v>1111</v>
      </c>
      <c r="H49" s="12" t="s">
        <v>1219</v>
      </c>
      <c r="I49" s="12" t="s">
        <v>259</v>
      </c>
      <c r="J49" s="12" t="s">
        <v>2731</v>
      </c>
      <c r="K49" s="135">
        <v>20</v>
      </c>
      <c r="L49" s="157"/>
      <c r="M49" s="133">
        <v>11.913</v>
      </c>
      <c r="N49" s="13" t="s">
        <v>259</v>
      </c>
      <c r="O49" s="140">
        <v>-0.16059999999999999</v>
      </c>
      <c r="P49" s="146">
        <v>0.3246</v>
      </c>
      <c r="Q49" s="141">
        <v>1.7045999999999999</v>
      </c>
      <c r="R49" s="143">
        <v>0.67720000000000002</v>
      </c>
      <c r="S49" s="142"/>
      <c r="T49" s="144">
        <v>5.2600000000000001E-2</v>
      </c>
      <c r="U49" s="145">
        <v>0.1517</v>
      </c>
      <c r="V49" s="143">
        <v>0.50090000000000001</v>
      </c>
      <c r="W49" s="148">
        <v>10</v>
      </c>
      <c r="X49" s="152">
        <v>15.78</v>
      </c>
      <c r="Y49" s="149">
        <v>32.22</v>
      </c>
      <c r="Z49" s="151">
        <v>19.98</v>
      </c>
      <c r="AA49" s="153"/>
      <c r="AB49" s="150">
        <v>12.54</v>
      </c>
      <c r="AC49" s="154">
        <v>13.72</v>
      </c>
      <c r="AD49" s="151">
        <v>17.88</v>
      </c>
      <c r="AE49" s="116">
        <v>20</v>
      </c>
      <c r="AF49" s="12">
        <v>0</v>
      </c>
      <c r="AG49" s="12">
        <v>152</v>
      </c>
      <c r="AH49" s="116">
        <v>3040</v>
      </c>
      <c r="AI49" s="12" t="s">
        <v>259</v>
      </c>
      <c r="AJ49" s="116">
        <v>12.54</v>
      </c>
      <c r="AK49" s="12" t="s">
        <v>2807</v>
      </c>
      <c r="AL49" s="116">
        <v>14.013299999999999</v>
      </c>
      <c r="AM49" s="116">
        <v>12.54</v>
      </c>
      <c r="AN49" s="137">
        <v>0.05</v>
      </c>
      <c r="AO49" s="116">
        <v>11.913</v>
      </c>
      <c r="AP49" s="12">
        <v>1810.78</v>
      </c>
      <c r="AQ49" s="12" t="s">
        <v>2764</v>
      </c>
      <c r="AR49" s="118">
        <v>0.05</v>
      </c>
      <c r="AS49" s="118">
        <v>0</v>
      </c>
      <c r="AT49" s="118">
        <v>0</v>
      </c>
      <c r="AU49" s="139">
        <v>0</v>
      </c>
      <c r="AV49" s="137">
        <v>0</v>
      </c>
      <c r="AW49" s="12">
        <v>1</v>
      </c>
      <c r="AX49" s="12">
        <v>1</v>
      </c>
      <c r="AY49" s="12">
        <v>1</v>
      </c>
      <c r="AZ49" s="12">
        <v>1</v>
      </c>
      <c r="BA49" s="12">
        <v>21</v>
      </c>
      <c r="BB49" s="12" t="s">
        <v>1552</v>
      </c>
    </row>
    <row r="50" spans="2:54" ht="28.8" x14ac:dyDescent="0.3">
      <c r="B50" s="12" t="s">
        <v>1105</v>
      </c>
      <c r="C50" s="12" t="s">
        <v>304</v>
      </c>
      <c r="D50" s="12" t="s">
        <v>312</v>
      </c>
      <c r="E50" s="12" t="s">
        <v>1222</v>
      </c>
      <c r="F50" s="12" t="s">
        <v>1218</v>
      </c>
      <c r="G50" s="12" t="s">
        <v>1111</v>
      </c>
      <c r="H50" s="12" t="s">
        <v>1223</v>
      </c>
      <c r="I50" s="12" t="s">
        <v>259</v>
      </c>
      <c r="J50" s="12" t="s">
        <v>2731</v>
      </c>
      <c r="K50" s="135">
        <v>25</v>
      </c>
      <c r="L50" s="157"/>
      <c r="M50" s="133">
        <v>16.981300000000001</v>
      </c>
      <c r="N50" s="13" t="s">
        <v>260</v>
      </c>
      <c r="O50" s="141">
        <v>1.488</v>
      </c>
      <c r="P50" s="140">
        <v>-0.34050000000000002</v>
      </c>
      <c r="Q50" s="146">
        <v>0.33679999999999999</v>
      </c>
      <c r="R50" s="140">
        <v>-0.1181</v>
      </c>
      <c r="S50" s="142"/>
      <c r="T50" s="140">
        <v>-0.54359999999999997</v>
      </c>
      <c r="U50" s="144">
        <v>5.2600000000000001E-2</v>
      </c>
      <c r="V50" s="143">
        <v>0.7681</v>
      </c>
      <c r="W50" s="149">
        <v>42.25</v>
      </c>
      <c r="X50" s="148">
        <v>11.2</v>
      </c>
      <c r="Y50" s="152">
        <v>22.7</v>
      </c>
      <c r="Z50" s="148">
        <v>14.975</v>
      </c>
      <c r="AA50" s="153"/>
      <c r="AB50" s="148">
        <v>7.75</v>
      </c>
      <c r="AC50" s="150">
        <v>17.875</v>
      </c>
      <c r="AD50" s="151">
        <v>30.024999999999999</v>
      </c>
      <c r="AE50" s="116">
        <v>25</v>
      </c>
      <c r="AF50" s="12">
        <v>0</v>
      </c>
      <c r="AG50" s="12">
        <v>416</v>
      </c>
      <c r="AH50" s="116">
        <v>10400</v>
      </c>
      <c r="AI50" s="12" t="s">
        <v>260</v>
      </c>
      <c r="AJ50" s="116">
        <v>17.875</v>
      </c>
      <c r="AK50" s="12" t="s">
        <v>2922</v>
      </c>
      <c r="AL50" s="116">
        <v>23.533300000000001</v>
      </c>
      <c r="AM50" s="116">
        <v>17.875</v>
      </c>
      <c r="AN50" s="137">
        <v>0.05</v>
      </c>
      <c r="AO50" s="116">
        <v>16.981300000000001</v>
      </c>
      <c r="AP50" s="12">
        <v>7064.2</v>
      </c>
      <c r="AQ50" s="12" t="s">
        <v>2764</v>
      </c>
      <c r="AR50" s="118">
        <v>0.05</v>
      </c>
      <c r="AS50" s="118">
        <v>0</v>
      </c>
      <c r="AT50" s="118">
        <v>0</v>
      </c>
      <c r="AU50" s="139">
        <v>0</v>
      </c>
      <c r="AV50" s="137">
        <v>0</v>
      </c>
      <c r="AW50" s="12">
        <v>1</v>
      </c>
      <c r="AX50" s="12">
        <v>1</v>
      </c>
      <c r="AY50" s="12">
        <v>1</v>
      </c>
      <c r="AZ50" s="12">
        <v>1</v>
      </c>
      <c r="BA50" s="12">
        <v>22</v>
      </c>
      <c r="BB50" s="12" t="s">
        <v>1552</v>
      </c>
    </row>
    <row r="51" spans="2:54" ht="28.8" x14ac:dyDescent="0.3">
      <c r="B51" s="12" t="s">
        <v>1105</v>
      </c>
      <c r="C51" s="12" t="s">
        <v>304</v>
      </c>
      <c r="D51" s="12" t="s">
        <v>312</v>
      </c>
      <c r="E51" s="12" t="s">
        <v>1226</v>
      </c>
      <c r="F51" s="12" t="s">
        <v>1218</v>
      </c>
      <c r="G51" s="12" t="s">
        <v>1111</v>
      </c>
      <c r="H51" s="12" t="s">
        <v>1227</v>
      </c>
      <c r="I51" s="12" t="s">
        <v>259</v>
      </c>
      <c r="J51" s="12" t="s">
        <v>2731</v>
      </c>
      <c r="K51" s="135">
        <v>26</v>
      </c>
      <c r="L51" s="157"/>
      <c r="M51" s="133">
        <v>15.585699999999999</v>
      </c>
      <c r="N51" s="13" t="s">
        <v>259</v>
      </c>
      <c r="O51" s="143">
        <v>0.85340000000000005</v>
      </c>
      <c r="P51" s="141">
        <v>1.7424999999999999</v>
      </c>
      <c r="Q51" s="143">
        <v>0.70489999999999997</v>
      </c>
      <c r="R51" s="141">
        <v>1.0502</v>
      </c>
      <c r="S51" s="142"/>
      <c r="T51" s="144">
        <v>5.2600000000000001E-2</v>
      </c>
      <c r="U51" s="141">
        <v>1.7258</v>
      </c>
      <c r="V51" s="140">
        <v>-0.1492</v>
      </c>
      <c r="W51" s="151">
        <v>28.885999999999999</v>
      </c>
      <c r="X51" s="149">
        <v>42.744</v>
      </c>
      <c r="Y51" s="151">
        <v>26.571999999999999</v>
      </c>
      <c r="Z51" s="149">
        <v>31.954000000000001</v>
      </c>
      <c r="AA51" s="153"/>
      <c r="AB51" s="150">
        <v>16.405999999999999</v>
      </c>
      <c r="AC51" s="149">
        <v>42.484000000000002</v>
      </c>
      <c r="AD51" s="148">
        <v>13.26</v>
      </c>
      <c r="AE51" s="116">
        <v>26</v>
      </c>
      <c r="AF51" s="12">
        <v>0</v>
      </c>
      <c r="AG51" s="12">
        <v>584</v>
      </c>
      <c r="AH51" s="116">
        <v>15184</v>
      </c>
      <c r="AI51" s="12" t="s">
        <v>259</v>
      </c>
      <c r="AJ51" s="116">
        <v>16.405999999999999</v>
      </c>
      <c r="AK51" s="12" t="s">
        <v>2805</v>
      </c>
      <c r="AL51" s="116">
        <v>23.954699999999999</v>
      </c>
      <c r="AM51" s="116">
        <v>16.405999999999999</v>
      </c>
      <c r="AN51" s="137">
        <v>0.05</v>
      </c>
      <c r="AO51" s="116">
        <v>15.585699999999999</v>
      </c>
      <c r="AP51" s="12">
        <v>9102.0499999999993</v>
      </c>
      <c r="AQ51" s="12" t="s">
        <v>2764</v>
      </c>
      <c r="AR51" s="118">
        <v>0.05</v>
      </c>
      <c r="AS51" s="118">
        <v>0</v>
      </c>
      <c r="AT51" s="118">
        <v>0</v>
      </c>
      <c r="AU51" s="139">
        <v>0</v>
      </c>
      <c r="AV51" s="137">
        <v>0</v>
      </c>
      <c r="AW51" s="12">
        <v>1</v>
      </c>
      <c r="AX51" s="12">
        <v>1</v>
      </c>
      <c r="AY51" s="12">
        <v>1</v>
      </c>
      <c r="AZ51" s="12">
        <v>1</v>
      </c>
      <c r="BA51" s="12">
        <v>23</v>
      </c>
      <c r="BB51" s="12" t="s">
        <v>1552</v>
      </c>
    </row>
    <row r="52" spans="2:54" ht="28.8" x14ac:dyDescent="0.3">
      <c r="B52" s="12" t="s">
        <v>1105</v>
      </c>
      <c r="C52" s="12" t="s">
        <v>304</v>
      </c>
      <c r="D52" s="12" t="s">
        <v>312</v>
      </c>
      <c r="E52" s="12" t="s">
        <v>1230</v>
      </c>
      <c r="F52" s="12" t="s">
        <v>1218</v>
      </c>
      <c r="G52" s="12" t="s">
        <v>1132</v>
      </c>
      <c r="H52" s="12" t="s">
        <v>1231</v>
      </c>
      <c r="I52" s="12" t="s">
        <v>259</v>
      </c>
      <c r="J52" s="12" t="s">
        <v>2731</v>
      </c>
      <c r="K52" s="135">
        <v>40</v>
      </c>
      <c r="L52" s="157"/>
      <c r="M52" s="133">
        <v>26.03</v>
      </c>
      <c r="N52" s="13" t="s">
        <v>260</v>
      </c>
      <c r="O52" s="141">
        <v>1.0238</v>
      </c>
      <c r="P52" s="143">
        <v>0.87009999999999998</v>
      </c>
      <c r="Q52" s="146">
        <v>0.34310000000000002</v>
      </c>
      <c r="R52" s="141">
        <v>1.262</v>
      </c>
      <c r="S52" s="142"/>
      <c r="T52" s="141">
        <v>1.4510000000000001</v>
      </c>
      <c r="U52" s="144">
        <v>5.2600000000000001E-2</v>
      </c>
      <c r="V52" s="140">
        <v>-0.1517</v>
      </c>
      <c r="W52" s="149">
        <v>52.68</v>
      </c>
      <c r="X52" s="151">
        <v>48.68</v>
      </c>
      <c r="Y52" s="152">
        <v>34.96</v>
      </c>
      <c r="Z52" s="149">
        <v>58.88</v>
      </c>
      <c r="AA52" s="153"/>
      <c r="AB52" s="149">
        <v>63.8</v>
      </c>
      <c r="AC52" s="150">
        <v>27.4</v>
      </c>
      <c r="AD52" s="148">
        <v>22.08</v>
      </c>
      <c r="AE52" s="116">
        <v>40</v>
      </c>
      <c r="AF52" s="12">
        <v>0</v>
      </c>
      <c r="AG52" s="12">
        <v>562</v>
      </c>
      <c r="AH52" s="116">
        <v>22480</v>
      </c>
      <c r="AI52" s="12" t="s">
        <v>260</v>
      </c>
      <c r="AJ52" s="116">
        <v>27.4</v>
      </c>
      <c r="AK52" s="12" t="s">
        <v>2782</v>
      </c>
      <c r="AL52" s="116">
        <v>37.013300000000001</v>
      </c>
      <c r="AM52" s="116">
        <v>27.4</v>
      </c>
      <c r="AN52" s="137">
        <v>0.05</v>
      </c>
      <c r="AO52" s="116">
        <v>26.03</v>
      </c>
      <c r="AP52" s="12">
        <v>14628.86</v>
      </c>
      <c r="AQ52" s="12" t="s">
        <v>2764</v>
      </c>
      <c r="AR52" s="118">
        <v>0.05</v>
      </c>
      <c r="AS52" s="118">
        <v>0</v>
      </c>
      <c r="AT52" s="118">
        <v>0</v>
      </c>
      <c r="AU52" s="139">
        <v>0</v>
      </c>
      <c r="AV52" s="137">
        <v>0</v>
      </c>
      <c r="AW52" s="12">
        <v>1</v>
      </c>
      <c r="AX52" s="12">
        <v>1</v>
      </c>
      <c r="AY52" s="12">
        <v>1</v>
      </c>
      <c r="AZ52" s="12">
        <v>1</v>
      </c>
      <c r="BA52" s="12">
        <v>24</v>
      </c>
      <c r="BB52" s="12" t="s">
        <v>1552</v>
      </c>
    </row>
    <row r="53" spans="2:54" ht="28.8" x14ac:dyDescent="0.3">
      <c r="B53" s="12" t="s">
        <v>1105</v>
      </c>
      <c r="C53" s="12" t="s">
        <v>304</v>
      </c>
      <c r="D53" s="12" t="s">
        <v>312</v>
      </c>
      <c r="E53" s="12" t="s">
        <v>1234</v>
      </c>
      <c r="F53" s="12" t="s">
        <v>1218</v>
      </c>
      <c r="G53" s="12" t="s">
        <v>1132</v>
      </c>
      <c r="H53" s="12" t="s">
        <v>1235</v>
      </c>
      <c r="I53" s="12" t="s">
        <v>259</v>
      </c>
      <c r="J53" s="12" t="s">
        <v>2731</v>
      </c>
      <c r="K53" s="135">
        <v>50</v>
      </c>
      <c r="L53" s="157"/>
      <c r="M53" s="133">
        <v>45</v>
      </c>
      <c r="N53" s="13" t="s">
        <v>1104</v>
      </c>
      <c r="O53" s="140">
        <v>-0.39219999999999999</v>
      </c>
      <c r="P53" s="146">
        <v>0.32779999999999998</v>
      </c>
      <c r="Q53" s="140">
        <v>-0.44890000000000002</v>
      </c>
      <c r="R53" s="140">
        <v>-0.40110000000000001</v>
      </c>
      <c r="S53" s="142"/>
      <c r="T53" s="140">
        <v>-0.58109999999999995</v>
      </c>
      <c r="U53" s="140">
        <v>-0.57999999999999996</v>
      </c>
      <c r="V53" s="140">
        <v>-0.5222</v>
      </c>
      <c r="W53" s="148">
        <v>27.35</v>
      </c>
      <c r="X53" s="152">
        <v>59.75</v>
      </c>
      <c r="Y53" s="148">
        <v>24.8</v>
      </c>
      <c r="Z53" s="148">
        <v>26.95</v>
      </c>
      <c r="AA53" s="153"/>
      <c r="AB53" s="148">
        <v>18.850000000000001</v>
      </c>
      <c r="AC53" s="148">
        <v>18.899999999999999</v>
      </c>
      <c r="AD53" s="148">
        <v>21.5</v>
      </c>
      <c r="AE53" s="116">
        <v>50</v>
      </c>
      <c r="AF53" s="12">
        <v>0</v>
      </c>
      <c r="AG53" s="12">
        <v>372</v>
      </c>
      <c r="AH53" s="116">
        <v>18600</v>
      </c>
      <c r="AI53" s="12" t="s">
        <v>249</v>
      </c>
      <c r="AJ53" s="116">
        <v>59.75</v>
      </c>
      <c r="AK53" s="12" t="s">
        <v>249</v>
      </c>
      <c r="AL53" s="116">
        <v>59.75</v>
      </c>
      <c r="AM53" s="116">
        <v>50</v>
      </c>
      <c r="AN53" s="137">
        <v>0.1</v>
      </c>
      <c r="AO53" s="116">
        <v>45</v>
      </c>
      <c r="AP53" s="12">
        <v>16740</v>
      </c>
      <c r="AQ53" s="12" t="s">
        <v>2767</v>
      </c>
      <c r="AR53" s="118">
        <v>0.1</v>
      </c>
      <c r="AS53" s="118">
        <v>0</v>
      </c>
      <c r="AT53" s="118">
        <v>0</v>
      </c>
      <c r="AU53" s="139">
        <v>0</v>
      </c>
      <c r="AV53" s="137">
        <v>0</v>
      </c>
      <c r="AW53" s="12">
        <v>1</v>
      </c>
      <c r="AX53" s="12">
        <v>1</v>
      </c>
      <c r="AY53" s="12">
        <v>1</v>
      </c>
      <c r="AZ53" s="12">
        <v>1</v>
      </c>
      <c r="BA53" s="12">
        <v>25</v>
      </c>
      <c r="BB53" s="12" t="s">
        <v>1552</v>
      </c>
    </row>
    <row r="54" spans="2:54" ht="28.8" x14ac:dyDescent="0.3">
      <c r="B54" s="12" t="s">
        <v>1105</v>
      </c>
      <c r="C54" s="12" t="s">
        <v>304</v>
      </c>
      <c r="D54" s="12" t="s">
        <v>312</v>
      </c>
      <c r="E54" s="12" t="s">
        <v>1238</v>
      </c>
      <c r="F54" s="12" t="s">
        <v>1218</v>
      </c>
      <c r="G54" s="12" t="s">
        <v>1132</v>
      </c>
      <c r="H54" s="12" t="s">
        <v>1239</v>
      </c>
      <c r="I54" s="12" t="s">
        <v>259</v>
      </c>
      <c r="J54" s="12" t="s">
        <v>2731</v>
      </c>
      <c r="K54" s="135">
        <v>55</v>
      </c>
      <c r="L54" s="157"/>
      <c r="M54" s="133">
        <v>44.464700000000001</v>
      </c>
      <c r="N54" s="13" t="s">
        <v>254</v>
      </c>
      <c r="O54" s="146">
        <v>0.48680000000000001</v>
      </c>
      <c r="P54" s="140">
        <v>-0.58560000000000001</v>
      </c>
      <c r="Q54" s="140">
        <v>-0.28999999999999998</v>
      </c>
      <c r="R54" s="144">
        <v>5.2600000000000001E-2</v>
      </c>
      <c r="S54" s="142"/>
      <c r="T54" s="146">
        <v>0.38540000000000002</v>
      </c>
      <c r="U54" s="143">
        <v>0.95189999999999997</v>
      </c>
      <c r="V54" s="140">
        <v>-0.43219999999999997</v>
      </c>
      <c r="W54" s="152">
        <v>66.11</v>
      </c>
      <c r="X54" s="148">
        <v>18.425000000000001</v>
      </c>
      <c r="Y54" s="148">
        <v>31.57</v>
      </c>
      <c r="Z54" s="150">
        <v>46.805</v>
      </c>
      <c r="AA54" s="153"/>
      <c r="AB54" s="152">
        <v>61.6</v>
      </c>
      <c r="AC54" s="151">
        <v>86.79</v>
      </c>
      <c r="AD54" s="148">
        <v>25.245000000000001</v>
      </c>
      <c r="AE54" s="116">
        <v>55</v>
      </c>
      <c r="AF54" s="12">
        <v>0</v>
      </c>
      <c r="AG54" s="12">
        <v>82</v>
      </c>
      <c r="AH54" s="116">
        <v>4510</v>
      </c>
      <c r="AI54" s="12" t="s">
        <v>254</v>
      </c>
      <c r="AJ54" s="116">
        <v>46.805</v>
      </c>
      <c r="AK54" s="12" t="s">
        <v>2923</v>
      </c>
      <c r="AL54" s="116">
        <v>58.171700000000001</v>
      </c>
      <c r="AM54" s="116">
        <v>46.805</v>
      </c>
      <c r="AN54" s="137">
        <v>0.05</v>
      </c>
      <c r="AO54" s="116">
        <v>44.464700000000001</v>
      </c>
      <c r="AP54" s="12">
        <v>3646.11</v>
      </c>
      <c r="AQ54" s="12" t="s">
        <v>2764</v>
      </c>
      <c r="AR54" s="118">
        <v>0.05</v>
      </c>
      <c r="AS54" s="118">
        <v>0</v>
      </c>
      <c r="AT54" s="118">
        <v>0</v>
      </c>
      <c r="AU54" s="139">
        <v>0</v>
      </c>
      <c r="AV54" s="137">
        <v>0</v>
      </c>
      <c r="AW54" s="12">
        <v>1</v>
      </c>
      <c r="AX54" s="12">
        <v>1</v>
      </c>
      <c r="AY54" s="12">
        <v>1</v>
      </c>
      <c r="AZ54" s="12">
        <v>1</v>
      </c>
      <c r="BA54" s="12">
        <v>26</v>
      </c>
      <c r="BB54" s="12" t="s">
        <v>1552</v>
      </c>
    </row>
    <row r="55" spans="2:54" ht="28.8" x14ac:dyDescent="0.3">
      <c r="B55" s="12" t="s">
        <v>1105</v>
      </c>
      <c r="C55" s="12" t="s">
        <v>304</v>
      </c>
      <c r="D55" s="12" t="s">
        <v>312</v>
      </c>
      <c r="E55" s="12" t="s">
        <v>1242</v>
      </c>
      <c r="F55" s="12" t="s">
        <v>1218</v>
      </c>
      <c r="G55" s="12" t="s">
        <v>1132</v>
      </c>
      <c r="H55" s="12" t="s">
        <v>1243</v>
      </c>
      <c r="I55" s="12" t="s">
        <v>259</v>
      </c>
      <c r="J55" s="12" t="s">
        <v>2731</v>
      </c>
      <c r="K55" s="135">
        <v>150</v>
      </c>
      <c r="L55" s="157"/>
      <c r="M55" s="133">
        <v>135</v>
      </c>
      <c r="N55" s="13" t="s">
        <v>1104</v>
      </c>
      <c r="O55" s="140">
        <v>-0.36109999999999998</v>
      </c>
      <c r="P55" s="140">
        <v>-0.47110000000000002</v>
      </c>
      <c r="Q55" s="140">
        <v>-0.37780000000000002</v>
      </c>
      <c r="R55" s="143">
        <v>0.81669999999999998</v>
      </c>
      <c r="S55" s="142"/>
      <c r="T55" s="146">
        <v>0.25330000000000003</v>
      </c>
      <c r="U55" s="147">
        <v>0.1222</v>
      </c>
      <c r="V55" s="145">
        <v>0.24440000000000001</v>
      </c>
      <c r="W55" s="148">
        <v>86.25</v>
      </c>
      <c r="X55" s="148">
        <v>71.400000000000006</v>
      </c>
      <c r="Y55" s="148">
        <v>84</v>
      </c>
      <c r="Z55" s="151">
        <v>245.25</v>
      </c>
      <c r="AA55" s="153"/>
      <c r="AB55" s="152">
        <v>169.2</v>
      </c>
      <c r="AC55" s="155">
        <v>151.5</v>
      </c>
      <c r="AD55" s="154">
        <v>168</v>
      </c>
      <c r="AE55" s="116">
        <v>150</v>
      </c>
      <c r="AF55" s="12">
        <v>0</v>
      </c>
      <c r="AG55" s="12">
        <v>345</v>
      </c>
      <c r="AH55" s="116">
        <v>51750</v>
      </c>
      <c r="AI55" s="12" t="s">
        <v>260</v>
      </c>
      <c r="AJ55" s="116">
        <v>151.5</v>
      </c>
      <c r="AK55" s="12" t="s">
        <v>2924</v>
      </c>
      <c r="AL55" s="116">
        <v>162.9</v>
      </c>
      <c r="AM55" s="116">
        <v>150</v>
      </c>
      <c r="AN55" s="137">
        <v>0.1</v>
      </c>
      <c r="AO55" s="116">
        <v>135</v>
      </c>
      <c r="AP55" s="12">
        <v>46575</v>
      </c>
      <c r="AQ55" s="12" t="s">
        <v>2767</v>
      </c>
      <c r="AR55" s="118">
        <v>0.1</v>
      </c>
      <c r="AS55" s="118">
        <v>0</v>
      </c>
      <c r="AT55" s="118">
        <v>0</v>
      </c>
      <c r="AU55" s="139">
        <v>0</v>
      </c>
      <c r="AV55" s="137">
        <v>0</v>
      </c>
      <c r="AW55" s="12">
        <v>1</v>
      </c>
      <c r="AX55" s="12">
        <v>1</v>
      </c>
      <c r="AY55" s="12">
        <v>1</v>
      </c>
      <c r="AZ55" s="12">
        <v>1</v>
      </c>
      <c r="BA55" s="12">
        <v>27</v>
      </c>
      <c r="BB55" s="12" t="s">
        <v>1552</v>
      </c>
    </row>
    <row r="56" spans="2:54" ht="28.8" x14ac:dyDescent="0.3">
      <c r="B56" s="12" t="s">
        <v>1105</v>
      </c>
      <c r="C56" s="12" t="s">
        <v>304</v>
      </c>
      <c r="D56" s="12" t="s">
        <v>312</v>
      </c>
      <c r="E56" s="12" t="s">
        <v>1246</v>
      </c>
      <c r="F56" s="12" t="s">
        <v>1218</v>
      </c>
      <c r="G56" s="12" t="s">
        <v>1157</v>
      </c>
      <c r="H56" s="12" t="s">
        <v>1247</v>
      </c>
      <c r="I56" s="12" t="s">
        <v>259</v>
      </c>
      <c r="J56" s="12" t="s">
        <v>2731</v>
      </c>
      <c r="K56" s="135">
        <v>1200</v>
      </c>
      <c r="L56" s="157"/>
      <c r="M56" s="133">
        <v>731.88</v>
      </c>
      <c r="N56" s="13" t="s">
        <v>254</v>
      </c>
      <c r="O56" s="142"/>
      <c r="P56" s="140">
        <v>-0.26379999999999998</v>
      </c>
      <c r="Q56" s="144">
        <v>6.25E-2</v>
      </c>
      <c r="R56" s="144">
        <v>5.2600000000000001E-2</v>
      </c>
      <c r="S56" s="142"/>
      <c r="T56" s="141">
        <v>1.0807</v>
      </c>
      <c r="U56" s="144">
        <v>6.4100000000000004E-2</v>
      </c>
      <c r="V56" s="141">
        <v>1.1167</v>
      </c>
      <c r="W56" s="153"/>
      <c r="X56" s="148">
        <v>538.79999999999995</v>
      </c>
      <c r="Y56" s="150">
        <v>777.6</v>
      </c>
      <c r="Z56" s="150">
        <v>770.4</v>
      </c>
      <c r="AA56" s="153"/>
      <c r="AB56" s="149">
        <v>1522.8</v>
      </c>
      <c r="AC56" s="150">
        <v>778.8</v>
      </c>
      <c r="AD56" s="149">
        <v>1549.2</v>
      </c>
      <c r="AE56" s="116">
        <v>1200</v>
      </c>
      <c r="AF56" s="12">
        <v>0</v>
      </c>
      <c r="AG56" s="12">
        <v>522</v>
      </c>
      <c r="AH56" s="116">
        <v>626400</v>
      </c>
      <c r="AI56" s="12" t="s">
        <v>254</v>
      </c>
      <c r="AJ56" s="116">
        <v>770.4</v>
      </c>
      <c r="AK56" s="12" t="s">
        <v>2776</v>
      </c>
      <c r="AL56" s="116">
        <v>775.6</v>
      </c>
      <c r="AM56" s="116">
        <v>770.4</v>
      </c>
      <c r="AN56" s="137">
        <v>0.05</v>
      </c>
      <c r="AO56" s="116">
        <v>731.88</v>
      </c>
      <c r="AP56" s="12">
        <v>382041.36</v>
      </c>
      <c r="AQ56" s="12" t="s">
        <v>2764</v>
      </c>
      <c r="AR56" s="118">
        <v>0.05</v>
      </c>
      <c r="AS56" s="118">
        <v>0</v>
      </c>
      <c r="AT56" s="118">
        <v>0</v>
      </c>
      <c r="AU56" s="139">
        <v>0</v>
      </c>
      <c r="AV56" s="137">
        <v>0</v>
      </c>
      <c r="AW56" s="12">
        <v>1</v>
      </c>
      <c r="AX56" s="12">
        <v>1</v>
      </c>
      <c r="AY56" s="12">
        <v>1</v>
      </c>
      <c r="AZ56" s="12">
        <v>1</v>
      </c>
      <c r="BA56" s="12">
        <v>28</v>
      </c>
      <c r="BB56" s="12" t="s">
        <v>1552</v>
      </c>
    </row>
    <row r="57" spans="2:54" ht="28.8" x14ac:dyDescent="0.3">
      <c r="B57" s="12" t="s">
        <v>1105</v>
      </c>
      <c r="C57" s="12" t="s">
        <v>304</v>
      </c>
      <c r="D57" s="12" t="s">
        <v>312</v>
      </c>
      <c r="E57" s="12" t="s">
        <v>1250</v>
      </c>
      <c r="F57" s="12" t="s">
        <v>1218</v>
      </c>
      <c r="G57" s="12" t="s">
        <v>1157</v>
      </c>
      <c r="H57" s="12" t="s">
        <v>1251</v>
      </c>
      <c r="I57" s="12" t="s">
        <v>259</v>
      </c>
      <c r="J57" s="12" t="s">
        <v>2731</v>
      </c>
      <c r="K57" s="135">
        <v>700</v>
      </c>
      <c r="L57" s="157"/>
      <c r="M57" s="133">
        <v>423.60500000000002</v>
      </c>
      <c r="N57" s="13" t="s">
        <v>260</v>
      </c>
      <c r="O57" s="146">
        <v>0.43269999999999997</v>
      </c>
      <c r="P57" s="145">
        <v>0.2394</v>
      </c>
      <c r="Q57" s="143">
        <v>0.93179999999999996</v>
      </c>
      <c r="R57" s="141">
        <v>1.7861</v>
      </c>
      <c r="S57" s="142"/>
      <c r="T57" s="140">
        <v>-0.2019</v>
      </c>
      <c r="U57" s="144">
        <v>5.2600000000000001E-2</v>
      </c>
      <c r="V57" s="142"/>
      <c r="W57" s="152">
        <v>606.9</v>
      </c>
      <c r="X57" s="154">
        <v>525</v>
      </c>
      <c r="Y57" s="151">
        <v>818.3</v>
      </c>
      <c r="Z57" s="149">
        <v>1180.2</v>
      </c>
      <c r="AA57" s="153"/>
      <c r="AB57" s="148">
        <v>338.1</v>
      </c>
      <c r="AC57" s="150">
        <v>445.9</v>
      </c>
      <c r="AD57" s="153"/>
      <c r="AE57" s="116">
        <v>700</v>
      </c>
      <c r="AF57" s="12">
        <v>0</v>
      </c>
      <c r="AG57" s="12">
        <v>303</v>
      </c>
      <c r="AH57" s="116">
        <v>212100</v>
      </c>
      <c r="AI57" s="12" t="s">
        <v>260</v>
      </c>
      <c r="AJ57" s="116">
        <v>445.9</v>
      </c>
      <c r="AK57" s="12" t="s">
        <v>2777</v>
      </c>
      <c r="AL57" s="116">
        <v>525.93330000000003</v>
      </c>
      <c r="AM57" s="116">
        <v>445.9</v>
      </c>
      <c r="AN57" s="137">
        <v>0.05</v>
      </c>
      <c r="AO57" s="116">
        <v>423.60500000000002</v>
      </c>
      <c r="AP57" s="12">
        <v>128352.31</v>
      </c>
      <c r="AQ57" s="12" t="s">
        <v>2764</v>
      </c>
      <c r="AR57" s="118">
        <v>0.05</v>
      </c>
      <c r="AS57" s="118">
        <v>0</v>
      </c>
      <c r="AT57" s="118">
        <v>0</v>
      </c>
      <c r="AU57" s="139">
        <v>0</v>
      </c>
      <c r="AV57" s="137">
        <v>0</v>
      </c>
      <c r="AW57" s="12">
        <v>1</v>
      </c>
      <c r="AX57" s="12">
        <v>1</v>
      </c>
      <c r="AY57" s="12">
        <v>1</v>
      </c>
      <c r="AZ57" s="12">
        <v>1</v>
      </c>
      <c r="BA57" s="12">
        <v>29</v>
      </c>
      <c r="BB57" s="12" t="s">
        <v>1552</v>
      </c>
    </row>
    <row r="58" spans="2:54" ht="28.8" x14ac:dyDescent="0.3">
      <c r="B58" s="12" t="s">
        <v>1105</v>
      </c>
      <c r="C58" s="12" t="s">
        <v>304</v>
      </c>
      <c r="D58" s="12" t="s">
        <v>312</v>
      </c>
      <c r="E58" s="12" t="s">
        <v>1254</v>
      </c>
      <c r="F58" s="12" t="s">
        <v>1218</v>
      </c>
      <c r="G58" s="12" t="s">
        <v>1157</v>
      </c>
      <c r="H58" s="12" t="s">
        <v>1255</v>
      </c>
      <c r="I58" s="12" t="s">
        <v>259</v>
      </c>
      <c r="J58" s="12" t="s">
        <v>2731</v>
      </c>
      <c r="K58" s="135">
        <v>1500</v>
      </c>
      <c r="L58" s="157"/>
      <c r="M58" s="133">
        <v>1212.675</v>
      </c>
      <c r="N58" s="13" t="s">
        <v>249</v>
      </c>
      <c r="O58" s="142"/>
      <c r="P58" s="144">
        <v>5.2600000000000001E-2</v>
      </c>
      <c r="Q58" s="143">
        <v>0.61170000000000002</v>
      </c>
      <c r="R58" s="143">
        <v>0.68100000000000005</v>
      </c>
      <c r="S58" s="142"/>
      <c r="T58" s="143">
        <v>0.88009999999999999</v>
      </c>
      <c r="U58" s="143">
        <v>0.97789999999999999</v>
      </c>
      <c r="V58" s="142"/>
      <c r="W58" s="153"/>
      <c r="X58" s="150">
        <v>1276.5</v>
      </c>
      <c r="Y58" s="151">
        <v>1954.5</v>
      </c>
      <c r="Z58" s="151">
        <v>2038.5</v>
      </c>
      <c r="AA58" s="153"/>
      <c r="AB58" s="151">
        <v>2280</v>
      </c>
      <c r="AC58" s="151">
        <v>2398.5</v>
      </c>
      <c r="AD58" s="153"/>
      <c r="AE58" s="116">
        <v>1500</v>
      </c>
      <c r="AF58" s="12">
        <v>0</v>
      </c>
      <c r="AG58" s="12">
        <v>229</v>
      </c>
      <c r="AH58" s="116">
        <v>343500</v>
      </c>
      <c r="AI58" s="12" t="s">
        <v>249</v>
      </c>
      <c r="AJ58" s="116">
        <v>1276.5</v>
      </c>
      <c r="AK58" s="12" t="s">
        <v>2778</v>
      </c>
      <c r="AL58" s="116">
        <v>1756.5</v>
      </c>
      <c r="AM58" s="116">
        <v>1276.5</v>
      </c>
      <c r="AN58" s="137">
        <v>0.05</v>
      </c>
      <c r="AO58" s="116">
        <v>1212.675</v>
      </c>
      <c r="AP58" s="12">
        <v>277702.58</v>
      </c>
      <c r="AQ58" s="12" t="s">
        <v>2764</v>
      </c>
      <c r="AR58" s="118">
        <v>0.05</v>
      </c>
      <c r="AS58" s="118">
        <v>0</v>
      </c>
      <c r="AT58" s="118">
        <v>0</v>
      </c>
      <c r="AU58" s="139">
        <v>0</v>
      </c>
      <c r="AV58" s="137">
        <v>0</v>
      </c>
      <c r="AW58" s="12">
        <v>1</v>
      </c>
      <c r="AX58" s="12">
        <v>1</v>
      </c>
      <c r="AY58" s="12">
        <v>1</v>
      </c>
      <c r="AZ58" s="12">
        <v>1</v>
      </c>
      <c r="BA58" s="12">
        <v>30</v>
      </c>
      <c r="BB58" s="12" t="s">
        <v>1552</v>
      </c>
    </row>
    <row r="59" spans="2:54" ht="28.8" x14ac:dyDescent="0.3">
      <c r="B59" s="12" t="s">
        <v>1105</v>
      </c>
      <c r="C59" s="12" t="s">
        <v>304</v>
      </c>
      <c r="D59" s="12" t="s">
        <v>312</v>
      </c>
      <c r="E59" s="12" t="s">
        <v>1258</v>
      </c>
      <c r="F59" s="12" t="s">
        <v>1259</v>
      </c>
      <c r="G59" s="12" t="s">
        <v>1111</v>
      </c>
      <c r="H59" s="12" t="s">
        <v>1260</v>
      </c>
      <c r="I59" s="12" t="s">
        <v>259</v>
      </c>
      <c r="J59" s="12" t="s">
        <v>2731</v>
      </c>
      <c r="K59" s="135">
        <v>100</v>
      </c>
      <c r="L59" s="157"/>
      <c r="M59" s="133">
        <v>50.445</v>
      </c>
      <c r="N59" s="13" t="s">
        <v>246</v>
      </c>
      <c r="O59" s="144">
        <v>5.2600000000000001E-2</v>
      </c>
      <c r="P59" s="140">
        <v>-0.15160000000000001</v>
      </c>
      <c r="Q59" s="146">
        <v>0.37580000000000002</v>
      </c>
      <c r="R59" s="140">
        <v>-5.0500000000000003E-2</v>
      </c>
      <c r="S59" s="142"/>
      <c r="T59" s="146">
        <v>0.36780000000000002</v>
      </c>
      <c r="U59" s="146">
        <v>0.42330000000000001</v>
      </c>
      <c r="V59" s="142"/>
      <c r="W59" s="150">
        <v>53.1</v>
      </c>
      <c r="X59" s="148">
        <v>42.8</v>
      </c>
      <c r="Y59" s="152">
        <v>69.400000000000006</v>
      </c>
      <c r="Z59" s="148">
        <v>47.9</v>
      </c>
      <c r="AA59" s="153"/>
      <c r="AB59" s="152">
        <v>69</v>
      </c>
      <c r="AC59" s="152">
        <v>71.8</v>
      </c>
      <c r="AD59" s="153"/>
      <c r="AE59" s="116">
        <v>100</v>
      </c>
      <c r="AF59" s="12">
        <v>0</v>
      </c>
      <c r="AG59" s="12">
        <v>548</v>
      </c>
      <c r="AH59" s="116">
        <v>54800</v>
      </c>
      <c r="AI59" s="12" t="s">
        <v>246</v>
      </c>
      <c r="AJ59" s="116">
        <v>53.1</v>
      </c>
      <c r="AK59" s="12" t="s">
        <v>2779</v>
      </c>
      <c r="AL59" s="116">
        <v>63.833300000000001</v>
      </c>
      <c r="AM59" s="116">
        <v>53.1</v>
      </c>
      <c r="AN59" s="137">
        <v>0.05</v>
      </c>
      <c r="AO59" s="116">
        <v>50.445</v>
      </c>
      <c r="AP59" s="12">
        <v>27643.86</v>
      </c>
      <c r="AQ59" s="12" t="s">
        <v>2764</v>
      </c>
      <c r="AR59" s="118">
        <v>0.05</v>
      </c>
      <c r="AS59" s="118">
        <v>0</v>
      </c>
      <c r="AT59" s="118">
        <v>0</v>
      </c>
      <c r="AU59" s="139">
        <v>0</v>
      </c>
      <c r="AV59" s="137">
        <v>0</v>
      </c>
      <c r="AW59" s="12">
        <v>1</v>
      </c>
      <c r="AX59" s="12">
        <v>1</v>
      </c>
      <c r="AY59" s="12">
        <v>1</v>
      </c>
      <c r="AZ59" s="12">
        <v>1</v>
      </c>
      <c r="BA59" s="12">
        <v>31</v>
      </c>
      <c r="BB59" s="12" t="s">
        <v>1552</v>
      </c>
    </row>
    <row r="60" spans="2:54" ht="28.8" x14ac:dyDescent="0.3">
      <c r="B60" s="12" t="s">
        <v>1105</v>
      </c>
      <c r="C60" s="12" t="s">
        <v>304</v>
      </c>
      <c r="D60" s="12" t="s">
        <v>312</v>
      </c>
      <c r="E60" s="12" t="s">
        <v>1263</v>
      </c>
      <c r="F60" s="12" t="s">
        <v>1259</v>
      </c>
      <c r="G60" s="12" t="s">
        <v>1132</v>
      </c>
      <c r="H60" s="12" t="s">
        <v>1264</v>
      </c>
      <c r="I60" s="12" t="s">
        <v>259</v>
      </c>
      <c r="J60" s="12" t="s">
        <v>2731</v>
      </c>
      <c r="K60" s="135">
        <v>200</v>
      </c>
      <c r="L60" s="157"/>
      <c r="M60" s="133">
        <v>95.57</v>
      </c>
      <c r="N60" s="13" t="s">
        <v>254</v>
      </c>
      <c r="O60" s="140">
        <v>2.9600000000000001E-2</v>
      </c>
      <c r="P60" s="146">
        <v>0.46910000000000002</v>
      </c>
      <c r="Q60" s="141">
        <v>1.1011</v>
      </c>
      <c r="R60" s="144">
        <v>5.2600000000000001E-2</v>
      </c>
      <c r="S60" s="142"/>
      <c r="T60" s="141">
        <v>1.2476</v>
      </c>
      <c r="U60" s="141">
        <v>1.5322</v>
      </c>
      <c r="V60" s="142"/>
      <c r="W60" s="148">
        <v>98.4</v>
      </c>
      <c r="X60" s="152">
        <v>140.4</v>
      </c>
      <c r="Y60" s="149">
        <v>200.8</v>
      </c>
      <c r="Z60" s="150">
        <v>100.6</v>
      </c>
      <c r="AA60" s="153"/>
      <c r="AB60" s="149">
        <v>214.8</v>
      </c>
      <c r="AC60" s="149">
        <v>242</v>
      </c>
      <c r="AD60" s="153"/>
      <c r="AE60" s="116">
        <v>200</v>
      </c>
      <c r="AF60" s="12">
        <v>0</v>
      </c>
      <c r="AG60" s="12">
        <v>305</v>
      </c>
      <c r="AH60" s="116">
        <v>61000</v>
      </c>
      <c r="AI60" s="12" t="s">
        <v>254</v>
      </c>
      <c r="AJ60" s="116">
        <v>100.6</v>
      </c>
      <c r="AK60" s="12" t="s">
        <v>2780</v>
      </c>
      <c r="AL60" s="116">
        <v>147.26669999999999</v>
      </c>
      <c r="AM60" s="116">
        <v>100.6</v>
      </c>
      <c r="AN60" s="137">
        <v>0.05</v>
      </c>
      <c r="AO60" s="116">
        <v>95.57</v>
      </c>
      <c r="AP60" s="12">
        <v>29148.85</v>
      </c>
      <c r="AQ60" s="12" t="s">
        <v>2764</v>
      </c>
      <c r="AR60" s="118">
        <v>0.05</v>
      </c>
      <c r="AS60" s="118">
        <v>0</v>
      </c>
      <c r="AT60" s="118">
        <v>0</v>
      </c>
      <c r="AU60" s="139">
        <v>0</v>
      </c>
      <c r="AV60" s="137">
        <v>0</v>
      </c>
      <c r="AW60" s="12">
        <v>1</v>
      </c>
      <c r="AX60" s="12">
        <v>1</v>
      </c>
      <c r="AY60" s="12">
        <v>1</v>
      </c>
      <c r="AZ60" s="12">
        <v>1</v>
      </c>
      <c r="BA60" s="12">
        <v>32</v>
      </c>
      <c r="BB60" s="12" t="s">
        <v>1552</v>
      </c>
    </row>
    <row r="61" spans="2:54" ht="28.8" x14ac:dyDescent="0.3">
      <c r="B61" s="12" t="s">
        <v>1105</v>
      </c>
      <c r="C61" s="12" t="s">
        <v>304</v>
      </c>
      <c r="D61" s="12" t="s">
        <v>312</v>
      </c>
      <c r="E61" s="12" t="s">
        <v>1267</v>
      </c>
      <c r="F61" s="12" t="s">
        <v>1259</v>
      </c>
      <c r="G61" s="12" t="s">
        <v>1157</v>
      </c>
      <c r="H61" s="12" t="s">
        <v>1268</v>
      </c>
      <c r="I61" s="12" t="s">
        <v>259</v>
      </c>
      <c r="J61" s="12" t="s">
        <v>2731</v>
      </c>
      <c r="K61" s="135">
        <v>500</v>
      </c>
      <c r="L61" s="157"/>
      <c r="M61" s="133">
        <v>285</v>
      </c>
      <c r="N61" s="13" t="s">
        <v>259</v>
      </c>
      <c r="O61" s="146">
        <v>0.25609999999999999</v>
      </c>
      <c r="P61" s="144">
        <v>6.1400000000000003E-2</v>
      </c>
      <c r="Q61" s="143">
        <v>0.97189999999999999</v>
      </c>
      <c r="R61" s="146">
        <v>0.41930000000000001</v>
      </c>
      <c r="S61" s="142"/>
      <c r="T61" s="144">
        <v>5.2600000000000001E-2</v>
      </c>
      <c r="U61" s="143">
        <v>0.67020000000000002</v>
      </c>
      <c r="V61" s="142"/>
      <c r="W61" s="152">
        <v>358</v>
      </c>
      <c r="X61" s="150">
        <v>302.5</v>
      </c>
      <c r="Y61" s="151">
        <v>562</v>
      </c>
      <c r="Z61" s="152">
        <v>404.5</v>
      </c>
      <c r="AA61" s="153"/>
      <c r="AB61" s="150">
        <v>300</v>
      </c>
      <c r="AC61" s="151">
        <v>476</v>
      </c>
      <c r="AD61" s="153"/>
      <c r="AE61" s="116">
        <v>500</v>
      </c>
      <c r="AF61" s="12">
        <v>0</v>
      </c>
      <c r="AG61" s="12">
        <v>292</v>
      </c>
      <c r="AH61" s="116">
        <v>146000</v>
      </c>
      <c r="AI61" s="12" t="s">
        <v>259</v>
      </c>
      <c r="AJ61" s="116">
        <v>300</v>
      </c>
      <c r="AK61" s="12" t="s">
        <v>2781</v>
      </c>
      <c r="AL61" s="116">
        <v>320.16669999999999</v>
      </c>
      <c r="AM61" s="116">
        <v>300</v>
      </c>
      <c r="AN61" s="137">
        <v>0.05</v>
      </c>
      <c r="AO61" s="116">
        <v>285</v>
      </c>
      <c r="AP61" s="12">
        <v>83220</v>
      </c>
      <c r="AQ61" s="12" t="s">
        <v>2764</v>
      </c>
      <c r="AR61" s="118">
        <v>0.05</v>
      </c>
      <c r="AS61" s="118">
        <v>0</v>
      </c>
      <c r="AT61" s="118">
        <v>0</v>
      </c>
      <c r="AU61" s="139">
        <v>0</v>
      </c>
      <c r="AV61" s="137">
        <v>0</v>
      </c>
      <c r="AW61" s="12">
        <v>1</v>
      </c>
      <c r="AX61" s="12">
        <v>1</v>
      </c>
      <c r="AY61" s="12">
        <v>1</v>
      </c>
      <c r="AZ61" s="12">
        <v>1</v>
      </c>
      <c r="BA61" s="12">
        <v>33</v>
      </c>
      <c r="BB61" s="12" t="s">
        <v>1552</v>
      </c>
    </row>
    <row r="62" spans="2:54" ht="28.8" x14ac:dyDescent="0.3">
      <c r="B62" s="12" t="s">
        <v>1105</v>
      </c>
      <c r="C62" s="12" t="s">
        <v>304</v>
      </c>
      <c r="D62" s="12" t="s">
        <v>322</v>
      </c>
      <c r="E62" s="12" t="s">
        <v>1109</v>
      </c>
      <c r="F62" s="12" t="s">
        <v>1110</v>
      </c>
      <c r="G62" s="12" t="s">
        <v>1111</v>
      </c>
      <c r="H62" s="12" t="s">
        <v>1112</v>
      </c>
      <c r="I62" s="12" t="s">
        <v>254</v>
      </c>
      <c r="J62" s="12" t="s">
        <v>2731</v>
      </c>
      <c r="K62" s="135">
        <v>0.18</v>
      </c>
      <c r="L62" s="157"/>
      <c r="M62" s="133">
        <v>4.53E-2</v>
      </c>
      <c r="N62" s="13" t="s">
        <v>246</v>
      </c>
      <c r="O62" s="144">
        <v>5.2999999999999999E-2</v>
      </c>
      <c r="P62" s="141">
        <v>1.9007000000000001</v>
      </c>
      <c r="Q62" s="141">
        <v>1.4923</v>
      </c>
      <c r="R62" s="141">
        <v>3.8984999999999999</v>
      </c>
      <c r="S62" s="145">
        <v>0.17</v>
      </c>
      <c r="T62" s="141">
        <v>2.7395</v>
      </c>
      <c r="U62" s="141">
        <v>1.0640000000000001</v>
      </c>
      <c r="V62" s="142"/>
      <c r="W62" s="150">
        <v>4.7699999999999999E-2</v>
      </c>
      <c r="X62" s="149">
        <v>0.13139999999999999</v>
      </c>
      <c r="Y62" s="149">
        <v>0.1129</v>
      </c>
      <c r="Z62" s="149">
        <v>0.22189999999999999</v>
      </c>
      <c r="AA62" s="154">
        <v>5.2999999999999999E-2</v>
      </c>
      <c r="AB62" s="149">
        <v>0.1694</v>
      </c>
      <c r="AC62" s="149">
        <v>9.35E-2</v>
      </c>
      <c r="AD62" s="153"/>
      <c r="AE62" s="116">
        <v>0.18</v>
      </c>
      <c r="AF62" s="12">
        <v>0</v>
      </c>
      <c r="AG62" s="12">
        <v>13</v>
      </c>
      <c r="AH62" s="116">
        <v>2.34</v>
      </c>
      <c r="AI62" s="12" t="s">
        <v>246</v>
      </c>
      <c r="AJ62" s="116">
        <v>4.7699999999999999E-2</v>
      </c>
      <c r="AK62" s="12" t="s">
        <v>2925</v>
      </c>
      <c r="AL62" s="116">
        <v>6.4699999999999994E-2</v>
      </c>
      <c r="AM62" s="116">
        <v>4.7699999999999999E-2</v>
      </c>
      <c r="AN62" s="137">
        <v>0.05</v>
      </c>
      <c r="AO62" s="116">
        <v>4.53E-2</v>
      </c>
      <c r="AP62" s="12">
        <v>0.59</v>
      </c>
      <c r="AQ62" s="12" t="s">
        <v>2764</v>
      </c>
      <c r="AR62" s="118">
        <v>0.05</v>
      </c>
      <c r="AS62" s="118">
        <v>0</v>
      </c>
      <c r="AT62" s="118">
        <v>0</v>
      </c>
      <c r="AU62" s="139">
        <v>0</v>
      </c>
      <c r="AV62" s="137">
        <v>0</v>
      </c>
      <c r="AW62" s="12">
        <v>1</v>
      </c>
      <c r="AX62" s="12">
        <v>1</v>
      </c>
      <c r="AY62" s="12">
        <v>1</v>
      </c>
      <c r="AZ62" s="12">
        <v>2</v>
      </c>
      <c r="BA62" s="12">
        <v>1</v>
      </c>
      <c r="BB62" s="12" t="s">
        <v>1552</v>
      </c>
    </row>
    <row r="63" spans="2:54" ht="28.8" x14ac:dyDescent="0.3">
      <c r="B63" s="12" t="s">
        <v>1105</v>
      </c>
      <c r="C63" s="12" t="s">
        <v>304</v>
      </c>
      <c r="D63" s="12" t="s">
        <v>322</v>
      </c>
      <c r="E63" s="12" t="s">
        <v>1119</v>
      </c>
      <c r="F63" s="12" t="s">
        <v>1110</v>
      </c>
      <c r="G63" s="12" t="s">
        <v>1111</v>
      </c>
      <c r="H63" s="12" t="s">
        <v>1120</v>
      </c>
      <c r="I63" s="12" t="s">
        <v>254</v>
      </c>
      <c r="J63" s="12" t="s">
        <v>2731</v>
      </c>
      <c r="K63" s="135">
        <v>0.28999999999999998</v>
      </c>
      <c r="L63" s="157"/>
      <c r="M63" s="133">
        <v>6.08E-2</v>
      </c>
      <c r="N63" s="13" t="s">
        <v>259</v>
      </c>
      <c r="O63" s="143">
        <v>0.76970000000000005</v>
      </c>
      <c r="P63" s="141">
        <v>4.8453999999999997</v>
      </c>
      <c r="Q63" s="141">
        <v>1.1677999999999999</v>
      </c>
      <c r="R63" s="141">
        <v>3.5707</v>
      </c>
      <c r="S63" s="143">
        <v>0.67600000000000005</v>
      </c>
      <c r="T63" s="144">
        <v>5.2600000000000001E-2</v>
      </c>
      <c r="U63" s="141">
        <v>2.3405</v>
      </c>
      <c r="V63" s="142"/>
      <c r="W63" s="151">
        <v>0.1076</v>
      </c>
      <c r="X63" s="149">
        <v>0.35539999999999999</v>
      </c>
      <c r="Y63" s="149">
        <v>0.1318</v>
      </c>
      <c r="Z63" s="149">
        <v>0.27789999999999998</v>
      </c>
      <c r="AA63" s="151">
        <v>0.1019</v>
      </c>
      <c r="AB63" s="150">
        <v>6.4000000000000001E-2</v>
      </c>
      <c r="AC63" s="149">
        <v>0.2031</v>
      </c>
      <c r="AD63" s="153"/>
      <c r="AE63" s="116">
        <v>0.28999999999999998</v>
      </c>
      <c r="AF63" s="12">
        <v>0</v>
      </c>
      <c r="AG63" s="12">
        <v>217</v>
      </c>
      <c r="AH63" s="116">
        <v>62.93</v>
      </c>
      <c r="AI63" s="12" t="s">
        <v>259</v>
      </c>
      <c r="AJ63" s="116">
        <v>6.4000000000000001E-2</v>
      </c>
      <c r="AK63" s="12" t="s">
        <v>2766</v>
      </c>
      <c r="AL63" s="116">
        <v>9.1200000000000003E-2</v>
      </c>
      <c r="AM63" s="116">
        <v>6.4000000000000001E-2</v>
      </c>
      <c r="AN63" s="137">
        <v>0.05</v>
      </c>
      <c r="AO63" s="116">
        <v>6.08E-2</v>
      </c>
      <c r="AP63" s="12">
        <v>13.19</v>
      </c>
      <c r="AQ63" s="12" t="s">
        <v>2764</v>
      </c>
      <c r="AR63" s="118">
        <v>0.05</v>
      </c>
      <c r="AS63" s="118">
        <v>0</v>
      </c>
      <c r="AT63" s="118">
        <v>0</v>
      </c>
      <c r="AU63" s="139">
        <v>0</v>
      </c>
      <c r="AV63" s="137">
        <v>0</v>
      </c>
      <c r="AW63" s="12">
        <v>1</v>
      </c>
      <c r="AX63" s="12">
        <v>1</v>
      </c>
      <c r="AY63" s="12">
        <v>1</v>
      </c>
      <c r="AZ63" s="12">
        <v>2</v>
      </c>
      <c r="BA63" s="12">
        <v>2</v>
      </c>
      <c r="BB63" s="12" t="s">
        <v>1552</v>
      </c>
    </row>
    <row r="64" spans="2:54" ht="28.8" x14ac:dyDescent="0.3">
      <c r="B64" s="12" t="s">
        <v>1105</v>
      </c>
      <c r="C64" s="12" t="s">
        <v>304</v>
      </c>
      <c r="D64" s="12" t="s">
        <v>322</v>
      </c>
      <c r="E64" s="12" t="s">
        <v>1125</v>
      </c>
      <c r="F64" s="12" t="s">
        <v>1110</v>
      </c>
      <c r="G64" s="12" t="s">
        <v>1111</v>
      </c>
      <c r="H64" s="12" t="s">
        <v>1126</v>
      </c>
      <c r="I64" s="12" t="s">
        <v>254</v>
      </c>
      <c r="J64" s="12" t="s">
        <v>2731</v>
      </c>
      <c r="K64" s="135">
        <v>0.03</v>
      </c>
      <c r="L64" s="157"/>
      <c r="M64" s="133">
        <v>2.5100000000000001E-2</v>
      </c>
      <c r="N64" s="13" t="s">
        <v>256</v>
      </c>
      <c r="O64" s="141">
        <v>1.8845000000000001</v>
      </c>
      <c r="P64" s="141">
        <v>3.8645</v>
      </c>
      <c r="Q64" s="141">
        <v>8.6533999999999995</v>
      </c>
      <c r="R64" s="141">
        <v>18.501999999999999</v>
      </c>
      <c r="S64" s="144">
        <v>5.1799999999999999E-2</v>
      </c>
      <c r="T64" s="141">
        <v>20.900400000000001</v>
      </c>
      <c r="U64" s="141">
        <v>20.745000000000001</v>
      </c>
      <c r="V64" s="141">
        <v>11.4382</v>
      </c>
      <c r="W64" s="149">
        <v>7.2400000000000006E-2</v>
      </c>
      <c r="X64" s="149">
        <v>0.1221</v>
      </c>
      <c r="Y64" s="149">
        <v>0.24229999999999999</v>
      </c>
      <c r="Z64" s="149">
        <v>0.48949999999999999</v>
      </c>
      <c r="AA64" s="150">
        <v>2.64E-2</v>
      </c>
      <c r="AB64" s="149">
        <v>0.54969999999999997</v>
      </c>
      <c r="AC64" s="149">
        <v>0.54579999999999995</v>
      </c>
      <c r="AD64" s="149">
        <v>0.31219999999999998</v>
      </c>
      <c r="AE64" s="116">
        <v>0.03</v>
      </c>
      <c r="AF64" s="12">
        <v>0</v>
      </c>
      <c r="AG64" s="12">
        <v>318</v>
      </c>
      <c r="AH64" s="116">
        <v>9.5399999999999991</v>
      </c>
      <c r="AI64" s="12" t="s">
        <v>256</v>
      </c>
      <c r="AJ64" s="116">
        <v>2.64E-2</v>
      </c>
      <c r="AK64" s="12" t="s">
        <v>256</v>
      </c>
      <c r="AL64" s="116">
        <v>2.64E-2</v>
      </c>
      <c r="AM64" s="116">
        <v>2.64E-2</v>
      </c>
      <c r="AN64" s="137">
        <v>0.05</v>
      </c>
      <c r="AO64" s="116">
        <v>2.5100000000000001E-2</v>
      </c>
      <c r="AP64" s="12">
        <v>7.98</v>
      </c>
      <c r="AQ64" s="12" t="s">
        <v>2764</v>
      </c>
      <c r="AR64" s="118">
        <v>0.05</v>
      </c>
      <c r="AS64" s="118">
        <v>0</v>
      </c>
      <c r="AT64" s="118">
        <v>0</v>
      </c>
      <c r="AU64" s="139">
        <v>0</v>
      </c>
      <c r="AV64" s="137">
        <v>0</v>
      </c>
      <c r="AW64" s="12">
        <v>1</v>
      </c>
      <c r="AX64" s="12">
        <v>1</v>
      </c>
      <c r="AY64" s="12">
        <v>1</v>
      </c>
      <c r="AZ64" s="12">
        <v>2</v>
      </c>
      <c r="BA64" s="12">
        <v>3</v>
      </c>
      <c r="BB64" s="12" t="s">
        <v>1552</v>
      </c>
    </row>
    <row r="65" spans="2:54" ht="28.8" x14ac:dyDescent="0.3">
      <c r="B65" s="12" t="s">
        <v>1105</v>
      </c>
      <c r="C65" s="12" t="s">
        <v>304</v>
      </c>
      <c r="D65" s="12" t="s">
        <v>322</v>
      </c>
      <c r="E65" s="12" t="s">
        <v>1131</v>
      </c>
      <c r="F65" s="12" t="s">
        <v>1110</v>
      </c>
      <c r="G65" s="12" t="s">
        <v>1132</v>
      </c>
      <c r="H65" s="12" t="s">
        <v>1133</v>
      </c>
      <c r="I65" s="12" t="s">
        <v>254</v>
      </c>
      <c r="J65" s="12" t="s">
        <v>2731</v>
      </c>
      <c r="K65" s="135">
        <v>0.13800000000000001</v>
      </c>
      <c r="L65" s="157"/>
      <c r="M65" s="133">
        <v>3.6999999999999998E-2</v>
      </c>
      <c r="N65" s="13" t="s">
        <v>259</v>
      </c>
      <c r="O65" s="141">
        <v>3.4378000000000002</v>
      </c>
      <c r="P65" s="141">
        <v>4.7892000000000001</v>
      </c>
      <c r="Q65" s="143">
        <v>0.95409999999999995</v>
      </c>
      <c r="R65" s="141">
        <v>8.1676000000000002</v>
      </c>
      <c r="S65" s="141">
        <v>8.6945999999999994</v>
      </c>
      <c r="T65" s="144">
        <v>5.1400000000000001E-2</v>
      </c>
      <c r="U65" s="141">
        <v>2.4161999999999999</v>
      </c>
      <c r="V65" s="141">
        <v>8.3242999999999991</v>
      </c>
      <c r="W65" s="149">
        <v>0.16420000000000001</v>
      </c>
      <c r="X65" s="149">
        <v>0.2142</v>
      </c>
      <c r="Y65" s="151">
        <v>7.2300000000000003E-2</v>
      </c>
      <c r="Z65" s="149">
        <v>0.3392</v>
      </c>
      <c r="AA65" s="149">
        <v>0.35870000000000002</v>
      </c>
      <c r="AB65" s="150">
        <v>3.8899999999999997E-2</v>
      </c>
      <c r="AC65" s="149">
        <v>0.12640000000000001</v>
      </c>
      <c r="AD65" s="149">
        <v>0.34499999999999997</v>
      </c>
      <c r="AE65" s="116">
        <v>0.13800000000000001</v>
      </c>
      <c r="AF65" s="12">
        <v>0</v>
      </c>
      <c r="AG65" s="12">
        <v>212</v>
      </c>
      <c r="AH65" s="116">
        <v>29.256</v>
      </c>
      <c r="AI65" s="12" t="s">
        <v>259</v>
      </c>
      <c r="AJ65" s="116">
        <v>3.8899999999999997E-2</v>
      </c>
      <c r="AK65" s="12" t="s">
        <v>2765</v>
      </c>
      <c r="AL65" s="116">
        <v>7.9200000000000007E-2</v>
      </c>
      <c r="AM65" s="116">
        <v>3.8899999999999997E-2</v>
      </c>
      <c r="AN65" s="137">
        <v>0.05</v>
      </c>
      <c r="AO65" s="116">
        <v>3.6999999999999998E-2</v>
      </c>
      <c r="AP65" s="12">
        <v>7.83</v>
      </c>
      <c r="AQ65" s="12" t="s">
        <v>2764</v>
      </c>
      <c r="AR65" s="118">
        <v>0.05</v>
      </c>
      <c r="AS65" s="118">
        <v>0</v>
      </c>
      <c r="AT65" s="118">
        <v>0</v>
      </c>
      <c r="AU65" s="139">
        <v>0</v>
      </c>
      <c r="AV65" s="137">
        <v>0</v>
      </c>
      <c r="AW65" s="12">
        <v>1</v>
      </c>
      <c r="AX65" s="12">
        <v>1</v>
      </c>
      <c r="AY65" s="12">
        <v>1</v>
      </c>
      <c r="AZ65" s="12">
        <v>2</v>
      </c>
      <c r="BA65" s="12">
        <v>4</v>
      </c>
      <c r="BB65" s="12" t="s">
        <v>1552</v>
      </c>
    </row>
    <row r="66" spans="2:54" ht="28.8" x14ac:dyDescent="0.3">
      <c r="B66" s="12" t="s">
        <v>1105</v>
      </c>
      <c r="C66" s="12" t="s">
        <v>304</v>
      </c>
      <c r="D66" s="12" t="s">
        <v>322</v>
      </c>
      <c r="E66" s="12" t="s">
        <v>1138</v>
      </c>
      <c r="F66" s="12" t="s">
        <v>1110</v>
      </c>
      <c r="G66" s="12" t="s">
        <v>1132</v>
      </c>
      <c r="H66" s="12" t="s">
        <v>1139</v>
      </c>
      <c r="I66" s="12" t="s">
        <v>254</v>
      </c>
      <c r="J66" s="12" t="s">
        <v>2731</v>
      </c>
      <c r="K66" s="135">
        <v>0.65600000000000003</v>
      </c>
      <c r="L66" s="157"/>
      <c r="M66" s="133">
        <v>8.4599999999999995E-2</v>
      </c>
      <c r="N66" s="13" t="s">
        <v>246</v>
      </c>
      <c r="O66" s="144">
        <v>5.3199999999999997E-2</v>
      </c>
      <c r="P66" s="141">
        <v>5.7411000000000003</v>
      </c>
      <c r="Q66" s="141">
        <v>4.9480000000000004</v>
      </c>
      <c r="R66" s="141">
        <v>10.5449</v>
      </c>
      <c r="S66" s="141">
        <v>1.3900999999999999</v>
      </c>
      <c r="T66" s="141">
        <v>1.0815999999999999</v>
      </c>
      <c r="U66" s="141">
        <v>2</v>
      </c>
      <c r="V66" s="141">
        <v>12.656000000000001</v>
      </c>
      <c r="W66" s="150">
        <v>8.9099999999999999E-2</v>
      </c>
      <c r="X66" s="149">
        <v>0.57030000000000003</v>
      </c>
      <c r="Y66" s="149">
        <v>0.50319999999999998</v>
      </c>
      <c r="Z66" s="149">
        <v>0.97670000000000001</v>
      </c>
      <c r="AA66" s="149">
        <v>0.20219999999999999</v>
      </c>
      <c r="AB66" s="149">
        <v>0.17610000000000001</v>
      </c>
      <c r="AC66" s="149">
        <v>0.25380000000000003</v>
      </c>
      <c r="AD66" s="149">
        <v>1.1553</v>
      </c>
      <c r="AE66" s="116">
        <v>0.65600000000000003</v>
      </c>
      <c r="AF66" s="12">
        <v>0</v>
      </c>
      <c r="AG66" s="12">
        <v>457</v>
      </c>
      <c r="AH66" s="116">
        <v>299.79199999999997</v>
      </c>
      <c r="AI66" s="12" t="s">
        <v>246</v>
      </c>
      <c r="AJ66" s="116">
        <v>8.9099999999999999E-2</v>
      </c>
      <c r="AK66" s="12" t="s">
        <v>2926</v>
      </c>
      <c r="AL66" s="116">
        <v>0.15579999999999999</v>
      </c>
      <c r="AM66" s="116">
        <v>8.9099999999999999E-2</v>
      </c>
      <c r="AN66" s="137">
        <v>0.05</v>
      </c>
      <c r="AO66" s="116">
        <v>8.4599999999999995E-2</v>
      </c>
      <c r="AP66" s="12">
        <v>38.68</v>
      </c>
      <c r="AQ66" s="12" t="s">
        <v>2764</v>
      </c>
      <c r="AR66" s="118">
        <v>0.05</v>
      </c>
      <c r="AS66" s="118">
        <v>0</v>
      </c>
      <c r="AT66" s="118">
        <v>0</v>
      </c>
      <c r="AU66" s="139">
        <v>0</v>
      </c>
      <c r="AV66" s="137">
        <v>0</v>
      </c>
      <c r="AW66" s="12">
        <v>1</v>
      </c>
      <c r="AX66" s="12">
        <v>1</v>
      </c>
      <c r="AY66" s="12">
        <v>1</v>
      </c>
      <c r="AZ66" s="12">
        <v>2</v>
      </c>
      <c r="BA66" s="12">
        <v>5</v>
      </c>
      <c r="BB66" s="12" t="s">
        <v>1552</v>
      </c>
    </row>
    <row r="67" spans="2:54" ht="28.8" x14ac:dyDescent="0.3">
      <c r="B67" s="12" t="s">
        <v>1105</v>
      </c>
      <c r="C67" s="12" t="s">
        <v>304</v>
      </c>
      <c r="D67" s="12" t="s">
        <v>322</v>
      </c>
      <c r="E67" s="12" t="s">
        <v>1144</v>
      </c>
      <c r="F67" s="12" t="s">
        <v>1110</v>
      </c>
      <c r="G67" s="12" t="s">
        <v>1132</v>
      </c>
      <c r="H67" s="12" t="s">
        <v>1145</v>
      </c>
      <c r="I67" s="12" t="s">
        <v>254</v>
      </c>
      <c r="J67" s="12" t="s">
        <v>2731</v>
      </c>
      <c r="K67" s="135">
        <v>7.4999999999999997E-2</v>
      </c>
      <c r="L67" s="157"/>
      <c r="M67" s="133">
        <v>1.9199999999999998E-2</v>
      </c>
      <c r="N67" s="13" t="s">
        <v>254</v>
      </c>
      <c r="O67" s="142"/>
      <c r="P67" s="141">
        <v>4.6562999999999999</v>
      </c>
      <c r="Q67" s="141">
        <v>65.572900000000004</v>
      </c>
      <c r="R67" s="144">
        <v>5.21E-2</v>
      </c>
      <c r="S67" s="141">
        <v>81.927099999999996</v>
      </c>
      <c r="T67" s="141">
        <v>29.057300000000001</v>
      </c>
      <c r="U67" s="141">
        <v>38.598999999999997</v>
      </c>
      <c r="V67" s="141">
        <v>42.5</v>
      </c>
      <c r="W67" s="153"/>
      <c r="X67" s="149">
        <v>0.1086</v>
      </c>
      <c r="Y67" s="149">
        <v>1.2782</v>
      </c>
      <c r="Z67" s="150">
        <v>2.0199999999999999E-2</v>
      </c>
      <c r="AA67" s="149">
        <v>1.5922000000000001</v>
      </c>
      <c r="AB67" s="149">
        <v>0.57709999999999995</v>
      </c>
      <c r="AC67" s="149">
        <v>0.76029999999999998</v>
      </c>
      <c r="AD67" s="149">
        <v>0.83520000000000005</v>
      </c>
      <c r="AE67" s="116">
        <v>7.4999999999999997E-2</v>
      </c>
      <c r="AF67" s="12">
        <v>0</v>
      </c>
      <c r="AG67" s="12">
        <v>387</v>
      </c>
      <c r="AH67" s="116">
        <v>29.024999999999999</v>
      </c>
      <c r="AI67" s="12" t="s">
        <v>254</v>
      </c>
      <c r="AJ67" s="116">
        <v>2.0199999999999999E-2</v>
      </c>
      <c r="AK67" s="12" t="s">
        <v>2806</v>
      </c>
      <c r="AL67" s="116">
        <v>6.4399999999999999E-2</v>
      </c>
      <c r="AM67" s="116">
        <v>2.0199999999999999E-2</v>
      </c>
      <c r="AN67" s="137">
        <v>0.05</v>
      </c>
      <c r="AO67" s="116">
        <v>1.9199999999999998E-2</v>
      </c>
      <c r="AP67" s="12">
        <v>7.43</v>
      </c>
      <c r="AQ67" s="12" t="s">
        <v>2764</v>
      </c>
      <c r="AR67" s="118">
        <v>0.05</v>
      </c>
      <c r="AS67" s="118">
        <v>0</v>
      </c>
      <c r="AT67" s="118">
        <v>0</v>
      </c>
      <c r="AU67" s="139">
        <v>0</v>
      </c>
      <c r="AV67" s="137">
        <v>0</v>
      </c>
      <c r="AW67" s="12">
        <v>1</v>
      </c>
      <c r="AX67" s="12">
        <v>1</v>
      </c>
      <c r="AY67" s="12">
        <v>1</v>
      </c>
      <c r="AZ67" s="12">
        <v>2</v>
      </c>
      <c r="BA67" s="12">
        <v>6</v>
      </c>
      <c r="BB67" s="12" t="s">
        <v>1552</v>
      </c>
    </row>
    <row r="68" spans="2:54" ht="28.8" x14ac:dyDescent="0.3">
      <c r="B68" s="12" t="s">
        <v>1105</v>
      </c>
      <c r="C68" s="12" t="s">
        <v>304</v>
      </c>
      <c r="D68" s="12" t="s">
        <v>322</v>
      </c>
      <c r="E68" s="12" t="s">
        <v>1150</v>
      </c>
      <c r="F68" s="12" t="s">
        <v>1110</v>
      </c>
      <c r="G68" s="12" t="s">
        <v>1132</v>
      </c>
      <c r="H68" s="12" t="s">
        <v>1151</v>
      </c>
      <c r="I68" s="12" t="s">
        <v>254</v>
      </c>
      <c r="J68" s="12" t="s">
        <v>2731</v>
      </c>
      <c r="K68" s="135">
        <v>0.52500000000000002</v>
      </c>
      <c r="L68" s="157"/>
      <c r="M68" s="133">
        <v>0.191</v>
      </c>
      <c r="N68" s="13" t="s">
        <v>256</v>
      </c>
      <c r="O68" s="141">
        <v>1.7324999999999999</v>
      </c>
      <c r="P68" s="141">
        <v>4.5414000000000003</v>
      </c>
      <c r="Q68" s="141">
        <v>1.6800999999999999</v>
      </c>
      <c r="R68" s="141">
        <v>1.6953</v>
      </c>
      <c r="S68" s="144">
        <v>5.2900000000000003E-2</v>
      </c>
      <c r="T68" s="141">
        <v>1.6974</v>
      </c>
      <c r="U68" s="143">
        <v>0.94240000000000002</v>
      </c>
      <c r="V68" s="141">
        <v>3.4906000000000001</v>
      </c>
      <c r="W68" s="149">
        <v>0.52190000000000003</v>
      </c>
      <c r="X68" s="149">
        <v>1.0584</v>
      </c>
      <c r="Y68" s="149">
        <v>0.51190000000000002</v>
      </c>
      <c r="Z68" s="149">
        <v>0.51480000000000004</v>
      </c>
      <c r="AA68" s="150">
        <v>0.2011</v>
      </c>
      <c r="AB68" s="149">
        <v>0.51519999999999999</v>
      </c>
      <c r="AC68" s="151">
        <v>0.371</v>
      </c>
      <c r="AD68" s="149">
        <v>0.85770000000000002</v>
      </c>
      <c r="AE68" s="116">
        <v>0.52500000000000002</v>
      </c>
      <c r="AF68" s="12">
        <v>0</v>
      </c>
      <c r="AG68" s="12">
        <v>49</v>
      </c>
      <c r="AH68" s="116">
        <v>25.725000000000001</v>
      </c>
      <c r="AI68" s="12" t="s">
        <v>256</v>
      </c>
      <c r="AJ68" s="116">
        <v>0.2011</v>
      </c>
      <c r="AK68" s="12" t="s">
        <v>2927</v>
      </c>
      <c r="AL68" s="116">
        <v>0.36130000000000001</v>
      </c>
      <c r="AM68" s="116">
        <v>0.2011</v>
      </c>
      <c r="AN68" s="137">
        <v>0.05</v>
      </c>
      <c r="AO68" s="116">
        <v>0.191</v>
      </c>
      <c r="AP68" s="12">
        <v>9.36</v>
      </c>
      <c r="AQ68" s="12" t="s">
        <v>2764</v>
      </c>
      <c r="AR68" s="118">
        <v>0.05</v>
      </c>
      <c r="AS68" s="118">
        <v>0</v>
      </c>
      <c r="AT68" s="118">
        <v>0</v>
      </c>
      <c r="AU68" s="139">
        <v>0</v>
      </c>
      <c r="AV68" s="137">
        <v>0</v>
      </c>
      <c r="AW68" s="12">
        <v>1</v>
      </c>
      <c r="AX68" s="12">
        <v>1</v>
      </c>
      <c r="AY68" s="12">
        <v>1</v>
      </c>
      <c r="AZ68" s="12">
        <v>2</v>
      </c>
      <c r="BA68" s="12">
        <v>7</v>
      </c>
      <c r="BB68" s="12" t="s">
        <v>1552</v>
      </c>
    </row>
    <row r="69" spans="2:54" ht="28.8" x14ac:dyDescent="0.3">
      <c r="B69" s="12" t="s">
        <v>1105</v>
      </c>
      <c r="C69" s="12" t="s">
        <v>304</v>
      </c>
      <c r="D69" s="12" t="s">
        <v>322</v>
      </c>
      <c r="E69" s="12" t="s">
        <v>1156</v>
      </c>
      <c r="F69" s="12" t="s">
        <v>1110</v>
      </c>
      <c r="G69" s="12" t="s">
        <v>1157</v>
      </c>
      <c r="H69" s="12" t="s">
        <v>1158</v>
      </c>
      <c r="I69" s="12" t="s">
        <v>254</v>
      </c>
      <c r="J69" s="12" t="s">
        <v>2731</v>
      </c>
      <c r="K69" s="135">
        <v>0.8</v>
      </c>
      <c r="L69" s="157"/>
      <c r="M69" s="133">
        <v>0.14510000000000001</v>
      </c>
      <c r="N69" s="13" t="s">
        <v>256</v>
      </c>
      <c r="O69" s="146">
        <v>0.46929999999999999</v>
      </c>
      <c r="P69" s="141">
        <v>4.3342999999999998</v>
      </c>
      <c r="Q69" s="141">
        <v>9.2563999999999993</v>
      </c>
      <c r="R69" s="141">
        <v>8.7546999999999997</v>
      </c>
      <c r="S69" s="144">
        <v>5.2400000000000002E-2</v>
      </c>
      <c r="T69" s="141">
        <v>6.0530999999999997</v>
      </c>
      <c r="U69" s="141">
        <v>5.1246999999999998</v>
      </c>
      <c r="V69" s="141">
        <v>1.0868</v>
      </c>
      <c r="W69" s="152">
        <v>0.2132</v>
      </c>
      <c r="X69" s="149">
        <v>0.77400000000000002</v>
      </c>
      <c r="Y69" s="149">
        <v>1.4882</v>
      </c>
      <c r="Z69" s="149">
        <v>1.4154</v>
      </c>
      <c r="AA69" s="150">
        <v>0.1527</v>
      </c>
      <c r="AB69" s="149">
        <v>1.0234000000000001</v>
      </c>
      <c r="AC69" s="149">
        <v>0.88870000000000005</v>
      </c>
      <c r="AD69" s="149">
        <v>0.30280000000000001</v>
      </c>
      <c r="AE69" s="116">
        <v>0.8</v>
      </c>
      <c r="AF69" s="12">
        <v>0</v>
      </c>
      <c r="AG69" s="12">
        <v>255</v>
      </c>
      <c r="AH69" s="116">
        <v>204</v>
      </c>
      <c r="AI69" s="12" t="s">
        <v>256</v>
      </c>
      <c r="AJ69" s="116">
        <v>0.1527</v>
      </c>
      <c r="AK69" s="12" t="s">
        <v>2928</v>
      </c>
      <c r="AL69" s="116">
        <v>0.22289999999999999</v>
      </c>
      <c r="AM69" s="116">
        <v>0.1527</v>
      </c>
      <c r="AN69" s="137">
        <v>0.05</v>
      </c>
      <c r="AO69" s="116">
        <v>0.14510000000000001</v>
      </c>
      <c r="AP69" s="12">
        <v>36.99</v>
      </c>
      <c r="AQ69" s="12" t="s">
        <v>2764</v>
      </c>
      <c r="AR69" s="118">
        <v>0.05</v>
      </c>
      <c r="AS69" s="118">
        <v>0</v>
      </c>
      <c r="AT69" s="118">
        <v>0</v>
      </c>
      <c r="AU69" s="139">
        <v>0</v>
      </c>
      <c r="AV69" s="137">
        <v>0</v>
      </c>
      <c r="AW69" s="12">
        <v>1</v>
      </c>
      <c r="AX69" s="12">
        <v>1</v>
      </c>
      <c r="AY69" s="12">
        <v>1</v>
      </c>
      <c r="AZ69" s="12">
        <v>2</v>
      </c>
      <c r="BA69" s="12">
        <v>8</v>
      </c>
      <c r="BB69" s="12" t="s">
        <v>1552</v>
      </c>
    </row>
    <row r="70" spans="2:54" ht="28.8" x14ac:dyDescent="0.3">
      <c r="B70" s="12" t="s">
        <v>1105</v>
      </c>
      <c r="C70" s="12" t="s">
        <v>304</v>
      </c>
      <c r="D70" s="12" t="s">
        <v>322</v>
      </c>
      <c r="E70" s="12" t="s">
        <v>1163</v>
      </c>
      <c r="F70" s="12" t="s">
        <v>1110</v>
      </c>
      <c r="G70" s="12" t="s">
        <v>1157</v>
      </c>
      <c r="H70" s="12" t="s">
        <v>1164</v>
      </c>
      <c r="I70" s="12" t="s">
        <v>254</v>
      </c>
      <c r="J70" s="12" t="s">
        <v>2731</v>
      </c>
      <c r="K70" s="135">
        <v>1.4850000000000001</v>
      </c>
      <c r="L70" s="157"/>
      <c r="M70" s="133">
        <v>0.13769999999999999</v>
      </c>
      <c r="N70" s="13" t="s">
        <v>259</v>
      </c>
      <c r="O70" s="141">
        <v>1.9891000000000001</v>
      </c>
      <c r="P70" s="146">
        <v>0.25490000000000002</v>
      </c>
      <c r="Q70" s="141">
        <v>16.132200000000001</v>
      </c>
      <c r="R70" s="141">
        <v>6.7698</v>
      </c>
      <c r="S70" s="141">
        <v>5</v>
      </c>
      <c r="T70" s="144">
        <v>5.2999999999999999E-2</v>
      </c>
      <c r="U70" s="141">
        <v>2.5846</v>
      </c>
      <c r="V70" s="141">
        <v>10.068300000000001</v>
      </c>
      <c r="W70" s="149">
        <v>0.41160000000000002</v>
      </c>
      <c r="X70" s="152">
        <v>0.17280000000000001</v>
      </c>
      <c r="Y70" s="149">
        <v>2.3591000000000002</v>
      </c>
      <c r="Z70" s="149">
        <v>1.0699000000000001</v>
      </c>
      <c r="AA70" s="149">
        <v>0.82620000000000005</v>
      </c>
      <c r="AB70" s="150">
        <v>0.14499999999999999</v>
      </c>
      <c r="AC70" s="149">
        <v>0.49359999999999998</v>
      </c>
      <c r="AD70" s="149">
        <v>1.5241</v>
      </c>
      <c r="AE70" s="116">
        <v>1.4850000000000001</v>
      </c>
      <c r="AF70" s="12">
        <v>0</v>
      </c>
      <c r="AG70" s="12">
        <v>297</v>
      </c>
      <c r="AH70" s="116">
        <v>441.04500000000002</v>
      </c>
      <c r="AI70" s="12" t="s">
        <v>259</v>
      </c>
      <c r="AJ70" s="116">
        <v>0.14499999999999999</v>
      </c>
      <c r="AK70" s="12" t="s">
        <v>2781</v>
      </c>
      <c r="AL70" s="116">
        <v>0.24310000000000001</v>
      </c>
      <c r="AM70" s="116">
        <v>0.14499999999999999</v>
      </c>
      <c r="AN70" s="137">
        <v>0.05</v>
      </c>
      <c r="AO70" s="116">
        <v>0.13769999999999999</v>
      </c>
      <c r="AP70" s="12">
        <v>40.909999999999997</v>
      </c>
      <c r="AQ70" s="12" t="s">
        <v>2764</v>
      </c>
      <c r="AR70" s="118">
        <v>0.05</v>
      </c>
      <c r="AS70" s="118">
        <v>0</v>
      </c>
      <c r="AT70" s="118">
        <v>0</v>
      </c>
      <c r="AU70" s="139">
        <v>0</v>
      </c>
      <c r="AV70" s="137">
        <v>0</v>
      </c>
      <c r="AW70" s="12">
        <v>1</v>
      </c>
      <c r="AX70" s="12">
        <v>1</v>
      </c>
      <c r="AY70" s="12">
        <v>1</v>
      </c>
      <c r="AZ70" s="12">
        <v>2</v>
      </c>
      <c r="BA70" s="12">
        <v>9</v>
      </c>
      <c r="BB70" s="12" t="s">
        <v>1552</v>
      </c>
    </row>
    <row r="71" spans="2:54" ht="28.8" x14ac:dyDescent="0.3">
      <c r="B71" s="12" t="s">
        <v>1105</v>
      </c>
      <c r="C71" s="12" t="s">
        <v>304</v>
      </c>
      <c r="D71" s="12" t="s">
        <v>322</v>
      </c>
      <c r="E71" s="12" t="s">
        <v>1169</v>
      </c>
      <c r="F71" s="12" t="s">
        <v>1110</v>
      </c>
      <c r="G71" s="12" t="s">
        <v>1157</v>
      </c>
      <c r="H71" s="12" t="s">
        <v>1170</v>
      </c>
      <c r="I71" s="12" t="s">
        <v>254</v>
      </c>
      <c r="J71" s="12" t="s">
        <v>2731</v>
      </c>
      <c r="K71" s="135">
        <v>1.88</v>
      </c>
      <c r="L71" s="157"/>
      <c r="M71" s="133">
        <v>0.1056</v>
      </c>
      <c r="N71" s="13" t="s">
        <v>254</v>
      </c>
      <c r="O71" s="141">
        <v>2.8721999999999999</v>
      </c>
      <c r="P71" s="141">
        <v>8.8010999999999999</v>
      </c>
      <c r="Q71" s="141">
        <v>16.4801</v>
      </c>
      <c r="R71" s="144">
        <v>5.2999999999999999E-2</v>
      </c>
      <c r="S71" s="141">
        <v>6.3048999999999999</v>
      </c>
      <c r="T71" s="141">
        <v>1.4148000000000001</v>
      </c>
      <c r="U71" s="143">
        <v>0.63260000000000005</v>
      </c>
      <c r="V71" s="141">
        <v>17.229199999999999</v>
      </c>
      <c r="W71" s="149">
        <v>0.40889999999999999</v>
      </c>
      <c r="X71" s="149">
        <v>1.0349999999999999</v>
      </c>
      <c r="Y71" s="149">
        <v>1.8459000000000001</v>
      </c>
      <c r="Z71" s="150">
        <v>0.11119999999999999</v>
      </c>
      <c r="AA71" s="149">
        <v>0.77139999999999997</v>
      </c>
      <c r="AB71" s="149">
        <v>0.255</v>
      </c>
      <c r="AC71" s="151">
        <v>0.1724</v>
      </c>
      <c r="AD71" s="149">
        <v>1.925</v>
      </c>
      <c r="AE71" s="116">
        <v>1.88</v>
      </c>
      <c r="AF71" s="12">
        <v>0</v>
      </c>
      <c r="AG71" s="12">
        <v>39</v>
      </c>
      <c r="AH71" s="116">
        <v>73.319999999999993</v>
      </c>
      <c r="AI71" s="12" t="s">
        <v>254</v>
      </c>
      <c r="AJ71" s="116">
        <v>0.11119999999999999</v>
      </c>
      <c r="AK71" s="12" t="s">
        <v>2929</v>
      </c>
      <c r="AL71" s="116">
        <v>0.17949999999999999</v>
      </c>
      <c r="AM71" s="116">
        <v>0.11119999999999999</v>
      </c>
      <c r="AN71" s="137">
        <v>0.05</v>
      </c>
      <c r="AO71" s="116">
        <v>0.1056</v>
      </c>
      <c r="AP71" s="12">
        <v>4.12</v>
      </c>
      <c r="AQ71" s="12" t="s">
        <v>2764</v>
      </c>
      <c r="AR71" s="118">
        <v>0.05</v>
      </c>
      <c r="AS71" s="118">
        <v>0</v>
      </c>
      <c r="AT71" s="118">
        <v>0</v>
      </c>
      <c r="AU71" s="139">
        <v>0</v>
      </c>
      <c r="AV71" s="137">
        <v>0</v>
      </c>
      <c r="AW71" s="12">
        <v>1</v>
      </c>
      <c r="AX71" s="12">
        <v>1</v>
      </c>
      <c r="AY71" s="12">
        <v>1</v>
      </c>
      <c r="AZ71" s="12">
        <v>2</v>
      </c>
      <c r="BA71" s="12">
        <v>10</v>
      </c>
      <c r="BB71" s="12" t="s">
        <v>1552</v>
      </c>
    </row>
    <row r="72" spans="2:54" ht="28.8" x14ac:dyDescent="0.3">
      <c r="B72" s="12" t="s">
        <v>1105</v>
      </c>
      <c r="C72" s="12" t="s">
        <v>304</v>
      </c>
      <c r="D72" s="12" t="s">
        <v>322</v>
      </c>
      <c r="E72" s="12" t="s">
        <v>1175</v>
      </c>
      <c r="F72" s="12" t="s">
        <v>1176</v>
      </c>
      <c r="G72" s="12" t="s">
        <v>1111</v>
      </c>
      <c r="H72" s="12" t="s">
        <v>1177</v>
      </c>
      <c r="I72" s="12" t="s">
        <v>256</v>
      </c>
      <c r="J72" s="12" t="s">
        <v>2731</v>
      </c>
      <c r="K72" s="135">
        <v>9.2999999999999999E-2</v>
      </c>
      <c r="L72" s="157"/>
      <c r="M72" s="133">
        <v>3.5799999999999998E-2</v>
      </c>
      <c r="N72" s="13" t="s">
        <v>256</v>
      </c>
      <c r="O72" s="141">
        <v>2.5223</v>
      </c>
      <c r="P72" s="140">
        <v>-0.64249999999999996</v>
      </c>
      <c r="Q72" s="141">
        <v>1.2095</v>
      </c>
      <c r="R72" s="141">
        <v>4.1033999999999997</v>
      </c>
      <c r="S72" s="144">
        <v>5.3100000000000001E-2</v>
      </c>
      <c r="T72" s="141">
        <v>5.7458</v>
      </c>
      <c r="U72" s="141">
        <v>4.3296000000000001</v>
      </c>
      <c r="V72" s="143">
        <v>0.82679999999999998</v>
      </c>
      <c r="W72" s="149">
        <v>0.12609999999999999</v>
      </c>
      <c r="X72" s="148">
        <v>1.2800000000000001E-2</v>
      </c>
      <c r="Y72" s="149">
        <v>7.9100000000000004E-2</v>
      </c>
      <c r="Z72" s="149">
        <v>0.1827</v>
      </c>
      <c r="AA72" s="150">
        <v>3.7699999999999997E-2</v>
      </c>
      <c r="AB72" s="149">
        <v>0.24149999999999999</v>
      </c>
      <c r="AC72" s="149">
        <v>0.1908</v>
      </c>
      <c r="AD72" s="151">
        <v>6.54E-2</v>
      </c>
      <c r="AE72" s="116">
        <v>9.2999999999999999E-2</v>
      </c>
      <c r="AF72" s="12">
        <v>0</v>
      </c>
      <c r="AG72" s="12">
        <v>204</v>
      </c>
      <c r="AH72" s="116">
        <v>18.972000000000001</v>
      </c>
      <c r="AI72" s="12" t="s">
        <v>256</v>
      </c>
      <c r="AJ72" s="116">
        <v>3.7699999999999997E-2</v>
      </c>
      <c r="AK72" s="12" t="s">
        <v>2930</v>
      </c>
      <c r="AL72" s="116">
        <v>6.0699999999999997E-2</v>
      </c>
      <c r="AM72" s="116">
        <v>3.7699999999999997E-2</v>
      </c>
      <c r="AN72" s="137">
        <v>0.05</v>
      </c>
      <c r="AO72" s="116">
        <v>3.5799999999999998E-2</v>
      </c>
      <c r="AP72" s="12">
        <v>7.31</v>
      </c>
      <c r="AQ72" s="12" t="s">
        <v>2764</v>
      </c>
      <c r="AR72" s="118">
        <v>0.05</v>
      </c>
      <c r="AS72" s="118">
        <v>0</v>
      </c>
      <c r="AT72" s="118">
        <v>0</v>
      </c>
      <c r="AU72" s="139">
        <v>0</v>
      </c>
      <c r="AV72" s="137">
        <v>0</v>
      </c>
      <c r="AW72" s="12">
        <v>1</v>
      </c>
      <c r="AX72" s="12">
        <v>1</v>
      </c>
      <c r="AY72" s="12">
        <v>1</v>
      </c>
      <c r="AZ72" s="12">
        <v>2</v>
      </c>
      <c r="BA72" s="12">
        <v>11</v>
      </c>
      <c r="BB72" s="12" t="s">
        <v>1552</v>
      </c>
    </row>
    <row r="73" spans="2:54" ht="28.8" x14ac:dyDescent="0.3">
      <c r="B73" s="12" t="s">
        <v>1105</v>
      </c>
      <c r="C73" s="12" t="s">
        <v>304</v>
      </c>
      <c r="D73" s="12" t="s">
        <v>322</v>
      </c>
      <c r="E73" s="12" t="s">
        <v>1181</v>
      </c>
      <c r="F73" s="12" t="s">
        <v>1176</v>
      </c>
      <c r="G73" s="12" t="s">
        <v>1111</v>
      </c>
      <c r="H73" s="12" t="s">
        <v>1182</v>
      </c>
      <c r="I73" s="12" t="s">
        <v>256</v>
      </c>
      <c r="J73" s="12" t="s">
        <v>2731</v>
      </c>
      <c r="K73" s="135">
        <v>0.27150000000000002</v>
      </c>
      <c r="L73" s="157"/>
      <c r="M73" s="133">
        <v>0.2432</v>
      </c>
      <c r="N73" s="13" t="s">
        <v>259</v>
      </c>
      <c r="O73" s="140">
        <v>-0.96789999999999998</v>
      </c>
      <c r="P73" s="140">
        <v>-0.90539999999999998</v>
      </c>
      <c r="Q73" s="140">
        <v>-0.97450000000000003</v>
      </c>
      <c r="R73" s="147">
        <v>0.1386</v>
      </c>
      <c r="S73" s="140">
        <v>-0.86470000000000002</v>
      </c>
      <c r="T73" s="144">
        <v>5.2600000000000001E-2</v>
      </c>
      <c r="U73" s="140">
        <v>-0.77800000000000002</v>
      </c>
      <c r="V73" s="140">
        <v>-0.95850000000000002</v>
      </c>
      <c r="W73" s="148">
        <v>7.7999999999999996E-3</v>
      </c>
      <c r="X73" s="148">
        <v>2.3E-2</v>
      </c>
      <c r="Y73" s="148">
        <v>6.1999999999999998E-3</v>
      </c>
      <c r="Z73" s="155">
        <v>0.27689999999999998</v>
      </c>
      <c r="AA73" s="148">
        <v>3.2899999999999999E-2</v>
      </c>
      <c r="AB73" s="150">
        <v>0.25600000000000001</v>
      </c>
      <c r="AC73" s="148">
        <v>5.3999999999999999E-2</v>
      </c>
      <c r="AD73" s="148">
        <v>1.01E-2</v>
      </c>
      <c r="AE73" s="116">
        <v>0.27150000000000002</v>
      </c>
      <c r="AF73" s="12">
        <v>0</v>
      </c>
      <c r="AG73" s="12">
        <v>309</v>
      </c>
      <c r="AH73" s="116">
        <v>83.893500000000003</v>
      </c>
      <c r="AI73" s="12" t="s">
        <v>259</v>
      </c>
      <c r="AJ73" s="116">
        <v>0.25600000000000001</v>
      </c>
      <c r="AK73" s="12" t="s">
        <v>2783</v>
      </c>
      <c r="AL73" s="116">
        <v>0.26650000000000001</v>
      </c>
      <c r="AM73" s="116">
        <v>0.25600000000000001</v>
      </c>
      <c r="AN73" s="137">
        <v>0.05</v>
      </c>
      <c r="AO73" s="116">
        <v>0.2432</v>
      </c>
      <c r="AP73" s="12">
        <v>75.150000000000006</v>
      </c>
      <c r="AQ73" s="12" t="s">
        <v>2764</v>
      </c>
      <c r="AR73" s="118">
        <v>0.05</v>
      </c>
      <c r="AS73" s="118">
        <v>0</v>
      </c>
      <c r="AT73" s="118">
        <v>0</v>
      </c>
      <c r="AU73" s="139">
        <v>0</v>
      </c>
      <c r="AV73" s="137">
        <v>0</v>
      </c>
      <c r="AW73" s="12">
        <v>1</v>
      </c>
      <c r="AX73" s="12">
        <v>1</v>
      </c>
      <c r="AY73" s="12">
        <v>1</v>
      </c>
      <c r="AZ73" s="12">
        <v>2</v>
      </c>
      <c r="BA73" s="12">
        <v>12</v>
      </c>
      <c r="BB73" s="12" t="s">
        <v>1552</v>
      </c>
    </row>
    <row r="74" spans="2:54" ht="28.8" x14ac:dyDescent="0.3">
      <c r="B74" s="12" t="s">
        <v>1105</v>
      </c>
      <c r="C74" s="12" t="s">
        <v>304</v>
      </c>
      <c r="D74" s="12" t="s">
        <v>322</v>
      </c>
      <c r="E74" s="12" t="s">
        <v>1185</v>
      </c>
      <c r="F74" s="12" t="s">
        <v>1176</v>
      </c>
      <c r="G74" s="12" t="s">
        <v>1111</v>
      </c>
      <c r="H74" s="12" t="s">
        <v>1186</v>
      </c>
      <c r="I74" s="12" t="s">
        <v>256</v>
      </c>
      <c r="J74" s="12" t="s">
        <v>2731</v>
      </c>
      <c r="K74" s="135">
        <v>0.36</v>
      </c>
      <c r="L74" s="157"/>
      <c r="M74" s="133">
        <v>0.11899999999999999</v>
      </c>
      <c r="N74" s="13" t="s">
        <v>260</v>
      </c>
      <c r="O74" s="140">
        <v>-0.77390000000000003</v>
      </c>
      <c r="P74" s="146">
        <v>0.32690000000000002</v>
      </c>
      <c r="Q74" s="141">
        <v>2.3142999999999998</v>
      </c>
      <c r="R74" s="143">
        <v>0.69920000000000004</v>
      </c>
      <c r="S74" s="140">
        <v>-0.63700000000000001</v>
      </c>
      <c r="T74" s="145">
        <v>0.1983</v>
      </c>
      <c r="U74" s="144">
        <v>5.2900000000000003E-2</v>
      </c>
      <c r="V74" s="140">
        <v>-0.65800000000000003</v>
      </c>
      <c r="W74" s="148">
        <v>2.69E-2</v>
      </c>
      <c r="X74" s="152">
        <v>0.15790000000000001</v>
      </c>
      <c r="Y74" s="149">
        <v>0.39439999999999997</v>
      </c>
      <c r="Z74" s="151">
        <v>0.20219999999999999</v>
      </c>
      <c r="AA74" s="148">
        <v>4.3200000000000002E-2</v>
      </c>
      <c r="AB74" s="154">
        <v>0.1426</v>
      </c>
      <c r="AC74" s="150">
        <v>0.12529999999999999</v>
      </c>
      <c r="AD74" s="148">
        <v>4.07E-2</v>
      </c>
      <c r="AE74" s="116">
        <v>0.36</v>
      </c>
      <c r="AF74" s="12">
        <v>0</v>
      </c>
      <c r="AG74" s="12">
        <v>281</v>
      </c>
      <c r="AH74" s="116">
        <v>101.16</v>
      </c>
      <c r="AI74" s="12" t="s">
        <v>260</v>
      </c>
      <c r="AJ74" s="116">
        <v>0.12529999999999999</v>
      </c>
      <c r="AK74" s="12" t="s">
        <v>2931</v>
      </c>
      <c r="AL74" s="116">
        <v>0.1419</v>
      </c>
      <c r="AM74" s="116">
        <v>0.12529999999999999</v>
      </c>
      <c r="AN74" s="137">
        <v>0.05</v>
      </c>
      <c r="AO74" s="116">
        <v>0.11899999999999999</v>
      </c>
      <c r="AP74" s="12">
        <v>33.450000000000003</v>
      </c>
      <c r="AQ74" s="12" t="s">
        <v>2764</v>
      </c>
      <c r="AR74" s="118">
        <v>0.05</v>
      </c>
      <c r="AS74" s="118">
        <v>0</v>
      </c>
      <c r="AT74" s="118">
        <v>0</v>
      </c>
      <c r="AU74" s="139">
        <v>0</v>
      </c>
      <c r="AV74" s="137">
        <v>0</v>
      </c>
      <c r="AW74" s="12">
        <v>1</v>
      </c>
      <c r="AX74" s="12">
        <v>1</v>
      </c>
      <c r="AY74" s="12">
        <v>1</v>
      </c>
      <c r="AZ74" s="12">
        <v>2</v>
      </c>
      <c r="BA74" s="12">
        <v>13</v>
      </c>
      <c r="BB74" s="12" t="s">
        <v>1552</v>
      </c>
    </row>
    <row r="75" spans="2:54" ht="28.8" x14ac:dyDescent="0.3">
      <c r="B75" s="12" t="s">
        <v>1105</v>
      </c>
      <c r="C75" s="12" t="s">
        <v>304</v>
      </c>
      <c r="D75" s="12" t="s">
        <v>322</v>
      </c>
      <c r="E75" s="12" t="s">
        <v>1189</v>
      </c>
      <c r="F75" s="12" t="s">
        <v>1176</v>
      </c>
      <c r="G75" s="12" t="s">
        <v>1132</v>
      </c>
      <c r="H75" s="12" t="s">
        <v>1190</v>
      </c>
      <c r="I75" s="12" t="s">
        <v>256</v>
      </c>
      <c r="J75" s="12" t="s">
        <v>2731</v>
      </c>
      <c r="K75" s="135">
        <v>0.42599999999999999</v>
      </c>
      <c r="L75" s="157"/>
      <c r="M75" s="133">
        <v>0.13619999999999999</v>
      </c>
      <c r="N75" s="13" t="s">
        <v>262</v>
      </c>
      <c r="O75" s="141">
        <v>4.2122000000000002</v>
      </c>
      <c r="P75" s="142"/>
      <c r="Q75" s="140">
        <v>-0.52859999999999996</v>
      </c>
      <c r="R75" s="141">
        <v>3.8370000000000002</v>
      </c>
      <c r="S75" s="141">
        <v>4.9699</v>
      </c>
      <c r="T75" s="141">
        <v>1.3965000000000001</v>
      </c>
      <c r="U75" s="140">
        <v>-0.48309999999999997</v>
      </c>
      <c r="V75" s="144">
        <v>5.2900000000000003E-2</v>
      </c>
      <c r="W75" s="149">
        <v>0.70989999999999998</v>
      </c>
      <c r="X75" s="153"/>
      <c r="Y75" s="148">
        <v>6.4199999999999993E-2</v>
      </c>
      <c r="Z75" s="149">
        <v>0.65880000000000005</v>
      </c>
      <c r="AA75" s="149">
        <v>0.81310000000000004</v>
      </c>
      <c r="AB75" s="149">
        <v>0.32640000000000002</v>
      </c>
      <c r="AC75" s="148">
        <v>7.0400000000000004E-2</v>
      </c>
      <c r="AD75" s="150">
        <v>0.1434</v>
      </c>
      <c r="AE75" s="116">
        <v>0.42599999999999999</v>
      </c>
      <c r="AF75" s="12">
        <v>0</v>
      </c>
      <c r="AG75" s="12">
        <v>318</v>
      </c>
      <c r="AH75" s="116">
        <v>135.46799999999999</v>
      </c>
      <c r="AI75" s="12" t="s">
        <v>262</v>
      </c>
      <c r="AJ75" s="116">
        <v>0.1434</v>
      </c>
      <c r="AK75" s="12" t="s">
        <v>2793</v>
      </c>
      <c r="AL75" s="116">
        <v>0.2349</v>
      </c>
      <c r="AM75" s="116">
        <v>0.1434</v>
      </c>
      <c r="AN75" s="137">
        <v>0.05</v>
      </c>
      <c r="AO75" s="116">
        <v>0.13619999999999999</v>
      </c>
      <c r="AP75" s="12">
        <v>43.32</v>
      </c>
      <c r="AQ75" s="12" t="s">
        <v>2764</v>
      </c>
      <c r="AR75" s="118">
        <v>0.05</v>
      </c>
      <c r="AS75" s="118">
        <v>0</v>
      </c>
      <c r="AT75" s="118">
        <v>0</v>
      </c>
      <c r="AU75" s="139">
        <v>0</v>
      </c>
      <c r="AV75" s="137">
        <v>0</v>
      </c>
      <c r="AW75" s="12">
        <v>1</v>
      </c>
      <c r="AX75" s="12">
        <v>1</v>
      </c>
      <c r="AY75" s="12">
        <v>1</v>
      </c>
      <c r="AZ75" s="12">
        <v>2</v>
      </c>
      <c r="BA75" s="12">
        <v>14</v>
      </c>
      <c r="BB75" s="12" t="s">
        <v>1552</v>
      </c>
    </row>
    <row r="76" spans="2:54" ht="28.8" x14ac:dyDescent="0.3">
      <c r="B76" s="12" t="s">
        <v>1105</v>
      </c>
      <c r="C76" s="12" t="s">
        <v>304</v>
      </c>
      <c r="D76" s="12" t="s">
        <v>322</v>
      </c>
      <c r="E76" s="12" t="s">
        <v>1193</v>
      </c>
      <c r="F76" s="12" t="s">
        <v>1176</v>
      </c>
      <c r="G76" s="12" t="s">
        <v>1132</v>
      </c>
      <c r="H76" s="12" t="s">
        <v>1194</v>
      </c>
      <c r="I76" s="12" t="s">
        <v>256</v>
      </c>
      <c r="J76" s="12" t="s">
        <v>2731</v>
      </c>
      <c r="K76" s="135">
        <v>0.45850000000000002</v>
      </c>
      <c r="L76" s="157"/>
      <c r="M76" s="133">
        <v>0.27460000000000001</v>
      </c>
      <c r="N76" s="13" t="s">
        <v>249</v>
      </c>
      <c r="O76" s="141">
        <v>1.9410000000000001</v>
      </c>
      <c r="P76" s="144">
        <v>5.28E-2</v>
      </c>
      <c r="Q76" s="141">
        <v>2.6907999999999999</v>
      </c>
      <c r="R76" s="140">
        <v>-0.58699999999999997</v>
      </c>
      <c r="S76" s="141">
        <v>1.2254</v>
      </c>
      <c r="T76" s="145">
        <v>0.2334</v>
      </c>
      <c r="U76" s="141">
        <v>2.9567000000000001</v>
      </c>
      <c r="V76" s="140">
        <v>-0.62019999999999997</v>
      </c>
      <c r="W76" s="149">
        <v>0.80759999999999998</v>
      </c>
      <c r="X76" s="150">
        <v>0.28910000000000002</v>
      </c>
      <c r="Y76" s="149">
        <v>1.0135000000000001</v>
      </c>
      <c r="Z76" s="148">
        <v>0.1134</v>
      </c>
      <c r="AA76" s="149">
        <v>0.61109999999999998</v>
      </c>
      <c r="AB76" s="154">
        <v>0.3387</v>
      </c>
      <c r="AC76" s="149">
        <v>1.0865</v>
      </c>
      <c r="AD76" s="148">
        <v>0.1043</v>
      </c>
      <c r="AE76" s="116">
        <v>0.45850000000000002</v>
      </c>
      <c r="AF76" s="12">
        <v>0</v>
      </c>
      <c r="AG76" s="12">
        <v>36</v>
      </c>
      <c r="AH76" s="116">
        <v>16.506</v>
      </c>
      <c r="AI76" s="12" t="s">
        <v>249</v>
      </c>
      <c r="AJ76" s="116">
        <v>0.28910000000000002</v>
      </c>
      <c r="AK76" s="12" t="s">
        <v>2784</v>
      </c>
      <c r="AL76" s="116">
        <v>0.41299999999999998</v>
      </c>
      <c r="AM76" s="116">
        <v>0.28910000000000002</v>
      </c>
      <c r="AN76" s="137">
        <v>0.05</v>
      </c>
      <c r="AO76" s="116">
        <v>0.27460000000000001</v>
      </c>
      <c r="AP76" s="12">
        <v>9.89</v>
      </c>
      <c r="AQ76" s="12" t="s">
        <v>2764</v>
      </c>
      <c r="AR76" s="118">
        <v>0.05</v>
      </c>
      <c r="AS76" s="118">
        <v>0</v>
      </c>
      <c r="AT76" s="118">
        <v>0</v>
      </c>
      <c r="AU76" s="139">
        <v>0</v>
      </c>
      <c r="AV76" s="137">
        <v>0</v>
      </c>
      <c r="AW76" s="12">
        <v>1</v>
      </c>
      <c r="AX76" s="12">
        <v>1</v>
      </c>
      <c r="AY76" s="12">
        <v>1</v>
      </c>
      <c r="AZ76" s="12">
        <v>2</v>
      </c>
      <c r="BA76" s="12">
        <v>15</v>
      </c>
      <c r="BB76" s="12" t="s">
        <v>1552</v>
      </c>
    </row>
    <row r="77" spans="2:54" ht="28.8" x14ac:dyDescent="0.3">
      <c r="B77" s="12" t="s">
        <v>1105</v>
      </c>
      <c r="C77" s="12" t="s">
        <v>304</v>
      </c>
      <c r="D77" s="12" t="s">
        <v>322</v>
      </c>
      <c r="E77" s="12" t="s">
        <v>1197</v>
      </c>
      <c r="F77" s="12" t="s">
        <v>1176</v>
      </c>
      <c r="G77" s="12" t="s">
        <v>1132</v>
      </c>
      <c r="H77" s="12" t="s">
        <v>1198</v>
      </c>
      <c r="I77" s="12" t="s">
        <v>256</v>
      </c>
      <c r="J77" s="12" t="s">
        <v>2731</v>
      </c>
      <c r="K77" s="135">
        <v>0.44400000000000001</v>
      </c>
      <c r="L77" s="157"/>
      <c r="M77" s="133">
        <v>0.32419999999999999</v>
      </c>
      <c r="N77" s="13" t="s">
        <v>246</v>
      </c>
      <c r="O77" s="144">
        <v>5.2699999999999997E-2</v>
      </c>
      <c r="P77" s="140">
        <v>-0.76370000000000005</v>
      </c>
      <c r="Q77" s="140">
        <v>-0.80100000000000005</v>
      </c>
      <c r="R77" s="140">
        <v>-0.74739999999999995</v>
      </c>
      <c r="S77" s="143">
        <v>0.89049999999999996</v>
      </c>
      <c r="T77" s="143">
        <v>0.8085</v>
      </c>
      <c r="U77" s="146">
        <v>0.45250000000000001</v>
      </c>
      <c r="V77" s="140">
        <v>-0.77880000000000005</v>
      </c>
      <c r="W77" s="150">
        <v>0.34129999999999999</v>
      </c>
      <c r="X77" s="148">
        <v>7.6600000000000001E-2</v>
      </c>
      <c r="Y77" s="148">
        <v>6.4500000000000002E-2</v>
      </c>
      <c r="Z77" s="148">
        <v>8.1900000000000001E-2</v>
      </c>
      <c r="AA77" s="151">
        <v>0.6129</v>
      </c>
      <c r="AB77" s="151">
        <v>0.58630000000000004</v>
      </c>
      <c r="AC77" s="152">
        <v>0.47089999999999999</v>
      </c>
      <c r="AD77" s="148">
        <v>7.17E-2</v>
      </c>
      <c r="AE77" s="116">
        <v>0.44400000000000001</v>
      </c>
      <c r="AF77" s="12">
        <v>0</v>
      </c>
      <c r="AG77" s="12">
        <v>87</v>
      </c>
      <c r="AH77" s="116">
        <v>38.628</v>
      </c>
      <c r="AI77" s="12" t="s">
        <v>246</v>
      </c>
      <c r="AJ77" s="116">
        <v>0.34129999999999999</v>
      </c>
      <c r="AK77" s="12" t="s">
        <v>2785</v>
      </c>
      <c r="AL77" s="116">
        <v>0.4662</v>
      </c>
      <c r="AM77" s="116">
        <v>0.34129999999999999</v>
      </c>
      <c r="AN77" s="137">
        <v>0.05</v>
      </c>
      <c r="AO77" s="116">
        <v>0.32419999999999999</v>
      </c>
      <c r="AP77" s="12">
        <v>28.21</v>
      </c>
      <c r="AQ77" s="12" t="s">
        <v>2764</v>
      </c>
      <c r="AR77" s="118">
        <v>0.05</v>
      </c>
      <c r="AS77" s="118">
        <v>0</v>
      </c>
      <c r="AT77" s="118">
        <v>0</v>
      </c>
      <c r="AU77" s="139">
        <v>0</v>
      </c>
      <c r="AV77" s="137">
        <v>0</v>
      </c>
      <c r="AW77" s="12">
        <v>1</v>
      </c>
      <c r="AX77" s="12">
        <v>1</v>
      </c>
      <c r="AY77" s="12">
        <v>1</v>
      </c>
      <c r="AZ77" s="12">
        <v>2</v>
      </c>
      <c r="BA77" s="12">
        <v>16</v>
      </c>
      <c r="BB77" s="12" t="s">
        <v>1552</v>
      </c>
    </row>
    <row r="78" spans="2:54" ht="28.8" x14ac:dyDescent="0.3">
      <c r="B78" s="12" t="s">
        <v>1105</v>
      </c>
      <c r="C78" s="12" t="s">
        <v>304</v>
      </c>
      <c r="D78" s="12" t="s">
        <v>322</v>
      </c>
      <c r="E78" s="12" t="s">
        <v>1201</v>
      </c>
      <c r="F78" s="12" t="s">
        <v>1176</v>
      </c>
      <c r="G78" s="12" t="s">
        <v>1132</v>
      </c>
      <c r="H78" s="12" t="s">
        <v>1202</v>
      </c>
      <c r="I78" s="12" t="s">
        <v>256</v>
      </c>
      <c r="J78" s="12" t="s">
        <v>2731</v>
      </c>
      <c r="K78" s="135">
        <v>0.03</v>
      </c>
      <c r="L78" s="157"/>
      <c r="M78" s="133">
        <v>2.7E-2</v>
      </c>
      <c r="N78" s="13" t="s">
        <v>1104</v>
      </c>
      <c r="O78" s="141">
        <v>34.381500000000003</v>
      </c>
      <c r="P78" s="141">
        <v>28.166699999999999</v>
      </c>
      <c r="Q78" s="141">
        <v>44.118499999999997</v>
      </c>
      <c r="R78" s="141">
        <v>12.8926</v>
      </c>
      <c r="S78" s="141">
        <v>12.0778</v>
      </c>
      <c r="T78" s="141">
        <v>21.951899999999998</v>
      </c>
      <c r="U78" s="141">
        <v>25.0185</v>
      </c>
      <c r="V78" s="142"/>
      <c r="W78" s="149">
        <v>0.95530000000000004</v>
      </c>
      <c r="X78" s="149">
        <v>0.78749999999999998</v>
      </c>
      <c r="Y78" s="149">
        <v>1.2181999999999999</v>
      </c>
      <c r="Z78" s="149">
        <v>0.37509999999999999</v>
      </c>
      <c r="AA78" s="149">
        <v>0.35310000000000002</v>
      </c>
      <c r="AB78" s="149">
        <v>0.61970000000000003</v>
      </c>
      <c r="AC78" s="149">
        <v>0.70250000000000001</v>
      </c>
      <c r="AD78" s="153"/>
      <c r="AE78" s="116">
        <v>0.03</v>
      </c>
      <c r="AF78" s="12">
        <v>0</v>
      </c>
      <c r="AG78" s="12">
        <v>596</v>
      </c>
      <c r="AH78" s="116">
        <v>17.88</v>
      </c>
      <c r="AI78" s="12"/>
      <c r="AJ78" s="116">
        <v>0</v>
      </c>
      <c r="AK78" s="12"/>
      <c r="AL78" s="116">
        <v>0</v>
      </c>
      <c r="AM78" s="116">
        <v>0.03</v>
      </c>
      <c r="AN78" s="137">
        <v>0.1</v>
      </c>
      <c r="AO78" s="116">
        <v>2.7E-2</v>
      </c>
      <c r="AP78" s="12">
        <v>16.09</v>
      </c>
      <c r="AQ78" s="12" t="s">
        <v>2767</v>
      </c>
      <c r="AR78" s="118">
        <v>0.1</v>
      </c>
      <c r="AS78" s="118">
        <v>0</v>
      </c>
      <c r="AT78" s="118">
        <v>0</v>
      </c>
      <c r="AU78" s="139">
        <v>0</v>
      </c>
      <c r="AV78" s="137">
        <v>0</v>
      </c>
      <c r="AW78" s="12">
        <v>1</v>
      </c>
      <c r="AX78" s="12">
        <v>1</v>
      </c>
      <c r="AY78" s="12">
        <v>1</v>
      </c>
      <c r="AZ78" s="12">
        <v>2</v>
      </c>
      <c r="BA78" s="12">
        <v>17</v>
      </c>
      <c r="BB78" s="12" t="s">
        <v>1552</v>
      </c>
    </row>
    <row r="79" spans="2:54" ht="28.8" x14ac:dyDescent="0.3">
      <c r="B79" s="12" t="s">
        <v>1105</v>
      </c>
      <c r="C79" s="12" t="s">
        <v>304</v>
      </c>
      <c r="D79" s="12" t="s">
        <v>322</v>
      </c>
      <c r="E79" s="12" t="s">
        <v>1205</v>
      </c>
      <c r="F79" s="12" t="s">
        <v>1176</v>
      </c>
      <c r="G79" s="12" t="s">
        <v>1157</v>
      </c>
      <c r="H79" s="12" t="s">
        <v>1206</v>
      </c>
      <c r="I79" s="12" t="s">
        <v>256</v>
      </c>
      <c r="J79" s="12" t="s">
        <v>2731</v>
      </c>
      <c r="K79" s="135">
        <v>0.88</v>
      </c>
      <c r="L79" s="157"/>
      <c r="M79" s="133">
        <v>0.38840000000000002</v>
      </c>
      <c r="N79" s="13" t="s">
        <v>249</v>
      </c>
      <c r="O79" s="142"/>
      <c r="P79" s="144">
        <v>5.2499999999999998E-2</v>
      </c>
      <c r="Q79" s="140">
        <v>-0.7994</v>
      </c>
      <c r="R79" s="143">
        <v>0.88770000000000004</v>
      </c>
      <c r="S79" s="141">
        <v>3.9098999999999999</v>
      </c>
      <c r="T79" s="141">
        <v>6.7060000000000004</v>
      </c>
      <c r="U79" s="141">
        <v>1.3696999999999999</v>
      </c>
      <c r="V79" s="142"/>
      <c r="W79" s="153"/>
      <c r="X79" s="150">
        <v>0.4088</v>
      </c>
      <c r="Y79" s="148">
        <v>7.7899999999999997E-2</v>
      </c>
      <c r="Z79" s="151">
        <v>0.73319999999999996</v>
      </c>
      <c r="AA79" s="149">
        <v>1.907</v>
      </c>
      <c r="AB79" s="149">
        <v>2.9929999999999999</v>
      </c>
      <c r="AC79" s="149">
        <v>0.9204</v>
      </c>
      <c r="AD79" s="153"/>
      <c r="AE79" s="116">
        <v>0.88</v>
      </c>
      <c r="AF79" s="12">
        <v>0</v>
      </c>
      <c r="AG79" s="12">
        <v>137</v>
      </c>
      <c r="AH79" s="116">
        <v>120.56</v>
      </c>
      <c r="AI79" s="12" t="s">
        <v>249</v>
      </c>
      <c r="AJ79" s="116">
        <v>0.4088</v>
      </c>
      <c r="AK79" s="12" t="s">
        <v>2804</v>
      </c>
      <c r="AL79" s="116">
        <v>0.6875</v>
      </c>
      <c r="AM79" s="116">
        <v>0.4088</v>
      </c>
      <c r="AN79" s="137">
        <v>0.05</v>
      </c>
      <c r="AO79" s="116">
        <v>0.38840000000000002</v>
      </c>
      <c r="AP79" s="12">
        <v>53.21</v>
      </c>
      <c r="AQ79" s="12" t="s">
        <v>2764</v>
      </c>
      <c r="AR79" s="118">
        <v>0.05</v>
      </c>
      <c r="AS79" s="118">
        <v>0</v>
      </c>
      <c r="AT79" s="118">
        <v>0</v>
      </c>
      <c r="AU79" s="139">
        <v>0</v>
      </c>
      <c r="AV79" s="137">
        <v>0</v>
      </c>
      <c r="AW79" s="12">
        <v>1</v>
      </c>
      <c r="AX79" s="12">
        <v>1</v>
      </c>
      <c r="AY79" s="12">
        <v>1</v>
      </c>
      <c r="AZ79" s="12">
        <v>2</v>
      </c>
      <c r="BA79" s="12">
        <v>18</v>
      </c>
      <c r="BB79" s="12" t="s">
        <v>1552</v>
      </c>
    </row>
    <row r="80" spans="2:54" ht="28.8" x14ac:dyDescent="0.3">
      <c r="B80" s="12" t="s">
        <v>1105</v>
      </c>
      <c r="C80" s="12" t="s">
        <v>304</v>
      </c>
      <c r="D80" s="12" t="s">
        <v>322</v>
      </c>
      <c r="E80" s="12" t="s">
        <v>1209</v>
      </c>
      <c r="F80" s="12" t="s">
        <v>1176</v>
      </c>
      <c r="G80" s="12" t="s">
        <v>1157</v>
      </c>
      <c r="H80" s="12" t="s">
        <v>1210</v>
      </c>
      <c r="I80" s="12" t="s">
        <v>256</v>
      </c>
      <c r="J80" s="12" t="s">
        <v>2731</v>
      </c>
      <c r="K80" s="135">
        <v>0.19500000000000001</v>
      </c>
      <c r="L80" s="157"/>
      <c r="M80" s="133">
        <v>0.1787</v>
      </c>
      <c r="N80" s="13" t="s">
        <v>256</v>
      </c>
      <c r="O80" s="142"/>
      <c r="P80" s="141">
        <v>4.8148</v>
      </c>
      <c r="Q80" s="141">
        <v>9.1903000000000006</v>
      </c>
      <c r="R80" s="141">
        <v>1.9177</v>
      </c>
      <c r="S80" s="144">
        <v>5.2600000000000001E-2</v>
      </c>
      <c r="T80" s="141">
        <v>3.8388</v>
      </c>
      <c r="U80" s="141">
        <v>10.1371</v>
      </c>
      <c r="V80" s="141">
        <v>9.2920999999999996</v>
      </c>
      <c r="W80" s="153"/>
      <c r="X80" s="149">
        <v>1.0390999999999999</v>
      </c>
      <c r="Y80" s="149">
        <v>1.821</v>
      </c>
      <c r="Z80" s="149">
        <v>0.52139999999999997</v>
      </c>
      <c r="AA80" s="150">
        <v>0.18809999999999999</v>
      </c>
      <c r="AB80" s="149">
        <v>0.86470000000000002</v>
      </c>
      <c r="AC80" s="149">
        <v>1.9902</v>
      </c>
      <c r="AD80" s="149">
        <v>1.8391999999999999</v>
      </c>
      <c r="AE80" s="116">
        <v>0.19500000000000001</v>
      </c>
      <c r="AF80" s="12">
        <v>0</v>
      </c>
      <c r="AG80" s="12">
        <v>359</v>
      </c>
      <c r="AH80" s="116">
        <v>70.004999999999995</v>
      </c>
      <c r="AI80" s="12" t="s">
        <v>256</v>
      </c>
      <c r="AJ80" s="116">
        <v>0.18809999999999999</v>
      </c>
      <c r="AK80" s="12" t="s">
        <v>256</v>
      </c>
      <c r="AL80" s="116">
        <v>0.18809999999999999</v>
      </c>
      <c r="AM80" s="116">
        <v>0.18809999999999999</v>
      </c>
      <c r="AN80" s="137">
        <v>0.05</v>
      </c>
      <c r="AO80" s="116">
        <v>0.1787</v>
      </c>
      <c r="AP80" s="12">
        <v>64.150000000000006</v>
      </c>
      <c r="AQ80" s="12" t="s">
        <v>2764</v>
      </c>
      <c r="AR80" s="118">
        <v>0.05</v>
      </c>
      <c r="AS80" s="118">
        <v>0</v>
      </c>
      <c r="AT80" s="118">
        <v>0</v>
      </c>
      <c r="AU80" s="139">
        <v>0</v>
      </c>
      <c r="AV80" s="137">
        <v>0</v>
      </c>
      <c r="AW80" s="12">
        <v>1</v>
      </c>
      <c r="AX80" s="12">
        <v>1</v>
      </c>
      <c r="AY80" s="12">
        <v>1</v>
      </c>
      <c r="AZ80" s="12">
        <v>2</v>
      </c>
      <c r="BA80" s="12">
        <v>19</v>
      </c>
      <c r="BB80" s="12" t="s">
        <v>1552</v>
      </c>
    </row>
    <row r="81" spans="2:54" ht="28.8" x14ac:dyDescent="0.3">
      <c r="B81" s="12" t="s">
        <v>1105</v>
      </c>
      <c r="C81" s="12" t="s">
        <v>304</v>
      </c>
      <c r="D81" s="12" t="s">
        <v>322</v>
      </c>
      <c r="E81" s="12" t="s">
        <v>1213</v>
      </c>
      <c r="F81" s="12" t="s">
        <v>1176</v>
      </c>
      <c r="G81" s="12" t="s">
        <v>1157</v>
      </c>
      <c r="H81" s="12" t="s">
        <v>1214</v>
      </c>
      <c r="I81" s="12" t="s">
        <v>256</v>
      </c>
      <c r="J81" s="12" t="s">
        <v>2731</v>
      </c>
      <c r="K81" s="135">
        <v>1.1200000000000001</v>
      </c>
      <c r="L81" s="157"/>
      <c r="M81" s="133">
        <v>0.75870000000000004</v>
      </c>
      <c r="N81" s="13" t="s">
        <v>256</v>
      </c>
      <c r="O81" s="142"/>
      <c r="P81" s="141">
        <v>5.4208999999999996</v>
      </c>
      <c r="Q81" s="141">
        <v>3.5884</v>
      </c>
      <c r="R81" s="141">
        <v>1.0721000000000001</v>
      </c>
      <c r="S81" s="144">
        <v>5.2600000000000001E-2</v>
      </c>
      <c r="T81" s="141">
        <v>6.0921000000000003</v>
      </c>
      <c r="U81" s="141">
        <v>7.7294999999999998</v>
      </c>
      <c r="V81" s="141">
        <v>1.268</v>
      </c>
      <c r="W81" s="153"/>
      <c r="X81" s="149">
        <v>4.8715000000000002</v>
      </c>
      <c r="Y81" s="149">
        <v>3.4811999999999999</v>
      </c>
      <c r="Z81" s="149">
        <v>1.5721000000000001</v>
      </c>
      <c r="AA81" s="150">
        <v>0.79859999999999998</v>
      </c>
      <c r="AB81" s="149">
        <v>5.3807999999999998</v>
      </c>
      <c r="AC81" s="149">
        <v>6.6231</v>
      </c>
      <c r="AD81" s="149">
        <v>1.7206999999999999</v>
      </c>
      <c r="AE81" s="116">
        <v>1.1200000000000001</v>
      </c>
      <c r="AF81" s="12">
        <v>0</v>
      </c>
      <c r="AG81" s="12">
        <v>310</v>
      </c>
      <c r="AH81" s="116">
        <v>347.2</v>
      </c>
      <c r="AI81" s="12" t="s">
        <v>256</v>
      </c>
      <c r="AJ81" s="116">
        <v>0.79859999999999998</v>
      </c>
      <c r="AK81" s="12" t="s">
        <v>2786</v>
      </c>
      <c r="AL81" s="116">
        <v>1.1854</v>
      </c>
      <c r="AM81" s="116">
        <v>0.79859999999999998</v>
      </c>
      <c r="AN81" s="137">
        <v>0.05</v>
      </c>
      <c r="AO81" s="116">
        <v>0.75870000000000004</v>
      </c>
      <c r="AP81" s="12">
        <v>235.19</v>
      </c>
      <c r="AQ81" s="12" t="s">
        <v>2764</v>
      </c>
      <c r="AR81" s="118">
        <v>0.05</v>
      </c>
      <c r="AS81" s="118">
        <v>0</v>
      </c>
      <c r="AT81" s="118">
        <v>0</v>
      </c>
      <c r="AU81" s="139">
        <v>0</v>
      </c>
      <c r="AV81" s="137">
        <v>0</v>
      </c>
      <c r="AW81" s="12">
        <v>1</v>
      </c>
      <c r="AX81" s="12">
        <v>1</v>
      </c>
      <c r="AY81" s="12">
        <v>1</v>
      </c>
      <c r="AZ81" s="12">
        <v>2</v>
      </c>
      <c r="BA81" s="12">
        <v>20</v>
      </c>
      <c r="BB81" s="12" t="s">
        <v>1552</v>
      </c>
    </row>
    <row r="82" spans="2:54" ht="28.8" x14ac:dyDescent="0.3">
      <c r="B82" s="12" t="s">
        <v>1105</v>
      </c>
      <c r="C82" s="12" t="s">
        <v>304</v>
      </c>
      <c r="D82" s="12" t="s">
        <v>322</v>
      </c>
      <c r="E82" s="12" t="s">
        <v>1217</v>
      </c>
      <c r="F82" s="12" t="s">
        <v>1218</v>
      </c>
      <c r="G82" s="12" t="s">
        <v>1111</v>
      </c>
      <c r="H82" s="12" t="s">
        <v>1219</v>
      </c>
      <c r="I82" s="12" t="s">
        <v>259</v>
      </c>
      <c r="J82" s="12" t="s">
        <v>2731</v>
      </c>
      <c r="K82" s="135">
        <v>1.24</v>
      </c>
      <c r="L82" s="157"/>
      <c r="M82" s="133">
        <v>0.98880000000000001</v>
      </c>
      <c r="N82" s="13" t="s">
        <v>259</v>
      </c>
      <c r="O82" s="140">
        <v>-0.30220000000000002</v>
      </c>
      <c r="P82" s="140">
        <v>-0.92020000000000002</v>
      </c>
      <c r="Q82" s="141">
        <v>1.1832</v>
      </c>
      <c r="R82" s="141">
        <v>2.5562999999999998</v>
      </c>
      <c r="S82" s="142"/>
      <c r="T82" s="144">
        <v>5.2600000000000001E-2</v>
      </c>
      <c r="U82" s="140">
        <v>-0.62539999999999996</v>
      </c>
      <c r="V82" s="141">
        <v>1.2965</v>
      </c>
      <c r="W82" s="148">
        <v>0.69</v>
      </c>
      <c r="X82" s="148">
        <v>7.8899999999999998E-2</v>
      </c>
      <c r="Y82" s="149">
        <v>2.1587000000000001</v>
      </c>
      <c r="Z82" s="149">
        <v>3.5165000000000002</v>
      </c>
      <c r="AA82" s="153"/>
      <c r="AB82" s="150">
        <v>1.0407999999999999</v>
      </c>
      <c r="AC82" s="148">
        <v>0.37040000000000001</v>
      </c>
      <c r="AD82" s="149">
        <v>2.2707999999999999</v>
      </c>
      <c r="AE82" s="116">
        <v>1.24</v>
      </c>
      <c r="AF82" s="12">
        <v>0</v>
      </c>
      <c r="AG82" s="12">
        <v>152</v>
      </c>
      <c r="AH82" s="116">
        <v>188.48</v>
      </c>
      <c r="AI82" s="12" t="s">
        <v>259</v>
      </c>
      <c r="AJ82" s="116">
        <v>1.0407999999999999</v>
      </c>
      <c r="AK82" s="12" t="s">
        <v>259</v>
      </c>
      <c r="AL82" s="116">
        <v>1.0407999999999999</v>
      </c>
      <c r="AM82" s="116">
        <v>1.0407999999999999</v>
      </c>
      <c r="AN82" s="137">
        <v>0.05</v>
      </c>
      <c r="AO82" s="116">
        <v>0.98880000000000001</v>
      </c>
      <c r="AP82" s="12">
        <v>150.29</v>
      </c>
      <c r="AQ82" s="12" t="s">
        <v>2764</v>
      </c>
      <c r="AR82" s="118">
        <v>0.05</v>
      </c>
      <c r="AS82" s="118">
        <v>0</v>
      </c>
      <c r="AT82" s="118">
        <v>0</v>
      </c>
      <c r="AU82" s="139">
        <v>0</v>
      </c>
      <c r="AV82" s="137">
        <v>0</v>
      </c>
      <c r="AW82" s="12">
        <v>1</v>
      </c>
      <c r="AX82" s="12">
        <v>1</v>
      </c>
      <c r="AY82" s="12">
        <v>1</v>
      </c>
      <c r="AZ82" s="12">
        <v>2</v>
      </c>
      <c r="BA82" s="12">
        <v>21</v>
      </c>
      <c r="BB82" s="12" t="s">
        <v>1552</v>
      </c>
    </row>
    <row r="83" spans="2:54" ht="28.8" x14ac:dyDescent="0.3">
      <c r="B83" s="12" t="s">
        <v>1105</v>
      </c>
      <c r="C83" s="12" t="s">
        <v>304</v>
      </c>
      <c r="D83" s="12" t="s">
        <v>322</v>
      </c>
      <c r="E83" s="12" t="s">
        <v>1222</v>
      </c>
      <c r="F83" s="12" t="s">
        <v>1218</v>
      </c>
      <c r="G83" s="12" t="s">
        <v>1111</v>
      </c>
      <c r="H83" s="12" t="s">
        <v>1223</v>
      </c>
      <c r="I83" s="12" t="s">
        <v>259</v>
      </c>
      <c r="J83" s="12" t="s">
        <v>2731</v>
      </c>
      <c r="K83" s="135">
        <v>1.85</v>
      </c>
      <c r="L83" s="157"/>
      <c r="M83" s="133">
        <v>1.0868</v>
      </c>
      <c r="N83" s="13" t="s">
        <v>260</v>
      </c>
      <c r="O83" s="145">
        <v>0.1663</v>
      </c>
      <c r="P83" s="143">
        <v>0.85499999999999998</v>
      </c>
      <c r="Q83" s="141">
        <v>2.9058999999999999</v>
      </c>
      <c r="R83" s="140">
        <v>-0.90359999999999996</v>
      </c>
      <c r="S83" s="142"/>
      <c r="T83" s="140">
        <v>-0.79320000000000002</v>
      </c>
      <c r="U83" s="144">
        <v>5.2600000000000001E-2</v>
      </c>
      <c r="V83" s="147">
        <v>0.13270000000000001</v>
      </c>
      <c r="W83" s="154">
        <v>1.2675000000000001</v>
      </c>
      <c r="X83" s="151">
        <v>2.016</v>
      </c>
      <c r="Y83" s="149">
        <v>4.2449000000000003</v>
      </c>
      <c r="Z83" s="148">
        <v>0.1048</v>
      </c>
      <c r="AA83" s="153"/>
      <c r="AB83" s="148">
        <v>0.2248</v>
      </c>
      <c r="AC83" s="150">
        <v>1.1439999999999999</v>
      </c>
      <c r="AD83" s="155">
        <v>1.2310000000000001</v>
      </c>
      <c r="AE83" s="116">
        <v>1.85</v>
      </c>
      <c r="AF83" s="12">
        <v>0</v>
      </c>
      <c r="AG83" s="12">
        <v>416</v>
      </c>
      <c r="AH83" s="116">
        <v>769.6</v>
      </c>
      <c r="AI83" s="12" t="s">
        <v>260</v>
      </c>
      <c r="AJ83" s="116">
        <v>1.1439999999999999</v>
      </c>
      <c r="AK83" s="12" t="s">
        <v>2787</v>
      </c>
      <c r="AL83" s="116">
        <v>1.2141999999999999</v>
      </c>
      <c r="AM83" s="116">
        <v>1.1439999999999999</v>
      </c>
      <c r="AN83" s="137">
        <v>0.05</v>
      </c>
      <c r="AO83" s="116">
        <v>1.0868</v>
      </c>
      <c r="AP83" s="12">
        <v>452.11</v>
      </c>
      <c r="AQ83" s="12" t="s">
        <v>2764</v>
      </c>
      <c r="AR83" s="118">
        <v>0.05</v>
      </c>
      <c r="AS83" s="118">
        <v>0</v>
      </c>
      <c r="AT83" s="118">
        <v>0</v>
      </c>
      <c r="AU83" s="139">
        <v>0</v>
      </c>
      <c r="AV83" s="137">
        <v>0</v>
      </c>
      <c r="AW83" s="12">
        <v>1</v>
      </c>
      <c r="AX83" s="12">
        <v>1</v>
      </c>
      <c r="AY83" s="12">
        <v>1</v>
      </c>
      <c r="AZ83" s="12">
        <v>2</v>
      </c>
      <c r="BA83" s="12">
        <v>22</v>
      </c>
      <c r="BB83" s="12" t="s">
        <v>1552</v>
      </c>
    </row>
    <row r="84" spans="2:54" ht="28.8" x14ac:dyDescent="0.3">
      <c r="B84" s="12" t="s">
        <v>1105</v>
      </c>
      <c r="C84" s="12" t="s">
        <v>304</v>
      </c>
      <c r="D84" s="12" t="s">
        <v>322</v>
      </c>
      <c r="E84" s="12" t="s">
        <v>1226</v>
      </c>
      <c r="F84" s="12" t="s">
        <v>1218</v>
      </c>
      <c r="G84" s="12" t="s">
        <v>1111</v>
      </c>
      <c r="H84" s="12" t="s">
        <v>1227</v>
      </c>
      <c r="I84" s="12" t="s">
        <v>259</v>
      </c>
      <c r="J84" s="12" t="s">
        <v>2731</v>
      </c>
      <c r="K84" s="135">
        <v>1.82</v>
      </c>
      <c r="L84" s="157"/>
      <c r="M84" s="133">
        <v>1.1086</v>
      </c>
      <c r="N84" s="13" t="s">
        <v>262</v>
      </c>
      <c r="O84" s="143">
        <v>0.79790000000000005</v>
      </c>
      <c r="P84" s="141">
        <v>1.0435000000000001</v>
      </c>
      <c r="Q84" s="141">
        <v>1.3969</v>
      </c>
      <c r="R84" s="140">
        <v>-7.7700000000000005E-2</v>
      </c>
      <c r="S84" s="142"/>
      <c r="T84" s="143">
        <v>0.67230000000000001</v>
      </c>
      <c r="U84" s="140">
        <v>-0.34849999999999998</v>
      </c>
      <c r="V84" s="144">
        <v>5.2600000000000001E-2</v>
      </c>
      <c r="W84" s="151">
        <v>1.9931000000000001</v>
      </c>
      <c r="X84" s="149">
        <v>2.2654000000000001</v>
      </c>
      <c r="Y84" s="149">
        <v>2.6572</v>
      </c>
      <c r="Z84" s="148">
        <v>1.0225</v>
      </c>
      <c r="AA84" s="153"/>
      <c r="AB84" s="151">
        <v>1.8539000000000001</v>
      </c>
      <c r="AC84" s="148">
        <v>0.72219999999999995</v>
      </c>
      <c r="AD84" s="150">
        <v>1.1669</v>
      </c>
      <c r="AE84" s="116">
        <v>1.82</v>
      </c>
      <c r="AF84" s="12">
        <v>0</v>
      </c>
      <c r="AG84" s="12">
        <v>584</v>
      </c>
      <c r="AH84" s="116">
        <v>1062.8800000000001</v>
      </c>
      <c r="AI84" s="12" t="s">
        <v>262</v>
      </c>
      <c r="AJ84" s="116">
        <v>1.1669</v>
      </c>
      <c r="AK84" s="12" t="s">
        <v>2932</v>
      </c>
      <c r="AL84" s="116">
        <v>1.6713</v>
      </c>
      <c r="AM84" s="116">
        <v>1.1669</v>
      </c>
      <c r="AN84" s="137">
        <v>0.05</v>
      </c>
      <c r="AO84" s="116">
        <v>1.1086</v>
      </c>
      <c r="AP84" s="12">
        <v>647.4</v>
      </c>
      <c r="AQ84" s="12" t="s">
        <v>2764</v>
      </c>
      <c r="AR84" s="118">
        <v>0.05</v>
      </c>
      <c r="AS84" s="118">
        <v>0</v>
      </c>
      <c r="AT84" s="118">
        <v>0</v>
      </c>
      <c r="AU84" s="139">
        <v>0</v>
      </c>
      <c r="AV84" s="137">
        <v>0</v>
      </c>
      <c r="AW84" s="12">
        <v>1</v>
      </c>
      <c r="AX84" s="12">
        <v>1</v>
      </c>
      <c r="AY84" s="12">
        <v>1</v>
      </c>
      <c r="AZ84" s="12">
        <v>2</v>
      </c>
      <c r="BA84" s="12">
        <v>23</v>
      </c>
      <c r="BB84" s="12" t="s">
        <v>1552</v>
      </c>
    </row>
    <row r="85" spans="2:54" ht="28.8" x14ac:dyDescent="0.3">
      <c r="B85" s="12" t="s">
        <v>1105</v>
      </c>
      <c r="C85" s="12" t="s">
        <v>304</v>
      </c>
      <c r="D85" s="12" t="s">
        <v>322</v>
      </c>
      <c r="E85" s="12" t="s">
        <v>1230</v>
      </c>
      <c r="F85" s="12" t="s">
        <v>1218</v>
      </c>
      <c r="G85" s="12" t="s">
        <v>1132</v>
      </c>
      <c r="H85" s="12" t="s">
        <v>1231</v>
      </c>
      <c r="I85" s="12" t="s">
        <v>259</v>
      </c>
      <c r="J85" s="12" t="s">
        <v>2731</v>
      </c>
      <c r="K85" s="135">
        <v>2.68</v>
      </c>
      <c r="L85" s="157"/>
      <c r="M85" s="133">
        <v>1.8931</v>
      </c>
      <c r="N85" s="13" t="s">
        <v>251</v>
      </c>
      <c r="O85" s="140">
        <v>-0.91649999999999998</v>
      </c>
      <c r="P85" s="141">
        <v>1.1599999999999999</v>
      </c>
      <c r="Q85" s="144">
        <v>5.2600000000000001E-2</v>
      </c>
      <c r="R85" s="141">
        <v>3.3542999999999998</v>
      </c>
      <c r="S85" s="142"/>
      <c r="T85" s="141">
        <v>1.9319999999999999</v>
      </c>
      <c r="U85" s="140">
        <v>-0.72499999999999998</v>
      </c>
      <c r="V85" s="140">
        <v>-0.76670000000000005</v>
      </c>
      <c r="W85" s="148">
        <v>0.158</v>
      </c>
      <c r="X85" s="149">
        <v>4.0891000000000002</v>
      </c>
      <c r="Y85" s="150">
        <v>1.9926999999999999</v>
      </c>
      <c r="Z85" s="149">
        <v>8.2431999999999999</v>
      </c>
      <c r="AA85" s="153"/>
      <c r="AB85" s="149">
        <v>5.5506000000000002</v>
      </c>
      <c r="AC85" s="148">
        <v>0.52059999999999995</v>
      </c>
      <c r="AD85" s="148">
        <v>0.44159999999999999</v>
      </c>
      <c r="AE85" s="116">
        <v>2.68</v>
      </c>
      <c r="AF85" s="12">
        <v>0</v>
      </c>
      <c r="AG85" s="12">
        <v>562</v>
      </c>
      <c r="AH85" s="116">
        <v>1506.16</v>
      </c>
      <c r="AI85" s="12" t="s">
        <v>251</v>
      </c>
      <c r="AJ85" s="116">
        <v>1.9926999999999999</v>
      </c>
      <c r="AK85" s="12" t="s">
        <v>251</v>
      </c>
      <c r="AL85" s="116">
        <v>1.9926999999999999</v>
      </c>
      <c r="AM85" s="116">
        <v>1.9926999999999999</v>
      </c>
      <c r="AN85" s="137">
        <v>0.05</v>
      </c>
      <c r="AO85" s="116">
        <v>1.8931</v>
      </c>
      <c r="AP85" s="12">
        <v>1063.9000000000001</v>
      </c>
      <c r="AQ85" s="12" t="s">
        <v>2764</v>
      </c>
      <c r="AR85" s="118">
        <v>0.05</v>
      </c>
      <c r="AS85" s="118">
        <v>0</v>
      </c>
      <c r="AT85" s="118">
        <v>0</v>
      </c>
      <c r="AU85" s="139">
        <v>0</v>
      </c>
      <c r="AV85" s="137">
        <v>0</v>
      </c>
      <c r="AW85" s="12">
        <v>1</v>
      </c>
      <c r="AX85" s="12">
        <v>1</v>
      </c>
      <c r="AY85" s="12">
        <v>1</v>
      </c>
      <c r="AZ85" s="12">
        <v>2</v>
      </c>
      <c r="BA85" s="12">
        <v>24</v>
      </c>
      <c r="BB85" s="12" t="s">
        <v>1552</v>
      </c>
    </row>
    <row r="86" spans="2:54" ht="28.8" x14ac:dyDescent="0.3">
      <c r="B86" s="12" t="s">
        <v>1105</v>
      </c>
      <c r="C86" s="12" t="s">
        <v>304</v>
      </c>
      <c r="D86" s="12" t="s">
        <v>322</v>
      </c>
      <c r="E86" s="12" t="s">
        <v>1234</v>
      </c>
      <c r="F86" s="12" t="s">
        <v>1218</v>
      </c>
      <c r="G86" s="12" t="s">
        <v>1132</v>
      </c>
      <c r="H86" s="12" t="s">
        <v>1235</v>
      </c>
      <c r="I86" s="12" t="s">
        <v>259</v>
      </c>
      <c r="J86" s="12" t="s">
        <v>2731</v>
      </c>
      <c r="K86" s="135">
        <v>7.15</v>
      </c>
      <c r="L86" s="157"/>
      <c r="M86" s="133">
        <v>4.9668999999999999</v>
      </c>
      <c r="N86" s="13" t="s">
        <v>254</v>
      </c>
      <c r="O86" s="140">
        <v>-0.38329999999999997</v>
      </c>
      <c r="P86" s="143">
        <v>0.50370000000000004</v>
      </c>
      <c r="Q86" s="140">
        <v>-0.2311</v>
      </c>
      <c r="R86" s="144">
        <v>5.2600000000000001E-2</v>
      </c>
      <c r="S86" s="142"/>
      <c r="T86" s="140">
        <v>-0.84060000000000001</v>
      </c>
      <c r="U86" s="140">
        <v>-0.48249999999999998</v>
      </c>
      <c r="V86" s="140">
        <v>-0.15160000000000001</v>
      </c>
      <c r="W86" s="148">
        <v>3.0632000000000001</v>
      </c>
      <c r="X86" s="151">
        <v>7.4687999999999999</v>
      </c>
      <c r="Y86" s="148">
        <v>3.8191999999999999</v>
      </c>
      <c r="Z86" s="150">
        <v>5.2282999999999999</v>
      </c>
      <c r="AA86" s="153"/>
      <c r="AB86" s="148">
        <v>0.79169999999999996</v>
      </c>
      <c r="AC86" s="148">
        <v>2.5703999999999998</v>
      </c>
      <c r="AD86" s="148">
        <v>4.2140000000000004</v>
      </c>
      <c r="AE86" s="116">
        <v>7.15</v>
      </c>
      <c r="AF86" s="12">
        <v>0</v>
      </c>
      <c r="AG86" s="12">
        <v>372</v>
      </c>
      <c r="AH86" s="116">
        <v>2659.8</v>
      </c>
      <c r="AI86" s="12" t="s">
        <v>254</v>
      </c>
      <c r="AJ86" s="116">
        <v>5.2282999999999999</v>
      </c>
      <c r="AK86" s="12" t="s">
        <v>2806</v>
      </c>
      <c r="AL86" s="116">
        <v>6.3486000000000002</v>
      </c>
      <c r="AM86" s="116">
        <v>5.2282999999999999</v>
      </c>
      <c r="AN86" s="137">
        <v>0.05</v>
      </c>
      <c r="AO86" s="116">
        <v>4.9668999999999999</v>
      </c>
      <c r="AP86" s="12">
        <v>1847.68</v>
      </c>
      <c r="AQ86" s="12" t="s">
        <v>2764</v>
      </c>
      <c r="AR86" s="118">
        <v>0.05</v>
      </c>
      <c r="AS86" s="118">
        <v>0</v>
      </c>
      <c r="AT86" s="118">
        <v>0</v>
      </c>
      <c r="AU86" s="139">
        <v>0</v>
      </c>
      <c r="AV86" s="137">
        <v>0</v>
      </c>
      <c r="AW86" s="12">
        <v>1</v>
      </c>
      <c r="AX86" s="12">
        <v>1</v>
      </c>
      <c r="AY86" s="12">
        <v>1</v>
      </c>
      <c r="AZ86" s="12">
        <v>2</v>
      </c>
      <c r="BA86" s="12">
        <v>25</v>
      </c>
      <c r="BB86" s="12" t="s">
        <v>1552</v>
      </c>
    </row>
    <row r="87" spans="2:54" ht="28.8" x14ac:dyDescent="0.3">
      <c r="B87" s="12" t="s">
        <v>1105</v>
      </c>
      <c r="C87" s="12" t="s">
        <v>304</v>
      </c>
      <c r="D87" s="12" t="s">
        <v>322</v>
      </c>
      <c r="E87" s="12" t="s">
        <v>1238</v>
      </c>
      <c r="F87" s="12" t="s">
        <v>1218</v>
      </c>
      <c r="G87" s="12" t="s">
        <v>1132</v>
      </c>
      <c r="H87" s="12" t="s">
        <v>1239</v>
      </c>
      <c r="I87" s="12" t="s">
        <v>259</v>
      </c>
      <c r="J87" s="12" t="s">
        <v>2731</v>
      </c>
      <c r="K87" s="135">
        <v>7.8650000000000002</v>
      </c>
      <c r="L87" s="157"/>
      <c r="M87" s="133">
        <v>4.8287000000000004</v>
      </c>
      <c r="N87" s="13" t="s">
        <v>251</v>
      </c>
      <c r="O87" s="143">
        <v>0.75249999999999995</v>
      </c>
      <c r="P87" s="140">
        <v>-0.48110000000000003</v>
      </c>
      <c r="Q87" s="144">
        <v>5.2600000000000001E-2</v>
      </c>
      <c r="R87" s="147">
        <v>0.1147</v>
      </c>
      <c r="S87" s="142"/>
      <c r="T87" s="145">
        <v>0.2374</v>
      </c>
      <c r="U87" s="141">
        <v>2.5228999999999999</v>
      </c>
      <c r="V87" s="140">
        <v>-0.68630000000000002</v>
      </c>
      <c r="W87" s="151">
        <v>8.4620999999999995</v>
      </c>
      <c r="X87" s="148">
        <v>2.5057999999999998</v>
      </c>
      <c r="Y87" s="150">
        <v>5.0827999999999998</v>
      </c>
      <c r="Z87" s="155">
        <v>5.3826000000000001</v>
      </c>
      <c r="AA87" s="153"/>
      <c r="AB87" s="154">
        <v>5.9752000000000001</v>
      </c>
      <c r="AC87" s="149">
        <v>17.0108</v>
      </c>
      <c r="AD87" s="148">
        <v>1.5146999999999999</v>
      </c>
      <c r="AE87" s="116">
        <v>7.8650000000000002</v>
      </c>
      <c r="AF87" s="12">
        <v>0</v>
      </c>
      <c r="AG87" s="12">
        <v>82</v>
      </c>
      <c r="AH87" s="116">
        <v>644.92999999999995</v>
      </c>
      <c r="AI87" s="12" t="s">
        <v>251</v>
      </c>
      <c r="AJ87" s="116">
        <v>5.0827999999999998</v>
      </c>
      <c r="AK87" s="12" t="s">
        <v>2775</v>
      </c>
      <c r="AL87" s="116">
        <v>5.4802</v>
      </c>
      <c r="AM87" s="116">
        <v>5.0827999999999998</v>
      </c>
      <c r="AN87" s="137">
        <v>0.05</v>
      </c>
      <c r="AO87" s="116">
        <v>4.8287000000000004</v>
      </c>
      <c r="AP87" s="12">
        <v>395.95</v>
      </c>
      <c r="AQ87" s="12" t="s">
        <v>2764</v>
      </c>
      <c r="AR87" s="118">
        <v>0.05</v>
      </c>
      <c r="AS87" s="118">
        <v>0</v>
      </c>
      <c r="AT87" s="118">
        <v>0</v>
      </c>
      <c r="AU87" s="139">
        <v>0</v>
      </c>
      <c r="AV87" s="137">
        <v>0</v>
      </c>
      <c r="AW87" s="12">
        <v>1</v>
      </c>
      <c r="AX87" s="12">
        <v>1</v>
      </c>
      <c r="AY87" s="12">
        <v>1</v>
      </c>
      <c r="AZ87" s="12">
        <v>2</v>
      </c>
      <c r="BA87" s="12">
        <v>26</v>
      </c>
      <c r="BB87" s="12" t="s">
        <v>1552</v>
      </c>
    </row>
    <row r="88" spans="2:54" ht="28.8" x14ac:dyDescent="0.3">
      <c r="B88" s="12" t="s">
        <v>1105</v>
      </c>
      <c r="C88" s="12" t="s">
        <v>304</v>
      </c>
      <c r="D88" s="12" t="s">
        <v>322</v>
      </c>
      <c r="E88" s="12" t="s">
        <v>1242</v>
      </c>
      <c r="F88" s="12" t="s">
        <v>1218</v>
      </c>
      <c r="G88" s="12" t="s">
        <v>1132</v>
      </c>
      <c r="H88" s="12" t="s">
        <v>1243</v>
      </c>
      <c r="I88" s="12" t="s">
        <v>259</v>
      </c>
      <c r="J88" s="12" t="s">
        <v>2731</v>
      </c>
      <c r="K88" s="135">
        <v>0.15</v>
      </c>
      <c r="L88" s="157"/>
      <c r="M88" s="133">
        <v>0.13500000000000001</v>
      </c>
      <c r="N88" s="13" t="s">
        <v>1104</v>
      </c>
      <c r="O88" s="141">
        <v>94.833299999999994</v>
      </c>
      <c r="P88" s="141">
        <v>42.897799999999997</v>
      </c>
      <c r="Q88" s="141">
        <v>41.311100000000003</v>
      </c>
      <c r="R88" s="141">
        <v>256.9667</v>
      </c>
      <c r="S88" s="142"/>
      <c r="T88" s="141">
        <v>161.9333</v>
      </c>
      <c r="U88" s="141">
        <v>39.4</v>
      </c>
      <c r="V88" s="141">
        <v>10.199999999999999</v>
      </c>
      <c r="W88" s="149">
        <v>12.9375</v>
      </c>
      <c r="X88" s="149">
        <v>5.9261999999999997</v>
      </c>
      <c r="Y88" s="149">
        <v>5.7119999999999997</v>
      </c>
      <c r="Z88" s="149">
        <v>34.825499999999998</v>
      </c>
      <c r="AA88" s="153"/>
      <c r="AB88" s="149">
        <v>21.995999999999999</v>
      </c>
      <c r="AC88" s="149">
        <v>5.4539999999999997</v>
      </c>
      <c r="AD88" s="149">
        <v>1.512</v>
      </c>
      <c r="AE88" s="116">
        <v>0.15</v>
      </c>
      <c r="AF88" s="12">
        <v>0</v>
      </c>
      <c r="AG88" s="12">
        <v>345</v>
      </c>
      <c r="AH88" s="116">
        <v>51.75</v>
      </c>
      <c r="AI88" s="12"/>
      <c r="AJ88" s="116">
        <v>0</v>
      </c>
      <c r="AK88" s="12"/>
      <c r="AL88" s="116">
        <v>0</v>
      </c>
      <c r="AM88" s="116">
        <v>0.15</v>
      </c>
      <c r="AN88" s="137">
        <v>0.1</v>
      </c>
      <c r="AO88" s="116">
        <v>0.13500000000000001</v>
      </c>
      <c r="AP88" s="12">
        <v>46.58</v>
      </c>
      <c r="AQ88" s="12" t="s">
        <v>2767</v>
      </c>
      <c r="AR88" s="118">
        <v>0.1</v>
      </c>
      <c r="AS88" s="118">
        <v>0</v>
      </c>
      <c r="AT88" s="118">
        <v>0</v>
      </c>
      <c r="AU88" s="139">
        <v>0</v>
      </c>
      <c r="AV88" s="137">
        <v>0</v>
      </c>
      <c r="AW88" s="12">
        <v>1</v>
      </c>
      <c r="AX88" s="12">
        <v>1</v>
      </c>
      <c r="AY88" s="12">
        <v>1</v>
      </c>
      <c r="AZ88" s="12">
        <v>2</v>
      </c>
      <c r="BA88" s="12">
        <v>27</v>
      </c>
      <c r="BB88" s="12" t="s">
        <v>1552</v>
      </c>
    </row>
    <row r="89" spans="2:54" ht="28.8" x14ac:dyDescent="0.3">
      <c r="B89" s="12" t="s">
        <v>1105</v>
      </c>
      <c r="C89" s="12" t="s">
        <v>304</v>
      </c>
      <c r="D89" s="12" t="s">
        <v>322</v>
      </c>
      <c r="E89" s="12" t="s">
        <v>1246</v>
      </c>
      <c r="F89" s="12" t="s">
        <v>1218</v>
      </c>
      <c r="G89" s="12" t="s">
        <v>1157</v>
      </c>
      <c r="H89" s="12" t="s">
        <v>1247</v>
      </c>
      <c r="I89" s="12" t="s">
        <v>259</v>
      </c>
      <c r="J89" s="12" t="s">
        <v>2731</v>
      </c>
      <c r="K89" s="135">
        <v>103.2</v>
      </c>
      <c r="L89" s="157"/>
      <c r="M89" s="133">
        <v>92.88</v>
      </c>
      <c r="N89" s="13" t="s">
        <v>1104</v>
      </c>
      <c r="O89" s="142"/>
      <c r="P89" s="140">
        <v>-0.96519999999999995</v>
      </c>
      <c r="Q89" s="140">
        <v>-0.41399999999999998</v>
      </c>
      <c r="R89" s="143">
        <v>0.55110000000000003</v>
      </c>
      <c r="S89" s="142"/>
      <c r="T89" s="141">
        <v>2.1642999999999999</v>
      </c>
      <c r="U89" s="140">
        <v>-0.88260000000000005</v>
      </c>
      <c r="V89" s="141">
        <v>1.7355</v>
      </c>
      <c r="W89" s="153"/>
      <c r="X89" s="148">
        <v>3.2328000000000001</v>
      </c>
      <c r="Y89" s="148">
        <v>54.432000000000002</v>
      </c>
      <c r="Z89" s="151">
        <v>144.06479999999999</v>
      </c>
      <c r="AA89" s="153"/>
      <c r="AB89" s="149">
        <v>293.90039999999999</v>
      </c>
      <c r="AC89" s="148">
        <v>10.9032</v>
      </c>
      <c r="AD89" s="149">
        <v>254.06880000000001</v>
      </c>
      <c r="AE89" s="116">
        <v>103.2</v>
      </c>
      <c r="AF89" s="12">
        <v>0</v>
      </c>
      <c r="AG89" s="12">
        <v>522</v>
      </c>
      <c r="AH89" s="116">
        <v>53870.400000000001</v>
      </c>
      <c r="AI89" s="12" t="s">
        <v>254</v>
      </c>
      <c r="AJ89" s="116">
        <v>144.06479999999999</v>
      </c>
      <c r="AK89" s="12" t="s">
        <v>254</v>
      </c>
      <c r="AL89" s="116">
        <v>144.06479999999999</v>
      </c>
      <c r="AM89" s="116">
        <v>103.2</v>
      </c>
      <c r="AN89" s="137">
        <v>0.1</v>
      </c>
      <c r="AO89" s="116">
        <v>92.88</v>
      </c>
      <c r="AP89" s="12">
        <v>48483.360000000001</v>
      </c>
      <c r="AQ89" s="12" t="s">
        <v>2767</v>
      </c>
      <c r="AR89" s="118">
        <v>0.1</v>
      </c>
      <c r="AS89" s="118">
        <v>0</v>
      </c>
      <c r="AT89" s="118">
        <v>0</v>
      </c>
      <c r="AU89" s="139">
        <v>0</v>
      </c>
      <c r="AV89" s="137">
        <v>0</v>
      </c>
      <c r="AW89" s="12">
        <v>1</v>
      </c>
      <c r="AX89" s="12">
        <v>1</v>
      </c>
      <c r="AY89" s="12">
        <v>1</v>
      </c>
      <c r="AZ89" s="12">
        <v>2</v>
      </c>
      <c r="BA89" s="12">
        <v>28</v>
      </c>
      <c r="BB89" s="12" t="s">
        <v>1552</v>
      </c>
    </row>
    <row r="90" spans="2:54" ht="28.8" x14ac:dyDescent="0.3">
      <c r="B90" s="12" t="s">
        <v>1105</v>
      </c>
      <c r="C90" s="12" t="s">
        <v>304</v>
      </c>
      <c r="D90" s="12" t="s">
        <v>322</v>
      </c>
      <c r="E90" s="12" t="s">
        <v>1250</v>
      </c>
      <c r="F90" s="12" t="s">
        <v>1218</v>
      </c>
      <c r="G90" s="12" t="s">
        <v>1157</v>
      </c>
      <c r="H90" s="12" t="s">
        <v>1251</v>
      </c>
      <c r="I90" s="12" t="s">
        <v>259</v>
      </c>
      <c r="J90" s="12" t="s">
        <v>2731</v>
      </c>
      <c r="K90" s="135">
        <v>14</v>
      </c>
      <c r="L90" s="157"/>
      <c r="M90" s="133">
        <v>12.6</v>
      </c>
      <c r="N90" s="13" t="s">
        <v>1104</v>
      </c>
      <c r="O90" s="141">
        <v>5.3579999999999997</v>
      </c>
      <c r="P90" s="141">
        <v>5.2083000000000004</v>
      </c>
      <c r="Q90" s="141">
        <v>4.3254000000000001</v>
      </c>
      <c r="R90" s="141">
        <v>3.2149999999999999</v>
      </c>
      <c r="S90" s="142"/>
      <c r="T90" s="143">
        <v>0.9052</v>
      </c>
      <c r="U90" s="141">
        <v>3.9544000000000001</v>
      </c>
      <c r="V90" s="142"/>
      <c r="W90" s="149">
        <v>80.110799999999998</v>
      </c>
      <c r="X90" s="149">
        <v>78.224999999999994</v>
      </c>
      <c r="Y90" s="149">
        <v>67.1006</v>
      </c>
      <c r="Z90" s="149">
        <v>53.109000000000002</v>
      </c>
      <c r="AA90" s="153"/>
      <c r="AB90" s="151">
        <v>24.005099999999999</v>
      </c>
      <c r="AC90" s="149">
        <v>62.426000000000002</v>
      </c>
      <c r="AD90" s="153"/>
      <c r="AE90" s="116">
        <v>14</v>
      </c>
      <c r="AF90" s="12">
        <v>0</v>
      </c>
      <c r="AG90" s="12">
        <v>303</v>
      </c>
      <c r="AH90" s="116">
        <v>4242</v>
      </c>
      <c r="AI90" s="12"/>
      <c r="AJ90" s="116">
        <v>0</v>
      </c>
      <c r="AK90" s="12"/>
      <c r="AL90" s="116">
        <v>0</v>
      </c>
      <c r="AM90" s="116">
        <v>14</v>
      </c>
      <c r="AN90" s="137">
        <v>0.1</v>
      </c>
      <c r="AO90" s="116">
        <v>12.6</v>
      </c>
      <c r="AP90" s="12">
        <v>3817.8</v>
      </c>
      <c r="AQ90" s="12" t="s">
        <v>2767</v>
      </c>
      <c r="AR90" s="118">
        <v>0.1</v>
      </c>
      <c r="AS90" s="118">
        <v>0</v>
      </c>
      <c r="AT90" s="118">
        <v>0</v>
      </c>
      <c r="AU90" s="139">
        <v>0</v>
      </c>
      <c r="AV90" s="137">
        <v>0</v>
      </c>
      <c r="AW90" s="12">
        <v>1</v>
      </c>
      <c r="AX90" s="12">
        <v>1</v>
      </c>
      <c r="AY90" s="12">
        <v>1</v>
      </c>
      <c r="AZ90" s="12">
        <v>2</v>
      </c>
      <c r="BA90" s="12">
        <v>29</v>
      </c>
      <c r="BB90" s="12" t="s">
        <v>1552</v>
      </c>
    </row>
    <row r="91" spans="2:54" ht="28.8" x14ac:dyDescent="0.3">
      <c r="B91" s="12" t="s">
        <v>1105</v>
      </c>
      <c r="C91" s="12" t="s">
        <v>304</v>
      </c>
      <c r="D91" s="12" t="s">
        <v>322</v>
      </c>
      <c r="E91" s="12" t="s">
        <v>1254</v>
      </c>
      <c r="F91" s="12" t="s">
        <v>1218</v>
      </c>
      <c r="G91" s="12" t="s">
        <v>1157</v>
      </c>
      <c r="H91" s="12" t="s">
        <v>1255</v>
      </c>
      <c r="I91" s="12" t="s">
        <v>259</v>
      </c>
      <c r="J91" s="12" t="s">
        <v>2731</v>
      </c>
      <c r="K91" s="135">
        <v>276</v>
      </c>
      <c r="L91" s="157"/>
      <c r="M91" s="133">
        <v>171.114</v>
      </c>
      <c r="N91" s="13" t="s">
        <v>259</v>
      </c>
      <c r="O91" s="142"/>
      <c r="P91" s="147">
        <v>0.11899999999999999</v>
      </c>
      <c r="Q91" s="141">
        <v>1.1474</v>
      </c>
      <c r="R91" s="143">
        <v>0.51300000000000001</v>
      </c>
      <c r="S91" s="142"/>
      <c r="T91" s="144">
        <v>5.2600000000000001E-2</v>
      </c>
      <c r="U91" s="140">
        <v>-0.24310000000000001</v>
      </c>
      <c r="V91" s="142"/>
      <c r="W91" s="153"/>
      <c r="X91" s="155">
        <v>191.47499999999999</v>
      </c>
      <c r="Y91" s="149">
        <v>367.44600000000003</v>
      </c>
      <c r="Z91" s="151">
        <v>258.8895</v>
      </c>
      <c r="AA91" s="153"/>
      <c r="AB91" s="150">
        <v>180.12</v>
      </c>
      <c r="AC91" s="148">
        <v>129.51900000000001</v>
      </c>
      <c r="AD91" s="153"/>
      <c r="AE91" s="116">
        <v>276</v>
      </c>
      <c r="AF91" s="12">
        <v>0</v>
      </c>
      <c r="AG91" s="12">
        <v>229</v>
      </c>
      <c r="AH91" s="116">
        <v>63204</v>
      </c>
      <c r="AI91" s="12" t="s">
        <v>259</v>
      </c>
      <c r="AJ91" s="116">
        <v>180.12</v>
      </c>
      <c r="AK91" s="12" t="s">
        <v>2789</v>
      </c>
      <c r="AL91" s="116">
        <v>210.16149999999999</v>
      </c>
      <c r="AM91" s="116">
        <v>180.12</v>
      </c>
      <c r="AN91" s="137">
        <v>0.05</v>
      </c>
      <c r="AO91" s="116">
        <v>171.114</v>
      </c>
      <c r="AP91" s="12">
        <v>39185.11</v>
      </c>
      <c r="AQ91" s="12" t="s">
        <v>2764</v>
      </c>
      <c r="AR91" s="118">
        <v>0.05</v>
      </c>
      <c r="AS91" s="118">
        <v>0</v>
      </c>
      <c r="AT91" s="118">
        <v>0</v>
      </c>
      <c r="AU91" s="139">
        <v>0</v>
      </c>
      <c r="AV91" s="137">
        <v>0</v>
      </c>
      <c r="AW91" s="12">
        <v>1</v>
      </c>
      <c r="AX91" s="12">
        <v>1</v>
      </c>
      <c r="AY91" s="12">
        <v>1</v>
      </c>
      <c r="AZ91" s="12">
        <v>2</v>
      </c>
      <c r="BA91" s="12">
        <v>30</v>
      </c>
      <c r="BB91" s="12" t="s">
        <v>1552</v>
      </c>
    </row>
    <row r="92" spans="2:54" ht="28.8" x14ac:dyDescent="0.3">
      <c r="B92" s="12" t="s">
        <v>1105</v>
      </c>
      <c r="C92" s="12" t="s">
        <v>304</v>
      </c>
      <c r="D92" s="12" t="s">
        <v>322</v>
      </c>
      <c r="E92" s="12" t="s">
        <v>1258</v>
      </c>
      <c r="F92" s="12" t="s">
        <v>1259</v>
      </c>
      <c r="G92" s="12" t="s">
        <v>1111</v>
      </c>
      <c r="H92" s="12" t="s">
        <v>1260</v>
      </c>
      <c r="I92" s="12" t="s">
        <v>259</v>
      </c>
      <c r="J92" s="12" t="s">
        <v>2731</v>
      </c>
      <c r="K92" s="135">
        <v>11.9</v>
      </c>
      <c r="L92" s="157"/>
      <c r="M92" s="133">
        <v>6.3836000000000004</v>
      </c>
      <c r="N92" s="13" t="s">
        <v>249</v>
      </c>
      <c r="O92" s="146">
        <v>0.26440000000000002</v>
      </c>
      <c r="P92" s="144">
        <v>5.2600000000000001E-2</v>
      </c>
      <c r="Q92" s="143">
        <v>0.58730000000000004</v>
      </c>
      <c r="R92" s="140">
        <v>-0.88739999999999997</v>
      </c>
      <c r="S92" s="142"/>
      <c r="T92" s="140">
        <v>-9.1999999999999998E-2</v>
      </c>
      <c r="U92" s="141">
        <v>1.0808</v>
      </c>
      <c r="V92" s="142"/>
      <c r="W92" s="152">
        <v>8.0711999999999993</v>
      </c>
      <c r="X92" s="150">
        <v>6.7195999999999998</v>
      </c>
      <c r="Y92" s="151">
        <v>10.132400000000001</v>
      </c>
      <c r="Z92" s="148">
        <v>0.71850000000000003</v>
      </c>
      <c r="AA92" s="153"/>
      <c r="AB92" s="148">
        <v>5.7960000000000003</v>
      </c>
      <c r="AC92" s="149">
        <v>13.282999999999999</v>
      </c>
      <c r="AD92" s="153"/>
      <c r="AE92" s="116">
        <v>11.9</v>
      </c>
      <c r="AF92" s="12">
        <v>0</v>
      </c>
      <c r="AG92" s="12">
        <v>548</v>
      </c>
      <c r="AH92" s="116">
        <v>6521.2</v>
      </c>
      <c r="AI92" s="12" t="s">
        <v>249</v>
      </c>
      <c r="AJ92" s="116">
        <v>6.7195999999999998</v>
      </c>
      <c r="AK92" s="12" t="s">
        <v>2790</v>
      </c>
      <c r="AL92" s="116">
        <v>8.3077000000000005</v>
      </c>
      <c r="AM92" s="116">
        <v>6.7195999999999998</v>
      </c>
      <c r="AN92" s="137">
        <v>0.05</v>
      </c>
      <c r="AO92" s="116">
        <v>6.3836000000000004</v>
      </c>
      <c r="AP92" s="12">
        <v>3498.22</v>
      </c>
      <c r="AQ92" s="12" t="s">
        <v>2764</v>
      </c>
      <c r="AR92" s="118">
        <v>0.05</v>
      </c>
      <c r="AS92" s="118">
        <v>0</v>
      </c>
      <c r="AT92" s="118">
        <v>0</v>
      </c>
      <c r="AU92" s="139">
        <v>0</v>
      </c>
      <c r="AV92" s="137">
        <v>0</v>
      </c>
      <c r="AW92" s="12">
        <v>1</v>
      </c>
      <c r="AX92" s="12">
        <v>1</v>
      </c>
      <c r="AY92" s="12">
        <v>1</v>
      </c>
      <c r="AZ92" s="12">
        <v>2</v>
      </c>
      <c r="BA92" s="12">
        <v>31</v>
      </c>
      <c r="BB92" s="12" t="s">
        <v>1552</v>
      </c>
    </row>
    <row r="93" spans="2:54" ht="28.8" x14ac:dyDescent="0.3">
      <c r="B93" s="12" t="s">
        <v>1105</v>
      </c>
      <c r="C93" s="12" t="s">
        <v>304</v>
      </c>
      <c r="D93" s="12" t="s">
        <v>322</v>
      </c>
      <c r="E93" s="12" t="s">
        <v>1263</v>
      </c>
      <c r="F93" s="12" t="s">
        <v>1259</v>
      </c>
      <c r="G93" s="12" t="s">
        <v>1132</v>
      </c>
      <c r="H93" s="12" t="s">
        <v>1264</v>
      </c>
      <c r="I93" s="12" t="s">
        <v>259</v>
      </c>
      <c r="J93" s="12" t="s">
        <v>2731</v>
      </c>
      <c r="K93" s="135">
        <v>30.6</v>
      </c>
      <c r="L93" s="157"/>
      <c r="M93" s="133">
        <v>23.6083</v>
      </c>
      <c r="N93" s="13" t="s">
        <v>249</v>
      </c>
      <c r="O93" s="140">
        <v>-0.60819999999999996</v>
      </c>
      <c r="P93" s="144">
        <v>5.2600000000000001E-2</v>
      </c>
      <c r="Q93" s="143">
        <v>0.69259999999999999</v>
      </c>
      <c r="R93" s="140">
        <v>-0.82099999999999995</v>
      </c>
      <c r="S93" s="142"/>
      <c r="T93" s="143">
        <v>0.55579999999999996</v>
      </c>
      <c r="U93" s="146">
        <v>0.46579999999999999</v>
      </c>
      <c r="V93" s="142"/>
      <c r="W93" s="148">
        <v>9.2495999999999992</v>
      </c>
      <c r="X93" s="150">
        <v>24.8508</v>
      </c>
      <c r="Y93" s="151">
        <v>39.959200000000003</v>
      </c>
      <c r="Z93" s="148">
        <v>4.2252000000000001</v>
      </c>
      <c r="AA93" s="153"/>
      <c r="AB93" s="151">
        <v>36.730800000000002</v>
      </c>
      <c r="AC93" s="152">
        <v>34.606000000000002</v>
      </c>
      <c r="AD93" s="153"/>
      <c r="AE93" s="116">
        <v>30.6</v>
      </c>
      <c r="AF93" s="12">
        <v>0</v>
      </c>
      <c r="AG93" s="12">
        <v>305</v>
      </c>
      <c r="AH93" s="116">
        <v>9333</v>
      </c>
      <c r="AI93" s="12" t="s">
        <v>249</v>
      </c>
      <c r="AJ93" s="116">
        <v>24.8508</v>
      </c>
      <c r="AK93" s="12" t="s">
        <v>2771</v>
      </c>
      <c r="AL93" s="116">
        <v>32.0625</v>
      </c>
      <c r="AM93" s="116">
        <v>24.8508</v>
      </c>
      <c r="AN93" s="137">
        <v>0.05</v>
      </c>
      <c r="AO93" s="116">
        <v>23.6083</v>
      </c>
      <c r="AP93" s="12">
        <v>7200.52</v>
      </c>
      <c r="AQ93" s="12" t="s">
        <v>2764</v>
      </c>
      <c r="AR93" s="118">
        <v>0.05</v>
      </c>
      <c r="AS93" s="118">
        <v>0</v>
      </c>
      <c r="AT93" s="118">
        <v>0</v>
      </c>
      <c r="AU93" s="139">
        <v>0</v>
      </c>
      <c r="AV93" s="137">
        <v>0</v>
      </c>
      <c r="AW93" s="12">
        <v>1</v>
      </c>
      <c r="AX93" s="12">
        <v>1</v>
      </c>
      <c r="AY93" s="12">
        <v>1</v>
      </c>
      <c r="AZ93" s="12">
        <v>2</v>
      </c>
      <c r="BA93" s="12">
        <v>32</v>
      </c>
      <c r="BB93" s="12" t="s">
        <v>1552</v>
      </c>
    </row>
    <row r="94" spans="2:54" ht="28.8" x14ac:dyDescent="0.3">
      <c r="B94" s="12" t="s">
        <v>1105</v>
      </c>
      <c r="C94" s="12" t="s">
        <v>304</v>
      </c>
      <c r="D94" s="12" t="s">
        <v>322</v>
      </c>
      <c r="E94" s="12" t="s">
        <v>1267</v>
      </c>
      <c r="F94" s="12" t="s">
        <v>1259</v>
      </c>
      <c r="G94" s="12" t="s">
        <v>1157</v>
      </c>
      <c r="H94" s="12" t="s">
        <v>1268</v>
      </c>
      <c r="I94" s="12" t="s">
        <v>259</v>
      </c>
      <c r="J94" s="12" t="s">
        <v>2731</v>
      </c>
      <c r="K94" s="135">
        <v>31</v>
      </c>
      <c r="L94" s="157"/>
      <c r="M94" s="133">
        <v>27.9</v>
      </c>
      <c r="N94" s="13" t="s">
        <v>1104</v>
      </c>
      <c r="O94" s="146">
        <v>0.28320000000000001</v>
      </c>
      <c r="P94" s="147">
        <v>0.12759999999999999</v>
      </c>
      <c r="Q94" s="140">
        <v>-0.9194</v>
      </c>
      <c r="R94" s="143">
        <v>0.81230000000000002</v>
      </c>
      <c r="S94" s="142"/>
      <c r="T94" s="140">
        <v>-0.6774</v>
      </c>
      <c r="U94" s="141">
        <v>2.1562999999999999</v>
      </c>
      <c r="V94" s="142"/>
      <c r="W94" s="152">
        <v>35.799999999999997</v>
      </c>
      <c r="X94" s="155">
        <v>31.46</v>
      </c>
      <c r="Y94" s="148">
        <v>2.2480000000000002</v>
      </c>
      <c r="Z94" s="151">
        <v>50.5625</v>
      </c>
      <c r="AA94" s="153"/>
      <c r="AB94" s="148">
        <v>9</v>
      </c>
      <c r="AC94" s="149">
        <v>88.06</v>
      </c>
      <c r="AD94" s="153"/>
      <c r="AE94" s="116">
        <v>31</v>
      </c>
      <c r="AF94" s="12">
        <v>0</v>
      </c>
      <c r="AG94" s="12">
        <v>292</v>
      </c>
      <c r="AH94" s="116">
        <v>9052</v>
      </c>
      <c r="AI94" s="12" t="s">
        <v>249</v>
      </c>
      <c r="AJ94" s="116">
        <v>31.46</v>
      </c>
      <c r="AK94" s="12" t="s">
        <v>2791</v>
      </c>
      <c r="AL94" s="116">
        <v>33.630000000000003</v>
      </c>
      <c r="AM94" s="116">
        <v>31</v>
      </c>
      <c r="AN94" s="137">
        <v>0.1</v>
      </c>
      <c r="AO94" s="116">
        <v>27.9</v>
      </c>
      <c r="AP94" s="12">
        <v>8146.8</v>
      </c>
      <c r="AQ94" s="12" t="s">
        <v>2767</v>
      </c>
      <c r="AR94" s="118">
        <v>0.1</v>
      </c>
      <c r="AS94" s="118">
        <v>0</v>
      </c>
      <c r="AT94" s="118">
        <v>0</v>
      </c>
      <c r="AU94" s="139">
        <v>0</v>
      </c>
      <c r="AV94" s="137">
        <v>0</v>
      </c>
      <c r="AW94" s="12">
        <v>1</v>
      </c>
      <c r="AX94" s="12">
        <v>1</v>
      </c>
      <c r="AY94" s="12">
        <v>1</v>
      </c>
      <c r="AZ94" s="12">
        <v>2</v>
      </c>
      <c r="BA94" s="12">
        <v>33</v>
      </c>
      <c r="BB94" s="12" t="s">
        <v>1552</v>
      </c>
    </row>
    <row r="95" spans="2:54" ht="28.8" x14ac:dyDescent="0.3">
      <c r="B95" s="12" t="s">
        <v>1105</v>
      </c>
      <c r="C95" s="12" t="s">
        <v>304</v>
      </c>
      <c r="D95" s="12" t="s">
        <v>327</v>
      </c>
      <c r="E95" s="12" t="s">
        <v>1109</v>
      </c>
      <c r="F95" s="12" t="s">
        <v>1110</v>
      </c>
      <c r="G95" s="12" t="s">
        <v>1111</v>
      </c>
      <c r="H95" s="12" t="s">
        <v>1112</v>
      </c>
      <c r="I95" s="12" t="s">
        <v>254</v>
      </c>
      <c r="J95" s="12" t="s">
        <v>2731</v>
      </c>
      <c r="K95" s="135">
        <v>0.152</v>
      </c>
      <c r="L95" s="157"/>
      <c r="M95" s="133">
        <v>6.3100000000000003E-2</v>
      </c>
      <c r="N95" s="13" t="s">
        <v>246</v>
      </c>
      <c r="O95" s="144">
        <v>5.2299999999999999E-2</v>
      </c>
      <c r="P95" s="141">
        <v>1.8146</v>
      </c>
      <c r="Q95" s="146">
        <v>0.45639999999999997</v>
      </c>
      <c r="R95" s="141">
        <v>1.9033</v>
      </c>
      <c r="S95" s="141">
        <v>1.3391</v>
      </c>
      <c r="T95" s="141">
        <v>1.0016</v>
      </c>
      <c r="U95" s="143">
        <v>0.52929999999999999</v>
      </c>
      <c r="V95" s="142"/>
      <c r="W95" s="150">
        <v>6.6400000000000001E-2</v>
      </c>
      <c r="X95" s="149">
        <v>0.17760000000000001</v>
      </c>
      <c r="Y95" s="152">
        <v>9.1899999999999996E-2</v>
      </c>
      <c r="Z95" s="149">
        <v>0.1832</v>
      </c>
      <c r="AA95" s="149">
        <v>0.14760000000000001</v>
      </c>
      <c r="AB95" s="149">
        <v>0.1263</v>
      </c>
      <c r="AC95" s="151">
        <v>9.6500000000000002E-2</v>
      </c>
      <c r="AD95" s="153"/>
      <c r="AE95" s="116">
        <v>0.152</v>
      </c>
      <c r="AF95" s="12">
        <v>0</v>
      </c>
      <c r="AG95" s="12">
        <v>13</v>
      </c>
      <c r="AH95" s="116">
        <v>1.976</v>
      </c>
      <c r="AI95" s="12" t="s">
        <v>246</v>
      </c>
      <c r="AJ95" s="116">
        <v>6.6400000000000001E-2</v>
      </c>
      <c r="AK95" s="12" t="s">
        <v>2769</v>
      </c>
      <c r="AL95" s="116">
        <v>8.4900000000000003E-2</v>
      </c>
      <c r="AM95" s="116">
        <v>6.6400000000000001E-2</v>
      </c>
      <c r="AN95" s="137">
        <v>0.05</v>
      </c>
      <c r="AO95" s="116">
        <v>6.3100000000000003E-2</v>
      </c>
      <c r="AP95" s="12">
        <v>0.82</v>
      </c>
      <c r="AQ95" s="12" t="s">
        <v>2764</v>
      </c>
      <c r="AR95" s="118">
        <v>0.05</v>
      </c>
      <c r="AS95" s="118">
        <v>0</v>
      </c>
      <c r="AT95" s="118">
        <v>0</v>
      </c>
      <c r="AU95" s="139">
        <v>0</v>
      </c>
      <c r="AV95" s="137">
        <v>0</v>
      </c>
      <c r="AW95" s="12">
        <v>1</v>
      </c>
      <c r="AX95" s="12">
        <v>1</v>
      </c>
      <c r="AY95" s="12">
        <v>1</v>
      </c>
      <c r="AZ95" s="12">
        <v>3</v>
      </c>
      <c r="BA95" s="12">
        <v>1</v>
      </c>
      <c r="BB95" s="12" t="s">
        <v>1552</v>
      </c>
    </row>
    <row r="96" spans="2:54" ht="28.8" x14ac:dyDescent="0.3">
      <c r="B96" s="12" t="s">
        <v>1105</v>
      </c>
      <c r="C96" s="12" t="s">
        <v>304</v>
      </c>
      <c r="D96" s="12" t="s">
        <v>327</v>
      </c>
      <c r="E96" s="12" t="s">
        <v>1119</v>
      </c>
      <c r="F96" s="12" t="s">
        <v>1110</v>
      </c>
      <c r="G96" s="12" t="s">
        <v>1111</v>
      </c>
      <c r="H96" s="12" t="s">
        <v>1120</v>
      </c>
      <c r="I96" s="12" t="s">
        <v>254</v>
      </c>
      <c r="J96" s="12" t="s">
        <v>2731</v>
      </c>
      <c r="K96" s="135">
        <v>0.30199999999999999</v>
      </c>
      <c r="L96" s="157"/>
      <c r="M96" s="133">
        <v>1.78E-2</v>
      </c>
      <c r="N96" s="13" t="s">
        <v>259</v>
      </c>
      <c r="O96" s="141">
        <v>3.2079</v>
      </c>
      <c r="P96" s="141">
        <v>15.4719</v>
      </c>
      <c r="Q96" s="141">
        <v>9.8538999999999994</v>
      </c>
      <c r="R96" s="141">
        <v>7.3371000000000004</v>
      </c>
      <c r="S96" s="141">
        <v>7.7416</v>
      </c>
      <c r="T96" s="144">
        <v>5.0599999999999999E-2</v>
      </c>
      <c r="U96" s="141">
        <v>17.095500000000001</v>
      </c>
      <c r="V96" s="142"/>
      <c r="W96" s="149">
        <v>7.4899999999999994E-2</v>
      </c>
      <c r="X96" s="149">
        <v>0.29320000000000002</v>
      </c>
      <c r="Y96" s="149">
        <v>0.19320000000000001</v>
      </c>
      <c r="Z96" s="149">
        <v>0.1484</v>
      </c>
      <c r="AA96" s="149">
        <v>0.15559999999999999</v>
      </c>
      <c r="AB96" s="150">
        <v>1.8700000000000001E-2</v>
      </c>
      <c r="AC96" s="149">
        <v>0.3221</v>
      </c>
      <c r="AD96" s="153"/>
      <c r="AE96" s="116">
        <v>0.30199999999999999</v>
      </c>
      <c r="AF96" s="12">
        <v>0</v>
      </c>
      <c r="AG96" s="12">
        <v>217</v>
      </c>
      <c r="AH96" s="116">
        <v>65.534000000000006</v>
      </c>
      <c r="AI96" s="12" t="s">
        <v>259</v>
      </c>
      <c r="AJ96" s="116">
        <v>1.8700000000000001E-2</v>
      </c>
      <c r="AK96" s="12" t="s">
        <v>2933</v>
      </c>
      <c r="AL96" s="116">
        <v>8.0699999999999994E-2</v>
      </c>
      <c r="AM96" s="116">
        <v>1.8700000000000001E-2</v>
      </c>
      <c r="AN96" s="137">
        <v>0.05</v>
      </c>
      <c r="AO96" s="116">
        <v>1.78E-2</v>
      </c>
      <c r="AP96" s="12">
        <v>3.86</v>
      </c>
      <c r="AQ96" s="12" t="s">
        <v>2764</v>
      </c>
      <c r="AR96" s="118">
        <v>0.05</v>
      </c>
      <c r="AS96" s="118">
        <v>0</v>
      </c>
      <c r="AT96" s="118">
        <v>0</v>
      </c>
      <c r="AU96" s="139">
        <v>0</v>
      </c>
      <c r="AV96" s="137">
        <v>0</v>
      </c>
      <c r="AW96" s="12">
        <v>1</v>
      </c>
      <c r="AX96" s="12">
        <v>1</v>
      </c>
      <c r="AY96" s="12">
        <v>1</v>
      </c>
      <c r="AZ96" s="12">
        <v>3</v>
      </c>
      <c r="BA96" s="12">
        <v>2</v>
      </c>
      <c r="BB96" s="12" t="s">
        <v>1552</v>
      </c>
    </row>
    <row r="97" spans="2:54" ht="28.8" x14ac:dyDescent="0.3">
      <c r="B97" s="12" t="s">
        <v>1105</v>
      </c>
      <c r="C97" s="12" t="s">
        <v>304</v>
      </c>
      <c r="D97" s="12" t="s">
        <v>327</v>
      </c>
      <c r="E97" s="12" t="s">
        <v>1125</v>
      </c>
      <c r="F97" s="12" t="s">
        <v>1110</v>
      </c>
      <c r="G97" s="12" t="s">
        <v>1111</v>
      </c>
      <c r="H97" s="12" t="s">
        <v>1126</v>
      </c>
      <c r="I97" s="12" t="s">
        <v>254</v>
      </c>
      <c r="J97" s="12" t="s">
        <v>2731</v>
      </c>
      <c r="K97" s="135">
        <v>3.0000000000000001E-3</v>
      </c>
      <c r="L97" s="157"/>
      <c r="M97" s="133">
        <v>2.7000000000000001E-3</v>
      </c>
      <c r="N97" s="13" t="s">
        <v>1104</v>
      </c>
      <c r="O97" s="141">
        <v>75.222200000000001</v>
      </c>
      <c r="P97" s="141">
        <v>20</v>
      </c>
      <c r="Q97" s="141">
        <v>50.740699999999997</v>
      </c>
      <c r="R97" s="141">
        <v>3.3332999999999999</v>
      </c>
      <c r="S97" s="141">
        <v>44.963000000000001</v>
      </c>
      <c r="T97" s="141">
        <v>269.8519</v>
      </c>
      <c r="U97" s="141">
        <v>13.5556</v>
      </c>
      <c r="V97" s="141">
        <v>233.96299999999999</v>
      </c>
      <c r="W97" s="149">
        <v>0.20580000000000001</v>
      </c>
      <c r="X97" s="149">
        <v>5.67E-2</v>
      </c>
      <c r="Y97" s="149">
        <v>0.13969999999999999</v>
      </c>
      <c r="Z97" s="149">
        <v>1.17E-2</v>
      </c>
      <c r="AA97" s="149">
        <v>0.1241</v>
      </c>
      <c r="AB97" s="149">
        <v>0.73129999999999995</v>
      </c>
      <c r="AC97" s="149">
        <v>3.9300000000000002E-2</v>
      </c>
      <c r="AD97" s="149">
        <v>0.63439999999999996</v>
      </c>
      <c r="AE97" s="116">
        <v>3.0000000000000001E-3</v>
      </c>
      <c r="AF97" s="12">
        <v>0</v>
      </c>
      <c r="AG97" s="12">
        <v>318</v>
      </c>
      <c r="AH97" s="116">
        <v>0.95399999999999996</v>
      </c>
      <c r="AI97" s="12"/>
      <c r="AJ97" s="116">
        <v>0</v>
      </c>
      <c r="AK97" s="12"/>
      <c r="AL97" s="116">
        <v>0</v>
      </c>
      <c r="AM97" s="116">
        <v>3.0000000000000001E-3</v>
      </c>
      <c r="AN97" s="137">
        <v>0.1</v>
      </c>
      <c r="AO97" s="116">
        <v>2.7000000000000001E-3</v>
      </c>
      <c r="AP97" s="12">
        <v>0.86</v>
      </c>
      <c r="AQ97" s="12" t="s">
        <v>2767</v>
      </c>
      <c r="AR97" s="118">
        <v>0.1</v>
      </c>
      <c r="AS97" s="118">
        <v>0</v>
      </c>
      <c r="AT97" s="118">
        <v>0</v>
      </c>
      <c r="AU97" s="139">
        <v>0</v>
      </c>
      <c r="AV97" s="137">
        <v>0</v>
      </c>
      <c r="AW97" s="12">
        <v>1</v>
      </c>
      <c r="AX97" s="12">
        <v>1</v>
      </c>
      <c r="AY97" s="12">
        <v>1</v>
      </c>
      <c r="AZ97" s="12">
        <v>3</v>
      </c>
      <c r="BA97" s="12">
        <v>3</v>
      </c>
      <c r="BB97" s="12" t="s">
        <v>1552</v>
      </c>
    </row>
    <row r="98" spans="2:54" ht="28.8" x14ac:dyDescent="0.3">
      <c r="B98" s="12" t="s">
        <v>1105</v>
      </c>
      <c r="C98" s="12" t="s">
        <v>304</v>
      </c>
      <c r="D98" s="12" t="s">
        <v>327</v>
      </c>
      <c r="E98" s="12" t="s">
        <v>1131</v>
      </c>
      <c r="F98" s="12" t="s">
        <v>1110</v>
      </c>
      <c r="G98" s="12" t="s">
        <v>1132</v>
      </c>
      <c r="H98" s="12" t="s">
        <v>1133</v>
      </c>
      <c r="I98" s="12" t="s">
        <v>254</v>
      </c>
      <c r="J98" s="12" t="s">
        <v>2731</v>
      </c>
      <c r="K98" s="135">
        <v>0.153</v>
      </c>
      <c r="L98" s="157"/>
      <c r="M98" s="133">
        <v>4.7999999999999996E-3</v>
      </c>
      <c r="N98" s="13" t="s">
        <v>256</v>
      </c>
      <c r="O98" s="141">
        <v>58.708300000000001</v>
      </c>
      <c r="P98" s="141">
        <v>63.6875</v>
      </c>
      <c r="Q98" s="141">
        <v>31.791699999999999</v>
      </c>
      <c r="R98" s="141">
        <v>90.6875</v>
      </c>
      <c r="S98" s="144">
        <v>6.25E-2</v>
      </c>
      <c r="T98" s="141">
        <v>9.4582999999999995</v>
      </c>
      <c r="U98" s="141">
        <v>46.791699999999999</v>
      </c>
      <c r="V98" s="141">
        <v>34.9375</v>
      </c>
      <c r="W98" s="149">
        <v>0.28660000000000002</v>
      </c>
      <c r="X98" s="149">
        <v>0.3105</v>
      </c>
      <c r="Y98" s="149">
        <v>0.15740000000000001</v>
      </c>
      <c r="Z98" s="149">
        <v>0.44009999999999999</v>
      </c>
      <c r="AA98" s="150">
        <v>5.1000000000000004E-3</v>
      </c>
      <c r="AB98" s="149">
        <v>5.0200000000000002E-2</v>
      </c>
      <c r="AC98" s="149">
        <v>0.22939999999999999</v>
      </c>
      <c r="AD98" s="149">
        <v>0.17249999999999999</v>
      </c>
      <c r="AE98" s="116">
        <v>0.153</v>
      </c>
      <c r="AF98" s="12">
        <v>0</v>
      </c>
      <c r="AG98" s="12">
        <v>212</v>
      </c>
      <c r="AH98" s="116">
        <v>32.436</v>
      </c>
      <c r="AI98" s="12" t="s">
        <v>256</v>
      </c>
      <c r="AJ98" s="116">
        <v>5.1000000000000004E-3</v>
      </c>
      <c r="AK98" s="12" t="s">
        <v>2934</v>
      </c>
      <c r="AL98" s="116">
        <v>7.0900000000000005E-2</v>
      </c>
      <c r="AM98" s="116">
        <v>5.1000000000000004E-3</v>
      </c>
      <c r="AN98" s="137">
        <v>0.05</v>
      </c>
      <c r="AO98" s="116">
        <v>4.7999999999999996E-3</v>
      </c>
      <c r="AP98" s="12">
        <v>1.03</v>
      </c>
      <c r="AQ98" s="12" t="s">
        <v>2764</v>
      </c>
      <c r="AR98" s="118">
        <v>0.05</v>
      </c>
      <c r="AS98" s="118">
        <v>0</v>
      </c>
      <c r="AT98" s="118">
        <v>0</v>
      </c>
      <c r="AU98" s="139">
        <v>0</v>
      </c>
      <c r="AV98" s="137">
        <v>0</v>
      </c>
      <c r="AW98" s="12">
        <v>1</v>
      </c>
      <c r="AX98" s="12">
        <v>1</v>
      </c>
      <c r="AY98" s="12">
        <v>1</v>
      </c>
      <c r="AZ98" s="12">
        <v>3</v>
      </c>
      <c r="BA98" s="12">
        <v>4</v>
      </c>
      <c r="BB98" s="12" t="s">
        <v>1552</v>
      </c>
    </row>
    <row r="99" spans="2:54" ht="28.8" x14ac:dyDescent="0.3">
      <c r="B99" s="12" t="s">
        <v>1105</v>
      </c>
      <c r="C99" s="12" t="s">
        <v>304</v>
      </c>
      <c r="D99" s="12" t="s">
        <v>327</v>
      </c>
      <c r="E99" s="12" t="s">
        <v>1138</v>
      </c>
      <c r="F99" s="12" t="s">
        <v>1110</v>
      </c>
      <c r="G99" s="12" t="s">
        <v>1132</v>
      </c>
      <c r="H99" s="12" t="s">
        <v>1139</v>
      </c>
      <c r="I99" s="12" t="s">
        <v>254</v>
      </c>
      <c r="J99" s="12" t="s">
        <v>2731</v>
      </c>
      <c r="K99" s="135">
        <v>0.40799999999999997</v>
      </c>
      <c r="L99" s="157"/>
      <c r="M99" s="133">
        <v>0.15359999999999999</v>
      </c>
      <c r="N99" s="13" t="s">
        <v>260</v>
      </c>
      <c r="O99" s="141">
        <v>3.6705999999999999</v>
      </c>
      <c r="P99" s="141">
        <v>3.3431000000000002</v>
      </c>
      <c r="Q99" s="141">
        <v>5.1379999999999999</v>
      </c>
      <c r="R99" s="141">
        <v>2.2559</v>
      </c>
      <c r="S99" s="141">
        <v>1.7435</v>
      </c>
      <c r="T99" s="146">
        <v>0.373</v>
      </c>
      <c r="U99" s="144">
        <v>5.2699999999999997E-2</v>
      </c>
      <c r="V99" s="141">
        <v>4.8848000000000003</v>
      </c>
      <c r="W99" s="149">
        <v>0.71740000000000004</v>
      </c>
      <c r="X99" s="149">
        <v>0.66710000000000003</v>
      </c>
      <c r="Y99" s="149">
        <v>0.94279999999999997</v>
      </c>
      <c r="Z99" s="149">
        <v>0.50009999999999999</v>
      </c>
      <c r="AA99" s="149">
        <v>0.4214</v>
      </c>
      <c r="AB99" s="152">
        <v>0.2109</v>
      </c>
      <c r="AC99" s="150">
        <v>0.16170000000000001</v>
      </c>
      <c r="AD99" s="149">
        <v>0.90390000000000004</v>
      </c>
      <c r="AE99" s="116">
        <v>0.40799999999999997</v>
      </c>
      <c r="AF99" s="12">
        <v>0</v>
      </c>
      <c r="AG99" s="12">
        <v>457</v>
      </c>
      <c r="AH99" s="116">
        <v>186.45599999999999</v>
      </c>
      <c r="AI99" s="12" t="s">
        <v>260</v>
      </c>
      <c r="AJ99" s="116">
        <v>0.16170000000000001</v>
      </c>
      <c r="AK99" s="12" t="s">
        <v>2914</v>
      </c>
      <c r="AL99" s="116">
        <v>0.26469999999999999</v>
      </c>
      <c r="AM99" s="116">
        <v>0.16170000000000001</v>
      </c>
      <c r="AN99" s="137">
        <v>0.05</v>
      </c>
      <c r="AO99" s="116">
        <v>0.15359999999999999</v>
      </c>
      <c r="AP99" s="12">
        <v>70.2</v>
      </c>
      <c r="AQ99" s="12" t="s">
        <v>2764</v>
      </c>
      <c r="AR99" s="118">
        <v>0.05</v>
      </c>
      <c r="AS99" s="118">
        <v>0</v>
      </c>
      <c r="AT99" s="118">
        <v>0</v>
      </c>
      <c r="AU99" s="139">
        <v>0</v>
      </c>
      <c r="AV99" s="137">
        <v>0</v>
      </c>
      <c r="AW99" s="12">
        <v>1</v>
      </c>
      <c r="AX99" s="12">
        <v>1</v>
      </c>
      <c r="AY99" s="12">
        <v>1</v>
      </c>
      <c r="AZ99" s="12">
        <v>3</v>
      </c>
      <c r="BA99" s="12">
        <v>5</v>
      </c>
      <c r="BB99" s="12" t="s">
        <v>1552</v>
      </c>
    </row>
    <row r="100" spans="2:54" ht="28.8" x14ac:dyDescent="0.3">
      <c r="B100" s="12" t="s">
        <v>1105</v>
      </c>
      <c r="C100" s="12" t="s">
        <v>304</v>
      </c>
      <c r="D100" s="12" t="s">
        <v>327</v>
      </c>
      <c r="E100" s="12" t="s">
        <v>1144</v>
      </c>
      <c r="F100" s="12" t="s">
        <v>1110</v>
      </c>
      <c r="G100" s="12" t="s">
        <v>1132</v>
      </c>
      <c r="H100" s="12" t="s">
        <v>1145</v>
      </c>
      <c r="I100" s="12" t="s">
        <v>254</v>
      </c>
      <c r="J100" s="12" t="s">
        <v>2731</v>
      </c>
      <c r="K100" s="135">
        <v>0.94499999999999995</v>
      </c>
      <c r="L100" s="157"/>
      <c r="M100" s="133">
        <v>0.1769</v>
      </c>
      <c r="N100" s="13" t="s">
        <v>251</v>
      </c>
      <c r="O100" s="142"/>
      <c r="P100" s="141">
        <v>6.5613000000000001</v>
      </c>
      <c r="Q100" s="144">
        <v>5.2600000000000001E-2</v>
      </c>
      <c r="R100" s="141">
        <v>1.1904999999999999</v>
      </c>
      <c r="S100" s="141">
        <v>7.0530999999999997</v>
      </c>
      <c r="T100" s="141">
        <v>4.5246000000000004</v>
      </c>
      <c r="U100" s="141">
        <v>5.2453000000000003</v>
      </c>
      <c r="V100" s="141">
        <v>3.8525</v>
      </c>
      <c r="W100" s="153"/>
      <c r="X100" s="149">
        <v>1.3375999999999999</v>
      </c>
      <c r="Y100" s="150">
        <v>0.1862</v>
      </c>
      <c r="Z100" s="149">
        <v>0.38750000000000001</v>
      </c>
      <c r="AA100" s="149">
        <v>1.4246000000000001</v>
      </c>
      <c r="AB100" s="149">
        <v>0.97729999999999995</v>
      </c>
      <c r="AC100" s="149">
        <v>1.1048</v>
      </c>
      <c r="AD100" s="149">
        <v>0.85840000000000005</v>
      </c>
      <c r="AE100" s="116">
        <v>0.94499999999999995</v>
      </c>
      <c r="AF100" s="12">
        <v>0</v>
      </c>
      <c r="AG100" s="12">
        <v>387</v>
      </c>
      <c r="AH100" s="116">
        <v>365.71499999999997</v>
      </c>
      <c r="AI100" s="12" t="s">
        <v>251</v>
      </c>
      <c r="AJ100" s="116">
        <v>0.1862</v>
      </c>
      <c r="AK100" s="12" t="s">
        <v>2935</v>
      </c>
      <c r="AL100" s="116">
        <v>0.47739999999999999</v>
      </c>
      <c r="AM100" s="116">
        <v>0.1862</v>
      </c>
      <c r="AN100" s="137">
        <v>0.05</v>
      </c>
      <c r="AO100" s="116">
        <v>0.1769</v>
      </c>
      <c r="AP100" s="12">
        <v>68.459999999999994</v>
      </c>
      <c r="AQ100" s="12" t="s">
        <v>2764</v>
      </c>
      <c r="AR100" s="118">
        <v>0.05</v>
      </c>
      <c r="AS100" s="118">
        <v>0</v>
      </c>
      <c r="AT100" s="118">
        <v>0</v>
      </c>
      <c r="AU100" s="139">
        <v>0</v>
      </c>
      <c r="AV100" s="137">
        <v>0</v>
      </c>
      <c r="AW100" s="12">
        <v>1</v>
      </c>
      <c r="AX100" s="12">
        <v>1</v>
      </c>
      <c r="AY100" s="12">
        <v>1</v>
      </c>
      <c r="AZ100" s="12">
        <v>3</v>
      </c>
      <c r="BA100" s="12">
        <v>6</v>
      </c>
      <c r="BB100" s="12" t="s">
        <v>1552</v>
      </c>
    </row>
    <row r="101" spans="2:54" ht="28.8" x14ac:dyDescent="0.3">
      <c r="B101" s="12" t="s">
        <v>1105</v>
      </c>
      <c r="C101" s="12" t="s">
        <v>304</v>
      </c>
      <c r="D101" s="12" t="s">
        <v>327</v>
      </c>
      <c r="E101" s="12" t="s">
        <v>1150</v>
      </c>
      <c r="F101" s="12" t="s">
        <v>1110</v>
      </c>
      <c r="G101" s="12" t="s">
        <v>1132</v>
      </c>
      <c r="H101" s="12" t="s">
        <v>1151</v>
      </c>
      <c r="I101" s="12" t="s">
        <v>254</v>
      </c>
      <c r="J101" s="12" t="s">
        <v>2731</v>
      </c>
      <c r="K101" s="135">
        <v>1.4</v>
      </c>
      <c r="L101" s="157"/>
      <c r="M101" s="133">
        <v>0.24429999999999999</v>
      </c>
      <c r="N101" s="13" t="s">
        <v>256</v>
      </c>
      <c r="O101" s="142"/>
      <c r="P101" s="141">
        <v>4.8022999999999998</v>
      </c>
      <c r="Q101" s="141">
        <v>2.1530999999999998</v>
      </c>
      <c r="R101" s="141">
        <v>1.6029</v>
      </c>
      <c r="S101" s="144">
        <v>5.28E-2</v>
      </c>
      <c r="T101" s="141">
        <v>5.7176</v>
      </c>
      <c r="U101" s="141">
        <v>3.5922999999999998</v>
      </c>
      <c r="V101" s="141">
        <v>3.6394000000000002</v>
      </c>
      <c r="W101" s="153"/>
      <c r="X101" s="149">
        <v>1.4175</v>
      </c>
      <c r="Y101" s="149">
        <v>0.77029999999999998</v>
      </c>
      <c r="Z101" s="149">
        <v>0.63590000000000002</v>
      </c>
      <c r="AA101" s="150">
        <v>0.25719999999999998</v>
      </c>
      <c r="AB101" s="149">
        <v>1.6411</v>
      </c>
      <c r="AC101" s="149">
        <v>1.1218999999999999</v>
      </c>
      <c r="AD101" s="149">
        <v>1.1334</v>
      </c>
      <c r="AE101" s="116">
        <v>1.4</v>
      </c>
      <c r="AF101" s="12">
        <v>0</v>
      </c>
      <c r="AG101" s="12">
        <v>49</v>
      </c>
      <c r="AH101" s="116">
        <v>68.599999999999994</v>
      </c>
      <c r="AI101" s="12" t="s">
        <v>256</v>
      </c>
      <c r="AJ101" s="116">
        <v>0.25719999999999998</v>
      </c>
      <c r="AK101" s="12" t="s">
        <v>2916</v>
      </c>
      <c r="AL101" s="116">
        <v>0.55449999999999999</v>
      </c>
      <c r="AM101" s="116">
        <v>0.25719999999999998</v>
      </c>
      <c r="AN101" s="137">
        <v>0.05</v>
      </c>
      <c r="AO101" s="116">
        <v>0.24429999999999999</v>
      </c>
      <c r="AP101" s="12">
        <v>11.97</v>
      </c>
      <c r="AQ101" s="12" t="s">
        <v>2764</v>
      </c>
      <c r="AR101" s="118">
        <v>0.05</v>
      </c>
      <c r="AS101" s="118">
        <v>0</v>
      </c>
      <c r="AT101" s="118">
        <v>0</v>
      </c>
      <c r="AU101" s="139">
        <v>0</v>
      </c>
      <c r="AV101" s="137">
        <v>0</v>
      </c>
      <c r="AW101" s="12">
        <v>1</v>
      </c>
      <c r="AX101" s="12">
        <v>1</v>
      </c>
      <c r="AY101" s="12">
        <v>1</v>
      </c>
      <c r="AZ101" s="12">
        <v>3</v>
      </c>
      <c r="BA101" s="12">
        <v>7</v>
      </c>
      <c r="BB101" s="12" t="s">
        <v>1552</v>
      </c>
    </row>
    <row r="102" spans="2:54" ht="28.8" x14ac:dyDescent="0.3">
      <c r="B102" s="12" t="s">
        <v>1105</v>
      </c>
      <c r="C102" s="12" t="s">
        <v>304</v>
      </c>
      <c r="D102" s="12" t="s">
        <v>327</v>
      </c>
      <c r="E102" s="12" t="s">
        <v>1156</v>
      </c>
      <c r="F102" s="12" t="s">
        <v>1110</v>
      </c>
      <c r="G102" s="12" t="s">
        <v>1157</v>
      </c>
      <c r="H102" s="12" t="s">
        <v>1158</v>
      </c>
      <c r="I102" s="12" t="s">
        <v>254</v>
      </c>
      <c r="J102" s="12" t="s">
        <v>2731</v>
      </c>
      <c r="K102" s="135">
        <v>0.77600000000000002</v>
      </c>
      <c r="L102" s="157"/>
      <c r="M102" s="133">
        <v>4.4600000000000001E-2</v>
      </c>
      <c r="N102" s="13" t="s">
        <v>246</v>
      </c>
      <c r="O102" s="144">
        <v>5.16E-2</v>
      </c>
      <c r="P102" s="141">
        <v>2.0918999999999999</v>
      </c>
      <c r="Q102" s="141">
        <v>42.636800000000001</v>
      </c>
      <c r="R102" s="141">
        <v>31.7803</v>
      </c>
      <c r="S102" s="141">
        <v>2.9125999999999999</v>
      </c>
      <c r="T102" s="141">
        <v>11.1951</v>
      </c>
      <c r="U102" s="143">
        <v>0.73319999999999996</v>
      </c>
      <c r="V102" s="141">
        <v>8.0762</v>
      </c>
      <c r="W102" s="150">
        <v>4.6899999999999997E-2</v>
      </c>
      <c r="X102" s="149">
        <v>0.13789999999999999</v>
      </c>
      <c r="Y102" s="149">
        <v>1.9461999999999999</v>
      </c>
      <c r="Z102" s="149">
        <v>1.462</v>
      </c>
      <c r="AA102" s="149">
        <v>0.17449999999999999</v>
      </c>
      <c r="AB102" s="149">
        <v>0.54390000000000005</v>
      </c>
      <c r="AC102" s="151">
        <v>7.7299999999999994E-2</v>
      </c>
      <c r="AD102" s="149">
        <v>0.40479999999999999</v>
      </c>
      <c r="AE102" s="116">
        <v>0.77600000000000002</v>
      </c>
      <c r="AF102" s="12">
        <v>0</v>
      </c>
      <c r="AG102" s="12">
        <v>255</v>
      </c>
      <c r="AH102" s="116">
        <v>197.88</v>
      </c>
      <c r="AI102" s="12" t="s">
        <v>246</v>
      </c>
      <c r="AJ102" s="116">
        <v>4.6899999999999997E-2</v>
      </c>
      <c r="AK102" s="12" t="s">
        <v>2936</v>
      </c>
      <c r="AL102" s="116">
        <v>8.7400000000000005E-2</v>
      </c>
      <c r="AM102" s="116">
        <v>4.6899999999999997E-2</v>
      </c>
      <c r="AN102" s="137">
        <v>0.05</v>
      </c>
      <c r="AO102" s="116">
        <v>4.4600000000000001E-2</v>
      </c>
      <c r="AP102" s="12">
        <v>11.36</v>
      </c>
      <c r="AQ102" s="12" t="s">
        <v>2764</v>
      </c>
      <c r="AR102" s="118">
        <v>0.05</v>
      </c>
      <c r="AS102" s="118">
        <v>0</v>
      </c>
      <c r="AT102" s="118">
        <v>0</v>
      </c>
      <c r="AU102" s="139">
        <v>0</v>
      </c>
      <c r="AV102" s="137">
        <v>0</v>
      </c>
      <c r="AW102" s="12">
        <v>1</v>
      </c>
      <c r="AX102" s="12">
        <v>1</v>
      </c>
      <c r="AY102" s="12">
        <v>1</v>
      </c>
      <c r="AZ102" s="12">
        <v>3</v>
      </c>
      <c r="BA102" s="12">
        <v>8</v>
      </c>
      <c r="BB102" s="12" t="s">
        <v>1552</v>
      </c>
    </row>
    <row r="103" spans="2:54" ht="28.8" x14ac:dyDescent="0.3">
      <c r="B103" s="12" t="s">
        <v>1105</v>
      </c>
      <c r="C103" s="12" t="s">
        <v>304</v>
      </c>
      <c r="D103" s="12" t="s">
        <v>327</v>
      </c>
      <c r="E103" s="12" t="s">
        <v>1163</v>
      </c>
      <c r="F103" s="12" t="s">
        <v>1110</v>
      </c>
      <c r="G103" s="12" t="s">
        <v>1157</v>
      </c>
      <c r="H103" s="12" t="s">
        <v>1164</v>
      </c>
      <c r="I103" s="12" t="s">
        <v>254</v>
      </c>
      <c r="J103" s="12" t="s">
        <v>2731</v>
      </c>
      <c r="K103" s="135">
        <v>0.45900000000000002</v>
      </c>
      <c r="L103" s="157"/>
      <c r="M103" s="133">
        <v>0.30890000000000001</v>
      </c>
      <c r="N103" s="13" t="s">
        <v>260</v>
      </c>
      <c r="O103" s="141">
        <v>1.6931</v>
      </c>
      <c r="P103" s="145">
        <v>0.247</v>
      </c>
      <c r="Q103" s="141">
        <v>4.1237000000000004</v>
      </c>
      <c r="R103" s="141">
        <v>5.4739000000000004</v>
      </c>
      <c r="S103" s="141">
        <v>2.9035000000000002</v>
      </c>
      <c r="T103" s="141">
        <v>4.2314999999999996</v>
      </c>
      <c r="U103" s="144">
        <v>5.28E-2</v>
      </c>
      <c r="V103" s="141">
        <v>4.9744000000000002</v>
      </c>
      <c r="W103" s="149">
        <v>0.83189999999999997</v>
      </c>
      <c r="X103" s="154">
        <v>0.38519999999999999</v>
      </c>
      <c r="Y103" s="149">
        <v>1.5827</v>
      </c>
      <c r="Z103" s="149">
        <v>1.9998</v>
      </c>
      <c r="AA103" s="149">
        <v>1.2058</v>
      </c>
      <c r="AB103" s="149">
        <v>1.6160000000000001</v>
      </c>
      <c r="AC103" s="150">
        <v>0.32519999999999999</v>
      </c>
      <c r="AD103" s="149">
        <v>1.8454999999999999</v>
      </c>
      <c r="AE103" s="116">
        <v>0.45900000000000002</v>
      </c>
      <c r="AF103" s="12">
        <v>0</v>
      </c>
      <c r="AG103" s="12">
        <v>297</v>
      </c>
      <c r="AH103" s="116">
        <v>136.32300000000001</v>
      </c>
      <c r="AI103" s="12" t="s">
        <v>260</v>
      </c>
      <c r="AJ103" s="116">
        <v>0.32519999999999999</v>
      </c>
      <c r="AK103" s="12" t="s">
        <v>2777</v>
      </c>
      <c r="AL103" s="116">
        <v>0.5141</v>
      </c>
      <c r="AM103" s="116">
        <v>0.32519999999999999</v>
      </c>
      <c r="AN103" s="137">
        <v>0.05</v>
      </c>
      <c r="AO103" s="116">
        <v>0.30890000000000001</v>
      </c>
      <c r="AP103" s="12">
        <v>91.76</v>
      </c>
      <c r="AQ103" s="12" t="s">
        <v>2764</v>
      </c>
      <c r="AR103" s="118">
        <v>0.05</v>
      </c>
      <c r="AS103" s="118">
        <v>0</v>
      </c>
      <c r="AT103" s="118">
        <v>0</v>
      </c>
      <c r="AU103" s="139">
        <v>0</v>
      </c>
      <c r="AV103" s="137">
        <v>0</v>
      </c>
      <c r="AW103" s="12">
        <v>1</v>
      </c>
      <c r="AX103" s="12">
        <v>1</v>
      </c>
      <c r="AY103" s="12">
        <v>1</v>
      </c>
      <c r="AZ103" s="12">
        <v>3</v>
      </c>
      <c r="BA103" s="12">
        <v>9</v>
      </c>
      <c r="BB103" s="12" t="s">
        <v>1552</v>
      </c>
    </row>
    <row r="104" spans="2:54" ht="28.8" x14ac:dyDescent="0.3">
      <c r="B104" s="12" t="s">
        <v>1105</v>
      </c>
      <c r="C104" s="12" t="s">
        <v>304</v>
      </c>
      <c r="D104" s="12" t="s">
        <v>327</v>
      </c>
      <c r="E104" s="12" t="s">
        <v>1169</v>
      </c>
      <c r="F104" s="12" t="s">
        <v>1110</v>
      </c>
      <c r="G104" s="12" t="s">
        <v>1157</v>
      </c>
      <c r="H104" s="12" t="s">
        <v>1170</v>
      </c>
      <c r="I104" s="12" t="s">
        <v>254</v>
      </c>
      <c r="J104" s="12" t="s">
        <v>2731</v>
      </c>
      <c r="K104" s="135">
        <v>1.95</v>
      </c>
      <c r="L104" s="157"/>
      <c r="M104" s="133">
        <v>1.6E-2</v>
      </c>
      <c r="N104" s="13" t="s">
        <v>256</v>
      </c>
      <c r="O104" s="141">
        <v>25.7563</v>
      </c>
      <c r="P104" s="141">
        <v>10.5</v>
      </c>
      <c r="Q104" s="141">
        <v>100.2625</v>
      </c>
      <c r="R104" s="141">
        <v>11.362500000000001</v>
      </c>
      <c r="S104" s="144">
        <v>0.05</v>
      </c>
      <c r="T104" s="141">
        <v>21.968800000000002</v>
      </c>
      <c r="U104" s="141">
        <v>25.518799999999999</v>
      </c>
      <c r="V104" s="141">
        <v>67.0625</v>
      </c>
      <c r="W104" s="149">
        <v>0.42809999999999998</v>
      </c>
      <c r="X104" s="149">
        <v>0.184</v>
      </c>
      <c r="Y104" s="149">
        <v>1.6202000000000001</v>
      </c>
      <c r="Z104" s="149">
        <v>0.1978</v>
      </c>
      <c r="AA104" s="150">
        <v>1.6799999999999999E-2</v>
      </c>
      <c r="AB104" s="149">
        <v>0.36749999999999999</v>
      </c>
      <c r="AC104" s="149">
        <v>0.42430000000000001</v>
      </c>
      <c r="AD104" s="149">
        <v>1.089</v>
      </c>
      <c r="AE104" s="116">
        <v>1.95</v>
      </c>
      <c r="AF104" s="12">
        <v>0</v>
      </c>
      <c r="AG104" s="12">
        <v>39</v>
      </c>
      <c r="AH104" s="116">
        <v>76.05</v>
      </c>
      <c r="AI104" s="12" t="s">
        <v>256</v>
      </c>
      <c r="AJ104" s="116">
        <v>1.6799999999999999E-2</v>
      </c>
      <c r="AK104" s="12" t="s">
        <v>2937</v>
      </c>
      <c r="AL104" s="116">
        <v>0.13289999999999999</v>
      </c>
      <c r="AM104" s="116">
        <v>1.6799999999999999E-2</v>
      </c>
      <c r="AN104" s="137">
        <v>0.05</v>
      </c>
      <c r="AO104" s="116">
        <v>1.6E-2</v>
      </c>
      <c r="AP104" s="12">
        <v>0.62</v>
      </c>
      <c r="AQ104" s="12" t="s">
        <v>2764</v>
      </c>
      <c r="AR104" s="118">
        <v>0.05</v>
      </c>
      <c r="AS104" s="118">
        <v>0</v>
      </c>
      <c r="AT104" s="118">
        <v>0</v>
      </c>
      <c r="AU104" s="139">
        <v>0</v>
      </c>
      <c r="AV104" s="137">
        <v>0</v>
      </c>
      <c r="AW104" s="12">
        <v>1</v>
      </c>
      <c r="AX104" s="12">
        <v>1</v>
      </c>
      <c r="AY104" s="12">
        <v>1</v>
      </c>
      <c r="AZ104" s="12">
        <v>3</v>
      </c>
      <c r="BA104" s="12">
        <v>10</v>
      </c>
      <c r="BB104" s="12" t="s">
        <v>1552</v>
      </c>
    </row>
    <row r="105" spans="2:54" ht="28.8" x14ac:dyDescent="0.3">
      <c r="B105" s="12" t="s">
        <v>1105</v>
      </c>
      <c r="C105" s="12" t="s">
        <v>304</v>
      </c>
      <c r="D105" s="12" t="s">
        <v>327</v>
      </c>
      <c r="E105" s="12" t="s">
        <v>1175</v>
      </c>
      <c r="F105" s="12" t="s">
        <v>1176</v>
      </c>
      <c r="G105" s="12" t="s">
        <v>1111</v>
      </c>
      <c r="H105" s="12" t="s">
        <v>1177</v>
      </c>
      <c r="I105" s="12" t="s">
        <v>256</v>
      </c>
      <c r="J105" s="12" t="s">
        <v>2731</v>
      </c>
      <c r="K105" s="135">
        <v>0.19800000000000001</v>
      </c>
      <c r="L105" s="157"/>
      <c r="M105" s="133">
        <v>9.4600000000000004E-2</v>
      </c>
      <c r="N105" s="13" t="s">
        <v>251</v>
      </c>
      <c r="O105" s="140">
        <v>-0.80759999999999998</v>
      </c>
      <c r="P105" s="140">
        <v>-0.77480000000000004</v>
      </c>
      <c r="Q105" s="144">
        <v>5.2900000000000003E-2</v>
      </c>
      <c r="R105" s="141">
        <v>1.4481999999999999</v>
      </c>
      <c r="S105" s="140">
        <v>-0.9778</v>
      </c>
      <c r="T105" s="140">
        <v>-0.89749999999999996</v>
      </c>
      <c r="U105" s="143">
        <v>0.50419999999999998</v>
      </c>
      <c r="V105" s="141">
        <v>1.1944999999999999</v>
      </c>
      <c r="W105" s="148">
        <v>1.8200000000000001E-2</v>
      </c>
      <c r="X105" s="148">
        <v>2.1299999999999999E-2</v>
      </c>
      <c r="Y105" s="150">
        <v>9.9599999999999994E-2</v>
      </c>
      <c r="Z105" s="149">
        <v>0.2316</v>
      </c>
      <c r="AA105" s="148">
        <v>2.0999999999999999E-3</v>
      </c>
      <c r="AB105" s="148">
        <v>9.7000000000000003E-3</v>
      </c>
      <c r="AC105" s="151">
        <v>0.14230000000000001</v>
      </c>
      <c r="AD105" s="149">
        <v>0.20760000000000001</v>
      </c>
      <c r="AE105" s="116">
        <v>0.19800000000000001</v>
      </c>
      <c r="AF105" s="12">
        <v>0</v>
      </c>
      <c r="AG105" s="12">
        <v>204</v>
      </c>
      <c r="AH105" s="116">
        <v>40.392000000000003</v>
      </c>
      <c r="AI105" s="12" t="s">
        <v>251</v>
      </c>
      <c r="AJ105" s="116">
        <v>9.9599999999999994E-2</v>
      </c>
      <c r="AK105" s="12" t="s">
        <v>2792</v>
      </c>
      <c r="AL105" s="116">
        <v>0.14979999999999999</v>
      </c>
      <c r="AM105" s="116">
        <v>9.9599999999999994E-2</v>
      </c>
      <c r="AN105" s="137">
        <v>0.05</v>
      </c>
      <c r="AO105" s="116">
        <v>9.4600000000000004E-2</v>
      </c>
      <c r="AP105" s="12">
        <v>19.3</v>
      </c>
      <c r="AQ105" s="12" t="s">
        <v>2764</v>
      </c>
      <c r="AR105" s="118">
        <v>0.05</v>
      </c>
      <c r="AS105" s="118">
        <v>0</v>
      </c>
      <c r="AT105" s="118">
        <v>0</v>
      </c>
      <c r="AU105" s="139">
        <v>0</v>
      </c>
      <c r="AV105" s="137">
        <v>0</v>
      </c>
      <c r="AW105" s="12">
        <v>1</v>
      </c>
      <c r="AX105" s="12">
        <v>1</v>
      </c>
      <c r="AY105" s="12">
        <v>1</v>
      </c>
      <c r="AZ105" s="12">
        <v>3</v>
      </c>
      <c r="BA105" s="12">
        <v>11</v>
      </c>
      <c r="BB105" s="12" t="s">
        <v>1552</v>
      </c>
    </row>
    <row r="106" spans="2:54" ht="28.8" x14ac:dyDescent="0.3">
      <c r="B106" s="12" t="s">
        <v>1105</v>
      </c>
      <c r="C106" s="12" t="s">
        <v>304</v>
      </c>
      <c r="D106" s="12" t="s">
        <v>327</v>
      </c>
      <c r="E106" s="12" t="s">
        <v>1181</v>
      </c>
      <c r="F106" s="12" t="s">
        <v>1176</v>
      </c>
      <c r="G106" s="12" t="s">
        <v>1111</v>
      </c>
      <c r="H106" s="12" t="s">
        <v>1182</v>
      </c>
      <c r="I106" s="12" t="s">
        <v>256</v>
      </c>
      <c r="J106" s="12" t="s">
        <v>2731</v>
      </c>
      <c r="K106" s="135">
        <v>0.16500000000000001</v>
      </c>
      <c r="L106" s="157"/>
      <c r="M106" s="133">
        <v>5.9499999999999997E-2</v>
      </c>
      <c r="N106" s="13" t="s">
        <v>246</v>
      </c>
      <c r="O106" s="144">
        <v>5.21E-2</v>
      </c>
      <c r="P106" s="141">
        <v>2.3109000000000002</v>
      </c>
      <c r="Q106" s="141">
        <v>2.6335999999999999</v>
      </c>
      <c r="R106" s="141">
        <v>4.4772999999999996</v>
      </c>
      <c r="S106" s="141">
        <v>1.8118000000000001</v>
      </c>
      <c r="T106" s="141">
        <v>3.1562999999999999</v>
      </c>
      <c r="U106" s="141">
        <v>4.516</v>
      </c>
      <c r="V106" s="146">
        <v>0.33450000000000002</v>
      </c>
      <c r="W106" s="150">
        <v>6.2600000000000003E-2</v>
      </c>
      <c r="X106" s="149">
        <v>0.19700000000000001</v>
      </c>
      <c r="Y106" s="149">
        <v>0.2162</v>
      </c>
      <c r="Z106" s="149">
        <v>0.32590000000000002</v>
      </c>
      <c r="AA106" s="149">
        <v>0.1673</v>
      </c>
      <c r="AB106" s="149">
        <v>0.24729999999999999</v>
      </c>
      <c r="AC106" s="149">
        <v>0.32819999999999999</v>
      </c>
      <c r="AD106" s="152">
        <v>7.9399999999999998E-2</v>
      </c>
      <c r="AE106" s="116">
        <v>0.16500000000000001</v>
      </c>
      <c r="AF106" s="12">
        <v>0</v>
      </c>
      <c r="AG106" s="12">
        <v>309</v>
      </c>
      <c r="AH106" s="116">
        <v>50.984999999999999</v>
      </c>
      <c r="AI106" s="12" t="s">
        <v>246</v>
      </c>
      <c r="AJ106" s="116">
        <v>6.2600000000000003E-2</v>
      </c>
      <c r="AK106" s="12" t="s">
        <v>2938</v>
      </c>
      <c r="AL106" s="116">
        <v>0.1031</v>
      </c>
      <c r="AM106" s="116">
        <v>6.2600000000000003E-2</v>
      </c>
      <c r="AN106" s="137">
        <v>0.05</v>
      </c>
      <c r="AO106" s="116">
        <v>5.9499999999999997E-2</v>
      </c>
      <c r="AP106" s="12">
        <v>18.38</v>
      </c>
      <c r="AQ106" s="12" t="s">
        <v>2764</v>
      </c>
      <c r="AR106" s="118">
        <v>0.05</v>
      </c>
      <c r="AS106" s="118">
        <v>0</v>
      </c>
      <c r="AT106" s="118">
        <v>0</v>
      </c>
      <c r="AU106" s="139">
        <v>0</v>
      </c>
      <c r="AV106" s="137">
        <v>0</v>
      </c>
      <c r="AW106" s="12">
        <v>1</v>
      </c>
      <c r="AX106" s="12">
        <v>1</v>
      </c>
      <c r="AY106" s="12">
        <v>1</v>
      </c>
      <c r="AZ106" s="12">
        <v>3</v>
      </c>
      <c r="BA106" s="12">
        <v>12</v>
      </c>
      <c r="BB106" s="12" t="s">
        <v>1552</v>
      </c>
    </row>
    <row r="107" spans="2:54" ht="28.8" x14ac:dyDescent="0.3">
      <c r="B107" s="12" t="s">
        <v>1105</v>
      </c>
      <c r="C107" s="12" t="s">
        <v>304</v>
      </c>
      <c r="D107" s="12" t="s">
        <v>327</v>
      </c>
      <c r="E107" s="12" t="s">
        <v>1185</v>
      </c>
      <c r="F107" s="12" t="s">
        <v>1176</v>
      </c>
      <c r="G107" s="12" t="s">
        <v>1111</v>
      </c>
      <c r="H107" s="12" t="s">
        <v>1186</v>
      </c>
      <c r="I107" s="12" t="s">
        <v>256</v>
      </c>
      <c r="J107" s="12" t="s">
        <v>2731</v>
      </c>
      <c r="K107" s="135">
        <v>0.14199999999999999</v>
      </c>
      <c r="L107" s="157"/>
      <c r="M107" s="133">
        <v>0.10589999999999999</v>
      </c>
      <c r="N107" s="13" t="s">
        <v>249</v>
      </c>
      <c r="O107" s="141">
        <v>2.5712999999999999</v>
      </c>
      <c r="P107" s="144">
        <v>5.2900000000000003E-2</v>
      </c>
      <c r="Q107" s="141">
        <v>1.6648000000000001</v>
      </c>
      <c r="R107" s="141">
        <v>1.9763999999999999</v>
      </c>
      <c r="S107" s="143">
        <v>0.96030000000000004</v>
      </c>
      <c r="T107" s="141">
        <v>1.373</v>
      </c>
      <c r="U107" s="146">
        <v>0.40229999999999999</v>
      </c>
      <c r="V107" s="146">
        <v>0.3296</v>
      </c>
      <c r="W107" s="149">
        <v>0.37819999999999998</v>
      </c>
      <c r="X107" s="150">
        <v>0.1115</v>
      </c>
      <c r="Y107" s="149">
        <v>0.28220000000000001</v>
      </c>
      <c r="Z107" s="149">
        <v>0.31519999999999998</v>
      </c>
      <c r="AA107" s="151">
        <v>0.20760000000000001</v>
      </c>
      <c r="AB107" s="149">
        <v>0.25130000000000002</v>
      </c>
      <c r="AC107" s="152">
        <v>0.14849999999999999</v>
      </c>
      <c r="AD107" s="152">
        <v>0.14080000000000001</v>
      </c>
      <c r="AE107" s="116">
        <v>0.14199999999999999</v>
      </c>
      <c r="AF107" s="12">
        <v>0</v>
      </c>
      <c r="AG107" s="12">
        <v>281</v>
      </c>
      <c r="AH107" s="116">
        <v>39.902000000000001</v>
      </c>
      <c r="AI107" s="12" t="s">
        <v>249</v>
      </c>
      <c r="AJ107" s="116">
        <v>0.1115</v>
      </c>
      <c r="AK107" s="12" t="s">
        <v>2795</v>
      </c>
      <c r="AL107" s="116">
        <v>0.1336</v>
      </c>
      <c r="AM107" s="116">
        <v>0.1115</v>
      </c>
      <c r="AN107" s="137">
        <v>0.05</v>
      </c>
      <c r="AO107" s="116">
        <v>0.10589999999999999</v>
      </c>
      <c r="AP107" s="12">
        <v>29.76</v>
      </c>
      <c r="AQ107" s="12" t="s">
        <v>2764</v>
      </c>
      <c r="AR107" s="118">
        <v>0.05</v>
      </c>
      <c r="AS107" s="118">
        <v>0</v>
      </c>
      <c r="AT107" s="118">
        <v>0</v>
      </c>
      <c r="AU107" s="139">
        <v>0</v>
      </c>
      <c r="AV107" s="137">
        <v>0</v>
      </c>
      <c r="AW107" s="12">
        <v>1</v>
      </c>
      <c r="AX107" s="12">
        <v>1</v>
      </c>
      <c r="AY107" s="12">
        <v>1</v>
      </c>
      <c r="AZ107" s="12">
        <v>3</v>
      </c>
      <c r="BA107" s="12">
        <v>13</v>
      </c>
      <c r="BB107" s="12" t="s">
        <v>1552</v>
      </c>
    </row>
    <row r="108" spans="2:54" ht="28.8" x14ac:dyDescent="0.3">
      <c r="B108" s="12" t="s">
        <v>1105</v>
      </c>
      <c r="C108" s="12" t="s">
        <v>304</v>
      </c>
      <c r="D108" s="12" t="s">
        <v>327</v>
      </c>
      <c r="E108" s="12" t="s">
        <v>1189</v>
      </c>
      <c r="F108" s="12" t="s">
        <v>1176</v>
      </c>
      <c r="G108" s="12" t="s">
        <v>1132</v>
      </c>
      <c r="H108" s="12" t="s">
        <v>1190</v>
      </c>
      <c r="I108" s="12" t="s">
        <v>256</v>
      </c>
      <c r="J108" s="12" t="s">
        <v>2731</v>
      </c>
      <c r="K108" s="135">
        <v>0.504</v>
      </c>
      <c r="L108" s="157"/>
      <c r="M108" s="133">
        <v>0.21759999999999999</v>
      </c>
      <c r="N108" s="13" t="s">
        <v>254</v>
      </c>
      <c r="O108" s="143">
        <v>0.59050000000000002</v>
      </c>
      <c r="P108" s="146">
        <v>0.45040000000000002</v>
      </c>
      <c r="Q108" s="141">
        <v>2.54</v>
      </c>
      <c r="R108" s="144">
        <v>5.2400000000000002E-2</v>
      </c>
      <c r="S108" s="145">
        <v>0.2321</v>
      </c>
      <c r="T108" s="143">
        <v>0.99490000000000001</v>
      </c>
      <c r="U108" s="140">
        <v>-0.83320000000000005</v>
      </c>
      <c r="V108" s="141">
        <v>1.7914000000000001</v>
      </c>
      <c r="W108" s="151">
        <v>0.34610000000000002</v>
      </c>
      <c r="X108" s="152">
        <v>0.31559999999999999</v>
      </c>
      <c r="Y108" s="149">
        <v>0.77029999999999998</v>
      </c>
      <c r="Z108" s="150">
        <v>0.22900000000000001</v>
      </c>
      <c r="AA108" s="154">
        <v>0.2681</v>
      </c>
      <c r="AB108" s="151">
        <v>0.43409999999999999</v>
      </c>
      <c r="AC108" s="148">
        <v>3.6299999999999999E-2</v>
      </c>
      <c r="AD108" s="149">
        <v>0.60740000000000005</v>
      </c>
      <c r="AE108" s="116">
        <v>0.504</v>
      </c>
      <c r="AF108" s="12">
        <v>0</v>
      </c>
      <c r="AG108" s="12">
        <v>318</v>
      </c>
      <c r="AH108" s="116">
        <v>160.27199999999999</v>
      </c>
      <c r="AI108" s="12" t="s">
        <v>254</v>
      </c>
      <c r="AJ108" s="116">
        <v>0.22900000000000001</v>
      </c>
      <c r="AK108" s="12" t="s">
        <v>2939</v>
      </c>
      <c r="AL108" s="116">
        <v>0.27089999999999997</v>
      </c>
      <c r="AM108" s="116">
        <v>0.22900000000000001</v>
      </c>
      <c r="AN108" s="137">
        <v>0.05</v>
      </c>
      <c r="AO108" s="116">
        <v>0.21759999999999999</v>
      </c>
      <c r="AP108" s="12">
        <v>69.180000000000007</v>
      </c>
      <c r="AQ108" s="12" t="s">
        <v>2764</v>
      </c>
      <c r="AR108" s="118">
        <v>0.05</v>
      </c>
      <c r="AS108" s="118">
        <v>0</v>
      </c>
      <c r="AT108" s="118">
        <v>0</v>
      </c>
      <c r="AU108" s="139">
        <v>0</v>
      </c>
      <c r="AV108" s="137">
        <v>0</v>
      </c>
      <c r="AW108" s="12">
        <v>1</v>
      </c>
      <c r="AX108" s="12">
        <v>1</v>
      </c>
      <c r="AY108" s="12">
        <v>1</v>
      </c>
      <c r="AZ108" s="12">
        <v>3</v>
      </c>
      <c r="BA108" s="12">
        <v>14</v>
      </c>
      <c r="BB108" s="12" t="s">
        <v>1552</v>
      </c>
    </row>
    <row r="109" spans="2:54" ht="28.8" x14ac:dyDescent="0.3">
      <c r="B109" s="12" t="s">
        <v>1105</v>
      </c>
      <c r="C109" s="12" t="s">
        <v>304</v>
      </c>
      <c r="D109" s="12" t="s">
        <v>327</v>
      </c>
      <c r="E109" s="12" t="s">
        <v>1193</v>
      </c>
      <c r="F109" s="12" t="s">
        <v>1176</v>
      </c>
      <c r="G109" s="12" t="s">
        <v>1132</v>
      </c>
      <c r="H109" s="12" t="s">
        <v>1194</v>
      </c>
      <c r="I109" s="12" t="s">
        <v>256</v>
      </c>
      <c r="J109" s="12" t="s">
        <v>2731</v>
      </c>
      <c r="K109" s="135">
        <v>0.19950000000000001</v>
      </c>
      <c r="L109" s="157"/>
      <c r="M109" s="133">
        <v>5.9299999999999999E-2</v>
      </c>
      <c r="N109" s="13" t="s">
        <v>254</v>
      </c>
      <c r="O109" s="141">
        <v>14.296799999999999</v>
      </c>
      <c r="P109" s="141">
        <v>3.3811</v>
      </c>
      <c r="Q109" s="141">
        <v>13.3912</v>
      </c>
      <c r="R109" s="144">
        <v>5.2299999999999999E-2</v>
      </c>
      <c r="S109" s="141">
        <v>3.2513000000000001</v>
      </c>
      <c r="T109" s="144">
        <v>6.4100000000000004E-2</v>
      </c>
      <c r="U109" s="140">
        <v>-0.52949999999999997</v>
      </c>
      <c r="V109" s="146">
        <v>0.31869999999999998</v>
      </c>
      <c r="W109" s="149">
        <v>0.90710000000000002</v>
      </c>
      <c r="X109" s="149">
        <v>0.25979999999999998</v>
      </c>
      <c r="Y109" s="149">
        <v>0.85340000000000005</v>
      </c>
      <c r="Z109" s="150">
        <v>6.2399999999999997E-2</v>
      </c>
      <c r="AA109" s="149">
        <v>0.25209999999999999</v>
      </c>
      <c r="AB109" s="150">
        <v>6.3100000000000003E-2</v>
      </c>
      <c r="AC109" s="148">
        <v>2.7900000000000001E-2</v>
      </c>
      <c r="AD109" s="152">
        <v>7.8200000000000006E-2</v>
      </c>
      <c r="AE109" s="116">
        <v>0.19950000000000001</v>
      </c>
      <c r="AF109" s="12">
        <v>0</v>
      </c>
      <c r="AG109" s="12">
        <v>36</v>
      </c>
      <c r="AH109" s="116">
        <v>7.1820000000000004</v>
      </c>
      <c r="AI109" s="12" t="s">
        <v>254</v>
      </c>
      <c r="AJ109" s="116">
        <v>6.2399999999999997E-2</v>
      </c>
      <c r="AK109" s="12" t="s">
        <v>2940</v>
      </c>
      <c r="AL109" s="116">
        <v>6.7900000000000002E-2</v>
      </c>
      <c r="AM109" s="116">
        <v>6.2399999999999997E-2</v>
      </c>
      <c r="AN109" s="137">
        <v>0.05</v>
      </c>
      <c r="AO109" s="116">
        <v>5.9299999999999999E-2</v>
      </c>
      <c r="AP109" s="12">
        <v>2.13</v>
      </c>
      <c r="AQ109" s="12" t="s">
        <v>2764</v>
      </c>
      <c r="AR109" s="118">
        <v>0.05</v>
      </c>
      <c r="AS109" s="118">
        <v>0</v>
      </c>
      <c r="AT109" s="118">
        <v>0</v>
      </c>
      <c r="AU109" s="139">
        <v>0</v>
      </c>
      <c r="AV109" s="137">
        <v>0</v>
      </c>
      <c r="AW109" s="12">
        <v>1</v>
      </c>
      <c r="AX109" s="12">
        <v>1</v>
      </c>
      <c r="AY109" s="12">
        <v>1</v>
      </c>
      <c r="AZ109" s="12">
        <v>3</v>
      </c>
      <c r="BA109" s="12">
        <v>15</v>
      </c>
      <c r="BB109" s="12" t="s">
        <v>1552</v>
      </c>
    </row>
    <row r="110" spans="2:54" ht="28.8" x14ac:dyDescent="0.3">
      <c r="B110" s="12" t="s">
        <v>1105</v>
      </c>
      <c r="C110" s="12" t="s">
        <v>304</v>
      </c>
      <c r="D110" s="12" t="s">
        <v>327</v>
      </c>
      <c r="E110" s="12" t="s">
        <v>1197</v>
      </c>
      <c r="F110" s="12" t="s">
        <v>1176</v>
      </c>
      <c r="G110" s="12" t="s">
        <v>1132</v>
      </c>
      <c r="H110" s="12" t="s">
        <v>1198</v>
      </c>
      <c r="I110" s="12" t="s">
        <v>256</v>
      </c>
      <c r="J110" s="12" t="s">
        <v>2731</v>
      </c>
      <c r="K110" s="135">
        <v>0.27200000000000002</v>
      </c>
      <c r="L110" s="157"/>
      <c r="M110" s="133">
        <v>0.13089999999999999</v>
      </c>
      <c r="N110" s="13" t="s">
        <v>259</v>
      </c>
      <c r="O110" s="141">
        <v>1.3192999999999999</v>
      </c>
      <c r="P110" s="141">
        <v>4.6394000000000002</v>
      </c>
      <c r="Q110" s="141">
        <v>4.9496000000000002</v>
      </c>
      <c r="R110" s="143">
        <v>0.71809999999999996</v>
      </c>
      <c r="S110" s="141">
        <v>2.9777999999999998</v>
      </c>
      <c r="T110" s="144">
        <v>5.2699999999999997E-2</v>
      </c>
      <c r="U110" s="141">
        <v>4.1696</v>
      </c>
      <c r="V110" s="141">
        <v>4.9320000000000004</v>
      </c>
      <c r="W110" s="149">
        <v>0.30359999999999998</v>
      </c>
      <c r="X110" s="149">
        <v>0.73819999999999997</v>
      </c>
      <c r="Y110" s="149">
        <v>0.77880000000000005</v>
      </c>
      <c r="Z110" s="151">
        <v>0.22489999999999999</v>
      </c>
      <c r="AA110" s="149">
        <v>0.52070000000000005</v>
      </c>
      <c r="AB110" s="150">
        <v>0.13780000000000001</v>
      </c>
      <c r="AC110" s="149">
        <v>0.67669999999999997</v>
      </c>
      <c r="AD110" s="149">
        <v>0.77649999999999997</v>
      </c>
      <c r="AE110" s="116">
        <v>0.27200000000000002</v>
      </c>
      <c r="AF110" s="12">
        <v>0</v>
      </c>
      <c r="AG110" s="12">
        <v>87</v>
      </c>
      <c r="AH110" s="116">
        <v>23.664000000000001</v>
      </c>
      <c r="AI110" s="12" t="s">
        <v>259</v>
      </c>
      <c r="AJ110" s="116">
        <v>0.13780000000000001</v>
      </c>
      <c r="AK110" s="12" t="s">
        <v>2796</v>
      </c>
      <c r="AL110" s="116">
        <v>0.22209999999999999</v>
      </c>
      <c r="AM110" s="116">
        <v>0.13780000000000001</v>
      </c>
      <c r="AN110" s="137">
        <v>0.05</v>
      </c>
      <c r="AO110" s="116">
        <v>0.13089999999999999</v>
      </c>
      <c r="AP110" s="12">
        <v>11.39</v>
      </c>
      <c r="AQ110" s="12" t="s">
        <v>2764</v>
      </c>
      <c r="AR110" s="118">
        <v>0.05</v>
      </c>
      <c r="AS110" s="118">
        <v>0</v>
      </c>
      <c r="AT110" s="118">
        <v>0</v>
      </c>
      <c r="AU110" s="139">
        <v>0</v>
      </c>
      <c r="AV110" s="137">
        <v>0</v>
      </c>
      <c r="AW110" s="12">
        <v>1</v>
      </c>
      <c r="AX110" s="12">
        <v>1</v>
      </c>
      <c r="AY110" s="12">
        <v>1</v>
      </c>
      <c r="AZ110" s="12">
        <v>3</v>
      </c>
      <c r="BA110" s="12">
        <v>16</v>
      </c>
      <c r="BB110" s="12" t="s">
        <v>1552</v>
      </c>
    </row>
    <row r="111" spans="2:54" ht="28.8" x14ac:dyDescent="0.3">
      <c r="B111" s="12" t="s">
        <v>1105</v>
      </c>
      <c r="C111" s="12" t="s">
        <v>304</v>
      </c>
      <c r="D111" s="12" t="s">
        <v>327</v>
      </c>
      <c r="E111" s="12" t="s">
        <v>1201</v>
      </c>
      <c r="F111" s="12" t="s">
        <v>1176</v>
      </c>
      <c r="G111" s="12" t="s">
        <v>1132</v>
      </c>
      <c r="H111" s="12" t="s">
        <v>1202</v>
      </c>
      <c r="I111" s="12" t="s">
        <v>256</v>
      </c>
      <c r="J111" s="12" t="s">
        <v>2731</v>
      </c>
      <c r="K111" s="135">
        <v>0.94</v>
      </c>
      <c r="L111" s="157"/>
      <c r="M111" s="133">
        <v>0.27110000000000001</v>
      </c>
      <c r="N111" s="13" t="s">
        <v>254</v>
      </c>
      <c r="O111" s="141">
        <v>1.2479</v>
      </c>
      <c r="P111" s="140">
        <v>-0.44230000000000003</v>
      </c>
      <c r="Q111" s="143">
        <v>0.80300000000000005</v>
      </c>
      <c r="R111" s="144">
        <v>5.2699999999999997E-2</v>
      </c>
      <c r="S111" s="141">
        <v>1.1771</v>
      </c>
      <c r="T111" s="141">
        <v>2.1865999999999999</v>
      </c>
      <c r="U111" s="141">
        <v>2.7048999999999999</v>
      </c>
      <c r="V111" s="142"/>
      <c r="W111" s="149">
        <v>0.60940000000000005</v>
      </c>
      <c r="X111" s="148">
        <v>0.1512</v>
      </c>
      <c r="Y111" s="151">
        <v>0.48880000000000001</v>
      </c>
      <c r="Z111" s="150">
        <v>0.28539999999999999</v>
      </c>
      <c r="AA111" s="149">
        <v>0.59019999999999995</v>
      </c>
      <c r="AB111" s="149">
        <v>0.8639</v>
      </c>
      <c r="AC111" s="149">
        <v>1.0044</v>
      </c>
      <c r="AD111" s="153"/>
      <c r="AE111" s="116">
        <v>0.94</v>
      </c>
      <c r="AF111" s="12">
        <v>0</v>
      </c>
      <c r="AG111" s="12">
        <v>596</v>
      </c>
      <c r="AH111" s="116">
        <v>560.24</v>
      </c>
      <c r="AI111" s="12" t="s">
        <v>254</v>
      </c>
      <c r="AJ111" s="116">
        <v>0.28539999999999999</v>
      </c>
      <c r="AK111" s="12" t="s">
        <v>2941</v>
      </c>
      <c r="AL111" s="116">
        <v>0.45479999999999998</v>
      </c>
      <c r="AM111" s="116">
        <v>0.28539999999999999</v>
      </c>
      <c r="AN111" s="137">
        <v>0.05</v>
      </c>
      <c r="AO111" s="116">
        <v>0.27110000000000001</v>
      </c>
      <c r="AP111" s="12">
        <v>161.59</v>
      </c>
      <c r="AQ111" s="12" t="s">
        <v>2764</v>
      </c>
      <c r="AR111" s="118">
        <v>0.05</v>
      </c>
      <c r="AS111" s="118">
        <v>0</v>
      </c>
      <c r="AT111" s="118">
        <v>0</v>
      </c>
      <c r="AU111" s="139">
        <v>0</v>
      </c>
      <c r="AV111" s="137">
        <v>0</v>
      </c>
      <c r="AW111" s="12">
        <v>1</v>
      </c>
      <c r="AX111" s="12">
        <v>1</v>
      </c>
      <c r="AY111" s="12">
        <v>1</v>
      </c>
      <c r="AZ111" s="12">
        <v>3</v>
      </c>
      <c r="BA111" s="12">
        <v>17</v>
      </c>
      <c r="BB111" s="12" t="s">
        <v>1552</v>
      </c>
    </row>
    <row r="112" spans="2:54" ht="28.8" x14ac:dyDescent="0.3">
      <c r="B112" s="12" t="s">
        <v>1105</v>
      </c>
      <c r="C112" s="12" t="s">
        <v>304</v>
      </c>
      <c r="D112" s="12" t="s">
        <v>327</v>
      </c>
      <c r="E112" s="12" t="s">
        <v>1205</v>
      </c>
      <c r="F112" s="12" t="s">
        <v>1176</v>
      </c>
      <c r="G112" s="12" t="s">
        <v>1157</v>
      </c>
      <c r="H112" s="12" t="s">
        <v>1206</v>
      </c>
      <c r="I112" s="12" t="s">
        <v>256</v>
      </c>
      <c r="J112" s="12" t="s">
        <v>2731</v>
      </c>
      <c r="K112" s="135">
        <v>2</v>
      </c>
      <c r="L112" s="157"/>
      <c r="M112" s="133">
        <v>0.80769999999999997</v>
      </c>
      <c r="N112" s="13" t="s">
        <v>249</v>
      </c>
      <c r="O112" s="142"/>
      <c r="P112" s="144">
        <v>5.2600000000000001E-2</v>
      </c>
      <c r="Q112" s="145">
        <v>0.1888</v>
      </c>
      <c r="R112" s="143">
        <v>0.56440000000000001</v>
      </c>
      <c r="S112" s="146">
        <v>0.30270000000000002</v>
      </c>
      <c r="T112" s="142"/>
      <c r="U112" s="145">
        <v>0.21840000000000001</v>
      </c>
      <c r="V112" s="142"/>
      <c r="W112" s="153"/>
      <c r="X112" s="150">
        <v>0.85019999999999996</v>
      </c>
      <c r="Y112" s="154">
        <v>0.96020000000000005</v>
      </c>
      <c r="Z112" s="151">
        <v>1.2636000000000001</v>
      </c>
      <c r="AA112" s="152">
        <v>1.0522</v>
      </c>
      <c r="AB112" s="153"/>
      <c r="AC112" s="154">
        <v>0.98409999999999997</v>
      </c>
      <c r="AD112" s="153"/>
      <c r="AE112" s="116">
        <v>2</v>
      </c>
      <c r="AF112" s="12">
        <v>0</v>
      </c>
      <c r="AG112" s="12">
        <v>137</v>
      </c>
      <c r="AH112" s="116">
        <v>274</v>
      </c>
      <c r="AI112" s="12" t="s">
        <v>249</v>
      </c>
      <c r="AJ112" s="116">
        <v>0.85019999999999996</v>
      </c>
      <c r="AK112" s="12" t="s">
        <v>2942</v>
      </c>
      <c r="AL112" s="116">
        <v>0.93149999999999999</v>
      </c>
      <c r="AM112" s="116">
        <v>0.85019999999999996</v>
      </c>
      <c r="AN112" s="137">
        <v>0.05</v>
      </c>
      <c r="AO112" s="116">
        <v>0.80769999999999997</v>
      </c>
      <c r="AP112" s="12">
        <v>110.65</v>
      </c>
      <c r="AQ112" s="12" t="s">
        <v>2764</v>
      </c>
      <c r="AR112" s="118">
        <v>0.05</v>
      </c>
      <c r="AS112" s="118">
        <v>0</v>
      </c>
      <c r="AT112" s="118">
        <v>0</v>
      </c>
      <c r="AU112" s="139">
        <v>0</v>
      </c>
      <c r="AV112" s="137">
        <v>0</v>
      </c>
      <c r="AW112" s="12">
        <v>1</v>
      </c>
      <c r="AX112" s="12">
        <v>1</v>
      </c>
      <c r="AY112" s="12">
        <v>1</v>
      </c>
      <c r="AZ112" s="12">
        <v>3</v>
      </c>
      <c r="BA112" s="12">
        <v>18</v>
      </c>
      <c r="BB112" s="12" t="s">
        <v>1552</v>
      </c>
    </row>
    <row r="113" spans="2:54" ht="28.8" x14ac:dyDescent="0.3">
      <c r="B113" s="12" t="s">
        <v>1105</v>
      </c>
      <c r="C113" s="12" t="s">
        <v>304</v>
      </c>
      <c r="D113" s="12" t="s">
        <v>327</v>
      </c>
      <c r="E113" s="12" t="s">
        <v>1209</v>
      </c>
      <c r="F113" s="12" t="s">
        <v>1176</v>
      </c>
      <c r="G113" s="12" t="s">
        <v>1157</v>
      </c>
      <c r="H113" s="12" t="s">
        <v>1210</v>
      </c>
      <c r="I113" s="12" t="s">
        <v>256</v>
      </c>
      <c r="J113" s="12" t="s">
        <v>2731</v>
      </c>
      <c r="K113" s="135">
        <v>2.415</v>
      </c>
      <c r="L113" s="157"/>
      <c r="M113" s="133">
        <v>0.70409999999999995</v>
      </c>
      <c r="N113" s="13" t="s">
        <v>259</v>
      </c>
      <c r="O113" s="142"/>
      <c r="P113" s="140">
        <v>-0.89700000000000002</v>
      </c>
      <c r="Q113" s="141">
        <v>1.4762</v>
      </c>
      <c r="R113" s="140">
        <v>-0.77280000000000004</v>
      </c>
      <c r="S113" s="140">
        <v>-0.94940000000000002</v>
      </c>
      <c r="T113" s="144">
        <v>5.2699999999999997E-2</v>
      </c>
      <c r="U113" s="141">
        <v>1.7966</v>
      </c>
      <c r="V113" s="141">
        <v>1.4787999999999999</v>
      </c>
      <c r="W113" s="153"/>
      <c r="X113" s="148">
        <v>7.2499999999999995E-2</v>
      </c>
      <c r="Y113" s="149">
        <v>1.7435</v>
      </c>
      <c r="Z113" s="148">
        <v>0.16</v>
      </c>
      <c r="AA113" s="148">
        <v>3.56E-2</v>
      </c>
      <c r="AB113" s="150">
        <v>0.74119999999999997</v>
      </c>
      <c r="AC113" s="149">
        <v>1.9691000000000001</v>
      </c>
      <c r="AD113" s="149">
        <v>1.7453000000000001</v>
      </c>
      <c r="AE113" s="116">
        <v>2.415</v>
      </c>
      <c r="AF113" s="12">
        <v>0</v>
      </c>
      <c r="AG113" s="12">
        <v>359</v>
      </c>
      <c r="AH113" s="116">
        <v>866.98500000000001</v>
      </c>
      <c r="AI113" s="12" t="s">
        <v>259</v>
      </c>
      <c r="AJ113" s="116">
        <v>0.74119999999999997</v>
      </c>
      <c r="AK113" s="12" t="s">
        <v>2943</v>
      </c>
      <c r="AL113" s="116">
        <v>1.41</v>
      </c>
      <c r="AM113" s="116">
        <v>0.74119999999999997</v>
      </c>
      <c r="AN113" s="137">
        <v>0.05</v>
      </c>
      <c r="AO113" s="116">
        <v>0.70409999999999995</v>
      </c>
      <c r="AP113" s="12">
        <v>252.79</v>
      </c>
      <c r="AQ113" s="12" t="s">
        <v>2764</v>
      </c>
      <c r="AR113" s="118">
        <v>0.05</v>
      </c>
      <c r="AS113" s="118">
        <v>0</v>
      </c>
      <c r="AT113" s="118">
        <v>0</v>
      </c>
      <c r="AU113" s="139">
        <v>0</v>
      </c>
      <c r="AV113" s="137">
        <v>0</v>
      </c>
      <c r="AW113" s="12">
        <v>1</v>
      </c>
      <c r="AX113" s="12">
        <v>1</v>
      </c>
      <c r="AY113" s="12">
        <v>1</v>
      </c>
      <c r="AZ113" s="12">
        <v>3</v>
      </c>
      <c r="BA113" s="12">
        <v>19</v>
      </c>
      <c r="BB113" s="12" t="s">
        <v>1552</v>
      </c>
    </row>
    <row r="114" spans="2:54" ht="28.8" x14ac:dyDescent="0.3">
      <c r="B114" s="12" t="s">
        <v>1105</v>
      </c>
      <c r="C114" s="12" t="s">
        <v>304</v>
      </c>
      <c r="D114" s="12" t="s">
        <v>327</v>
      </c>
      <c r="E114" s="12" t="s">
        <v>1213</v>
      </c>
      <c r="F114" s="12" t="s">
        <v>1176</v>
      </c>
      <c r="G114" s="12" t="s">
        <v>1157</v>
      </c>
      <c r="H114" s="12" t="s">
        <v>1214</v>
      </c>
      <c r="I114" s="12" t="s">
        <v>256</v>
      </c>
      <c r="J114" s="12" t="s">
        <v>2731</v>
      </c>
      <c r="K114" s="135">
        <v>1.76</v>
      </c>
      <c r="L114" s="157"/>
      <c r="M114" s="133">
        <v>1.1192</v>
      </c>
      <c r="N114" s="13" t="s">
        <v>249</v>
      </c>
      <c r="O114" s="142"/>
      <c r="P114" s="144">
        <v>5.2600000000000001E-2</v>
      </c>
      <c r="Q114" s="141">
        <v>2.1796000000000002</v>
      </c>
      <c r="R114" s="141">
        <v>1.548</v>
      </c>
      <c r="S114" s="146">
        <v>0.43980000000000002</v>
      </c>
      <c r="T114" s="143">
        <v>0.84699999999999998</v>
      </c>
      <c r="U114" s="143">
        <v>0.77229999999999999</v>
      </c>
      <c r="V114" s="143">
        <v>0.73119999999999996</v>
      </c>
      <c r="W114" s="153"/>
      <c r="X114" s="150">
        <v>1.1780999999999999</v>
      </c>
      <c r="Y114" s="149">
        <v>3.5586000000000002</v>
      </c>
      <c r="Z114" s="149">
        <v>2.8517000000000001</v>
      </c>
      <c r="AA114" s="152">
        <v>1.6113999999999999</v>
      </c>
      <c r="AB114" s="151">
        <v>2.0672000000000001</v>
      </c>
      <c r="AC114" s="151">
        <v>1.9836</v>
      </c>
      <c r="AD114" s="151">
        <v>1.9376</v>
      </c>
      <c r="AE114" s="116">
        <v>1.76</v>
      </c>
      <c r="AF114" s="12">
        <v>0</v>
      </c>
      <c r="AG114" s="12">
        <v>310</v>
      </c>
      <c r="AH114" s="116">
        <v>545.6</v>
      </c>
      <c r="AI114" s="12" t="s">
        <v>249</v>
      </c>
      <c r="AJ114" s="116">
        <v>1.1780999999999999</v>
      </c>
      <c r="AK114" s="12" t="s">
        <v>2797</v>
      </c>
      <c r="AL114" s="116">
        <v>1.5757000000000001</v>
      </c>
      <c r="AM114" s="116">
        <v>1.1780999999999999</v>
      </c>
      <c r="AN114" s="137">
        <v>0.05</v>
      </c>
      <c r="AO114" s="116">
        <v>1.1192</v>
      </c>
      <c r="AP114" s="12">
        <v>346.95</v>
      </c>
      <c r="AQ114" s="12" t="s">
        <v>2764</v>
      </c>
      <c r="AR114" s="118">
        <v>0.05</v>
      </c>
      <c r="AS114" s="118">
        <v>0</v>
      </c>
      <c r="AT114" s="118">
        <v>0</v>
      </c>
      <c r="AU114" s="139">
        <v>0</v>
      </c>
      <c r="AV114" s="137">
        <v>0</v>
      </c>
      <c r="AW114" s="12">
        <v>1</v>
      </c>
      <c r="AX114" s="12">
        <v>1</v>
      </c>
      <c r="AY114" s="12">
        <v>1</v>
      </c>
      <c r="AZ114" s="12">
        <v>3</v>
      </c>
      <c r="BA114" s="12">
        <v>20</v>
      </c>
      <c r="BB114" s="12" t="s">
        <v>1552</v>
      </c>
    </row>
    <row r="115" spans="2:54" ht="28.8" x14ac:dyDescent="0.3">
      <c r="B115" s="12" t="s">
        <v>1105</v>
      </c>
      <c r="C115" s="12" t="s">
        <v>304</v>
      </c>
      <c r="D115" s="12" t="s">
        <v>327</v>
      </c>
      <c r="E115" s="12" t="s">
        <v>1217</v>
      </c>
      <c r="F115" s="12" t="s">
        <v>1218</v>
      </c>
      <c r="G115" s="12" t="s">
        <v>1111</v>
      </c>
      <c r="H115" s="12" t="s">
        <v>1219</v>
      </c>
      <c r="I115" s="12" t="s">
        <v>259</v>
      </c>
      <c r="J115" s="12" t="s">
        <v>2731</v>
      </c>
      <c r="K115" s="135">
        <v>1.84</v>
      </c>
      <c r="L115" s="157"/>
      <c r="M115" s="133">
        <v>1.3191999999999999</v>
      </c>
      <c r="N115" s="13" t="s">
        <v>249</v>
      </c>
      <c r="O115" s="147">
        <v>0.14460000000000001</v>
      </c>
      <c r="P115" s="144">
        <v>5.2600000000000001E-2</v>
      </c>
      <c r="Q115" s="143">
        <v>0.75849999999999995</v>
      </c>
      <c r="R115" s="141">
        <v>1.8170999999999999</v>
      </c>
      <c r="S115" s="142"/>
      <c r="T115" s="140">
        <v>-0.82889999999999997</v>
      </c>
      <c r="U115" s="146">
        <v>0.28960000000000002</v>
      </c>
      <c r="V115" s="143">
        <v>0.55869999999999997</v>
      </c>
      <c r="W115" s="155">
        <v>1.51</v>
      </c>
      <c r="X115" s="150">
        <v>1.3886000000000001</v>
      </c>
      <c r="Y115" s="151">
        <v>2.3197999999999999</v>
      </c>
      <c r="Z115" s="149">
        <v>3.7162999999999999</v>
      </c>
      <c r="AA115" s="153"/>
      <c r="AB115" s="148">
        <v>0.22570000000000001</v>
      </c>
      <c r="AC115" s="152">
        <v>1.7013</v>
      </c>
      <c r="AD115" s="151">
        <v>2.0562</v>
      </c>
      <c r="AE115" s="116">
        <v>1.84</v>
      </c>
      <c r="AF115" s="12">
        <v>0</v>
      </c>
      <c r="AG115" s="12">
        <v>152</v>
      </c>
      <c r="AH115" s="116">
        <v>279.68</v>
      </c>
      <c r="AI115" s="12" t="s">
        <v>249</v>
      </c>
      <c r="AJ115" s="116">
        <v>1.3886000000000001</v>
      </c>
      <c r="AK115" s="12" t="s">
        <v>2798</v>
      </c>
      <c r="AL115" s="116">
        <v>1.5333000000000001</v>
      </c>
      <c r="AM115" s="116">
        <v>1.3886000000000001</v>
      </c>
      <c r="AN115" s="137">
        <v>0.05</v>
      </c>
      <c r="AO115" s="116">
        <v>1.3191999999999999</v>
      </c>
      <c r="AP115" s="12">
        <v>200.51</v>
      </c>
      <c r="AQ115" s="12" t="s">
        <v>2764</v>
      </c>
      <c r="AR115" s="118">
        <v>0.05</v>
      </c>
      <c r="AS115" s="118">
        <v>0</v>
      </c>
      <c r="AT115" s="118">
        <v>0</v>
      </c>
      <c r="AU115" s="139">
        <v>0</v>
      </c>
      <c r="AV115" s="137">
        <v>0</v>
      </c>
      <c r="AW115" s="12">
        <v>1</v>
      </c>
      <c r="AX115" s="12">
        <v>1</v>
      </c>
      <c r="AY115" s="12">
        <v>1</v>
      </c>
      <c r="AZ115" s="12">
        <v>3</v>
      </c>
      <c r="BA115" s="12">
        <v>21</v>
      </c>
      <c r="BB115" s="12" t="s">
        <v>1552</v>
      </c>
    </row>
    <row r="116" spans="2:54" ht="28.8" x14ac:dyDescent="0.3">
      <c r="B116" s="12" t="s">
        <v>1105</v>
      </c>
      <c r="C116" s="12" t="s">
        <v>304</v>
      </c>
      <c r="D116" s="12" t="s">
        <v>327</v>
      </c>
      <c r="E116" s="12" t="s">
        <v>1222</v>
      </c>
      <c r="F116" s="12" t="s">
        <v>1218</v>
      </c>
      <c r="G116" s="12" t="s">
        <v>1111</v>
      </c>
      <c r="H116" s="12" t="s">
        <v>1223</v>
      </c>
      <c r="I116" s="12" t="s">
        <v>259</v>
      </c>
      <c r="J116" s="12" t="s">
        <v>2731</v>
      </c>
      <c r="K116" s="135">
        <v>1.65</v>
      </c>
      <c r="L116" s="157"/>
      <c r="M116" s="133">
        <v>1.0234000000000001</v>
      </c>
      <c r="N116" s="13" t="s">
        <v>259</v>
      </c>
      <c r="O116" s="141">
        <v>6.5549999999999997</v>
      </c>
      <c r="P116" s="145">
        <v>0.18190000000000001</v>
      </c>
      <c r="Q116" s="141">
        <v>3.1922000000000001</v>
      </c>
      <c r="R116" s="143">
        <v>0.58030000000000004</v>
      </c>
      <c r="S116" s="142"/>
      <c r="T116" s="144">
        <v>5.2699999999999997E-2</v>
      </c>
      <c r="U116" s="140">
        <v>-0.59830000000000005</v>
      </c>
      <c r="V116" s="141">
        <v>1.9632000000000001</v>
      </c>
      <c r="W116" s="149">
        <v>7.7317999999999998</v>
      </c>
      <c r="X116" s="154">
        <v>1.2096</v>
      </c>
      <c r="Y116" s="149">
        <v>4.2903000000000002</v>
      </c>
      <c r="Z116" s="151">
        <v>1.6173</v>
      </c>
      <c r="AA116" s="153"/>
      <c r="AB116" s="150">
        <v>1.0772999999999999</v>
      </c>
      <c r="AC116" s="148">
        <v>0.41110000000000002</v>
      </c>
      <c r="AD116" s="149">
        <v>3.0325000000000002</v>
      </c>
      <c r="AE116" s="116">
        <v>1.65</v>
      </c>
      <c r="AF116" s="12">
        <v>0</v>
      </c>
      <c r="AG116" s="12">
        <v>416</v>
      </c>
      <c r="AH116" s="116">
        <v>686.4</v>
      </c>
      <c r="AI116" s="12" t="s">
        <v>259</v>
      </c>
      <c r="AJ116" s="116">
        <v>1.0772999999999999</v>
      </c>
      <c r="AK116" s="12" t="s">
        <v>2789</v>
      </c>
      <c r="AL116" s="116">
        <v>1.3013999999999999</v>
      </c>
      <c r="AM116" s="116">
        <v>1.0772999999999999</v>
      </c>
      <c r="AN116" s="137">
        <v>0.05</v>
      </c>
      <c r="AO116" s="116">
        <v>1.0234000000000001</v>
      </c>
      <c r="AP116" s="12">
        <v>425.75</v>
      </c>
      <c r="AQ116" s="12" t="s">
        <v>2764</v>
      </c>
      <c r="AR116" s="118">
        <v>0.05</v>
      </c>
      <c r="AS116" s="118">
        <v>0</v>
      </c>
      <c r="AT116" s="118">
        <v>0</v>
      </c>
      <c r="AU116" s="139">
        <v>0</v>
      </c>
      <c r="AV116" s="137">
        <v>0</v>
      </c>
      <c r="AW116" s="12">
        <v>1</v>
      </c>
      <c r="AX116" s="12">
        <v>1</v>
      </c>
      <c r="AY116" s="12">
        <v>1</v>
      </c>
      <c r="AZ116" s="12">
        <v>3</v>
      </c>
      <c r="BA116" s="12">
        <v>22</v>
      </c>
      <c r="BB116" s="12" t="s">
        <v>1552</v>
      </c>
    </row>
    <row r="117" spans="2:54" ht="28.8" x14ac:dyDescent="0.3">
      <c r="B117" s="12" t="s">
        <v>1105</v>
      </c>
      <c r="C117" s="12" t="s">
        <v>304</v>
      </c>
      <c r="D117" s="12" t="s">
        <v>327</v>
      </c>
      <c r="E117" s="12" t="s">
        <v>1226</v>
      </c>
      <c r="F117" s="12" t="s">
        <v>1218</v>
      </c>
      <c r="G117" s="12" t="s">
        <v>1111</v>
      </c>
      <c r="H117" s="12" t="s">
        <v>1227</v>
      </c>
      <c r="I117" s="12" t="s">
        <v>259</v>
      </c>
      <c r="J117" s="12" t="s">
        <v>2731</v>
      </c>
      <c r="K117" s="135">
        <v>2.7040000000000002</v>
      </c>
      <c r="L117" s="157"/>
      <c r="M117" s="133">
        <v>2.4336000000000002</v>
      </c>
      <c r="N117" s="13" t="s">
        <v>1104</v>
      </c>
      <c r="O117" s="145">
        <v>0.15129999999999999</v>
      </c>
      <c r="P117" s="143">
        <v>0.52810000000000001</v>
      </c>
      <c r="Q117" s="140">
        <v>-0.6069</v>
      </c>
      <c r="R117" s="146">
        <v>0.41810000000000003</v>
      </c>
      <c r="S117" s="142"/>
      <c r="T117" s="140">
        <v>-0.4607</v>
      </c>
      <c r="U117" s="141">
        <v>1.9677</v>
      </c>
      <c r="V117" s="140">
        <v>-0.99450000000000005</v>
      </c>
      <c r="W117" s="154">
        <v>2.8018999999999998</v>
      </c>
      <c r="X117" s="151">
        <v>3.7187000000000001</v>
      </c>
      <c r="Y117" s="148">
        <v>0.95660000000000001</v>
      </c>
      <c r="Z117" s="152">
        <v>3.4510000000000001</v>
      </c>
      <c r="AA117" s="153"/>
      <c r="AB117" s="148">
        <v>1.3125</v>
      </c>
      <c r="AC117" s="149">
        <v>7.2222999999999997</v>
      </c>
      <c r="AD117" s="148">
        <v>1.3299999999999999E-2</v>
      </c>
      <c r="AE117" s="116">
        <v>2.7040000000000002</v>
      </c>
      <c r="AF117" s="12">
        <v>0</v>
      </c>
      <c r="AG117" s="12">
        <v>584</v>
      </c>
      <c r="AH117" s="116">
        <v>1579.136</v>
      </c>
      <c r="AI117" s="12" t="s">
        <v>246</v>
      </c>
      <c r="AJ117" s="116">
        <v>2.8018999999999998</v>
      </c>
      <c r="AK117" s="12" t="s">
        <v>2799</v>
      </c>
      <c r="AL117" s="116">
        <v>3.3239000000000001</v>
      </c>
      <c r="AM117" s="116">
        <v>2.7040000000000002</v>
      </c>
      <c r="AN117" s="137">
        <v>0.1</v>
      </c>
      <c r="AO117" s="116">
        <v>2.4336000000000002</v>
      </c>
      <c r="AP117" s="12">
        <v>1421.22</v>
      </c>
      <c r="AQ117" s="12" t="s">
        <v>2767</v>
      </c>
      <c r="AR117" s="118">
        <v>0.1</v>
      </c>
      <c r="AS117" s="118">
        <v>0</v>
      </c>
      <c r="AT117" s="118">
        <v>0</v>
      </c>
      <c r="AU117" s="139">
        <v>0</v>
      </c>
      <c r="AV117" s="137">
        <v>0</v>
      </c>
      <c r="AW117" s="12">
        <v>1</v>
      </c>
      <c r="AX117" s="12">
        <v>1</v>
      </c>
      <c r="AY117" s="12">
        <v>1</v>
      </c>
      <c r="AZ117" s="12">
        <v>3</v>
      </c>
      <c r="BA117" s="12">
        <v>23</v>
      </c>
      <c r="BB117" s="12" t="s">
        <v>1552</v>
      </c>
    </row>
    <row r="118" spans="2:54" ht="28.8" x14ac:dyDescent="0.3">
      <c r="B118" s="12" t="s">
        <v>1105</v>
      </c>
      <c r="C118" s="12" t="s">
        <v>304</v>
      </c>
      <c r="D118" s="12" t="s">
        <v>327</v>
      </c>
      <c r="E118" s="12" t="s">
        <v>1230</v>
      </c>
      <c r="F118" s="12" t="s">
        <v>1218</v>
      </c>
      <c r="G118" s="12" t="s">
        <v>1132</v>
      </c>
      <c r="H118" s="12" t="s">
        <v>1231</v>
      </c>
      <c r="I118" s="12" t="s">
        <v>259</v>
      </c>
      <c r="J118" s="12" t="s">
        <v>2731</v>
      </c>
      <c r="K118" s="135">
        <v>6.56</v>
      </c>
      <c r="L118" s="157"/>
      <c r="M118" s="133">
        <v>3.8805999999999998</v>
      </c>
      <c r="N118" s="13" t="s">
        <v>262</v>
      </c>
      <c r="O118" s="140">
        <v>-0.1719</v>
      </c>
      <c r="P118" s="143">
        <v>0.76880000000000004</v>
      </c>
      <c r="Q118" s="140">
        <v>-0.62160000000000004</v>
      </c>
      <c r="R118" s="145">
        <v>0.16830000000000001</v>
      </c>
      <c r="S118" s="142"/>
      <c r="T118" s="143">
        <v>0.5454</v>
      </c>
      <c r="U118" s="144">
        <v>8.0299999999999996E-2</v>
      </c>
      <c r="V118" s="144">
        <v>5.2600000000000001E-2</v>
      </c>
      <c r="W118" s="148">
        <v>3.2134999999999998</v>
      </c>
      <c r="X118" s="151">
        <v>6.8639000000000001</v>
      </c>
      <c r="Y118" s="148">
        <v>1.4682999999999999</v>
      </c>
      <c r="Z118" s="154">
        <v>4.5338000000000003</v>
      </c>
      <c r="AA118" s="153"/>
      <c r="AB118" s="151">
        <v>5.9972000000000003</v>
      </c>
      <c r="AC118" s="150">
        <v>4.1921999999999997</v>
      </c>
      <c r="AD118" s="150">
        <v>4.0848000000000004</v>
      </c>
      <c r="AE118" s="116">
        <v>6.56</v>
      </c>
      <c r="AF118" s="12">
        <v>0</v>
      </c>
      <c r="AG118" s="12">
        <v>562</v>
      </c>
      <c r="AH118" s="116">
        <v>3686.72</v>
      </c>
      <c r="AI118" s="12" t="s">
        <v>262</v>
      </c>
      <c r="AJ118" s="116">
        <v>4.0848000000000004</v>
      </c>
      <c r="AK118" s="12" t="s">
        <v>2800</v>
      </c>
      <c r="AL118" s="116">
        <v>4.2702999999999998</v>
      </c>
      <c r="AM118" s="116">
        <v>4.0848000000000004</v>
      </c>
      <c r="AN118" s="137">
        <v>0.05</v>
      </c>
      <c r="AO118" s="116">
        <v>3.8805999999999998</v>
      </c>
      <c r="AP118" s="12">
        <v>2180.87</v>
      </c>
      <c r="AQ118" s="12" t="s">
        <v>2764</v>
      </c>
      <c r="AR118" s="118">
        <v>0.05</v>
      </c>
      <c r="AS118" s="118">
        <v>0</v>
      </c>
      <c r="AT118" s="118">
        <v>0</v>
      </c>
      <c r="AU118" s="139">
        <v>0</v>
      </c>
      <c r="AV118" s="137">
        <v>0</v>
      </c>
      <c r="AW118" s="12">
        <v>1</v>
      </c>
      <c r="AX118" s="12">
        <v>1</v>
      </c>
      <c r="AY118" s="12">
        <v>1</v>
      </c>
      <c r="AZ118" s="12">
        <v>3</v>
      </c>
      <c r="BA118" s="12">
        <v>24</v>
      </c>
      <c r="BB118" s="12" t="s">
        <v>1552</v>
      </c>
    </row>
    <row r="119" spans="2:54" ht="28.8" x14ac:dyDescent="0.3">
      <c r="B119" s="12" t="s">
        <v>1105</v>
      </c>
      <c r="C119" s="12" t="s">
        <v>304</v>
      </c>
      <c r="D119" s="12" t="s">
        <v>327</v>
      </c>
      <c r="E119" s="12" t="s">
        <v>1234</v>
      </c>
      <c r="F119" s="12" t="s">
        <v>1218</v>
      </c>
      <c r="G119" s="12" t="s">
        <v>1132</v>
      </c>
      <c r="H119" s="12" t="s">
        <v>1235</v>
      </c>
      <c r="I119" s="12" t="s">
        <v>259</v>
      </c>
      <c r="J119" s="12" t="s">
        <v>2731</v>
      </c>
      <c r="K119" s="135">
        <v>9.75</v>
      </c>
      <c r="L119" s="157"/>
      <c r="M119" s="133">
        <v>8.7750000000000004</v>
      </c>
      <c r="N119" s="13" t="s">
        <v>1104</v>
      </c>
      <c r="O119" s="140">
        <v>-0.77249999999999996</v>
      </c>
      <c r="P119" s="145">
        <v>0.19159999999999999</v>
      </c>
      <c r="Q119" s="140">
        <v>-0.70040000000000002</v>
      </c>
      <c r="R119" s="140">
        <v>-0.54549999999999998</v>
      </c>
      <c r="S119" s="142"/>
      <c r="T119" s="140">
        <v>-0.87539999999999996</v>
      </c>
      <c r="U119" s="140">
        <v>-0.66830000000000001</v>
      </c>
      <c r="V119" s="140">
        <v>-0.95099999999999996</v>
      </c>
      <c r="W119" s="148">
        <v>1.9965999999999999</v>
      </c>
      <c r="X119" s="154">
        <v>10.456300000000001</v>
      </c>
      <c r="Y119" s="148">
        <v>2.6288</v>
      </c>
      <c r="Z119" s="148">
        <v>3.9885999999999999</v>
      </c>
      <c r="AA119" s="153"/>
      <c r="AB119" s="148">
        <v>1.0932999999999999</v>
      </c>
      <c r="AC119" s="148">
        <v>2.9106000000000001</v>
      </c>
      <c r="AD119" s="148">
        <v>0.43</v>
      </c>
      <c r="AE119" s="116">
        <v>9.75</v>
      </c>
      <c r="AF119" s="12">
        <v>0</v>
      </c>
      <c r="AG119" s="12">
        <v>372</v>
      </c>
      <c r="AH119" s="116">
        <v>3627</v>
      </c>
      <c r="AI119" s="12" t="s">
        <v>249</v>
      </c>
      <c r="AJ119" s="116">
        <v>10.456300000000001</v>
      </c>
      <c r="AK119" s="12" t="s">
        <v>249</v>
      </c>
      <c r="AL119" s="116">
        <v>10.456300000000001</v>
      </c>
      <c r="AM119" s="116">
        <v>9.75</v>
      </c>
      <c r="AN119" s="137">
        <v>0.1</v>
      </c>
      <c r="AO119" s="116">
        <v>8.7750000000000004</v>
      </c>
      <c r="AP119" s="12">
        <v>3264.3</v>
      </c>
      <c r="AQ119" s="12" t="s">
        <v>2767</v>
      </c>
      <c r="AR119" s="118">
        <v>0.1</v>
      </c>
      <c r="AS119" s="118">
        <v>0</v>
      </c>
      <c r="AT119" s="118">
        <v>0</v>
      </c>
      <c r="AU119" s="139">
        <v>0</v>
      </c>
      <c r="AV119" s="137">
        <v>0</v>
      </c>
      <c r="AW119" s="12">
        <v>1</v>
      </c>
      <c r="AX119" s="12">
        <v>1</v>
      </c>
      <c r="AY119" s="12">
        <v>1</v>
      </c>
      <c r="AZ119" s="12">
        <v>3</v>
      </c>
      <c r="BA119" s="12">
        <v>25</v>
      </c>
      <c r="BB119" s="12" t="s">
        <v>1552</v>
      </c>
    </row>
    <row r="120" spans="2:54" ht="28.8" x14ac:dyDescent="0.3">
      <c r="B120" s="12" t="s">
        <v>1105</v>
      </c>
      <c r="C120" s="12" t="s">
        <v>304</v>
      </c>
      <c r="D120" s="12" t="s">
        <v>327</v>
      </c>
      <c r="E120" s="12" t="s">
        <v>1238</v>
      </c>
      <c r="F120" s="12" t="s">
        <v>1218</v>
      </c>
      <c r="G120" s="12" t="s">
        <v>1132</v>
      </c>
      <c r="H120" s="12" t="s">
        <v>1239</v>
      </c>
      <c r="I120" s="12" t="s">
        <v>259</v>
      </c>
      <c r="J120" s="12" t="s">
        <v>2731</v>
      </c>
      <c r="K120" s="135">
        <v>5.1150000000000002</v>
      </c>
      <c r="L120" s="157"/>
      <c r="M120" s="133">
        <v>4.6035000000000004</v>
      </c>
      <c r="N120" s="13" t="s">
        <v>1104</v>
      </c>
      <c r="O120" s="146">
        <v>0.45040000000000002</v>
      </c>
      <c r="P120" s="140">
        <v>-0.60780000000000001</v>
      </c>
      <c r="Q120" s="140">
        <v>-0.86970000000000003</v>
      </c>
      <c r="R120" s="140">
        <v>-0.86780000000000002</v>
      </c>
      <c r="S120" s="142"/>
      <c r="T120" s="141">
        <v>1.2345999999999999</v>
      </c>
      <c r="U120" s="141">
        <v>1.9599</v>
      </c>
      <c r="V120" s="140">
        <v>-0.85740000000000005</v>
      </c>
      <c r="W120" s="152">
        <v>6.6771000000000003</v>
      </c>
      <c r="X120" s="148">
        <v>1.8057000000000001</v>
      </c>
      <c r="Y120" s="148">
        <v>0.5998</v>
      </c>
      <c r="Z120" s="148">
        <v>0.60850000000000004</v>
      </c>
      <c r="AA120" s="153"/>
      <c r="AB120" s="149">
        <v>10.2872</v>
      </c>
      <c r="AC120" s="149">
        <v>13.625999999999999</v>
      </c>
      <c r="AD120" s="148">
        <v>0.65639999999999998</v>
      </c>
      <c r="AE120" s="116">
        <v>5.1150000000000002</v>
      </c>
      <c r="AF120" s="12">
        <v>0</v>
      </c>
      <c r="AG120" s="12">
        <v>82</v>
      </c>
      <c r="AH120" s="116">
        <v>419.43</v>
      </c>
      <c r="AI120" s="12" t="s">
        <v>246</v>
      </c>
      <c r="AJ120" s="116">
        <v>6.6771000000000003</v>
      </c>
      <c r="AK120" s="12" t="s">
        <v>246</v>
      </c>
      <c r="AL120" s="116">
        <v>6.6771000000000003</v>
      </c>
      <c r="AM120" s="116">
        <v>5.1150000000000002</v>
      </c>
      <c r="AN120" s="137">
        <v>0.1</v>
      </c>
      <c r="AO120" s="116">
        <v>4.6035000000000004</v>
      </c>
      <c r="AP120" s="12">
        <v>377.49</v>
      </c>
      <c r="AQ120" s="12" t="s">
        <v>2767</v>
      </c>
      <c r="AR120" s="118">
        <v>0.1</v>
      </c>
      <c r="AS120" s="118">
        <v>0</v>
      </c>
      <c r="AT120" s="118">
        <v>0</v>
      </c>
      <c r="AU120" s="139">
        <v>0</v>
      </c>
      <c r="AV120" s="137">
        <v>0</v>
      </c>
      <c r="AW120" s="12">
        <v>1</v>
      </c>
      <c r="AX120" s="12">
        <v>1</v>
      </c>
      <c r="AY120" s="12">
        <v>1</v>
      </c>
      <c r="AZ120" s="12">
        <v>3</v>
      </c>
      <c r="BA120" s="12">
        <v>26</v>
      </c>
      <c r="BB120" s="12" t="s">
        <v>1552</v>
      </c>
    </row>
    <row r="121" spans="2:54" ht="28.8" x14ac:dyDescent="0.3">
      <c r="B121" s="12" t="s">
        <v>1105</v>
      </c>
      <c r="C121" s="12" t="s">
        <v>304</v>
      </c>
      <c r="D121" s="12" t="s">
        <v>327</v>
      </c>
      <c r="E121" s="12" t="s">
        <v>1242</v>
      </c>
      <c r="F121" s="12" t="s">
        <v>1218</v>
      </c>
      <c r="G121" s="12" t="s">
        <v>1132</v>
      </c>
      <c r="H121" s="12" t="s">
        <v>1243</v>
      </c>
      <c r="I121" s="12" t="s">
        <v>259</v>
      </c>
      <c r="J121" s="12" t="s">
        <v>2731</v>
      </c>
      <c r="K121" s="135">
        <v>26.85</v>
      </c>
      <c r="L121" s="157"/>
      <c r="M121" s="133">
        <v>24.164999999999999</v>
      </c>
      <c r="N121" s="13" t="s">
        <v>1104</v>
      </c>
      <c r="O121" s="140">
        <v>-0.63590000000000002</v>
      </c>
      <c r="P121" s="140">
        <v>-0.78139999999999998</v>
      </c>
      <c r="Q121" s="140">
        <v>-0.44030000000000002</v>
      </c>
      <c r="R121" s="145">
        <v>0.21790000000000001</v>
      </c>
      <c r="S121" s="142"/>
      <c r="T121" s="145">
        <v>0.16930000000000001</v>
      </c>
      <c r="U121" s="140">
        <v>-0.84950000000000003</v>
      </c>
      <c r="V121" s="140">
        <v>-0.47860000000000003</v>
      </c>
      <c r="W121" s="148">
        <v>8.7974999999999994</v>
      </c>
      <c r="X121" s="148">
        <v>5.2835999999999999</v>
      </c>
      <c r="Y121" s="148">
        <v>13.523999999999999</v>
      </c>
      <c r="Z121" s="154">
        <v>29.43</v>
      </c>
      <c r="AA121" s="153"/>
      <c r="AB121" s="154">
        <v>28.256399999999999</v>
      </c>
      <c r="AC121" s="148">
        <v>3.6360000000000001</v>
      </c>
      <c r="AD121" s="148">
        <v>12.6</v>
      </c>
      <c r="AE121" s="116">
        <v>26.85</v>
      </c>
      <c r="AF121" s="12">
        <v>0</v>
      </c>
      <c r="AG121" s="12">
        <v>345</v>
      </c>
      <c r="AH121" s="116">
        <v>9263.25</v>
      </c>
      <c r="AI121" s="12" t="s">
        <v>259</v>
      </c>
      <c r="AJ121" s="116">
        <v>28.256399999999999</v>
      </c>
      <c r="AK121" s="12" t="s">
        <v>2783</v>
      </c>
      <c r="AL121" s="116">
        <v>28.8432</v>
      </c>
      <c r="AM121" s="116">
        <v>26.85</v>
      </c>
      <c r="AN121" s="137">
        <v>0.1</v>
      </c>
      <c r="AO121" s="116">
        <v>24.164999999999999</v>
      </c>
      <c r="AP121" s="12">
        <v>8336.93</v>
      </c>
      <c r="AQ121" s="12" t="s">
        <v>2767</v>
      </c>
      <c r="AR121" s="118">
        <v>0.1</v>
      </c>
      <c r="AS121" s="118">
        <v>0</v>
      </c>
      <c r="AT121" s="118">
        <v>0</v>
      </c>
      <c r="AU121" s="139">
        <v>0</v>
      </c>
      <c r="AV121" s="137">
        <v>0</v>
      </c>
      <c r="AW121" s="12">
        <v>1</v>
      </c>
      <c r="AX121" s="12">
        <v>1</v>
      </c>
      <c r="AY121" s="12">
        <v>1</v>
      </c>
      <c r="AZ121" s="12">
        <v>3</v>
      </c>
      <c r="BA121" s="12">
        <v>27</v>
      </c>
      <c r="BB121" s="12" t="s">
        <v>1552</v>
      </c>
    </row>
    <row r="122" spans="2:54" ht="28.8" x14ac:dyDescent="0.3">
      <c r="B122" s="12" t="s">
        <v>1105</v>
      </c>
      <c r="C122" s="12" t="s">
        <v>304</v>
      </c>
      <c r="D122" s="12" t="s">
        <v>327</v>
      </c>
      <c r="E122" s="12" t="s">
        <v>1246</v>
      </c>
      <c r="F122" s="12" t="s">
        <v>1218</v>
      </c>
      <c r="G122" s="12" t="s">
        <v>1157</v>
      </c>
      <c r="H122" s="12" t="s">
        <v>1247</v>
      </c>
      <c r="I122" s="12" t="s">
        <v>259</v>
      </c>
      <c r="J122" s="12" t="s">
        <v>2731</v>
      </c>
      <c r="K122" s="135">
        <v>220.8</v>
      </c>
      <c r="L122" s="157"/>
      <c r="M122" s="133">
        <v>143.3117</v>
      </c>
      <c r="N122" s="13" t="s">
        <v>251</v>
      </c>
      <c r="O122" s="142"/>
      <c r="P122" s="140">
        <v>-0.44729999999999998</v>
      </c>
      <c r="Q122" s="144">
        <v>5.2600000000000001E-2</v>
      </c>
      <c r="R122" s="140">
        <v>-0.51619999999999999</v>
      </c>
      <c r="S122" s="142"/>
      <c r="T122" s="140">
        <v>-0.90439999999999998</v>
      </c>
      <c r="U122" s="140">
        <v>-0.75549999999999995</v>
      </c>
      <c r="V122" s="140">
        <v>-0.72970000000000002</v>
      </c>
      <c r="W122" s="153"/>
      <c r="X122" s="148">
        <v>79.203599999999994</v>
      </c>
      <c r="Y122" s="150">
        <v>150.8544</v>
      </c>
      <c r="Z122" s="148">
        <v>69.335999999999999</v>
      </c>
      <c r="AA122" s="153"/>
      <c r="AB122" s="148">
        <v>13.7052</v>
      </c>
      <c r="AC122" s="148">
        <v>35.045999999999999</v>
      </c>
      <c r="AD122" s="148">
        <v>38.729999999999997</v>
      </c>
      <c r="AE122" s="116">
        <v>220.8</v>
      </c>
      <c r="AF122" s="12">
        <v>0</v>
      </c>
      <c r="AG122" s="12">
        <v>522</v>
      </c>
      <c r="AH122" s="116">
        <v>115257.60000000001</v>
      </c>
      <c r="AI122" s="12" t="s">
        <v>251</v>
      </c>
      <c r="AJ122" s="116">
        <v>150.8544</v>
      </c>
      <c r="AK122" s="12" t="s">
        <v>251</v>
      </c>
      <c r="AL122" s="116">
        <v>150.8544</v>
      </c>
      <c r="AM122" s="116">
        <v>150.8544</v>
      </c>
      <c r="AN122" s="137">
        <v>0.05</v>
      </c>
      <c r="AO122" s="116">
        <v>143.3117</v>
      </c>
      <c r="AP122" s="12">
        <v>74808.7</v>
      </c>
      <c r="AQ122" s="12" t="s">
        <v>2764</v>
      </c>
      <c r="AR122" s="118">
        <v>0.05</v>
      </c>
      <c r="AS122" s="118">
        <v>0</v>
      </c>
      <c r="AT122" s="118">
        <v>0</v>
      </c>
      <c r="AU122" s="139">
        <v>0</v>
      </c>
      <c r="AV122" s="137">
        <v>0</v>
      </c>
      <c r="AW122" s="12">
        <v>1</v>
      </c>
      <c r="AX122" s="12">
        <v>1</v>
      </c>
      <c r="AY122" s="12">
        <v>1</v>
      </c>
      <c r="AZ122" s="12">
        <v>3</v>
      </c>
      <c r="BA122" s="12">
        <v>28</v>
      </c>
      <c r="BB122" s="12" t="s">
        <v>1552</v>
      </c>
    </row>
    <row r="123" spans="2:54" ht="28.8" x14ac:dyDescent="0.3">
      <c r="B123" s="12" t="s">
        <v>1105</v>
      </c>
      <c r="C123" s="12" t="s">
        <v>304</v>
      </c>
      <c r="D123" s="12" t="s">
        <v>327</v>
      </c>
      <c r="E123" s="12" t="s">
        <v>1250</v>
      </c>
      <c r="F123" s="12" t="s">
        <v>1218</v>
      </c>
      <c r="G123" s="12" t="s">
        <v>1157</v>
      </c>
      <c r="H123" s="12" t="s">
        <v>1251</v>
      </c>
      <c r="I123" s="12" t="s">
        <v>259</v>
      </c>
      <c r="J123" s="12" t="s">
        <v>2731</v>
      </c>
      <c r="K123" s="135">
        <v>6.3</v>
      </c>
      <c r="L123" s="157"/>
      <c r="M123" s="133">
        <v>4.6124000000000001</v>
      </c>
      <c r="N123" s="13" t="s">
        <v>246</v>
      </c>
      <c r="O123" s="144">
        <v>5.2600000000000001E-2</v>
      </c>
      <c r="P123" s="141">
        <v>16.756499999999999</v>
      </c>
      <c r="Q123" s="141">
        <v>9.8222000000000005</v>
      </c>
      <c r="R123" s="141">
        <v>46.848700000000001</v>
      </c>
      <c r="S123" s="142"/>
      <c r="T123" s="140">
        <v>-0.34029999999999999</v>
      </c>
      <c r="U123" s="141">
        <v>14.3712</v>
      </c>
      <c r="V123" s="142"/>
      <c r="W123" s="150">
        <v>4.8552</v>
      </c>
      <c r="X123" s="149">
        <v>81.900000000000006</v>
      </c>
      <c r="Y123" s="149">
        <v>49.9163</v>
      </c>
      <c r="Z123" s="149">
        <v>220.69739999999999</v>
      </c>
      <c r="AA123" s="153"/>
      <c r="AB123" s="148">
        <v>3.0428999999999999</v>
      </c>
      <c r="AC123" s="149">
        <v>70.898099999999999</v>
      </c>
      <c r="AD123" s="153"/>
      <c r="AE123" s="116">
        <v>6.3</v>
      </c>
      <c r="AF123" s="12">
        <v>0</v>
      </c>
      <c r="AG123" s="12">
        <v>303</v>
      </c>
      <c r="AH123" s="116">
        <v>1908.9</v>
      </c>
      <c r="AI123" s="12" t="s">
        <v>246</v>
      </c>
      <c r="AJ123" s="116">
        <v>4.8552</v>
      </c>
      <c r="AK123" s="12" t="s">
        <v>246</v>
      </c>
      <c r="AL123" s="116">
        <v>4.8552</v>
      </c>
      <c r="AM123" s="116">
        <v>4.8552</v>
      </c>
      <c r="AN123" s="137">
        <v>0.05</v>
      </c>
      <c r="AO123" s="116">
        <v>4.6124000000000001</v>
      </c>
      <c r="AP123" s="12">
        <v>1397.57</v>
      </c>
      <c r="AQ123" s="12" t="s">
        <v>2764</v>
      </c>
      <c r="AR123" s="118">
        <v>0.05</v>
      </c>
      <c r="AS123" s="118">
        <v>0</v>
      </c>
      <c r="AT123" s="118">
        <v>0</v>
      </c>
      <c r="AU123" s="139">
        <v>0</v>
      </c>
      <c r="AV123" s="137">
        <v>0</v>
      </c>
      <c r="AW123" s="12">
        <v>1</v>
      </c>
      <c r="AX123" s="12">
        <v>1</v>
      </c>
      <c r="AY123" s="12">
        <v>1</v>
      </c>
      <c r="AZ123" s="12">
        <v>3</v>
      </c>
      <c r="BA123" s="12">
        <v>29</v>
      </c>
      <c r="BB123" s="12" t="s">
        <v>1552</v>
      </c>
    </row>
    <row r="124" spans="2:54" ht="28.8" x14ac:dyDescent="0.3">
      <c r="B124" s="12" t="s">
        <v>1105</v>
      </c>
      <c r="C124" s="12" t="s">
        <v>304</v>
      </c>
      <c r="D124" s="12" t="s">
        <v>327</v>
      </c>
      <c r="E124" s="12" t="s">
        <v>1254</v>
      </c>
      <c r="F124" s="12" t="s">
        <v>1218</v>
      </c>
      <c r="G124" s="12" t="s">
        <v>1157</v>
      </c>
      <c r="H124" s="12" t="s">
        <v>1255</v>
      </c>
      <c r="I124" s="12" t="s">
        <v>259</v>
      </c>
      <c r="J124" s="12" t="s">
        <v>2731</v>
      </c>
      <c r="K124" s="135">
        <v>229.5</v>
      </c>
      <c r="L124" s="157"/>
      <c r="M124" s="133">
        <v>139.25810000000001</v>
      </c>
      <c r="N124" s="13" t="s">
        <v>251</v>
      </c>
      <c r="O124" s="142"/>
      <c r="P124" s="146">
        <v>0.48499999999999999</v>
      </c>
      <c r="Q124" s="144">
        <v>5.2600000000000001E-2</v>
      </c>
      <c r="R124" s="140">
        <v>-4.8500000000000001E-2</v>
      </c>
      <c r="S124" s="142"/>
      <c r="T124" s="141">
        <v>2.0289000000000001</v>
      </c>
      <c r="U124" s="141">
        <v>1.8073999999999999</v>
      </c>
      <c r="V124" s="142"/>
      <c r="W124" s="153"/>
      <c r="X124" s="152">
        <v>206.79300000000001</v>
      </c>
      <c r="Y124" s="150">
        <v>146.58750000000001</v>
      </c>
      <c r="Z124" s="148">
        <v>132.5025</v>
      </c>
      <c r="AA124" s="153"/>
      <c r="AB124" s="149">
        <v>421.8</v>
      </c>
      <c r="AC124" s="149">
        <v>390.95549999999997</v>
      </c>
      <c r="AD124" s="153"/>
      <c r="AE124" s="116">
        <v>229.5</v>
      </c>
      <c r="AF124" s="12">
        <v>0</v>
      </c>
      <c r="AG124" s="12">
        <v>229</v>
      </c>
      <c r="AH124" s="116">
        <v>52555.5</v>
      </c>
      <c r="AI124" s="12" t="s">
        <v>251</v>
      </c>
      <c r="AJ124" s="116">
        <v>146.58750000000001</v>
      </c>
      <c r="AK124" s="12" t="s">
        <v>2944</v>
      </c>
      <c r="AL124" s="116">
        <v>176.69030000000001</v>
      </c>
      <c r="AM124" s="116">
        <v>146.58750000000001</v>
      </c>
      <c r="AN124" s="137">
        <v>0.05</v>
      </c>
      <c r="AO124" s="116">
        <v>139.25810000000001</v>
      </c>
      <c r="AP124" s="12">
        <v>31890.11</v>
      </c>
      <c r="AQ124" s="12" t="s">
        <v>2764</v>
      </c>
      <c r="AR124" s="118">
        <v>0.05</v>
      </c>
      <c r="AS124" s="118">
        <v>0</v>
      </c>
      <c r="AT124" s="118">
        <v>0</v>
      </c>
      <c r="AU124" s="139">
        <v>0</v>
      </c>
      <c r="AV124" s="137">
        <v>0</v>
      </c>
      <c r="AW124" s="12">
        <v>1</v>
      </c>
      <c r="AX124" s="12">
        <v>1</v>
      </c>
      <c r="AY124" s="12">
        <v>1</v>
      </c>
      <c r="AZ124" s="12">
        <v>3</v>
      </c>
      <c r="BA124" s="12">
        <v>30</v>
      </c>
      <c r="BB124" s="12" t="s">
        <v>1552</v>
      </c>
    </row>
    <row r="125" spans="2:54" ht="28.8" x14ac:dyDescent="0.3">
      <c r="B125" s="12" t="s">
        <v>1105</v>
      </c>
      <c r="C125" s="12" t="s">
        <v>304</v>
      </c>
      <c r="D125" s="12" t="s">
        <v>327</v>
      </c>
      <c r="E125" s="12" t="s">
        <v>1258</v>
      </c>
      <c r="F125" s="12" t="s">
        <v>1259</v>
      </c>
      <c r="G125" s="12" t="s">
        <v>1111</v>
      </c>
      <c r="H125" s="12" t="s">
        <v>1260</v>
      </c>
      <c r="I125" s="12" t="s">
        <v>259</v>
      </c>
      <c r="J125" s="12" t="s">
        <v>2731</v>
      </c>
      <c r="K125" s="135">
        <v>4.2</v>
      </c>
      <c r="L125" s="157"/>
      <c r="M125" s="133">
        <v>2.8868999999999998</v>
      </c>
      <c r="N125" s="13" t="s">
        <v>249</v>
      </c>
      <c r="O125" s="141">
        <v>1.3911</v>
      </c>
      <c r="P125" s="144">
        <v>5.2600000000000001E-2</v>
      </c>
      <c r="Q125" s="143">
        <v>0.92320000000000002</v>
      </c>
      <c r="R125" s="145">
        <v>0.1615</v>
      </c>
      <c r="S125" s="142"/>
      <c r="T125" s="143">
        <v>0.6492</v>
      </c>
      <c r="U125" s="141">
        <v>3.6509</v>
      </c>
      <c r="V125" s="142"/>
      <c r="W125" s="149">
        <v>6.9029999999999996</v>
      </c>
      <c r="X125" s="150">
        <v>3.0388000000000002</v>
      </c>
      <c r="Y125" s="151">
        <v>5.5519999999999996</v>
      </c>
      <c r="Z125" s="154">
        <v>3.3530000000000002</v>
      </c>
      <c r="AA125" s="153"/>
      <c r="AB125" s="151">
        <v>4.7610000000000001</v>
      </c>
      <c r="AC125" s="149">
        <v>13.426600000000001</v>
      </c>
      <c r="AD125" s="153"/>
      <c r="AE125" s="116">
        <v>4.2</v>
      </c>
      <c r="AF125" s="12">
        <v>0</v>
      </c>
      <c r="AG125" s="12">
        <v>548</v>
      </c>
      <c r="AH125" s="116">
        <v>2301.6</v>
      </c>
      <c r="AI125" s="12" t="s">
        <v>249</v>
      </c>
      <c r="AJ125" s="116">
        <v>3.0388000000000002</v>
      </c>
      <c r="AK125" s="12" t="s">
        <v>2801</v>
      </c>
      <c r="AL125" s="116">
        <v>3.7176</v>
      </c>
      <c r="AM125" s="116">
        <v>3.0388000000000002</v>
      </c>
      <c r="AN125" s="137">
        <v>0.05</v>
      </c>
      <c r="AO125" s="116">
        <v>2.8868999999999998</v>
      </c>
      <c r="AP125" s="12">
        <v>1582</v>
      </c>
      <c r="AQ125" s="12" t="s">
        <v>2764</v>
      </c>
      <c r="AR125" s="118">
        <v>0.05</v>
      </c>
      <c r="AS125" s="118">
        <v>0</v>
      </c>
      <c r="AT125" s="118">
        <v>0</v>
      </c>
      <c r="AU125" s="139">
        <v>0</v>
      </c>
      <c r="AV125" s="137">
        <v>0</v>
      </c>
      <c r="AW125" s="12">
        <v>1</v>
      </c>
      <c r="AX125" s="12">
        <v>1</v>
      </c>
      <c r="AY125" s="12">
        <v>1</v>
      </c>
      <c r="AZ125" s="12">
        <v>3</v>
      </c>
      <c r="BA125" s="12">
        <v>31</v>
      </c>
      <c r="BB125" s="12" t="s">
        <v>1552</v>
      </c>
    </row>
    <row r="126" spans="2:54" ht="28.8" x14ac:dyDescent="0.3">
      <c r="B126" s="12" t="s">
        <v>1105</v>
      </c>
      <c r="C126" s="12" t="s">
        <v>304</v>
      </c>
      <c r="D126" s="12" t="s">
        <v>327</v>
      </c>
      <c r="E126" s="12" t="s">
        <v>1263</v>
      </c>
      <c r="F126" s="12" t="s">
        <v>1259</v>
      </c>
      <c r="G126" s="12" t="s">
        <v>1132</v>
      </c>
      <c r="H126" s="12" t="s">
        <v>1264</v>
      </c>
      <c r="I126" s="12" t="s">
        <v>259</v>
      </c>
      <c r="J126" s="12" t="s">
        <v>2731</v>
      </c>
      <c r="K126" s="135">
        <v>15.2</v>
      </c>
      <c r="L126" s="157"/>
      <c r="M126" s="133">
        <v>9.2545000000000002</v>
      </c>
      <c r="N126" s="13" t="s">
        <v>246</v>
      </c>
      <c r="O126" s="144">
        <v>5.2600000000000001E-2</v>
      </c>
      <c r="P126" s="145">
        <v>0.24399999999999999</v>
      </c>
      <c r="Q126" s="141">
        <v>2.6886000000000001</v>
      </c>
      <c r="R126" s="140">
        <v>-0.43469999999999998</v>
      </c>
      <c r="S126" s="142"/>
      <c r="T126" s="141">
        <v>3.5724</v>
      </c>
      <c r="U126" s="141">
        <v>4.0468000000000002</v>
      </c>
      <c r="V126" s="142"/>
      <c r="W126" s="150">
        <v>9.7416</v>
      </c>
      <c r="X126" s="154">
        <v>11.5128</v>
      </c>
      <c r="Y126" s="149">
        <v>34.136000000000003</v>
      </c>
      <c r="Z126" s="148">
        <v>5.2312000000000003</v>
      </c>
      <c r="AA126" s="153"/>
      <c r="AB126" s="149">
        <v>42.315600000000003</v>
      </c>
      <c r="AC126" s="149">
        <v>46.706000000000003</v>
      </c>
      <c r="AD126" s="153"/>
      <c r="AE126" s="116">
        <v>15.2</v>
      </c>
      <c r="AF126" s="12">
        <v>0</v>
      </c>
      <c r="AG126" s="12">
        <v>305</v>
      </c>
      <c r="AH126" s="116">
        <v>4636</v>
      </c>
      <c r="AI126" s="12" t="s">
        <v>246</v>
      </c>
      <c r="AJ126" s="116">
        <v>9.7416</v>
      </c>
      <c r="AK126" s="12" t="s">
        <v>2802</v>
      </c>
      <c r="AL126" s="116">
        <v>10.6272</v>
      </c>
      <c r="AM126" s="116">
        <v>9.7416</v>
      </c>
      <c r="AN126" s="137">
        <v>0.05</v>
      </c>
      <c r="AO126" s="116">
        <v>9.2545000000000002</v>
      </c>
      <c r="AP126" s="12">
        <v>2822.63</v>
      </c>
      <c r="AQ126" s="12" t="s">
        <v>2764</v>
      </c>
      <c r="AR126" s="118">
        <v>0.05</v>
      </c>
      <c r="AS126" s="118">
        <v>0</v>
      </c>
      <c r="AT126" s="118">
        <v>0</v>
      </c>
      <c r="AU126" s="139">
        <v>0</v>
      </c>
      <c r="AV126" s="137">
        <v>0</v>
      </c>
      <c r="AW126" s="12">
        <v>1</v>
      </c>
      <c r="AX126" s="12">
        <v>1</v>
      </c>
      <c r="AY126" s="12">
        <v>1</v>
      </c>
      <c r="AZ126" s="12">
        <v>3</v>
      </c>
      <c r="BA126" s="12">
        <v>32</v>
      </c>
      <c r="BB126" s="12" t="s">
        <v>1552</v>
      </c>
    </row>
    <row r="127" spans="2:54" ht="28.8" x14ac:dyDescent="0.3">
      <c r="B127" s="12" t="s">
        <v>1105</v>
      </c>
      <c r="C127" s="12" t="s">
        <v>304</v>
      </c>
      <c r="D127" s="12" t="s">
        <v>327</v>
      </c>
      <c r="E127" s="12" t="s">
        <v>1267</v>
      </c>
      <c r="F127" s="12" t="s">
        <v>1259</v>
      </c>
      <c r="G127" s="12" t="s">
        <v>1157</v>
      </c>
      <c r="H127" s="12" t="s">
        <v>1268</v>
      </c>
      <c r="I127" s="12" t="s">
        <v>259</v>
      </c>
      <c r="J127" s="12" t="s">
        <v>2731</v>
      </c>
      <c r="K127" s="135">
        <v>6.5</v>
      </c>
      <c r="L127" s="157"/>
      <c r="M127" s="133">
        <v>5.85</v>
      </c>
      <c r="N127" s="13" t="s">
        <v>1104</v>
      </c>
      <c r="O127" s="141">
        <v>3.5897000000000001</v>
      </c>
      <c r="P127" s="145">
        <v>0.24099999999999999</v>
      </c>
      <c r="Q127" s="140">
        <v>-0.61570000000000003</v>
      </c>
      <c r="R127" s="141">
        <v>5.2230999999999996</v>
      </c>
      <c r="S127" s="142"/>
      <c r="T127" s="141">
        <v>4.1795</v>
      </c>
      <c r="U127" s="141">
        <v>15.1921</v>
      </c>
      <c r="V127" s="142"/>
      <c r="W127" s="149">
        <v>26.85</v>
      </c>
      <c r="X127" s="154">
        <v>7.26</v>
      </c>
      <c r="Y127" s="148">
        <v>2.2480000000000002</v>
      </c>
      <c r="Z127" s="149">
        <v>36.405000000000001</v>
      </c>
      <c r="AA127" s="153"/>
      <c r="AB127" s="149">
        <v>30.3</v>
      </c>
      <c r="AC127" s="149">
        <v>94.724000000000004</v>
      </c>
      <c r="AD127" s="153"/>
      <c r="AE127" s="116">
        <v>6.5</v>
      </c>
      <c r="AF127" s="12">
        <v>0</v>
      </c>
      <c r="AG127" s="12">
        <v>292</v>
      </c>
      <c r="AH127" s="116">
        <v>1898</v>
      </c>
      <c r="AI127" s="12" t="s">
        <v>249</v>
      </c>
      <c r="AJ127" s="116">
        <v>7.26</v>
      </c>
      <c r="AK127" s="12" t="s">
        <v>249</v>
      </c>
      <c r="AL127" s="116">
        <v>7.26</v>
      </c>
      <c r="AM127" s="116">
        <v>6.5</v>
      </c>
      <c r="AN127" s="137">
        <v>0.1</v>
      </c>
      <c r="AO127" s="116">
        <v>5.85</v>
      </c>
      <c r="AP127" s="12">
        <v>1708.2</v>
      </c>
      <c r="AQ127" s="12" t="s">
        <v>2767</v>
      </c>
      <c r="AR127" s="118">
        <v>0.1</v>
      </c>
      <c r="AS127" s="118">
        <v>0</v>
      </c>
      <c r="AT127" s="118">
        <v>0</v>
      </c>
      <c r="AU127" s="139">
        <v>0</v>
      </c>
      <c r="AV127" s="137">
        <v>0</v>
      </c>
      <c r="AW127" s="12">
        <v>1</v>
      </c>
      <c r="AX127" s="12">
        <v>1</v>
      </c>
      <c r="AY127" s="12">
        <v>1</v>
      </c>
      <c r="AZ127" s="12">
        <v>3</v>
      </c>
      <c r="BA127" s="12">
        <v>33</v>
      </c>
      <c r="BB127" s="12" t="s">
        <v>1552</v>
      </c>
    </row>
    <row r="128" spans="2:54" ht="28.8" x14ac:dyDescent="0.3">
      <c r="B128" s="12" t="s">
        <v>1105</v>
      </c>
      <c r="C128" s="12" t="s">
        <v>304</v>
      </c>
      <c r="D128" s="12" t="s">
        <v>330</v>
      </c>
      <c r="E128" s="12" t="s">
        <v>1109</v>
      </c>
      <c r="F128" s="12" t="s">
        <v>1110</v>
      </c>
      <c r="G128" s="12" t="s">
        <v>1111</v>
      </c>
      <c r="H128" s="12" t="s">
        <v>1112</v>
      </c>
      <c r="I128" s="12" t="s">
        <v>254</v>
      </c>
      <c r="J128" s="12" t="s">
        <v>2731</v>
      </c>
      <c r="K128" s="135">
        <v>1.3320000000000001</v>
      </c>
      <c r="L128" s="157"/>
      <c r="M128" s="133">
        <v>0.44369999999999998</v>
      </c>
      <c r="N128" s="13" t="s">
        <v>246</v>
      </c>
      <c r="O128" s="144">
        <v>5.2499999999999998E-2</v>
      </c>
      <c r="P128" s="141">
        <v>2.3649</v>
      </c>
      <c r="Q128" s="143">
        <v>0.85219999999999996</v>
      </c>
      <c r="R128" s="141">
        <v>2.9262999999999999</v>
      </c>
      <c r="S128" s="141">
        <v>1.9921</v>
      </c>
      <c r="T128" s="141">
        <v>1.8232999999999999</v>
      </c>
      <c r="U128" s="141">
        <v>1.1546000000000001</v>
      </c>
      <c r="V128" s="142"/>
      <c r="W128" s="150">
        <v>0.46700000000000003</v>
      </c>
      <c r="X128" s="149">
        <v>1.4930000000000001</v>
      </c>
      <c r="Y128" s="151">
        <v>0.82179999999999997</v>
      </c>
      <c r="Z128" s="149">
        <v>1.7421</v>
      </c>
      <c r="AA128" s="149">
        <v>1.3275999999999999</v>
      </c>
      <c r="AB128" s="149">
        <v>1.2526999999999999</v>
      </c>
      <c r="AC128" s="149">
        <v>0.95599999999999996</v>
      </c>
      <c r="AD128" s="153"/>
      <c r="AE128" s="116">
        <v>1.3320000000000001</v>
      </c>
      <c r="AF128" s="12">
        <v>0</v>
      </c>
      <c r="AG128" s="12">
        <v>13</v>
      </c>
      <c r="AH128" s="116">
        <v>17.315999999999999</v>
      </c>
      <c r="AI128" s="12" t="s">
        <v>246</v>
      </c>
      <c r="AJ128" s="116">
        <v>0.46700000000000003</v>
      </c>
      <c r="AK128" s="12" t="s">
        <v>2769</v>
      </c>
      <c r="AL128" s="116">
        <v>0.74829999999999997</v>
      </c>
      <c r="AM128" s="116">
        <v>0.46700000000000003</v>
      </c>
      <c r="AN128" s="137">
        <v>0.05</v>
      </c>
      <c r="AO128" s="116">
        <v>0.44369999999999998</v>
      </c>
      <c r="AP128" s="12">
        <v>5.77</v>
      </c>
      <c r="AQ128" s="12" t="s">
        <v>2764</v>
      </c>
      <c r="AR128" s="118">
        <v>0.05</v>
      </c>
      <c r="AS128" s="118">
        <v>0</v>
      </c>
      <c r="AT128" s="118">
        <v>0</v>
      </c>
      <c r="AU128" s="139">
        <v>0</v>
      </c>
      <c r="AV128" s="137">
        <v>0</v>
      </c>
      <c r="AW128" s="12">
        <v>1</v>
      </c>
      <c r="AX128" s="12">
        <v>1</v>
      </c>
      <c r="AY128" s="12">
        <v>1</v>
      </c>
      <c r="AZ128" s="12">
        <v>4</v>
      </c>
      <c r="BA128" s="12">
        <v>1</v>
      </c>
      <c r="BB128" s="12" t="s">
        <v>1552</v>
      </c>
    </row>
    <row r="129" spans="2:54" ht="28.8" x14ac:dyDescent="0.3">
      <c r="B129" s="12" t="s">
        <v>1105</v>
      </c>
      <c r="C129" s="12" t="s">
        <v>304</v>
      </c>
      <c r="D129" s="12" t="s">
        <v>330</v>
      </c>
      <c r="E129" s="12" t="s">
        <v>1119</v>
      </c>
      <c r="F129" s="12" t="s">
        <v>1110</v>
      </c>
      <c r="G129" s="12" t="s">
        <v>1111</v>
      </c>
      <c r="H129" s="12" t="s">
        <v>1120</v>
      </c>
      <c r="I129" s="12" t="s">
        <v>254</v>
      </c>
      <c r="J129" s="12" t="s">
        <v>2731</v>
      </c>
      <c r="K129" s="135">
        <v>2.5920000000000001</v>
      </c>
      <c r="L129" s="157"/>
      <c r="M129" s="133">
        <v>0.87829999999999997</v>
      </c>
      <c r="N129" s="13" t="s">
        <v>246</v>
      </c>
      <c r="O129" s="144">
        <v>5.2600000000000001E-2</v>
      </c>
      <c r="P129" s="141">
        <v>2.0247000000000002</v>
      </c>
      <c r="Q129" s="141">
        <v>1.4263999999999999</v>
      </c>
      <c r="R129" s="141">
        <v>2.5571999999999999</v>
      </c>
      <c r="S129" s="145">
        <v>0.17899999999999999</v>
      </c>
      <c r="T129" s="143">
        <v>0.87029999999999996</v>
      </c>
      <c r="U129" s="141">
        <v>1.6815</v>
      </c>
      <c r="V129" s="142"/>
      <c r="W129" s="150">
        <v>0.92449999999999999</v>
      </c>
      <c r="X129" s="149">
        <v>2.6566000000000001</v>
      </c>
      <c r="Y129" s="149">
        <v>2.1311</v>
      </c>
      <c r="Z129" s="149">
        <v>3.1242999999999999</v>
      </c>
      <c r="AA129" s="154">
        <v>1.0355000000000001</v>
      </c>
      <c r="AB129" s="151">
        <v>1.6427</v>
      </c>
      <c r="AC129" s="149">
        <v>2.3552</v>
      </c>
      <c r="AD129" s="153"/>
      <c r="AE129" s="116">
        <v>2.5920000000000001</v>
      </c>
      <c r="AF129" s="12">
        <v>0</v>
      </c>
      <c r="AG129" s="12">
        <v>217</v>
      </c>
      <c r="AH129" s="116">
        <v>562.46400000000006</v>
      </c>
      <c r="AI129" s="12" t="s">
        <v>246</v>
      </c>
      <c r="AJ129" s="116">
        <v>0.92449999999999999</v>
      </c>
      <c r="AK129" s="12" t="s">
        <v>2912</v>
      </c>
      <c r="AL129" s="116">
        <v>1.2009000000000001</v>
      </c>
      <c r="AM129" s="116">
        <v>0.92449999999999999</v>
      </c>
      <c r="AN129" s="137">
        <v>0.05</v>
      </c>
      <c r="AO129" s="116">
        <v>0.87829999999999997</v>
      </c>
      <c r="AP129" s="12">
        <v>190.59</v>
      </c>
      <c r="AQ129" s="12" t="s">
        <v>2764</v>
      </c>
      <c r="AR129" s="118">
        <v>0.05</v>
      </c>
      <c r="AS129" s="118">
        <v>0</v>
      </c>
      <c r="AT129" s="118">
        <v>0</v>
      </c>
      <c r="AU129" s="139">
        <v>0</v>
      </c>
      <c r="AV129" s="137">
        <v>0</v>
      </c>
      <c r="AW129" s="12">
        <v>1</v>
      </c>
      <c r="AX129" s="12">
        <v>1</v>
      </c>
      <c r="AY129" s="12">
        <v>1</v>
      </c>
      <c r="AZ129" s="12">
        <v>4</v>
      </c>
      <c r="BA129" s="12">
        <v>2</v>
      </c>
      <c r="BB129" s="12" t="s">
        <v>1552</v>
      </c>
    </row>
    <row r="130" spans="2:54" ht="28.8" x14ac:dyDescent="0.3">
      <c r="B130" s="12" t="s">
        <v>1105</v>
      </c>
      <c r="C130" s="12" t="s">
        <v>304</v>
      </c>
      <c r="D130" s="12" t="s">
        <v>330</v>
      </c>
      <c r="E130" s="12" t="s">
        <v>1125</v>
      </c>
      <c r="F130" s="12" t="s">
        <v>1110</v>
      </c>
      <c r="G130" s="12" t="s">
        <v>1111</v>
      </c>
      <c r="H130" s="12" t="s">
        <v>1126</v>
      </c>
      <c r="I130" s="12" t="s">
        <v>254</v>
      </c>
      <c r="J130" s="12" t="s">
        <v>2731</v>
      </c>
      <c r="K130" s="135">
        <v>3.0329999999999999</v>
      </c>
      <c r="L130" s="157"/>
      <c r="M130" s="133">
        <v>1.2344999999999999</v>
      </c>
      <c r="N130" s="13" t="s">
        <v>256</v>
      </c>
      <c r="O130" s="146">
        <v>0.37469999999999998</v>
      </c>
      <c r="P130" s="147">
        <v>0.14360000000000001</v>
      </c>
      <c r="Q130" s="146">
        <v>0.31059999999999999</v>
      </c>
      <c r="R130" s="141">
        <v>1.7802</v>
      </c>
      <c r="S130" s="144">
        <v>5.2699999999999997E-2</v>
      </c>
      <c r="T130" s="141">
        <v>4.0133999999999999</v>
      </c>
      <c r="U130" s="141">
        <v>3.4569000000000001</v>
      </c>
      <c r="V130" s="141">
        <v>3.7814000000000001</v>
      </c>
      <c r="W130" s="152">
        <v>1.6971000000000001</v>
      </c>
      <c r="X130" s="155">
        <v>1.4117999999999999</v>
      </c>
      <c r="Y130" s="152">
        <v>1.6178999999999999</v>
      </c>
      <c r="Z130" s="149">
        <v>3.4321999999999999</v>
      </c>
      <c r="AA130" s="150">
        <v>1.2995000000000001</v>
      </c>
      <c r="AB130" s="149">
        <v>6.1890000000000001</v>
      </c>
      <c r="AC130" s="149">
        <v>5.5021000000000004</v>
      </c>
      <c r="AD130" s="149">
        <v>5.9025999999999996</v>
      </c>
      <c r="AE130" s="116">
        <v>3.0329999999999999</v>
      </c>
      <c r="AF130" s="12">
        <v>0</v>
      </c>
      <c r="AG130" s="12">
        <v>318</v>
      </c>
      <c r="AH130" s="116">
        <v>964.49400000000003</v>
      </c>
      <c r="AI130" s="12" t="s">
        <v>256</v>
      </c>
      <c r="AJ130" s="116">
        <v>1.2995000000000001</v>
      </c>
      <c r="AK130" s="12" t="s">
        <v>2794</v>
      </c>
      <c r="AL130" s="116">
        <v>1.4431</v>
      </c>
      <c r="AM130" s="116">
        <v>1.2995000000000001</v>
      </c>
      <c r="AN130" s="137">
        <v>0.05</v>
      </c>
      <c r="AO130" s="116">
        <v>1.2344999999999999</v>
      </c>
      <c r="AP130" s="12">
        <v>392.58</v>
      </c>
      <c r="AQ130" s="12" t="s">
        <v>2764</v>
      </c>
      <c r="AR130" s="118">
        <v>0.05</v>
      </c>
      <c r="AS130" s="118">
        <v>0</v>
      </c>
      <c r="AT130" s="118">
        <v>0</v>
      </c>
      <c r="AU130" s="139">
        <v>0</v>
      </c>
      <c r="AV130" s="137">
        <v>0</v>
      </c>
      <c r="AW130" s="12">
        <v>1</v>
      </c>
      <c r="AX130" s="12">
        <v>1</v>
      </c>
      <c r="AY130" s="12">
        <v>1</v>
      </c>
      <c r="AZ130" s="12">
        <v>4</v>
      </c>
      <c r="BA130" s="12">
        <v>3</v>
      </c>
      <c r="BB130" s="12" t="s">
        <v>1552</v>
      </c>
    </row>
    <row r="131" spans="2:54" ht="28.8" x14ac:dyDescent="0.3">
      <c r="B131" s="12" t="s">
        <v>1105</v>
      </c>
      <c r="C131" s="12" t="s">
        <v>304</v>
      </c>
      <c r="D131" s="12" t="s">
        <v>330</v>
      </c>
      <c r="E131" s="12" t="s">
        <v>1131</v>
      </c>
      <c r="F131" s="12" t="s">
        <v>1110</v>
      </c>
      <c r="G131" s="12" t="s">
        <v>1132</v>
      </c>
      <c r="H131" s="12" t="s">
        <v>1133</v>
      </c>
      <c r="I131" s="12" t="s">
        <v>254</v>
      </c>
      <c r="J131" s="12" t="s">
        <v>2731</v>
      </c>
      <c r="K131" s="135">
        <v>3.2909999999999999</v>
      </c>
      <c r="L131" s="157"/>
      <c r="M131" s="133">
        <v>0.98519999999999996</v>
      </c>
      <c r="N131" s="13" t="s">
        <v>259</v>
      </c>
      <c r="O131" s="143">
        <v>0.91910000000000003</v>
      </c>
      <c r="P131" s="141">
        <v>2.6842000000000001</v>
      </c>
      <c r="Q131" s="145">
        <v>0.16189999999999999</v>
      </c>
      <c r="R131" s="141">
        <v>2.4188999999999998</v>
      </c>
      <c r="S131" s="141">
        <v>1.9515</v>
      </c>
      <c r="T131" s="144">
        <v>5.2699999999999997E-2</v>
      </c>
      <c r="U131" s="141">
        <v>1.3343</v>
      </c>
      <c r="V131" s="141">
        <v>1.3492999999999999</v>
      </c>
      <c r="W131" s="151">
        <v>1.8907</v>
      </c>
      <c r="X131" s="149">
        <v>3.6297000000000001</v>
      </c>
      <c r="Y131" s="154">
        <v>1.1447000000000001</v>
      </c>
      <c r="Z131" s="149">
        <v>3.3683000000000001</v>
      </c>
      <c r="AA131" s="149">
        <v>2.9077999999999999</v>
      </c>
      <c r="AB131" s="150">
        <v>1.0370999999999999</v>
      </c>
      <c r="AC131" s="149">
        <v>2.2997999999999998</v>
      </c>
      <c r="AD131" s="149">
        <v>2.3144999999999998</v>
      </c>
      <c r="AE131" s="116">
        <v>3.2909999999999999</v>
      </c>
      <c r="AF131" s="12">
        <v>0</v>
      </c>
      <c r="AG131" s="12">
        <v>212</v>
      </c>
      <c r="AH131" s="116">
        <v>697.69200000000001</v>
      </c>
      <c r="AI131" s="12" t="s">
        <v>259</v>
      </c>
      <c r="AJ131" s="116">
        <v>1.0370999999999999</v>
      </c>
      <c r="AK131" s="12" t="s">
        <v>2805</v>
      </c>
      <c r="AL131" s="116">
        <v>1.3574999999999999</v>
      </c>
      <c r="AM131" s="116">
        <v>1.0370999999999999</v>
      </c>
      <c r="AN131" s="137">
        <v>0.05</v>
      </c>
      <c r="AO131" s="116">
        <v>0.98519999999999996</v>
      </c>
      <c r="AP131" s="12">
        <v>208.87</v>
      </c>
      <c r="AQ131" s="12" t="s">
        <v>2764</v>
      </c>
      <c r="AR131" s="118">
        <v>0.05</v>
      </c>
      <c r="AS131" s="118">
        <v>0</v>
      </c>
      <c r="AT131" s="118">
        <v>0</v>
      </c>
      <c r="AU131" s="139">
        <v>0</v>
      </c>
      <c r="AV131" s="137">
        <v>0</v>
      </c>
      <c r="AW131" s="12">
        <v>1</v>
      </c>
      <c r="AX131" s="12">
        <v>1</v>
      </c>
      <c r="AY131" s="12">
        <v>1</v>
      </c>
      <c r="AZ131" s="12">
        <v>4</v>
      </c>
      <c r="BA131" s="12">
        <v>4</v>
      </c>
      <c r="BB131" s="12" t="s">
        <v>1552</v>
      </c>
    </row>
    <row r="132" spans="2:54" ht="28.8" x14ac:dyDescent="0.3">
      <c r="B132" s="12" t="s">
        <v>1105</v>
      </c>
      <c r="C132" s="12" t="s">
        <v>304</v>
      </c>
      <c r="D132" s="12" t="s">
        <v>330</v>
      </c>
      <c r="E132" s="12" t="s">
        <v>1138</v>
      </c>
      <c r="F132" s="12" t="s">
        <v>1110</v>
      </c>
      <c r="G132" s="12" t="s">
        <v>1132</v>
      </c>
      <c r="H132" s="12" t="s">
        <v>1139</v>
      </c>
      <c r="I132" s="12" t="s">
        <v>254</v>
      </c>
      <c r="J132" s="12" t="s">
        <v>2731</v>
      </c>
      <c r="K132" s="135">
        <v>5.0640000000000001</v>
      </c>
      <c r="L132" s="157"/>
      <c r="M132" s="133">
        <v>1.6638999999999999</v>
      </c>
      <c r="N132" s="13" t="s">
        <v>260</v>
      </c>
      <c r="O132" s="141">
        <v>2.1627999999999998</v>
      </c>
      <c r="P132" s="141">
        <v>2.9769999999999999</v>
      </c>
      <c r="Q132" s="141">
        <v>3.3452000000000002</v>
      </c>
      <c r="R132" s="141">
        <v>3.4239000000000002</v>
      </c>
      <c r="S132" s="143">
        <v>0.83879999999999999</v>
      </c>
      <c r="T132" s="146">
        <v>0.46350000000000002</v>
      </c>
      <c r="U132" s="144">
        <v>5.2600000000000001E-2</v>
      </c>
      <c r="V132" s="141">
        <v>4.3220000000000001</v>
      </c>
      <c r="W132" s="149">
        <v>5.2625000000000002</v>
      </c>
      <c r="X132" s="149">
        <v>6.6173999999999999</v>
      </c>
      <c r="Y132" s="149">
        <v>7.23</v>
      </c>
      <c r="Z132" s="149">
        <v>7.3609</v>
      </c>
      <c r="AA132" s="151">
        <v>3.0596000000000001</v>
      </c>
      <c r="AB132" s="152">
        <v>2.4350999999999998</v>
      </c>
      <c r="AC132" s="150">
        <v>1.7515000000000001</v>
      </c>
      <c r="AD132" s="149">
        <v>8.8552</v>
      </c>
      <c r="AE132" s="116">
        <v>5.0640000000000001</v>
      </c>
      <c r="AF132" s="12">
        <v>0</v>
      </c>
      <c r="AG132" s="12">
        <v>457</v>
      </c>
      <c r="AH132" s="116">
        <v>2314.248</v>
      </c>
      <c r="AI132" s="12" t="s">
        <v>260</v>
      </c>
      <c r="AJ132" s="116">
        <v>1.7515000000000001</v>
      </c>
      <c r="AK132" s="12" t="s">
        <v>2914</v>
      </c>
      <c r="AL132" s="116">
        <v>2.4154</v>
      </c>
      <c r="AM132" s="116">
        <v>1.7515000000000001</v>
      </c>
      <c r="AN132" s="137">
        <v>0.05</v>
      </c>
      <c r="AO132" s="116">
        <v>1.6638999999999999</v>
      </c>
      <c r="AP132" s="12">
        <v>760.41</v>
      </c>
      <c r="AQ132" s="12" t="s">
        <v>2764</v>
      </c>
      <c r="AR132" s="118">
        <v>0.05</v>
      </c>
      <c r="AS132" s="118">
        <v>0</v>
      </c>
      <c r="AT132" s="118">
        <v>0</v>
      </c>
      <c r="AU132" s="139">
        <v>0</v>
      </c>
      <c r="AV132" s="137">
        <v>0</v>
      </c>
      <c r="AW132" s="12">
        <v>1</v>
      </c>
      <c r="AX132" s="12">
        <v>1</v>
      </c>
      <c r="AY132" s="12">
        <v>1</v>
      </c>
      <c r="AZ132" s="12">
        <v>4</v>
      </c>
      <c r="BA132" s="12">
        <v>5</v>
      </c>
      <c r="BB132" s="12" t="s">
        <v>1552</v>
      </c>
    </row>
    <row r="133" spans="2:54" ht="28.8" x14ac:dyDescent="0.3">
      <c r="B133" s="12" t="s">
        <v>1105</v>
      </c>
      <c r="C133" s="12" t="s">
        <v>304</v>
      </c>
      <c r="D133" s="12" t="s">
        <v>330</v>
      </c>
      <c r="E133" s="12" t="s">
        <v>1144</v>
      </c>
      <c r="F133" s="12" t="s">
        <v>1110</v>
      </c>
      <c r="G133" s="12" t="s">
        <v>1132</v>
      </c>
      <c r="H133" s="12" t="s">
        <v>1145</v>
      </c>
      <c r="I133" s="12" t="s">
        <v>254</v>
      </c>
      <c r="J133" s="12" t="s">
        <v>2731</v>
      </c>
      <c r="K133" s="135">
        <v>6.02</v>
      </c>
      <c r="L133" s="157"/>
      <c r="M133" s="133">
        <v>2.5152999999999999</v>
      </c>
      <c r="N133" s="13" t="s">
        <v>254</v>
      </c>
      <c r="O133" s="142"/>
      <c r="P133" s="141">
        <v>2.2745000000000002</v>
      </c>
      <c r="Q133" s="141">
        <v>2.9476</v>
      </c>
      <c r="R133" s="144">
        <v>5.2600000000000001E-2</v>
      </c>
      <c r="S133" s="141">
        <v>3.5310000000000001</v>
      </c>
      <c r="T133" s="141">
        <v>2.6772999999999998</v>
      </c>
      <c r="U133" s="141">
        <v>2.1031</v>
      </c>
      <c r="V133" s="141">
        <v>1.9792000000000001</v>
      </c>
      <c r="W133" s="153"/>
      <c r="X133" s="149">
        <v>8.2363</v>
      </c>
      <c r="Y133" s="149">
        <v>9.9293999999999993</v>
      </c>
      <c r="Z133" s="150">
        <v>2.6476999999999999</v>
      </c>
      <c r="AA133" s="149">
        <v>11.396800000000001</v>
      </c>
      <c r="AB133" s="149">
        <v>9.2493999999999996</v>
      </c>
      <c r="AC133" s="149">
        <v>7.8052000000000001</v>
      </c>
      <c r="AD133" s="149">
        <v>7.4935999999999998</v>
      </c>
      <c r="AE133" s="116">
        <v>6.02</v>
      </c>
      <c r="AF133" s="12">
        <v>0</v>
      </c>
      <c r="AG133" s="12">
        <v>387</v>
      </c>
      <c r="AH133" s="116">
        <v>2329.7399999999998</v>
      </c>
      <c r="AI133" s="12" t="s">
        <v>254</v>
      </c>
      <c r="AJ133" s="116">
        <v>2.6476999999999999</v>
      </c>
      <c r="AK133" s="12" t="s">
        <v>2915</v>
      </c>
      <c r="AL133" s="116">
        <v>5.9821999999999997</v>
      </c>
      <c r="AM133" s="116">
        <v>2.6476999999999999</v>
      </c>
      <c r="AN133" s="137">
        <v>0.05</v>
      </c>
      <c r="AO133" s="116">
        <v>2.5152999999999999</v>
      </c>
      <c r="AP133" s="12">
        <v>973.43</v>
      </c>
      <c r="AQ133" s="12" t="s">
        <v>2764</v>
      </c>
      <c r="AR133" s="118">
        <v>0.05</v>
      </c>
      <c r="AS133" s="118">
        <v>0</v>
      </c>
      <c r="AT133" s="118">
        <v>0</v>
      </c>
      <c r="AU133" s="139">
        <v>0</v>
      </c>
      <c r="AV133" s="137">
        <v>0</v>
      </c>
      <c r="AW133" s="12">
        <v>1</v>
      </c>
      <c r="AX133" s="12">
        <v>1</v>
      </c>
      <c r="AY133" s="12">
        <v>1</v>
      </c>
      <c r="AZ133" s="12">
        <v>4</v>
      </c>
      <c r="BA133" s="12">
        <v>6</v>
      </c>
      <c r="BB133" s="12" t="s">
        <v>1552</v>
      </c>
    </row>
    <row r="134" spans="2:54" ht="28.8" x14ac:dyDescent="0.3">
      <c r="B134" s="12" t="s">
        <v>1105</v>
      </c>
      <c r="C134" s="12" t="s">
        <v>304</v>
      </c>
      <c r="D134" s="12" t="s">
        <v>330</v>
      </c>
      <c r="E134" s="12" t="s">
        <v>1150</v>
      </c>
      <c r="F134" s="12" t="s">
        <v>1110</v>
      </c>
      <c r="G134" s="12" t="s">
        <v>1132</v>
      </c>
      <c r="H134" s="12" t="s">
        <v>1151</v>
      </c>
      <c r="I134" s="12" t="s">
        <v>254</v>
      </c>
      <c r="J134" s="12" t="s">
        <v>2731</v>
      </c>
      <c r="K134" s="135">
        <v>8.9250000000000007</v>
      </c>
      <c r="L134" s="157"/>
      <c r="M134" s="133">
        <v>2.6564000000000001</v>
      </c>
      <c r="N134" s="13" t="s">
        <v>256</v>
      </c>
      <c r="O134" s="141">
        <v>2.2664</v>
      </c>
      <c r="P134" s="141">
        <v>3.4895</v>
      </c>
      <c r="Q134" s="141">
        <v>1.3905000000000001</v>
      </c>
      <c r="R134" s="141">
        <v>1.3331</v>
      </c>
      <c r="S134" s="144">
        <v>5.2600000000000001E-2</v>
      </c>
      <c r="T134" s="141">
        <v>3.4034</v>
      </c>
      <c r="U134" s="141">
        <v>2.8875999999999999</v>
      </c>
      <c r="V134" s="141">
        <v>2.6324000000000001</v>
      </c>
      <c r="W134" s="149">
        <v>8.6768999999999998</v>
      </c>
      <c r="X134" s="149">
        <v>11.9259</v>
      </c>
      <c r="Y134" s="149">
        <v>6.3502000000000001</v>
      </c>
      <c r="Z134" s="149">
        <v>6.1977000000000002</v>
      </c>
      <c r="AA134" s="150">
        <v>2.7961999999999998</v>
      </c>
      <c r="AB134" s="149">
        <v>11.6973</v>
      </c>
      <c r="AC134" s="149">
        <v>10.3269</v>
      </c>
      <c r="AD134" s="149">
        <v>9.6491000000000007</v>
      </c>
      <c r="AE134" s="116">
        <v>8.9250000000000007</v>
      </c>
      <c r="AF134" s="12">
        <v>0</v>
      </c>
      <c r="AG134" s="12">
        <v>49</v>
      </c>
      <c r="AH134" s="116">
        <v>437.32499999999999</v>
      </c>
      <c r="AI134" s="12" t="s">
        <v>256</v>
      </c>
      <c r="AJ134" s="116">
        <v>2.7961999999999998</v>
      </c>
      <c r="AK134" s="12" t="s">
        <v>2916</v>
      </c>
      <c r="AL134" s="116">
        <v>5.1147</v>
      </c>
      <c r="AM134" s="116">
        <v>2.7961999999999998</v>
      </c>
      <c r="AN134" s="137">
        <v>0.05</v>
      </c>
      <c r="AO134" s="116">
        <v>2.6564000000000001</v>
      </c>
      <c r="AP134" s="12">
        <v>130.16</v>
      </c>
      <c r="AQ134" s="12" t="s">
        <v>2764</v>
      </c>
      <c r="AR134" s="118">
        <v>0.05</v>
      </c>
      <c r="AS134" s="118">
        <v>0</v>
      </c>
      <c r="AT134" s="118">
        <v>0</v>
      </c>
      <c r="AU134" s="139">
        <v>0</v>
      </c>
      <c r="AV134" s="137">
        <v>0</v>
      </c>
      <c r="AW134" s="12">
        <v>1</v>
      </c>
      <c r="AX134" s="12">
        <v>1</v>
      </c>
      <c r="AY134" s="12">
        <v>1</v>
      </c>
      <c r="AZ134" s="12">
        <v>4</v>
      </c>
      <c r="BA134" s="12">
        <v>7</v>
      </c>
      <c r="BB134" s="12" t="s">
        <v>1552</v>
      </c>
    </row>
    <row r="135" spans="2:54" ht="28.8" x14ac:dyDescent="0.3">
      <c r="B135" s="12" t="s">
        <v>1105</v>
      </c>
      <c r="C135" s="12" t="s">
        <v>304</v>
      </c>
      <c r="D135" s="12" t="s">
        <v>330</v>
      </c>
      <c r="E135" s="12" t="s">
        <v>1156</v>
      </c>
      <c r="F135" s="12" t="s">
        <v>1110</v>
      </c>
      <c r="G135" s="12" t="s">
        <v>1157</v>
      </c>
      <c r="H135" s="12" t="s">
        <v>1158</v>
      </c>
      <c r="I135" s="12" t="s">
        <v>254</v>
      </c>
      <c r="J135" s="12" t="s">
        <v>2731</v>
      </c>
      <c r="K135" s="135">
        <v>9.5760000000000005</v>
      </c>
      <c r="L135" s="157"/>
      <c r="M135" s="133">
        <v>2.6135999999999999</v>
      </c>
      <c r="N135" s="13" t="s">
        <v>256</v>
      </c>
      <c r="O135" s="143">
        <v>0.73099999999999998</v>
      </c>
      <c r="P135" s="141">
        <v>1.0507</v>
      </c>
      <c r="Q135" s="141">
        <v>4.6942000000000004</v>
      </c>
      <c r="R135" s="141">
        <v>3.6638000000000002</v>
      </c>
      <c r="S135" s="144">
        <v>5.2600000000000001E-2</v>
      </c>
      <c r="T135" s="141">
        <v>1.8371999999999999</v>
      </c>
      <c r="U135" s="141">
        <v>1.8335999999999999</v>
      </c>
      <c r="V135" s="146">
        <v>0.38490000000000002</v>
      </c>
      <c r="W135" s="151">
        <v>4.5240999999999998</v>
      </c>
      <c r="X135" s="149">
        <v>5.3597999999999999</v>
      </c>
      <c r="Y135" s="149">
        <v>14.882400000000001</v>
      </c>
      <c r="Z135" s="149">
        <v>12.189399999999999</v>
      </c>
      <c r="AA135" s="150">
        <v>2.7511999999999999</v>
      </c>
      <c r="AB135" s="149">
        <v>7.4153000000000002</v>
      </c>
      <c r="AC135" s="149">
        <v>7.4059999999999997</v>
      </c>
      <c r="AD135" s="152">
        <v>3.6196000000000002</v>
      </c>
      <c r="AE135" s="116">
        <v>9.5760000000000005</v>
      </c>
      <c r="AF135" s="12">
        <v>0</v>
      </c>
      <c r="AG135" s="12">
        <v>255</v>
      </c>
      <c r="AH135" s="116">
        <v>2441.88</v>
      </c>
      <c r="AI135" s="12" t="s">
        <v>256</v>
      </c>
      <c r="AJ135" s="116">
        <v>2.7511999999999999</v>
      </c>
      <c r="AK135" s="12" t="s">
        <v>2917</v>
      </c>
      <c r="AL135" s="116">
        <v>3.6316000000000002</v>
      </c>
      <c r="AM135" s="116">
        <v>2.7511999999999999</v>
      </c>
      <c r="AN135" s="137">
        <v>0.05</v>
      </c>
      <c r="AO135" s="116">
        <v>2.6135999999999999</v>
      </c>
      <c r="AP135" s="12">
        <v>666.48</v>
      </c>
      <c r="AQ135" s="12" t="s">
        <v>2764</v>
      </c>
      <c r="AR135" s="118">
        <v>0.05</v>
      </c>
      <c r="AS135" s="118">
        <v>0</v>
      </c>
      <c r="AT135" s="118">
        <v>0</v>
      </c>
      <c r="AU135" s="139">
        <v>0</v>
      </c>
      <c r="AV135" s="137">
        <v>0</v>
      </c>
      <c r="AW135" s="12">
        <v>1</v>
      </c>
      <c r="AX135" s="12">
        <v>1</v>
      </c>
      <c r="AY135" s="12">
        <v>1</v>
      </c>
      <c r="AZ135" s="12">
        <v>4</v>
      </c>
      <c r="BA135" s="12">
        <v>8</v>
      </c>
      <c r="BB135" s="12" t="s">
        <v>1552</v>
      </c>
    </row>
    <row r="136" spans="2:54" ht="28.8" x14ac:dyDescent="0.3">
      <c r="B136" s="12" t="s">
        <v>1105</v>
      </c>
      <c r="C136" s="12" t="s">
        <v>304</v>
      </c>
      <c r="D136" s="12" t="s">
        <v>330</v>
      </c>
      <c r="E136" s="12" t="s">
        <v>1163</v>
      </c>
      <c r="F136" s="12" t="s">
        <v>1110</v>
      </c>
      <c r="G136" s="12" t="s">
        <v>1157</v>
      </c>
      <c r="H136" s="12" t="s">
        <v>1164</v>
      </c>
      <c r="I136" s="12" t="s">
        <v>254</v>
      </c>
      <c r="J136" s="12" t="s">
        <v>2731</v>
      </c>
      <c r="K136" s="135">
        <v>10.944000000000001</v>
      </c>
      <c r="L136" s="157"/>
      <c r="M136" s="133">
        <v>3.4882</v>
      </c>
      <c r="N136" s="13" t="s">
        <v>260</v>
      </c>
      <c r="O136" s="141">
        <v>1.867</v>
      </c>
      <c r="P136" s="145">
        <v>0.192</v>
      </c>
      <c r="Q136" s="141">
        <v>4.4104999999999999</v>
      </c>
      <c r="R136" s="141">
        <v>2.7465000000000002</v>
      </c>
      <c r="S136" s="141">
        <v>1.7162999999999999</v>
      </c>
      <c r="T136" s="141">
        <v>2.4746000000000001</v>
      </c>
      <c r="U136" s="144">
        <v>5.2600000000000001E-2</v>
      </c>
      <c r="V136" s="141">
        <v>2.9382999999999999</v>
      </c>
      <c r="W136" s="149">
        <v>10.000500000000001</v>
      </c>
      <c r="X136" s="154">
        <v>4.1580000000000004</v>
      </c>
      <c r="Y136" s="149">
        <v>18.872800000000002</v>
      </c>
      <c r="Z136" s="149">
        <v>13.0687</v>
      </c>
      <c r="AA136" s="149">
        <v>9.4748999999999999</v>
      </c>
      <c r="AB136" s="149">
        <v>12.12</v>
      </c>
      <c r="AC136" s="150">
        <v>3.6718000000000002</v>
      </c>
      <c r="AD136" s="149">
        <v>13.7376</v>
      </c>
      <c r="AE136" s="116">
        <v>10.944000000000001</v>
      </c>
      <c r="AF136" s="12">
        <v>0</v>
      </c>
      <c r="AG136" s="12">
        <v>297</v>
      </c>
      <c r="AH136" s="116">
        <v>3250.3679999999999</v>
      </c>
      <c r="AI136" s="12" t="s">
        <v>260</v>
      </c>
      <c r="AJ136" s="116">
        <v>3.6718000000000002</v>
      </c>
      <c r="AK136" s="12" t="s">
        <v>2918</v>
      </c>
      <c r="AL136" s="116">
        <v>5.7682000000000002</v>
      </c>
      <c r="AM136" s="116">
        <v>3.6718000000000002</v>
      </c>
      <c r="AN136" s="137">
        <v>0.05</v>
      </c>
      <c r="AO136" s="116">
        <v>3.4882</v>
      </c>
      <c r="AP136" s="12">
        <v>1036</v>
      </c>
      <c r="AQ136" s="12" t="s">
        <v>2764</v>
      </c>
      <c r="AR136" s="118">
        <v>0.05</v>
      </c>
      <c r="AS136" s="118">
        <v>0</v>
      </c>
      <c r="AT136" s="118">
        <v>0</v>
      </c>
      <c r="AU136" s="139">
        <v>0</v>
      </c>
      <c r="AV136" s="137">
        <v>0</v>
      </c>
      <c r="AW136" s="12">
        <v>1</v>
      </c>
      <c r="AX136" s="12">
        <v>1</v>
      </c>
      <c r="AY136" s="12">
        <v>1</v>
      </c>
      <c r="AZ136" s="12">
        <v>4</v>
      </c>
      <c r="BA136" s="12">
        <v>9</v>
      </c>
      <c r="BB136" s="12" t="s">
        <v>1552</v>
      </c>
    </row>
    <row r="137" spans="2:54" ht="28.8" x14ac:dyDescent="0.3">
      <c r="B137" s="12" t="s">
        <v>1105</v>
      </c>
      <c r="C137" s="12" t="s">
        <v>304</v>
      </c>
      <c r="D137" s="12" t="s">
        <v>330</v>
      </c>
      <c r="E137" s="12" t="s">
        <v>1169</v>
      </c>
      <c r="F137" s="12" t="s">
        <v>1110</v>
      </c>
      <c r="G137" s="12" t="s">
        <v>1157</v>
      </c>
      <c r="H137" s="12" t="s">
        <v>1170</v>
      </c>
      <c r="I137" s="12" t="s">
        <v>254</v>
      </c>
      <c r="J137" s="12" t="s">
        <v>2731</v>
      </c>
      <c r="K137" s="135">
        <v>13.83</v>
      </c>
      <c r="L137" s="157"/>
      <c r="M137" s="133">
        <v>4.1539000000000001</v>
      </c>
      <c r="N137" s="13" t="s">
        <v>259</v>
      </c>
      <c r="O137" s="146">
        <v>0.3594</v>
      </c>
      <c r="P137" s="141">
        <v>2.0619000000000001</v>
      </c>
      <c r="Q137" s="141">
        <v>3.0314000000000001</v>
      </c>
      <c r="R137" s="144">
        <v>6.6199999999999995E-2</v>
      </c>
      <c r="S137" s="141">
        <v>3.2269000000000001</v>
      </c>
      <c r="T137" s="144">
        <v>5.2600000000000001E-2</v>
      </c>
      <c r="U137" s="141">
        <v>2.3357999999999999</v>
      </c>
      <c r="V137" s="141">
        <v>2.3736999999999999</v>
      </c>
      <c r="W137" s="152">
        <v>5.6468999999999996</v>
      </c>
      <c r="X137" s="149">
        <v>12.718999999999999</v>
      </c>
      <c r="Y137" s="149">
        <v>16.746099999999998</v>
      </c>
      <c r="Z137" s="150">
        <v>4.4290000000000003</v>
      </c>
      <c r="AA137" s="149">
        <v>17.558199999999999</v>
      </c>
      <c r="AB137" s="150">
        <v>4.3724999999999996</v>
      </c>
      <c r="AC137" s="149">
        <v>13.8567</v>
      </c>
      <c r="AD137" s="149">
        <v>14.013999999999999</v>
      </c>
      <c r="AE137" s="116">
        <v>13.83</v>
      </c>
      <c r="AF137" s="12">
        <v>0</v>
      </c>
      <c r="AG137" s="12">
        <v>39</v>
      </c>
      <c r="AH137" s="116">
        <v>539.37</v>
      </c>
      <c r="AI137" s="12" t="s">
        <v>259</v>
      </c>
      <c r="AJ137" s="116">
        <v>4.3724999999999996</v>
      </c>
      <c r="AK137" s="12" t="s">
        <v>2796</v>
      </c>
      <c r="AL137" s="116">
        <v>4.8160999999999996</v>
      </c>
      <c r="AM137" s="116">
        <v>4.3724999999999996</v>
      </c>
      <c r="AN137" s="137">
        <v>0.05</v>
      </c>
      <c r="AO137" s="116">
        <v>4.1539000000000001</v>
      </c>
      <c r="AP137" s="12">
        <v>162</v>
      </c>
      <c r="AQ137" s="12" t="s">
        <v>2764</v>
      </c>
      <c r="AR137" s="118">
        <v>0.05</v>
      </c>
      <c r="AS137" s="118">
        <v>0</v>
      </c>
      <c r="AT137" s="118">
        <v>0</v>
      </c>
      <c r="AU137" s="139">
        <v>0</v>
      </c>
      <c r="AV137" s="137">
        <v>0</v>
      </c>
      <c r="AW137" s="12">
        <v>1</v>
      </c>
      <c r="AX137" s="12">
        <v>1</v>
      </c>
      <c r="AY137" s="12">
        <v>1</v>
      </c>
      <c r="AZ137" s="12">
        <v>4</v>
      </c>
      <c r="BA137" s="12">
        <v>10</v>
      </c>
      <c r="BB137" s="12" t="s">
        <v>1552</v>
      </c>
    </row>
    <row r="138" spans="2:54" ht="28.8" x14ac:dyDescent="0.3">
      <c r="B138" s="12" t="s">
        <v>1105</v>
      </c>
      <c r="C138" s="12" t="s">
        <v>304</v>
      </c>
      <c r="D138" s="12" t="s">
        <v>330</v>
      </c>
      <c r="E138" s="12" t="s">
        <v>1175</v>
      </c>
      <c r="F138" s="12" t="s">
        <v>1176</v>
      </c>
      <c r="G138" s="12" t="s">
        <v>1111</v>
      </c>
      <c r="H138" s="12" t="s">
        <v>1177</v>
      </c>
      <c r="I138" s="12" t="s">
        <v>256</v>
      </c>
      <c r="J138" s="12" t="s">
        <v>2731</v>
      </c>
      <c r="K138" s="135">
        <v>1.2909999999999999</v>
      </c>
      <c r="L138" s="157"/>
      <c r="M138" s="133">
        <v>0.89039999999999997</v>
      </c>
      <c r="N138" s="13" t="s">
        <v>246</v>
      </c>
      <c r="O138" s="144">
        <v>5.2699999999999997E-2</v>
      </c>
      <c r="P138" s="140">
        <v>-0.62039999999999995</v>
      </c>
      <c r="Q138" s="146">
        <v>0.29670000000000002</v>
      </c>
      <c r="R138" s="141">
        <v>1.032</v>
      </c>
      <c r="S138" s="140">
        <v>-0.56669999999999998</v>
      </c>
      <c r="T138" s="141">
        <v>1.0903</v>
      </c>
      <c r="U138" s="143">
        <v>0.6421</v>
      </c>
      <c r="V138" s="141">
        <v>1.1429</v>
      </c>
      <c r="W138" s="150">
        <v>0.93730000000000002</v>
      </c>
      <c r="X138" s="148">
        <v>0.33800000000000002</v>
      </c>
      <c r="Y138" s="152">
        <v>1.1546000000000001</v>
      </c>
      <c r="Z138" s="149">
        <v>1.8092999999999999</v>
      </c>
      <c r="AA138" s="148">
        <v>0.38579999999999998</v>
      </c>
      <c r="AB138" s="149">
        <v>1.8612</v>
      </c>
      <c r="AC138" s="151">
        <v>1.4621</v>
      </c>
      <c r="AD138" s="149">
        <v>1.9079999999999999</v>
      </c>
      <c r="AE138" s="116">
        <v>1.2909999999999999</v>
      </c>
      <c r="AF138" s="12">
        <v>0</v>
      </c>
      <c r="AG138" s="12">
        <v>204</v>
      </c>
      <c r="AH138" s="116">
        <v>263.36399999999998</v>
      </c>
      <c r="AI138" s="12" t="s">
        <v>246</v>
      </c>
      <c r="AJ138" s="116">
        <v>0.93730000000000002</v>
      </c>
      <c r="AK138" s="12" t="s">
        <v>2769</v>
      </c>
      <c r="AL138" s="116">
        <v>1.1847000000000001</v>
      </c>
      <c r="AM138" s="116">
        <v>0.93730000000000002</v>
      </c>
      <c r="AN138" s="137">
        <v>0.05</v>
      </c>
      <c r="AO138" s="116">
        <v>0.89039999999999997</v>
      </c>
      <c r="AP138" s="12">
        <v>181.65</v>
      </c>
      <c r="AQ138" s="12" t="s">
        <v>2764</v>
      </c>
      <c r="AR138" s="118">
        <v>0.05</v>
      </c>
      <c r="AS138" s="118">
        <v>0</v>
      </c>
      <c r="AT138" s="118">
        <v>0</v>
      </c>
      <c r="AU138" s="139">
        <v>0</v>
      </c>
      <c r="AV138" s="137">
        <v>0</v>
      </c>
      <c r="AW138" s="12">
        <v>1</v>
      </c>
      <c r="AX138" s="12">
        <v>1</v>
      </c>
      <c r="AY138" s="12">
        <v>1</v>
      </c>
      <c r="AZ138" s="12">
        <v>4</v>
      </c>
      <c r="BA138" s="12">
        <v>11</v>
      </c>
      <c r="BB138" s="12" t="s">
        <v>1552</v>
      </c>
    </row>
    <row r="139" spans="2:54" ht="28.8" x14ac:dyDescent="0.3">
      <c r="B139" s="12" t="s">
        <v>1105</v>
      </c>
      <c r="C139" s="12" t="s">
        <v>304</v>
      </c>
      <c r="D139" s="12" t="s">
        <v>330</v>
      </c>
      <c r="E139" s="12" t="s">
        <v>1181</v>
      </c>
      <c r="F139" s="12" t="s">
        <v>1176</v>
      </c>
      <c r="G139" s="12" t="s">
        <v>1111</v>
      </c>
      <c r="H139" s="12" t="s">
        <v>1182</v>
      </c>
      <c r="I139" s="12" t="s">
        <v>256</v>
      </c>
      <c r="J139" s="12" t="s">
        <v>2731</v>
      </c>
      <c r="K139" s="135">
        <v>1.9365000000000001</v>
      </c>
      <c r="L139" s="157"/>
      <c r="M139" s="133">
        <v>1.0397000000000001</v>
      </c>
      <c r="N139" s="13" t="s">
        <v>262</v>
      </c>
      <c r="O139" s="146">
        <v>0.32300000000000001</v>
      </c>
      <c r="P139" s="141">
        <v>1.0509999999999999</v>
      </c>
      <c r="Q139" s="141">
        <v>1.1948000000000001</v>
      </c>
      <c r="R139" s="141">
        <v>1.3918999999999999</v>
      </c>
      <c r="S139" s="143">
        <v>0.62949999999999995</v>
      </c>
      <c r="T139" s="141">
        <v>1.1475</v>
      </c>
      <c r="U139" s="141">
        <v>1.2922</v>
      </c>
      <c r="V139" s="144">
        <v>5.2600000000000001E-2</v>
      </c>
      <c r="W139" s="152">
        <v>1.3754999999999999</v>
      </c>
      <c r="X139" s="149">
        <v>2.1324000000000001</v>
      </c>
      <c r="Y139" s="149">
        <v>2.2818999999999998</v>
      </c>
      <c r="Z139" s="149">
        <v>2.4868999999999999</v>
      </c>
      <c r="AA139" s="151">
        <v>1.6941999999999999</v>
      </c>
      <c r="AB139" s="149">
        <v>2.2328000000000001</v>
      </c>
      <c r="AC139" s="149">
        <v>2.3832</v>
      </c>
      <c r="AD139" s="150">
        <v>1.0944</v>
      </c>
      <c r="AE139" s="116">
        <v>1.9365000000000001</v>
      </c>
      <c r="AF139" s="12">
        <v>0</v>
      </c>
      <c r="AG139" s="12">
        <v>309</v>
      </c>
      <c r="AH139" s="116">
        <v>598.37850000000003</v>
      </c>
      <c r="AI139" s="12" t="s">
        <v>262</v>
      </c>
      <c r="AJ139" s="116">
        <v>1.0944</v>
      </c>
      <c r="AK139" s="12" t="s">
        <v>2770</v>
      </c>
      <c r="AL139" s="116">
        <v>1.3879999999999999</v>
      </c>
      <c r="AM139" s="116">
        <v>1.0944</v>
      </c>
      <c r="AN139" s="137">
        <v>0.05</v>
      </c>
      <c r="AO139" s="116">
        <v>1.0397000000000001</v>
      </c>
      <c r="AP139" s="12">
        <v>321.26</v>
      </c>
      <c r="AQ139" s="12" t="s">
        <v>2764</v>
      </c>
      <c r="AR139" s="118">
        <v>0.05</v>
      </c>
      <c r="AS139" s="118">
        <v>0</v>
      </c>
      <c r="AT139" s="118">
        <v>0</v>
      </c>
      <c r="AU139" s="139">
        <v>0</v>
      </c>
      <c r="AV139" s="137">
        <v>0</v>
      </c>
      <c r="AW139" s="12">
        <v>1</v>
      </c>
      <c r="AX139" s="12">
        <v>1</v>
      </c>
      <c r="AY139" s="12">
        <v>1</v>
      </c>
      <c r="AZ139" s="12">
        <v>4</v>
      </c>
      <c r="BA139" s="12">
        <v>12</v>
      </c>
      <c r="BB139" s="12" t="s">
        <v>1552</v>
      </c>
    </row>
    <row r="140" spans="2:54" ht="28.8" x14ac:dyDescent="0.3">
      <c r="B140" s="12" t="s">
        <v>1105</v>
      </c>
      <c r="C140" s="12" t="s">
        <v>304</v>
      </c>
      <c r="D140" s="12" t="s">
        <v>330</v>
      </c>
      <c r="E140" s="12" t="s">
        <v>1185</v>
      </c>
      <c r="F140" s="12" t="s">
        <v>1176</v>
      </c>
      <c r="G140" s="12" t="s">
        <v>1111</v>
      </c>
      <c r="H140" s="12" t="s">
        <v>1186</v>
      </c>
      <c r="I140" s="12" t="s">
        <v>256</v>
      </c>
      <c r="J140" s="12" t="s">
        <v>2731</v>
      </c>
      <c r="K140" s="135">
        <v>2.5019999999999998</v>
      </c>
      <c r="L140" s="157"/>
      <c r="M140" s="133">
        <v>0.97799999999999998</v>
      </c>
      <c r="N140" s="13" t="s">
        <v>262</v>
      </c>
      <c r="O140" s="141">
        <v>1.3774</v>
      </c>
      <c r="P140" s="146">
        <v>0.40429999999999999</v>
      </c>
      <c r="Q140" s="141">
        <v>2.7940999999999998</v>
      </c>
      <c r="R140" s="141">
        <v>1.7519</v>
      </c>
      <c r="S140" s="146">
        <v>0.4834</v>
      </c>
      <c r="T140" s="141">
        <v>2.8752</v>
      </c>
      <c r="U140" s="146">
        <v>0.46610000000000001</v>
      </c>
      <c r="V140" s="144">
        <v>5.2699999999999997E-2</v>
      </c>
      <c r="W140" s="149">
        <v>2.3250999999999999</v>
      </c>
      <c r="X140" s="152">
        <v>1.3734</v>
      </c>
      <c r="Y140" s="149">
        <v>3.7105999999999999</v>
      </c>
      <c r="Z140" s="149">
        <v>2.6913999999999998</v>
      </c>
      <c r="AA140" s="152">
        <v>1.4508000000000001</v>
      </c>
      <c r="AB140" s="149">
        <v>3.7898999999999998</v>
      </c>
      <c r="AC140" s="152">
        <v>1.4338</v>
      </c>
      <c r="AD140" s="150">
        <v>1.0295000000000001</v>
      </c>
      <c r="AE140" s="116">
        <v>2.5019999999999998</v>
      </c>
      <c r="AF140" s="12">
        <v>0</v>
      </c>
      <c r="AG140" s="12">
        <v>281</v>
      </c>
      <c r="AH140" s="116">
        <v>703.06200000000001</v>
      </c>
      <c r="AI140" s="12" t="s">
        <v>262</v>
      </c>
      <c r="AJ140" s="116">
        <v>1.0295000000000001</v>
      </c>
      <c r="AK140" s="12" t="s">
        <v>2768</v>
      </c>
      <c r="AL140" s="116">
        <v>1.2788999999999999</v>
      </c>
      <c r="AM140" s="116">
        <v>1.0295000000000001</v>
      </c>
      <c r="AN140" s="137">
        <v>0.05</v>
      </c>
      <c r="AO140" s="116">
        <v>0.97799999999999998</v>
      </c>
      <c r="AP140" s="12">
        <v>274.83</v>
      </c>
      <c r="AQ140" s="12" t="s">
        <v>2764</v>
      </c>
      <c r="AR140" s="118">
        <v>0.05</v>
      </c>
      <c r="AS140" s="118">
        <v>0</v>
      </c>
      <c r="AT140" s="118">
        <v>0</v>
      </c>
      <c r="AU140" s="139">
        <v>0</v>
      </c>
      <c r="AV140" s="137">
        <v>0</v>
      </c>
      <c r="AW140" s="12">
        <v>1</v>
      </c>
      <c r="AX140" s="12">
        <v>1</v>
      </c>
      <c r="AY140" s="12">
        <v>1</v>
      </c>
      <c r="AZ140" s="12">
        <v>4</v>
      </c>
      <c r="BA140" s="12">
        <v>13</v>
      </c>
      <c r="BB140" s="12" t="s">
        <v>1552</v>
      </c>
    </row>
    <row r="141" spans="2:54" ht="28.8" x14ac:dyDescent="0.3">
      <c r="B141" s="12" t="s">
        <v>1105</v>
      </c>
      <c r="C141" s="12" t="s">
        <v>304</v>
      </c>
      <c r="D141" s="12" t="s">
        <v>330</v>
      </c>
      <c r="E141" s="12" t="s">
        <v>1189</v>
      </c>
      <c r="F141" s="12" t="s">
        <v>1176</v>
      </c>
      <c r="G141" s="12" t="s">
        <v>1132</v>
      </c>
      <c r="H141" s="12" t="s">
        <v>1190</v>
      </c>
      <c r="I141" s="12" t="s">
        <v>256</v>
      </c>
      <c r="J141" s="12" t="s">
        <v>2731</v>
      </c>
      <c r="K141" s="135">
        <v>3.93</v>
      </c>
      <c r="L141" s="157"/>
      <c r="M141" s="133">
        <v>2.0326</v>
      </c>
      <c r="N141" s="13" t="s">
        <v>249</v>
      </c>
      <c r="O141" s="141">
        <v>1.7024999999999999</v>
      </c>
      <c r="P141" s="144">
        <v>5.2600000000000001E-2</v>
      </c>
      <c r="Q141" s="141">
        <v>1.84</v>
      </c>
      <c r="R141" s="141">
        <v>1.4131</v>
      </c>
      <c r="S141" s="141">
        <v>1.6941999999999999</v>
      </c>
      <c r="T141" s="143">
        <v>0.98</v>
      </c>
      <c r="U141" s="145">
        <v>0.16980000000000001</v>
      </c>
      <c r="V141" s="141">
        <v>1.4446000000000001</v>
      </c>
      <c r="W141" s="149">
        <v>5.4930000000000003</v>
      </c>
      <c r="X141" s="150">
        <v>2.1396000000000002</v>
      </c>
      <c r="Y141" s="149">
        <v>5.7725</v>
      </c>
      <c r="Z141" s="149">
        <v>4.9047999999999998</v>
      </c>
      <c r="AA141" s="149">
        <v>5.4762000000000004</v>
      </c>
      <c r="AB141" s="151">
        <v>4.0244999999999997</v>
      </c>
      <c r="AC141" s="154">
        <v>2.3776999999999999</v>
      </c>
      <c r="AD141" s="149">
        <v>4.9687999999999999</v>
      </c>
      <c r="AE141" s="116">
        <v>3.93</v>
      </c>
      <c r="AF141" s="12">
        <v>0</v>
      </c>
      <c r="AG141" s="12">
        <v>318</v>
      </c>
      <c r="AH141" s="116">
        <v>1249.74</v>
      </c>
      <c r="AI141" s="12" t="s">
        <v>249</v>
      </c>
      <c r="AJ141" s="116">
        <v>2.1396000000000002</v>
      </c>
      <c r="AK141" s="12" t="s">
        <v>2771</v>
      </c>
      <c r="AL141" s="116">
        <v>2.8473000000000002</v>
      </c>
      <c r="AM141" s="116">
        <v>2.1396000000000002</v>
      </c>
      <c r="AN141" s="137">
        <v>0.05</v>
      </c>
      <c r="AO141" s="116">
        <v>2.0326</v>
      </c>
      <c r="AP141" s="12">
        <v>646.37</v>
      </c>
      <c r="AQ141" s="12" t="s">
        <v>2764</v>
      </c>
      <c r="AR141" s="118">
        <v>0.05</v>
      </c>
      <c r="AS141" s="118">
        <v>0</v>
      </c>
      <c r="AT141" s="118">
        <v>0</v>
      </c>
      <c r="AU141" s="139">
        <v>0</v>
      </c>
      <c r="AV141" s="137">
        <v>0</v>
      </c>
      <c r="AW141" s="12">
        <v>1</v>
      </c>
      <c r="AX141" s="12">
        <v>1</v>
      </c>
      <c r="AY141" s="12">
        <v>1</v>
      </c>
      <c r="AZ141" s="12">
        <v>4</v>
      </c>
      <c r="BA141" s="12">
        <v>14</v>
      </c>
      <c r="BB141" s="12" t="s">
        <v>1552</v>
      </c>
    </row>
    <row r="142" spans="2:54" ht="28.8" x14ac:dyDescent="0.3">
      <c r="B142" s="12" t="s">
        <v>1105</v>
      </c>
      <c r="C142" s="12" t="s">
        <v>304</v>
      </c>
      <c r="D142" s="12" t="s">
        <v>330</v>
      </c>
      <c r="E142" s="12" t="s">
        <v>1193</v>
      </c>
      <c r="F142" s="12" t="s">
        <v>1176</v>
      </c>
      <c r="G142" s="12" t="s">
        <v>1132</v>
      </c>
      <c r="H142" s="12" t="s">
        <v>1194</v>
      </c>
      <c r="I142" s="12" t="s">
        <v>256</v>
      </c>
      <c r="J142" s="12" t="s">
        <v>2731</v>
      </c>
      <c r="K142" s="135">
        <v>4.1580000000000004</v>
      </c>
      <c r="L142" s="157"/>
      <c r="M142" s="133">
        <v>1.2443</v>
      </c>
      <c r="N142" s="13" t="s">
        <v>254</v>
      </c>
      <c r="O142" s="141">
        <v>5.0810000000000004</v>
      </c>
      <c r="P142" s="141">
        <v>2.0514000000000001</v>
      </c>
      <c r="Q142" s="141">
        <v>4.7870999999999997</v>
      </c>
      <c r="R142" s="144">
        <v>5.2600000000000001E-2</v>
      </c>
      <c r="S142" s="141">
        <v>3.1282000000000001</v>
      </c>
      <c r="T142" s="141">
        <v>1.6294</v>
      </c>
      <c r="U142" s="141">
        <v>4.3735999999999997</v>
      </c>
      <c r="V142" s="143">
        <v>0.6431</v>
      </c>
      <c r="W142" s="149">
        <v>7.5666000000000002</v>
      </c>
      <c r="X142" s="149">
        <v>3.7968999999999999</v>
      </c>
      <c r="Y142" s="149">
        <v>7.2008999999999999</v>
      </c>
      <c r="Z142" s="150">
        <v>1.3098000000000001</v>
      </c>
      <c r="AA142" s="149">
        <v>5.1367000000000003</v>
      </c>
      <c r="AB142" s="149">
        <v>3.2717999999999998</v>
      </c>
      <c r="AC142" s="149">
        <v>6.6863999999999999</v>
      </c>
      <c r="AD142" s="151">
        <v>2.0445000000000002</v>
      </c>
      <c r="AE142" s="116">
        <v>4.1580000000000004</v>
      </c>
      <c r="AF142" s="12">
        <v>0</v>
      </c>
      <c r="AG142" s="12">
        <v>36</v>
      </c>
      <c r="AH142" s="116">
        <v>149.68799999999999</v>
      </c>
      <c r="AI142" s="12" t="s">
        <v>254</v>
      </c>
      <c r="AJ142" s="116">
        <v>1.3098000000000001</v>
      </c>
      <c r="AK142" s="12" t="s">
        <v>2788</v>
      </c>
      <c r="AL142" s="116">
        <v>2.2086999999999999</v>
      </c>
      <c r="AM142" s="116">
        <v>1.3098000000000001</v>
      </c>
      <c r="AN142" s="137">
        <v>0.05</v>
      </c>
      <c r="AO142" s="116">
        <v>1.2443</v>
      </c>
      <c r="AP142" s="12">
        <v>44.8</v>
      </c>
      <c r="AQ142" s="12" t="s">
        <v>2764</v>
      </c>
      <c r="AR142" s="118">
        <v>0.05</v>
      </c>
      <c r="AS142" s="118">
        <v>0</v>
      </c>
      <c r="AT142" s="118">
        <v>0</v>
      </c>
      <c r="AU142" s="139">
        <v>0</v>
      </c>
      <c r="AV142" s="137">
        <v>0</v>
      </c>
      <c r="AW142" s="12">
        <v>1</v>
      </c>
      <c r="AX142" s="12">
        <v>1</v>
      </c>
      <c r="AY142" s="12">
        <v>1</v>
      </c>
      <c r="AZ142" s="12">
        <v>4</v>
      </c>
      <c r="BA142" s="12">
        <v>15</v>
      </c>
      <c r="BB142" s="12" t="s">
        <v>1552</v>
      </c>
    </row>
    <row r="143" spans="2:54" ht="28.8" x14ac:dyDescent="0.3">
      <c r="B143" s="12" t="s">
        <v>1105</v>
      </c>
      <c r="C143" s="12" t="s">
        <v>304</v>
      </c>
      <c r="D143" s="12" t="s">
        <v>330</v>
      </c>
      <c r="E143" s="12" t="s">
        <v>1197</v>
      </c>
      <c r="F143" s="12" t="s">
        <v>1176</v>
      </c>
      <c r="G143" s="12" t="s">
        <v>1132</v>
      </c>
      <c r="H143" s="12" t="s">
        <v>1198</v>
      </c>
      <c r="I143" s="12" t="s">
        <v>256</v>
      </c>
      <c r="J143" s="12" t="s">
        <v>2731</v>
      </c>
      <c r="K143" s="135">
        <v>4.7160000000000002</v>
      </c>
      <c r="L143" s="157"/>
      <c r="M143" s="133">
        <v>1.61</v>
      </c>
      <c r="N143" s="13" t="s">
        <v>254</v>
      </c>
      <c r="O143" s="143">
        <v>0.77700000000000002</v>
      </c>
      <c r="P143" s="141">
        <v>2.9022999999999999</v>
      </c>
      <c r="Q143" s="141">
        <v>2.3858999999999999</v>
      </c>
      <c r="R143" s="144">
        <v>5.2600000000000001E-2</v>
      </c>
      <c r="S143" s="141">
        <v>3.073</v>
      </c>
      <c r="T143" s="141">
        <v>1.4398</v>
      </c>
      <c r="U143" s="141">
        <v>1.8793</v>
      </c>
      <c r="V143" s="141">
        <v>2.1480000000000001</v>
      </c>
      <c r="W143" s="151">
        <v>2.8609</v>
      </c>
      <c r="X143" s="149">
        <v>6.2827000000000002</v>
      </c>
      <c r="Y143" s="149">
        <v>5.4512999999999998</v>
      </c>
      <c r="Z143" s="150">
        <v>1.6947000000000001</v>
      </c>
      <c r="AA143" s="149">
        <v>6.5575999999999999</v>
      </c>
      <c r="AB143" s="149">
        <v>3.9281000000000001</v>
      </c>
      <c r="AC143" s="149">
        <v>4.6356000000000002</v>
      </c>
      <c r="AD143" s="149">
        <v>5.0682</v>
      </c>
      <c r="AE143" s="116">
        <v>4.7160000000000002</v>
      </c>
      <c r="AF143" s="12">
        <v>0</v>
      </c>
      <c r="AG143" s="12">
        <v>87</v>
      </c>
      <c r="AH143" s="116">
        <v>410.29199999999997</v>
      </c>
      <c r="AI143" s="12" t="s">
        <v>254</v>
      </c>
      <c r="AJ143" s="116">
        <v>1.6947000000000001</v>
      </c>
      <c r="AK143" s="12" t="s">
        <v>2920</v>
      </c>
      <c r="AL143" s="116">
        <v>2.8279000000000001</v>
      </c>
      <c r="AM143" s="116">
        <v>1.6947000000000001</v>
      </c>
      <c r="AN143" s="137">
        <v>0.05</v>
      </c>
      <c r="AO143" s="116">
        <v>1.61</v>
      </c>
      <c r="AP143" s="12">
        <v>140.07</v>
      </c>
      <c r="AQ143" s="12" t="s">
        <v>2764</v>
      </c>
      <c r="AR143" s="118">
        <v>0.05</v>
      </c>
      <c r="AS143" s="118">
        <v>0</v>
      </c>
      <c r="AT143" s="118">
        <v>0</v>
      </c>
      <c r="AU143" s="139">
        <v>0</v>
      </c>
      <c r="AV143" s="137">
        <v>0</v>
      </c>
      <c r="AW143" s="12">
        <v>1</v>
      </c>
      <c r="AX143" s="12">
        <v>1</v>
      </c>
      <c r="AY143" s="12">
        <v>1</v>
      </c>
      <c r="AZ143" s="12">
        <v>4</v>
      </c>
      <c r="BA143" s="12">
        <v>16</v>
      </c>
      <c r="BB143" s="12" t="s">
        <v>1552</v>
      </c>
    </row>
    <row r="144" spans="2:54" ht="28.8" x14ac:dyDescent="0.3">
      <c r="B144" s="12" t="s">
        <v>1105</v>
      </c>
      <c r="C144" s="12" t="s">
        <v>304</v>
      </c>
      <c r="D144" s="12" t="s">
        <v>330</v>
      </c>
      <c r="E144" s="12" t="s">
        <v>1201</v>
      </c>
      <c r="F144" s="12" t="s">
        <v>1176</v>
      </c>
      <c r="G144" s="12" t="s">
        <v>1132</v>
      </c>
      <c r="H144" s="12" t="s">
        <v>1202</v>
      </c>
      <c r="I144" s="12" t="s">
        <v>256</v>
      </c>
      <c r="J144" s="12" t="s">
        <v>2731</v>
      </c>
      <c r="K144" s="135">
        <v>5.97</v>
      </c>
      <c r="L144" s="157"/>
      <c r="M144" s="133">
        <v>5.3730000000000002</v>
      </c>
      <c r="N144" s="13" t="s">
        <v>1104</v>
      </c>
      <c r="O144" s="143">
        <v>0.82389999999999997</v>
      </c>
      <c r="P144" s="147">
        <v>0.14530000000000001</v>
      </c>
      <c r="Q144" s="143">
        <v>0.71730000000000005</v>
      </c>
      <c r="R144" s="143">
        <v>0.64070000000000005</v>
      </c>
      <c r="S144" s="145">
        <v>0.15640000000000001</v>
      </c>
      <c r="T144" s="147">
        <v>0.14990000000000001</v>
      </c>
      <c r="U144" s="143">
        <v>0.53949999999999998</v>
      </c>
      <c r="V144" s="142"/>
      <c r="W144" s="151">
        <v>9.7996999999999996</v>
      </c>
      <c r="X144" s="155">
        <v>6.1536999999999997</v>
      </c>
      <c r="Y144" s="151">
        <v>9.2270000000000003</v>
      </c>
      <c r="Z144" s="151">
        <v>8.8155999999999999</v>
      </c>
      <c r="AA144" s="154">
        <v>6.2133000000000003</v>
      </c>
      <c r="AB144" s="155">
        <v>6.1786000000000003</v>
      </c>
      <c r="AC144" s="151">
        <v>8.2719000000000005</v>
      </c>
      <c r="AD144" s="153"/>
      <c r="AE144" s="116">
        <v>5.97</v>
      </c>
      <c r="AF144" s="12">
        <v>0</v>
      </c>
      <c r="AG144" s="12">
        <v>596</v>
      </c>
      <c r="AH144" s="116">
        <v>3558.12</v>
      </c>
      <c r="AI144" s="12" t="s">
        <v>249</v>
      </c>
      <c r="AJ144" s="116">
        <v>6.1536999999999997</v>
      </c>
      <c r="AK144" s="12" t="s">
        <v>2784</v>
      </c>
      <c r="AL144" s="116">
        <v>6.1818999999999997</v>
      </c>
      <c r="AM144" s="116">
        <v>5.97</v>
      </c>
      <c r="AN144" s="137">
        <v>0.1</v>
      </c>
      <c r="AO144" s="116">
        <v>5.3730000000000002</v>
      </c>
      <c r="AP144" s="12">
        <v>3202.31</v>
      </c>
      <c r="AQ144" s="12" t="s">
        <v>2767</v>
      </c>
      <c r="AR144" s="118">
        <v>0.1</v>
      </c>
      <c r="AS144" s="118">
        <v>0</v>
      </c>
      <c r="AT144" s="118">
        <v>0</v>
      </c>
      <c r="AU144" s="139">
        <v>0</v>
      </c>
      <c r="AV144" s="137">
        <v>0</v>
      </c>
      <c r="AW144" s="12">
        <v>1</v>
      </c>
      <c r="AX144" s="12">
        <v>1</v>
      </c>
      <c r="AY144" s="12">
        <v>1</v>
      </c>
      <c r="AZ144" s="12">
        <v>4</v>
      </c>
      <c r="BA144" s="12">
        <v>17</v>
      </c>
      <c r="BB144" s="12" t="s">
        <v>1552</v>
      </c>
    </row>
    <row r="145" spans="2:54" ht="28.8" x14ac:dyDescent="0.3">
      <c r="B145" s="12" t="s">
        <v>1105</v>
      </c>
      <c r="C145" s="12" t="s">
        <v>304</v>
      </c>
      <c r="D145" s="12" t="s">
        <v>330</v>
      </c>
      <c r="E145" s="12" t="s">
        <v>1205</v>
      </c>
      <c r="F145" s="12" t="s">
        <v>1176</v>
      </c>
      <c r="G145" s="12" t="s">
        <v>1157</v>
      </c>
      <c r="H145" s="12" t="s">
        <v>1206</v>
      </c>
      <c r="I145" s="12" t="s">
        <v>256</v>
      </c>
      <c r="J145" s="12" t="s">
        <v>2731</v>
      </c>
      <c r="K145" s="135">
        <v>12.88</v>
      </c>
      <c r="L145" s="157"/>
      <c r="M145" s="133">
        <v>5.9165999999999999</v>
      </c>
      <c r="N145" s="13" t="s">
        <v>251</v>
      </c>
      <c r="O145" s="142"/>
      <c r="P145" s="141">
        <v>1.9762</v>
      </c>
      <c r="Q145" s="144">
        <v>5.2600000000000001E-2</v>
      </c>
      <c r="R145" s="143">
        <v>0.65580000000000005</v>
      </c>
      <c r="S145" s="141">
        <v>2.2787999999999999</v>
      </c>
      <c r="T145" s="141">
        <v>2.0478999999999998</v>
      </c>
      <c r="U145" s="143">
        <v>0.51849999999999996</v>
      </c>
      <c r="V145" s="142"/>
      <c r="W145" s="153"/>
      <c r="X145" s="149">
        <v>17.609000000000002</v>
      </c>
      <c r="Y145" s="150">
        <v>6.2279999999999998</v>
      </c>
      <c r="Z145" s="151">
        <v>9.7967999999999993</v>
      </c>
      <c r="AA145" s="149">
        <v>19.3992</v>
      </c>
      <c r="AB145" s="149">
        <v>18.033000000000001</v>
      </c>
      <c r="AC145" s="151">
        <v>8.9845000000000006</v>
      </c>
      <c r="AD145" s="153"/>
      <c r="AE145" s="116">
        <v>12.88</v>
      </c>
      <c r="AF145" s="12">
        <v>0</v>
      </c>
      <c r="AG145" s="12">
        <v>137</v>
      </c>
      <c r="AH145" s="116">
        <v>1764.56</v>
      </c>
      <c r="AI145" s="12" t="s">
        <v>251</v>
      </c>
      <c r="AJ145" s="116">
        <v>6.2279999999999998</v>
      </c>
      <c r="AK145" s="12" t="s">
        <v>2773</v>
      </c>
      <c r="AL145" s="116">
        <v>8.3363999999999994</v>
      </c>
      <c r="AM145" s="116">
        <v>6.2279999999999998</v>
      </c>
      <c r="AN145" s="137">
        <v>0.05</v>
      </c>
      <c r="AO145" s="116">
        <v>5.9165999999999999</v>
      </c>
      <c r="AP145" s="12">
        <v>810.57</v>
      </c>
      <c r="AQ145" s="12" t="s">
        <v>2764</v>
      </c>
      <c r="AR145" s="118">
        <v>0.05</v>
      </c>
      <c r="AS145" s="118">
        <v>0</v>
      </c>
      <c r="AT145" s="118">
        <v>0</v>
      </c>
      <c r="AU145" s="139">
        <v>0</v>
      </c>
      <c r="AV145" s="137">
        <v>0</v>
      </c>
      <c r="AW145" s="12">
        <v>1</v>
      </c>
      <c r="AX145" s="12">
        <v>1</v>
      </c>
      <c r="AY145" s="12">
        <v>1</v>
      </c>
      <c r="AZ145" s="12">
        <v>4</v>
      </c>
      <c r="BA145" s="12">
        <v>18</v>
      </c>
      <c r="BB145" s="12" t="s">
        <v>1552</v>
      </c>
    </row>
    <row r="146" spans="2:54" ht="28.8" x14ac:dyDescent="0.3">
      <c r="B146" s="12" t="s">
        <v>1105</v>
      </c>
      <c r="C146" s="12" t="s">
        <v>304</v>
      </c>
      <c r="D146" s="12" t="s">
        <v>330</v>
      </c>
      <c r="E146" s="12" t="s">
        <v>1209</v>
      </c>
      <c r="F146" s="12" t="s">
        <v>1176</v>
      </c>
      <c r="G146" s="12" t="s">
        <v>1157</v>
      </c>
      <c r="H146" s="12" t="s">
        <v>1210</v>
      </c>
      <c r="I146" s="12" t="s">
        <v>256</v>
      </c>
      <c r="J146" s="12" t="s">
        <v>2731</v>
      </c>
      <c r="K146" s="135">
        <v>17.61</v>
      </c>
      <c r="L146" s="157"/>
      <c r="M146" s="133">
        <v>5.0433000000000003</v>
      </c>
      <c r="N146" s="13" t="s">
        <v>256</v>
      </c>
      <c r="O146" s="142"/>
      <c r="P146" s="143">
        <v>0.81759999999999999</v>
      </c>
      <c r="Q146" s="141">
        <v>2.2675999999999998</v>
      </c>
      <c r="R146" s="146">
        <v>0.30990000000000001</v>
      </c>
      <c r="S146" s="144">
        <v>5.2600000000000001E-2</v>
      </c>
      <c r="T146" s="143">
        <v>0.95130000000000003</v>
      </c>
      <c r="U146" s="141">
        <v>1.873</v>
      </c>
      <c r="V146" s="141">
        <v>2.3727</v>
      </c>
      <c r="W146" s="153"/>
      <c r="X146" s="151">
        <v>9.1666000000000007</v>
      </c>
      <c r="Y146" s="149">
        <v>16.479500000000002</v>
      </c>
      <c r="Z146" s="152">
        <v>6.6063999999999998</v>
      </c>
      <c r="AA146" s="150">
        <v>5.3087</v>
      </c>
      <c r="AB146" s="151">
        <v>9.8407999999999998</v>
      </c>
      <c r="AC146" s="149">
        <v>14.4893</v>
      </c>
      <c r="AD146" s="149">
        <v>17.009499999999999</v>
      </c>
      <c r="AE146" s="116">
        <v>17.61</v>
      </c>
      <c r="AF146" s="12">
        <v>0</v>
      </c>
      <c r="AG146" s="12">
        <v>359</v>
      </c>
      <c r="AH146" s="116">
        <v>6321.99</v>
      </c>
      <c r="AI146" s="12" t="s">
        <v>256</v>
      </c>
      <c r="AJ146" s="116">
        <v>5.3087</v>
      </c>
      <c r="AK146" s="12" t="s">
        <v>2921</v>
      </c>
      <c r="AL146" s="116">
        <v>7.0271999999999997</v>
      </c>
      <c r="AM146" s="116">
        <v>5.3087</v>
      </c>
      <c r="AN146" s="137">
        <v>0.05</v>
      </c>
      <c r="AO146" s="116">
        <v>5.0433000000000003</v>
      </c>
      <c r="AP146" s="12">
        <v>1810.53</v>
      </c>
      <c r="AQ146" s="12" t="s">
        <v>2764</v>
      </c>
      <c r="AR146" s="118">
        <v>0.05</v>
      </c>
      <c r="AS146" s="118">
        <v>0</v>
      </c>
      <c r="AT146" s="118">
        <v>0</v>
      </c>
      <c r="AU146" s="139">
        <v>0</v>
      </c>
      <c r="AV146" s="137">
        <v>0</v>
      </c>
      <c r="AW146" s="12">
        <v>1</v>
      </c>
      <c r="AX146" s="12">
        <v>1</v>
      </c>
      <c r="AY146" s="12">
        <v>1</v>
      </c>
      <c r="AZ146" s="12">
        <v>4</v>
      </c>
      <c r="BA146" s="12">
        <v>19</v>
      </c>
      <c r="BB146" s="12" t="s">
        <v>1552</v>
      </c>
    </row>
    <row r="147" spans="2:54" ht="28.8" x14ac:dyDescent="0.3">
      <c r="B147" s="12" t="s">
        <v>1105</v>
      </c>
      <c r="C147" s="12" t="s">
        <v>304</v>
      </c>
      <c r="D147" s="12" t="s">
        <v>330</v>
      </c>
      <c r="E147" s="12" t="s">
        <v>1213</v>
      </c>
      <c r="F147" s="12" t="s">
        <v>1176</v>
      </c>
      <c r="G147" s="12" t="s">
        <v>1157</v>
      </c>
      <c r="H147" s="12" t="s">
        <v>1214</v>
      </c>
      <c r="I147" s="12" t="s">
        <v>256</v>
      </c>
      <c r="J147" s="12" t="s">
        <v>2731</v>
      </c>
      <c r="K147" s="135">
        <v>22.88</v>
      </c>
      <c r="L147" s="157"/>
      <c r="M147" s="133">
        <v>15.836399999999999</v>
      </c>
      <c r="N147" s="13" t="s">
        <v>256</v>
      </c>
      <c r="O147" s="142"/>
      <c r="P147" s="141">
        <v>1.3926000000000001</v>
      </c>
      <c r="Q147" s="143">
        <v>0.66579999999999995</v>
      </c>
      <c r="R147" s="146">
        <v>0.43359999999999999</v>
      </c>
      <c r="S147" s="144">
        <v>5.2600000000000001E-2</v>
      </c>
      <c r="T147" s="141">
        <v>1.3898999999999999</v>
      </c>
      <c r="U147" s="141">
        <v>1.6664000000000001</v>
      </c>
      <c r="V147" s="147">
        <v>0.14410000000000001</v>
      </c>
      <c r="W147" s="153"/>
      <c r="X147" s="149">
        <v>37.889600000000002</v>
      </c>
      <c r="Y147" s="151">
        <v>26.379799999999999</v>
      </c>
      <c r="Z147" s="152">
        <v>22.703800000000001</v>
      </c>
      <c r="AA147" s="150">
        <v>16.669899999999998</v>
      </c>
      <c r="AB147" s="149">
        <v>37.847999999999999</v>
      </c>
      <c r="AC147" s="149">
        <v>42.226700000000001</v>
      </c>
      <c r="AD147" s="155">
        <v>18.118400000000001</v>
      </c>
      <c r="AE147" s="116">
        <v>22.88</v>
      </c>
      <c r="AF147" s="12">
        <v>0</v>
      </c>
      <c r="AG147" s="12">
        <v>310</v>
      </c>
      <c r="AH147" s="116">
        <v>7092.8</v>
      </c>
      <c r="AI147" s="12" t="s">
        <v>256</v>
      </c>
      <c r="AJ147" s="116">
        <v>16.669899999999998</v>
      </c>
      <c r="AK147" s="12" t="s">
        <v>2774</v>
      </c>
      <c r="AL147" s="116">
        <v>19.164000000000001</v>
      </c>
      <c r="AM147" s="116">
        <v>16.669899999999998</v>
      </c>
      <c r="AN147" s="137">
        <v>0.05</v>
      </c>
      <c r="AO147" s="116">
        <v>15.836399999999999</v>
      </c>
      <c r="AP147" s="12">
        <v>4909.29</v>
      </c>
      <c r="AQ147" s="12" t="s">
        <v>2764</v>
      </c>
      <c r="AR147" s="118">
        <v>0.05</v>
      </c>
      <c r="AS147" s="118">
        <v>0</v>
      </c>
      <c r="AT147" s="118">
        <v>0</v>
      </c>
      <c r="AU147" s="139">
        <v>0</v>
      </c>
      <c r="AV147" s="137">
        <v>0</v>
      </c>
      <c r="AW147" s="12">
        <v>1</v>
      </c>
      <c r="AX147" s="12">
        <v>1</v>
      </c>
      <c r="AY147" s="12">
        <v>1</v>
      </c>
      <c r="AZ147" s="12">
        <v>4</v>
      </c>
      <c r="BA147" s="12">
        <v>20</v>
      </c>
      <c r="BB147" s="12" t="s">
        <v>1552</v>
      </c>
    </row>
    <row r="148" spans="2:54" ht="28.8" x14ac:dyDescent="0.3">
      <c r="B148" s="12" t="s">
        <v>1105</v>
      </c>
      <c r="C148" s="12" t="s">
        <v>304</v>
      </c>
      <c r="D148" s="12" t="s">
        <v>330</v>
      </c>
      <c r="E148" s="12" t="s">
        <v>1217</v>
      </c>
      <c r="F148" s="12" t="s">
        <v>1218</v>
      </c>
      <c r="G148" s="12" t="s">
        <v>1111</v>
      </c>
      <c r="H148" s="12" t="s">
        <v>1219</v>
      </c>
      <c r="I148" s="12" t="s">
        <v>259</v>
      </c>
      <c r="J148" s="12" t="s">
        <v>2731</v>
      </c>
      <c r="K148" s="135">
        <v>23.08</v>
      </c>
      <c r="L148" s="157"/>
      <c r="M148" s="133">
        <v>15.0021</v>
      </c>
      <c r="N148" s="13" t="s">
        <v>260</v>
      </c>
      <c r="O148" s="140">
        <v>-0.18679999999999999</v>
      </c>
      <c r="P148" s="147">
        <v>0.1497</v>
      </c>
      <c r="Q148" s="141">
        <v>1.4461999999999999</v>
      </c>
      <c r="R148" s="143">
        <v>0.81389999999999996</v>
      </c>
      <c r="S148" s="142"/>
      <c r="T148" s="140">
        <v>-7.9699999999999993E-2</v>
      </c>
      <c r="U148" s="144">
        <v>5.2600000000000001E-2</v>
      </c>
      <c r="V148" s="146">
        <v>0.4803</v>
      </c>
      <c r="W148" s="148">
        <v>12.2</v>
      </c>
      <c r="X148" s="155">
        <v>17.247499999999999</v>
      </c>
      <c r="Y148" s="149">
        <v>36.698599999999999</v>
      </c>
      <c r="Z148" s="151">
        <v>27.212800000000001</v>
      </c>
      <c r="AA148" s="153"/>
      <c r="AB148" s="148">
        <v>13.8065</v>
      </c>
      <c r="AC148" s="150">
        <v>15.791700000000001</v>
      </c>
      <c r="AD148" s="152">
        <v>22.207000000000001</v>
      </c>
      <c r="AE148" s="116">
        <v>23.08</v>
      </c>
      <c r="AF148" s="12">
        <v>0</v>
      </c>
      <c r="AG148" s="12">
        <v>152</v>
      </c>
      <c r="AH148" s="116">
        <v>3508.16</v>
      </c>
      <c r="AI148" s="12" t="s">
        <v>260</v>
      </c>
      <c r="AJ148" s="116">
        <v>15.791700000000001</v>
      </c>
      <c r="AK148" s="12" t="s">
        <v>2945</v>
      </c>
      <c r="AL148" s="116">
        <v>18.415400000000002</v>
      </c>
      <c r="AM148" s="116">
        <v>15.791700000000001</v>
      </c>
      <c r="AN148" s="137">
        <v>0.05</v>
      </c>
      <c r="AO148" s="116">
        <v>15.0021</v>
      </c>
      <c r="AP148" s="12">
        <v>2280.3200000000002</v>
      </c>
      <c r="AQ148" s="12" t="s">
        <v>2764</v>
      </c>
      <c r="AR148" s="118">
        <v>0.05</v>
      </c>
      <c r="AS148" s="118">
        <v>0</v>
      </c>
      <c r="AT148" s="118">
        <v>0</v>
      </c>
      <c r="AU148" s="139">
        <v>0</v>
      </c>
      <c r="AV148" s="137">
        <v>0</v>
      </c>
      <c r="AW148" s="12">
        <v>1</v>
      </c>
      <c r="AX148" s="12">
        <v>1</v>
      </c>
      <c r="AY148" s="12">
        <v>1</v>
      </c>
      <c r="AZ148" s="12">
        <v>4</v>
      </c>
      <c r="BA148" s="12">
        <v>21</v>
      </c>
      <c r="BB148" s="12" t="s">
        <v>1552</v>
      </c>
    </row>
    <row r="149" spans="2:54" ht="28.8" x14ac:dyDescent="0.3">
      <c r="B149" s="12" t="s">
        <v>1105</v>
      </c>
      <c r="C149" s="12" t="s">
        <v>304</v>
      </c>
      <c r="D149" s="12" t="s">
        <v>330</v>
      </c>
      <c r="E149" s="12" t="s">
        <v>1222</v>
      </c>
      <c r="F149" s="12" t="s">
        <v>1218</v>
      </c>
      <c r="G149" s="12" t="s">
        <v>1111</v>
      </c>
      <c r="H149" s="12" t="s">
        <v>1223</v>
      </c>
      <c r="I149" s="12" t="s">
        <v>259</v>
      </c>
      <c r="J149" s="12" t="s">
        <v>2731</v>
      </c>
      <c r="K149" s="135">
        <v>28.5</v>
      </c>
      <c r="L149" s="157"/>
      <c r="M149" s="133">
        <v>18.458600000000001</v>
      </c>
      <c r="N149" s="13" t="s">
        <v>260</v>
      </c>
      <c r="O149" s="141">
        <v>1.7764</v>
      </c>
      <c r="P149" s="140">
        <v>-0.2185</v>
      </c>
      <c r="Q149" s="143">
        <v>0.69220000000000004</v>
      </c>
      <c r="R149" s="140">
        <v>-9.5399999999999999E-2</v>
      </c>
      <c r="S149" s="142"/>
      <c r="T149" s="140">
        <v>-0.50960000000000005</v>
      </c>
      <c r="U149" s="144">
        <v>5.2600000000000001E-2</v>
      </c>
      <c r="V149" s="143">
        <v>0.85760000000000003</v>
      </c>
      <c r="W149" s="149">
        <v>51.249299999999998</v>
      </c>
      <c r="X149" s="148">
        <v>14.425599999999999</v>
      </c>
      <c r="Y149" s="151">
        <v>31.235199999999999</v>
      </c>
      <c r="Z149" s="148">
        <v>16.697099999999999</v>
      </c>
      <c r="AA149" s="153"/>
      <c r="AB149" s="148">
        <v>9.0519999999999996</v>
      </c>
      <c r="AC149" s="150">
        <v>19.430099999999999</v>
      </c>
      <c r="AD149" s="151">
        <v>34.288600000000002</v>
      </c>
      <c r="AE149" s="116">
        <v>28.5</v>
      </c>
      <c r="AF149" s="12">
        <v>0</v>
      </c>
      <c r="AG149" s="12">
        <v>416</v>
      </c>
      <c r="AH149" s="116">
        <v>11856</v>
      </c>
      <c r="AI149" s="12" t="s">
        <v>260</v>
      </c>
      <c r="AJ149" s="116">
        <v>19.430099999999999</v>
      </c>
      <c r="AK149" s="12" t="s">
        <v>2922</v>
      </c>
      <c r="AL149" s="116">
        <v>28.318000000000001</v>
      </c>
      <c r="AM149" s="116">
        <v>19.430099999999999</v>
      </c>
      <c r="AN149" s="137">
        <v>0.05</v>
      </c>
      <c r="AO149" s="116">
        <v>18.458600000000001</v>
      </c>
      <c r="AP149" s="12">
        <v>7678.78</v>
      </c>
      <c r="AQ149" s="12" t="s">
        <v>2764</v>
      </c>
      <c r="AR149" s="118">
        <v>0.05</v>
      </c>
      <c r="AS149" s="118">
        <v>0</v>
      </c>
      <c r="AT149" s="118">
        <v>0</v>
      </c>
      <c r="AU149" s="139">
        <v>0</v>
      </c>
      <c r="AV149" s="137">
        <v>0</v>
      </c>
      <c r="AW149" s="12">
        <v>1</v>
      </c>
      <c r="AX149" s="12">
        <v>1</v>
      </c>
      <c r="AY149" s="12">
        <v>1</v>
      </c>
      <c r="AZ149" s="12">
        <v>4</v>
      </c>
      <c r="BA149" s="12">
        <v>22</v>
      </c>
      <c r="BB149" s="12" t="s">
        <v>1552</v>
      </c>
    </row>
    <row r="150" spans="2:54" ht="28.8" x14ac:dyDescent="0.3">
      <c r="B150" s="12" t="s">
        <v>1105</v>
      </c>
      <c r="C150" s="12" t="s">
        <v>304</v>
      </c>
      <c r="D150" s="12" t="s">
        <v>330</v>
      </c>
      <c r="E150" s="12" t="s">
        <v>1226</v>
      </c>
      <c r="F150" s="12" t="s">
        <v>1218</v>
      </c>
      <c r="G150" s="12" t="s">
        <v>1111</v>
      </c>
      <c r="H150" s="12" t="s">
        <v>1227</v>
      </c>
      <c r="I150" s="12" t="s">
        <v>259</v>
      </c>
      <c r="J150" s="12" t="s">
        <v>2731</v>
      </c>
      <c r="K150" s="135">
        <v>30.524000000000001</v>
      </c>
      <c r="L150" s="157"/>
      <c r="M150" s="133">
        <v>18.593800000000002</v>
      </c>
      <c r="N150" s="13" t="s">
        <v>259</v>
      </c>
      <c r="O150" s="143">
        <v>0.81140000000000001</v>
      </c>
      <c r="P150" s="141">
        <v>1.6207</v>
      </c>
      <c r="Q150" s="143">
        <v>0.62339999999999995</v>
      </c>
      <c r="R150" s="143">
        <v>0.95909999999999995</v>
      </c>
      <c r="S150" s="142"/>
      <c r="T150" s="144">
        <v>5.2600000000000001E-2</v>
      </c>
      <c r="U150" s="141">
        <v>1.7121</v>
      </c>
      <c r="V150" s="140">
        <v>-0.22339999999999999</v>
      </c>
      <c r="W150" s="151">
        <v>33.681100000000001</v>
      </c>
      <c r="X150" s="149">
        <v>48.728200000000001</v>
      </c>
      <c r="Y150" s="151">
        <v>30.1858</v>
      </c>
      <c r="Z150" s="151">
        <v>36.427599999999998</v>
      </c>
      <c r="AA150" s="153"/>
      <c r="AB150" s="150">
        <v>19.572399999999998</v>
      </c>
      <c r="AC150" s="149">
        <v>50.4285</v>
      </c>
      <c r="AD150" s="148">
        <v>14.440099999999999</v>
      </c>
      <c r="AE150" s="116">
        <v>30.524000000000001</v>
      </c>
      <c r="AF150" s="12">
        <v>0</v>
      </c>
      <c r="AG150" s="12">
        <v>584</v>
      </c>
      <c r="AH150" s="116">
        <v>17826.016</v>
      </c>
      <c r="AI150" s="12" t="s">
        <v>259</v>
      </c>
      <c r="AJ150" s="116">
        <v>19.572399999999998</v>
      </c>
      <c r="AK150" s="12" t="s">
        <v>2805</v>
      </c>
      <c r="AL150" s="116">
        <v>27.813099999999999</v>
      </c>
      <c r="AM150" s="116">
        <v>19.572399999999998</v>
      </c>
      <c r="AN150" s="137">
        <v>0.05</v>
      </c>
      <c r="AO150" s="116">
        <v>18.593800000000002</v>
      </c>
      <c r="AP150" s="12">
        <v>10858.77</v>
      </c>
      <c r="AQ150" s="12" t="s">
        <v>2764</v>
      </c>
      <c r="AR150" s="118">
        <v>0.05</v>
      </c>
      <c r="AS150" s="118">
        <v>0</v>
      </c>
      <c r="AT150" s="118">
        <v>0</v>
      </c>
      <c r="AU150" s="139">
        <v>0</v>
      </c>
      <c r="AV150" s="137">
        <v>0</v>
      </c>
      <c r="AW150" s="12">
        <v>1</v>
      </c>
      <c r="AX150" s="12">
        <v>1</v>
      </c>
      <c r="AY150" s="12">
        <v>1</v>
      </c>
      <c r="AZ150" s="12">
        <v>4</v>
      </c>
      <c r="BA150" s="12">
        <v>23</v>
      </c>
      <c r="BB150" s="12" t="s">
        <v>1552</v>
      </c>
    </row>
    <row r="151" spans="2:54" ht="28.8" x14ac:dyDescent="0.3">
      <c r="B151" s="12" t="s">
        <v>1105</v>
      </c>
      <c r="C151" s="12" t="s">
        <v>304</v>
      </c>
      <c r="D151" s="12" t="s">
        <v>330</v>
      </c>
      <c r="E151" s="12" t="s">
        <v>1230</v>
      </c>
      <c r="F151" s="12" t="s">
        <v>1218</v>
      </c>
      <c r="G151" s="12" t="s">
        <v>1132</v>
      </c>
      <c r="H151" s="12" t="s">
        <v>1231</v>
      </c>
      <c r="I151" s="12" t="s">
        <v>259</v>
      </c>
      <c r="J151" s="12" t="s">
        <v>2731</v>
      </c>
      <c r="K151" s="135">
        <v>49.24</v>
      </c>
      <c r="L151" s="157"/>
      <c r="M151" s="133">
        <v>30.507200000000001</v>
      </c>
      <c r="N151" s="13" t="s">
        <v>260</v>
      </c>
      <c r="O151" s="143">
        <v>0.83730000000000004</v>
      </c>
      <c r="P151" s="143">
        <v>0.95469999999999999</v>
      </c>
      <c r="Q151" s="146">
        <v>0.25940000000000002</v>
      </c>
      <c r="R151" s="141">
        <v>1.3489</v>
      </c>
      <c r="S151" s="142"/>
      <c r="T151" s="141">
        <v>1.4698</v>
      </c>
      <c r="U151" s="144">
        <v>5.2600000000000001E-2</v>
      </c>
      <c r="V151" s="140">
        <v>-0.12790000000000001</v>
      </c>
      <c r="W151" s="151">
        <v>56.051499999999997</v>
      </c>
      <c r="X151" s="151">
        <v>59.633000000000003</v>
      </c>
      <c r="Y151" s="152">
        <v>38.420999999999999</v>
      </c>
      <c r="Z151" s="149">
        <v>71.656999999999996</v>
      </c>
      <c r="AA151" s="153"/>
      <c r="AB151" s="149">
        <v>75.347800000000007</v>
      </c>
      <c r="AC151" s="150">
        <v>32.1128</v>
      </c>
      <c r="AD151" s="148">
        <v>26.606400000000001</v>
      </c>
      <c r="AE151" s="116">
        <v>49.24</v>
      </c>
      <c r="AF151" s="12">
        <v>0</v>
      </c>
      <c r="AG151" s="12">
        <v>562</v>
      </c>
      <c r="AH151" s="116">
        <v>27672.880000000001</v>
      </c>
      <c r="AI151" s="12" t="s">
        <v>260</v>
      </c>
      <c r="AJ151" s="116">
        <v>32.1128</v>
      </c>
      <c r="AK151" s="12" t="s">
        <v>2946</v>
      </c>
      <c r="AL151" s="116">
        <v>42.195099999999996</v>
      </c>
      <c r="AM151" s="116">
        <v>32.1128</v>
      </c>
      <c r="AN151" s="137">
        <v>0.05</v>
      </c>
      <c r="AO151" s="116">
        <v>30.507200000000001</v>
      </c>
      <c r="AP151" s="12">
        <v>17145.02</v>
      </c>
      <c r="AQ151" s="12" t="s">
        <v>2764</v>
      </c>
      <c r="AR151" s="118">
        <v>0.05</v>
      </c>
      <c r="AS151" s="118">
        <v>0</v>
      </c>
      <c r="AT151" s="118">
        <v>0</v>
      </c>
      <c r="AU151" s="139">
        <v>0</v>
      </c>
      <c r="AV151" s="137">
        <v>0</v>
      </c>
      <c r="AW151" s="12">
        <v>1</v>
      </c>
      <c r="AX151" s="12">
        <v>1</v>
      </c>
      <c r="AY151" s="12">
        <v>1</v>
      </c>
      <c r="AZ151" s="12">
        <v>4</v>
      </c>
      <c r="BA151" s="12">
        <v>24</v>
      </c>
      <c r="BB151" s="12" t="s">
        <v>1552</v>
      </c>
    </row>
    <row r="152" spans="2:54" ht="28.8" x14ac:dyDescent="0.3">
      <c r="B152" s="12" t="s">
        <v>1105</v>
      </c>
      <c r="C152" s="12" t="s">
        <v>304</v>
      </c>
      <c r="D152" s="12" t="s">
        <v>330</v>
      </c>
      <c r="E152" s="12" t="s">
        <v>1234</v>
      </c>
      <c r="F152" s="12" t="s">
        <v>1218</v>
      </c>
      <c r="G152" s="12" t="s">
        <v>1132</v>
      </c>
      <c r="H152" s="12" t="s">
        <v>1235</v>
      </c>
      <c r="I152" s="12" t="s">
        <v>259</v>
      </c>
      <c r="J152" s="12" t="s">
        <v>2731</v>
      </c>
      <c r="K152" s="135">
        <v>66.900000000000006</v>
      </c>
      <c r="L152" s="157"/>
      <c r="M152" s="133">
        <v>60.21</v>
      </c>
      <c r="N152" s="13" t="s">
        <v>1104</v>
      </c>
      <c r="O152" s="140">
        <v>-0.4617</v>
      </c>
      <c r="P152" s="146">
        <v>0.29010000000000002</v>
      </c>
      <c r="Q152" s="140">
        <v>-0.48099999999999998</v>
      </c>
      <c r="R152" s="140">
        <v>-0.39929999999999999</v>
      </c>
      <c r="S152" s="142"/>
      <c r="T152" s="140">
        <v>-0.65559999999999996</v>
      </c>
      <c r="U152" s="140">
        <v>-0.59509999999999996</v>
      </c>
      <c r="V152" s="140">
        <v>-0.56579999999999997</v>
      </c>
      <c r="W152" s="148">
        <v>32.409799999999997</v>
      </c>
      <c r="X152" s="152">
        <v>77.674999999999997</v>
      </c>
      <c r="Y152" s="148">
        <v>31.248000000000001</v>
      </c>
      <c r="Z152" s="148">
        <v>36.166899999999998</v>
      </c>
      <c r="AA152" s="153"/>
      <c r="AB152" s="148">
        <v>20.734999999999999</v>
      </c>
      <c r="AC152" s="148">
        <v>24.381</v>
      </c>
      <c r="AD152" s="148">
        <v>26.143999999999998</v>
      </c>
      <c r="AE152" s="116">
        <v>66.900000000000006</v>
      </c>
      <c r="AF152" s="12">
        <v>0</v>
      </c>
      <c r="AG152" s="12">
        <v>372</v>
      </c>
      <c r="AH152" s="116">
        <v>24886.799999999999</v>
      </c>
      <c r="AI152" s="12" t="s">
        <v>249</v>
      </c>
      <c r="AJ152" s="116">
        <v>77.674999999999997</v>
      </c>
      <c r="AK152" s="12" t="s">
        <v>249</v>
      </c>
      <c r="AL152" s="116">
        <v>77.674999999999997</v>
      </c>
      <c r="AM152" s="116">
        <v>66.900000000000006</v>
      </c>
      <c r="AN152" s="137">
        <v>0.1</v>
      </c>
      <c r="AO152" s="116">
        <v>60.21</v>
      </c>
      <c r="AP152" s="12">
        <v>22398.12</v>
      </c>
      <c r="AQ152" s="12" t="s">
        <v>2767</v>
      </c>
      <c r="AR152" s="118">
        <v>0.1</v>
      </c>
      <c r="AS152" s="118">
        <v>0</v>
      </c>
      <c r="AT152" s="118">
        <v>0</v>
      </c>
      <c r="AU152" s="139">
        <v>0</v>
      </c>
      <c r="AV152" s="137">
        <v>0</v>
      </c>
      <c r="AW152" s="12">
        <v>1</v>
      </c>
      <c r="AX152" s="12">
        <v>1</v>
      </c>
      <c r="AY152" s="12">
        <v>1</v>
      </c>
      <c r="AZ152" s="12">
        <v>4</v>
      </c>
      <c r="BA152" s="12">
        <v>25</v>
      </c>
      <c r="BB152" s="12" t="s">
        <v>1552</v>
      </c>
    </row>
    <row r="153" spans="2:54" ht="28.8" x14ac:dyDescent="0.3">
      <c r="B153" s="12" t="s">
        <v>1105</v>
      </c>
      <c r="C153" s="12" t="s">
        <v>304</v>
      </c>
      <c r="D153" s="12" t="s">
        <v>330</v>
      </c>
      <c r="E153" s="12" t="s">
        <v>1238</v>
      </c>
      <c r="F153" s="12" t="s">
        <v>1218</v>
      </c>
      <c r="G153" s="12" t="s">
        <v>1132</v>
      </c>
      <c r="H153" s="12" t="s">
        <v>1239</v>
      </c>
      <c r="I153" s="12" t="s">
        <v>259</v>
      </c>
      <c r="J153" s="12" t="s">
        <v>2731</v>
      </c>
      <c r="K153" s="135">
        <v>67.98</v>
      </c>
      <c r="L153" s="157"/>
      <c r="M153" s="133">
        <v>50.156199999999998</v>
      </c>
      <c r="N153" s="13" t="s">
        <v>254</v>
      </c>
      <c r="O153" s="143">
        <v>0.61990000000000001</v>
      </c>
      <c r="P153" s="140">
        <v>-0.54669999999999996</v>
      </c>
      <c r="Q153" s="140">
        <v>-0.25729999999999997</v>
      </c>
      <c r="R153" s="144">
        <v>5.2600000000000001E-2</v>
      </c>
      <c r="S153" s="142"/>
      <c r="T153" s="143">
        <v>0.5524</v>
      </c>
      <c r="U153" s="141">
        <v>1.3411999999999999</v>
      </c>
      <c r="V153" s="140">
        <v>-0.45340000000000003</v>
      </c>
      <c r="W153" s="151">
        <v>81.249200000000002</v>
      </c>
      <c r="X153" s="148">
        <v>22.736499999999999</v>
      </c>
      <c r="Y153" s="148">
        <v>37.252600000000001</v>
      </c>
      <c r="Z153" s="150">
        <v>52.795999999999999</v>
      </c>
      <c r="AA153" s="153"/>
      <c r="AB153" s="151">
        <v>77.862399999999994</v>
      </c>
      <c r="AC153" s="149">
        <v>117.4269</v>
      </c>
      <c r="AD153" s="148">
        <v>27.4161</v>
      </c>
      <c r="AE153" s="116">
        <v>67.98</v>
      </c>
      <c r="AF153" s="12">
        <v>0</v>
      </c>
      <c r="AG153" s="12">
        <v>82</v>
      </c>
      <c r="AH153" s="116">
        <v>5574.36</v>
      </c>
      <c r="AI153" s="12" t="s">
        <v>254</v>
      </c>
      <c r="AJ153" s="116">
        <v>52.795999999999999</v>
      </c>
      <c r="AK153" s="12" t="s">
        <v>2923</v>
      </c>
      <c r="AL153" s="116">
        <v>70.635900000000007</v>
      </c>
      <c r="AM153" s="116">
        <v>52.795999999999999</v>
      </c>
      <c r="AN153" s="137">
        <v>0.05</v>
      </c>
      <c r="AO153" s="116">
        <v>50.156199999999998</v>
      </c>
      <c r="AP153" s="12">
        <v>4112.8100000000004</v>
      </c>
      <c r="AQ153" s="12" t="s">
        <v>2764</v>
      </c>
      <c r="AR153" s="118">
        <v>0.05</v>
      </c>
      <c r="AS153" s="118">
        <v>0</v>
      </c>
      <c r="AT153" s="118">
        <v>0</v>
      </c>
      <c r="AU153" s="139">
        <v>0</v>
      </c>
      <c r="AV153" s="137">
        <v>0</v>
      </c>
      <c r="AW153" s="12">
        <v>1</v>
      </c>
      <c r="AX153" s="12">
        <v>1</v>
      </c>
      <c r="AY153" s="12">
        <v>1</v>
      </c>
      <c r="AZ153" s="12">
        <v>4</v>
      </c>
      <c r="BA153" s="12">
        <v>26</v>
      </c>
      <c r="BB153" s="12" t="s">
        <v>1552</v>
      </c>
    </row>
    <row r="154" spans="2:54" ht="28.8" x14ac:dyDescent="0.3">
      <c r="B154" s="12" t="s">
        <v>1105</v>
      </c>
      <c r="C154" s="12" t="s">
        <v>304</v>
      </c>
      <c r="D154" s="12" t="s">
        <v>330</v>
      </c>
      <c r="E154" s="12" t="s">
        <v>1242</v>
      </c>
      <c r="F154" s="12" t="s">
        <v>1218</v>
      </c>
      <c r="G154" s="12" t="s">
        <v>1132</v>
      </c>
      <c r="H154" s="12" t="s">
        <v>1243</v>
      </c>
      <c r="I154" s="12" t="s">
        <v>259</v>
      </c>
      <c r="J154" s="12" t="s">
        <v>2731</v>
      </c>
      <c r="K154" s="135">
        <v>177</v>
      </c>
      <c r="L154" s="157"/>
      <c r="M154" s="133">
        <v>102.5857</v>
      </c>
      <c r="N154" s="13" t="s">
        <v>246</v>
      </c>
      <c r="O154" s="144">
        <v>5.2600000000000001E-2</v>
      </c>
      <c r="P154" s="140">
        <v>-0.19470000000000001</v>
      </c>
      <c r="Q154" s="140">
        <v>6.3E-3</v>
      </c>
      <c r="R154" s="141">
        <v>2.0169999999999999</v>
      </c>
      <c r="S154" s="142"/>
      <c r="T154" s="141">
        <v>1.1392</v>
      </c>
      <c r="U154" s="143">
        <v>0.56540000000000001</v>
      </c>
      <c r="V154" s="143">
        <v>0.7752</v>
      </c>
      <c r="W154" s="150">
        <v>107.985</v>
      </c>
      <c r="X154" s="148">
        <v>82.609800000000007</v>
      </c>
      <c r="Y154" s="148">
        <v>103.236</v>
      </c>
      <c r="Z154" s="149">
        <v>309.50549999999998</v>
      </c>
      <c r="AA154" s="153"/>
      <c r="AB154" s="149">
        <v>219.45240000000001</v>
      </c>
      <c r="AC154" s="151">
        <v>160.59</v>
      </c>
      <c r="AD154" s="151">
        <v>182.11199999999999</v>
      </c>
      <c r="AE154" s="116">
        <v>177</v>
      </c>
      <c r="AF154" s="12">
        <v>0</v>
      </c>
      <c r="AG154" s="12">
        <v>345</v>
      </c>
      <c r="AH154" s="116">
        <v>61065</v>
      </c>
      <c r="AI154" s="12" t="s">
        <v>246</v>
      </c>
      <c r="AJ154" s="116">
        <v>107.985</v>
      </c>
      <c r="AK154" s="12" t="s">
        <v>2803</v>
      </c>
      <c r="AL154" s="116">
        <v>150.22900000000001</v>
      </c>
      <c r="AM154" s="116">
        <v>107.985</v>
      </c>
      <c r="AN154" s="137">
        <v>0.05</v>
      </c>
      <c r="AO154" s="116">
        <v>102.5857</v>
      </c>
      <c r="AP154" s="12">
        <v>35392.080000000002</v>
      </c>
      <c r="AQ154" s="12" t="s">
        <v>2764</v>
      </c>
      <c r="AR154" s="118">
        <v>0.05</v>
      </c>
      <c r="AS154" s="118">
        <v>0</v>
      </c>
      <c r="AT154" s="118">
        <v>0</v>
      </c>
      <c r="AU154" s="139">
        <v>0</v>
      </c>
      <c r="AV154" s="137">
        <v>0</v>
      </c>
      <c r="AW154" s="12">
        <v>1</v>
      </c>
      <c r="AX154" s="12">
        <v>1</v>
      </c>
      <c r="AY154" s="12">
        <v>1</v>
      </c>
      <c r="AZ154" s="12">
        <v>4</v>
      </c>
      <c r="BA154" s="12">
        <v>27</v>
      </c>
      <c r="BB154" s="12" t="s">
        <v>1552</v>
      </c>
    </row>
    <row r="155" spans="2:54" ht="28.8" x14ac:dyDescent="0.3">
      <c r="B155" s="12" t="s">
        <v>1105</v>
      </c>
      <c r="C155" s="12" t="s">
        <v>304</v>
      </c>
      <c r="D155" s="12" t="s">
        <v>330</v>
      </c>
      <c r="E155" s="12" t="s">
        <v>1246</v>
      </c>
      <c r="F155" s="12" t="s">
        <v>1218</v>
      </c>
      <c r="G155" s="12" t="s">
        <v>1157</v>
      </c>
      <c r="H155" s="12" t="s">
        <v>1247</v>
      </c>
      <c r="I155" s="12" t="s">
        <v>259</v>
      </c>
      <c r="J155" s="12" t="s">
        <v>2731</v>
      </c>
      <c r="K155" s="135">
        <v>1524</v>
      </c>
      <c r="L155" s="157"/>
      <c r="M155" s="133">
        <v>933.74210000000005</v>
      </c>
      <c r="N155" s="13" t="s">
        <v>251</v>
      </c>
      <c r="O155" s="142"/>
      <c r="P155" s="140">
        <v>-0.3347</v>
      </c>
      <c r="Q155" s="144">
        <v>5.2600000000000001E-2</v>
      </c>
      <c r="R155" s="144">
        <v>5.3600000000000002E-2</v>
      </c>
      <c r="S155" s="142"/>
      <c r="T155" s="143">
        <v>0.96030000000000004</v>
      </c>
      <c r="U155" s="140">
        <v>-0.1167</v>
      </c>
      <c r="V155" s="143">
        <v>0.97270000000000001</v>
      </c>
      <c r="W155" s="153"/>
      <c r="X155" s="148">
        <v>621.2364</v>
      </c>
      <c r="Y155" s="150">
        <v>982.88639999999998</v>
      </c>
      <c r="Z155" s="150">
        <v>983.80079999999998</v>
      </c>
      <c r="AA155" s="153"/>
      <c r="AB155" s="151">
        <v>1830.4056</v>
      </c>
      <c r="AC155" s="148">
        <v>824.74919999999997</v>
      </c>
      <c r="AD155" s="151">
        <v>1841.9988000000001</v>
      </c>
      <c r="AE155" s="116">
        <v>1524</v>
      </c>
      <c r="AF155" s="12">
        <v>0</v>
      </c>
      <c r="AG155" s="12">
        <v>522</v>
      </c>
      <c r="AH155" s="116">
        <v>795528</v>
      </c>
      <c r="AI155" s="12" t="s">
        <v>251</v>
      </c>
      <c r="AJ155" s="116">
        <v>982.88639999999998</v>
      </c>
      <c r="AK155" s="12" t="s">
        <v>2775</v>
      </c>
      <c r="AL155" s="116">
        <v>1265.6976</v>
      </c>
      <c r="AM155" s="116">
        <v>982.88639999999998</v>
      </c>
      <c r="AN155" s="137">
        <v>0.05</v>
      </c>
      <c r="AO155" s="116">
        <v>933.74210000000005</v>
      </c>
      <c r="AP155" s="12">
        <v>487413.37</v>
      </c>
      <c r="AQ155" s="12" t="s">
        <v>2764</v>
      </c>
      <c r="AR155" s="118">
        <v>0.05</v>
      </c>
      <c r="AS155" s="118">
        <v>0</v>
      </c>
      <c r="AT155" s="118">
        <v>0</v>
      </c>
      <c r="AU155" s="139">
        <v>0</v>
      </c>
      <c r="AV155" s="137">
        <v>0</v>
      </c>
      <c r="AW155" s="12">
        <v>1</v>
      </c>
      <c r="AX155" s="12">
        <v>1</v>
      </c>
      <c r="AY155" s="12">
        <v>1</v>
      </c>
      <c r="AZ155" s="12">
        <v>4</v>
      </c>
      <c r="BA155" s="12">
        <v>28</v>
      </c>
      <c r="BB155" s="12" t="s">
        <v>1552</v>
      </c>
    </row>
    <row r="156" spans="2:54" ht="28.8" x14ac:dyDescent="0.3">
      <c r="B156" s="12" t="s">
        <v>1105</v>
      </c>
      <c r="C156" s="12" t="s">
        <v>304</v>
      </c>
      <c r="D156" s="12" t="s">
        <v>330</v>
      </c>
      <c r="E156" s="12" t="s">
        <v>1250</v>
      </c>
      <c r="F156" s="12" t="s">
        <v>1218</v>
      </c>
      <c r="G156" s="12" t="s">
        <v>1157</v>
      </c>
      <c r="H156" s="12" t="s">
        <v>1251</v>
      </c>
      <c r="I156" s="12" t="s">
        <v>259</v>
      </c>
      <c r="J156" s="12" t="s">
        <v>2731</v>
      </c>
      <c r="K156" s="135">
        <v>720.3</v>
      </c>
      <c r="L156" s="157"/>
      <c r="M156" s="133">
        <v>550.26289999999995</v>
      </c>
      <c r="N156" s="13" t="s">
        <v>260</v>
      </c>
      <c r="O156" s="146">
        <v>0.25729999999999997</v>
      </c>
      <c r="P156" s="145">
        <v>0.24510000000000001</v>
      </c>
      <c r="Q156" s="143">
        <v>0.69979999999999998</v>
      </c>
      <c r="R156" s="141">
        <v>1.6424000000000001</v>
      </c>
      <c r="S156" s="142"/>
      <c r="T156" s="140">
        <v>-0.33639999999999998</v>
      </c>
      <c r="U156" s="144">
        <v>5.2600000000000001E-2</v>
      </c>
      <c r="V156" s="142"/>
      <c r="W156" s="152">
        <v>691.86599999999999</v>
      </c>
      <c r="X156" s="154">
        <v>685.125</v>
      </c>
      <c r="Y156" s="151">
        <v>935.31690000000003</v>
      </c>
      <c r="Z156" s="149">
        <v>1454.0064</v>
      </c>
      <c r="AA156" s="153"/>
      <c r="AB156" s="148">
        <v>365.14800000000002</v>
      </c>
      <c r="AC156" s="150">
        <v>579.22410000000002</v>
      </c>
      <c r="AD156" s="153"/>
      <c r="AE156" s="116">
        <v>720.3</v>
      </c>
      <c r="AF156" s="12">
        <v>0</v>
      </c>
      <c r="AG156" s="12">
        <v>303</v>
      </c>
      <c r="AH156" s="116">
        <v>218250.9</v>
      </c>
      <c r="AI156" s="12" t="s">
        <v>260</v>
      </c>
      <c r="AJ156" s="116">
        <v>579.22410000000002</v>
      </c>
      <c r="AK156" s="12" t="s">
        <v>2777</v>
      </c>
      <c r="AL156" s="116">
        <v>652.07169999999996</v>
      </c>
      <c r="AM156" s="116">
        <v>579.22410000000002</v>
      </c>
      <c r="AN156" s="137">
        <v>0.05</v>
      </c>
      <c r="AO156" s="116">
        <v>550.26289999999995</v>
      </c>
      <c r="AP156" s="12">
        <v>166729.66</v>
      </c>
      <c r="AQ156" s="12" t="s">
        <v>2764</v>
      </c>
      <c r="AR156" s="118">
        <v>0.05</v>
      </c>
      <c r="AS156" s="118">
        <v>0</v>
      </c>
      <c r="AT156" s="118">
        <v>0</v>
      </c>
      <c r="AU156" s="139">
        <v>0</v>
      </c>
      <c r="AV156" s="137">
        <v>0</v>
      </c>
      <c r="AW156" s="12">
        <v>1</v>
      </c>
      <c r="AX156" s="12">
        <v>1</v>
      </c>
      <c r="AY156" s="12">
        <v>1</v>
      </c>
      <c r="AZ156" s="12">
        <v>4</v>
      </c>
      <c r="BA156" s="12">
        <v>29</v>
      </c>
      <c r="BB156" s="12" t="s">
        <v>1552</v>
      </c>
    </row>
    <row r="157" spans="2:54" ht="28.8" x14ac:dyDescent="0.3">
      <c r="B157" s="12" t="s">
        <v>1105</v>
      </c>
      <c r="C157" s="12" t="s">
        <v>304</v>
      </c>
      <c r="D157" s="12" t="s">
        <v>330</v>
      </c>
      <c r="E157" s="12" t="s">
        <v>1254</v>
      </c>
      <c r="F157" s="12" t="s">
        <v>1218</v>
      </c>
      <c r="G157" s="12" t="s">
        <v>1157</v>
      </c>
      <c r="H157" s="12" t="s">
        <v>1255</v>
      </c>
      <c r="I157" s="12" t="s">
        <v>259</v>
      </c>
      <c r="J157" s="12" t="s">
        <v>2731</v>
      </c>
      <c r="K157" s="135">
        <v>2005.5</v>
      </c>
      <c r="L157" s="157"/>
      <c r="M157" s="133">
        <v>1591.0296000000001</v>
      </c>
      <c r="N157" s="13" t="s">
        <v>249</v>
      </c>
      <c r="O157" s="142"/>
      <c r="P157" s="144">
        <v>5.2600000000000001E-2</v>
      </c>
      <c r="Q157" s="143">
        <v>0.55149999999999999</v>
      </c>
      <c r="R157" s="143">
        <v>0.5272</v>
      </c>
      <c r="S157" s="142"/>
      <c r="T157" s="143">
        <v>0.81140000000000001</v>
      </c>
      <c r="U157" s="143">
        <v>0.83460000000000001</v>
      </c>
      <c r="V157" s="142"/>
      <c r="W157" s="153"/>
      <c r="X157" s="150">
        <v>1674.768</v>
      </c>
      <c r="Y157" s="151">
        <v>2468.5335</v>
      </c>
      <c r="Z157" s="151">
        <v>2429.8919999999998</v>
      </c>
      <c r="AA157" s="153"/>
      <c r="AB157" s="151">
        <v>2881.92</v>
      </c>
      <c r="AC157" s="151">
        <v>2918.9744999999998</v>
      </c>
      <c r="AD157" s="153"/>
      <c r="AE157" s="116">
        <v>2005.5</v>
      </c>
      <c r="AF157" s="12">
        <v>0</v>
      </c>
      <c r="AG157" s="12">
        <v>229</v>
      </c>
      <c r="AH157" s="116">
        <v>459259.5</v>
      </c>
      <c r="AI157" s="12" t="s">
        <v>249</v>
      </c>
      <c r="AJ157" s="116">
        <v>1674.768</v>
      </c>
      <c r="AK157" s="12" t="s">
        <v>2808</v>
      </c>
      <c r="AL157" s="116">
        <v>2191.0645</v>
      </c>
      <c r="AM157" s="116">
        <v>1674.768</v>
      </c>
      <c r="AN157" s="137">
        <v>0.05</v>
      </c>
      <c r="AO157" s="116">
        <v>1591.0296000000001</v>
      </c>
      <c r="AP157" s="12">
        <v>364345.78</v>
      </c>
      <c r="AQ157" s="12" t="s">
        <v>2764</v>
      </c>
      <c r="AR157" s="118">
        <v>0.05</v>
      </c>
      <c r="AS157" s="118">
        <v>0</v>
      </c>
      <c r="AT157" s="118">
        <v>0</v>
      </c>
      <c r="AU157" s="139">
        <v>0</v>
      </c>
      <c r="AV157" s="137">
        <v>0</v>
      </c>
      <c r="AW157" s="12">
        <v>1</v>
      </c>
      <c r="AX157" s="12">
        <v>1</v>
      </c>
      <c r="AY157" s="12">
        <v>1</v>
      </c>
      <c r="AZ157" s="12">
        <v>4</v>
      </c>
      <c r="BA157" s="12">
        <v>30</v>
      </c>
      <c r="BB157" s="12" t="s">
        <v>1552</v>
      </c>
    </row>
    <row r="158" spans="2:54" ht="28.8" x14ac:dyDescent="0.3">
      <c r="B158" s="12" t="s">
        <v>1105</v>
      </c>
      <c r="C158" s="12" t="s">
        <v>304</v>
      </c>
      <c r="D158" s="12" t="s">
        <v>330</v>
      </c>
      <c r="E158" s="12" t="s">
        <v>1258</v>
      </c>
      <c r="F158" s="12" t="s">
        <v>1259</v>
      </c>
      <c r="G158" s="12" t="s">
        <v>1111</v>
      </c>
      <c r="H158" s="12" t="s">
        <v>1260</v>
      </c>
      <c r="I158" s="12" t="s">
        <v>259</v>
      </c>
      <c r="J158" s="12" t="s">
        <v>2731</v>
      </c>
      <c r="K158" s="135">
        <v>116.1</v>
      </c>
      <c r="L158" s="157"/>
      <c r="M158" s="133">
        <v>64.670500000000004</v>
      </c>
      <c r="N158" s="13" t="s">
        <v>246</v>
      </c>
      <c r="O158" s="144">
        <v>5.2600000000000001E-2</v>
      </c>
      <c r="P158" s="140">
        <v>-0.18729999999999999</v>
      </c>
      <c r="Q158" s="146">
        <v>0.31569999999999998</v>
      </c>
      <c r="R158" s="140">
        <v>-0.19639999999999999</v>
      </c>
      <c r="S158" s="142"/>
      <c r="T158" s="145">
        <v>0.23019999999999999</v>
      </c>
      <c r="U158" s="143">
        <v>0.52329999999999999</v>
      </c>
      <c r="V158" s="142"/>
      <c r="W158" s="150">
        <v>68.074200000000005</v>
      </c>
      <c r="X158" s="148">
        <v>52.558399999999999</v>
      </c>
      <c r="Y158" s="152">
        <v>85.084400000000002</v>
      </c>
      <c r="Z158" s="148">
        <v>51.971499999999999</v>
      </c>
      <c r="AA158" s="153"/>
      <c r="AB158" s="154">
        <v>79.557000000000002</v>
      </c>
      <c r="AC158" s="151">
        <v>98.509600000000006</v>
      </c>
      <c r="AD158" s="153"/>
      <c r="AE158" s="116">
        <v>116.1</v>
      </c>
      <c r="AF158" s="12">
        <v>0</v>
      </c>
      <c r="AG158" s="12">
        <v>548</v>
      </c>
      <c r="AH158" s="116">
        <v>63622.8</v>
      </c>
      <c r="AI158" s="12" t="s">
        <v>246</v>
      </c>
      <c r="AJ158" s="116">
        <v>68.074200000000005</v>
      </c>
      <c r="AK158" s="12" t="s">
        <v>2779</v>
      </c>
      <c r="AL158" s="116">
        <v>77.571899999999999</v>
      </c>
      <c r="AM158" s="116">
        <v>68.074200000000005</v>
      </c>
      <c r="AN158" s="137">
        <v>0.05</v>
      </c>
      <c r="AO158" s="116">
        <v>64.670500000000004</v>
      </c>
      <c r="AP158" s="12">
        <v>35439.43</v>
      </c>
      <c r="AQ158" s="12" t="s">
        <v>2764</v>
      </c>
      <c r="AR158" s="118">
        <v>0.05</v>
      </c>
      <c r="AS158" s="118">
        <v>0</v>
      </c>
      <c r="AT158" s="118">
        <v>0</v>
      </c>
      <c r="AU158" s="139">
        <v>0</v>
      </c>
      <c r="AV158" s="137">
        <v>0</v>
      </c>
      <c r="AW158" s="12">
        <v>1</v>
      </c>
      <c r="AX158" s="12">
        <v>1</v>
      </c>
      <c r="AY158" s="12">
        <v>1</v>
      </c>
      <c r="AZ158" s="12">
        <v>4</v>
      </c>
      <c r="BA158" s="12">
        <v>31</v>
      </c>
      <c r="BB158" s="12" t="s">
        <v>1552</v>
      </c>
    </row>
    <row r="159" spans="2:54" ht="28.8" x14ac:dyDescent="0.3">
      <c r="B159" s="12" t="s">
        <v>1105</v>
      </c>
      <c r="C159" s="12" t="s">
        <v>304</v>
      </c>
      <c r="D159" s="12" t="s">
        <v>330</v>
      </c>
      <c r="E159" s="12" t="s">
        <v>1263</v>
      </c>
      <c r="F159" s="12" t="s">
        <v>1259</v>
      </c>
      <c r="G159" s="12" t="s">
        <v>1132</v>
      </c>
      <c r="H159" s="12" t="s">
        <v>1264</v>
      </c>
      <c r="I159" s="12" t="s">
        <v>259</v>
      </c>
      <c r="J159" s="12" t="s">
        <v>2731</v>
      </c>
      <c r="K159" s="135">
        <v>245.8</v>
      </c>
      <c r="L159" s="157"/>
      <c r="M159" s="133">
        <v>167.9254</v>
      </c>
      <c r="N159" s="13" t="s">
        <v>249</v>
      </c>
      <c r="O159" s="140">
        <v>-0.3009</v>
      </c>
      <c r="P159" s="144">
        <v>5.2600000000000001E-2</v>
      </c>
      <c r="Q159" s="143">
        <v>0.63700000000000001</v>
      </c>
      <c r="R159" s="140">
        <v>-0.34460000000000002</v>
      </c>
      <c r="S159" s="142"/>
      <c r="T159" s="143">
        <v>0.74990000000000001</v>
      </c>
      <c r="U159" s="143">
        <v>0.92530000000000001</v>
      </c>
      <c r="V159" s="142"/>
      <c r="W159" s="148">
        <v>117.3912</v>
      </c>
      <c r="X159" s="150">
        <v>176.7636</v>
      </c>
      <c r="Y159" s="151">
        <v>274.89519999999999</v>
      </c>
      <c r="Z159" s="148">
        <v>110.0564</v>
      </c>
      <c r="AA159" s="153"/>
      <c r="AB159" s="151">
        <v>293.84640000000002</v>
      </c>
      <c r="AC159" s="151">
        <v>323.31200000000001</v>
      </c>
      <c r="AD159" s="153"/>
      <c r="AE159" s="116">
        <v>245.8</v>
      </c>
      <c r="AF159" s="12">
        <v>0</v>
      </c>
      <c r="AG159" s="12">
        <v>305</v>
      </c>
      <c r="AH159" s="116">
        <v>74969</v>
      </c>
      <c r="AI159" s="12" t="s">
        <v>249</v>
      </c>
      <c r="AJ159" s="116">
        <v>176.7636</v>
      </c>
      <c r="AK159" s="12" t="s">
        <v>2809</v>
      </c>
      <c r="AL159" s="116">
        <v>248.5017</v>
      </c>
      <c r="AM159" s="116">
        <v>176.7636</v>
      </c>
      <c r="AN159" s="137">
        <v>0.05</v>
      </c>
      <c r="AO159" s="116">
        <v>167.9254</v>
      </c>
      <c r="AP159" s="12">
        <v>51217.25</v>
      </c>
      <c r="AQ159" s="12" t="s">
        <v>2764</v>
      </c>
      <c r="AR159" s="118">
        <v>0.05</v>
      </c>
      <c r="AS159" s="118">
        <v>0</v>
      </c>
      <c r="AT159" s="118">
        <v>0</v>
      </c>
      <c r="AU159" s="139">
        <v>0</v>
      </c>
      <c r="AV159" s="137">
        <v>0</v>
      </c>
      <c r="AW159" s="12">
        <v>1</v>
      </c>
      <c r="AX159" s="12">
        <v>1</v>
      </c>
      <c r="AY159" s="12">
        <v>1</v>
      </c>
      <c r="AZ159" s="12">
        <v>4</v>
      </c>
      <c r="BA159" s="12">
        <v>32</v>
      </c>
      <c r="BB159" s="12" t="s">
        <v>1552</v>
      </c>
    </row>
    <row r="160" spans="2:54" ht="28.8" x14ac:dyDescent="0.3">
      <c r="B160" s="12" t="s">
        <v>1105</v>
      </c>
      <c r="C160" s="12" t="s">
        <v>304</v>
      </c>
      <c r="D160" s="12" t="s">
        <v>330</v>
      </c>
      <c r="E160" s="12" t="s">
        <v>1267</v>
      </c>
      <c r="F160" s="12" t="s">
        <v>1259</v>
      </c>
      <c r="G160" s="12" t="s">
        <v>1157</v>
      </c>
      <c r="H160" s="12" t="s">
        <v>1268</v>
      </c>
      <c r="I160" s="12" t="s">
        <v>259</v>
      </c>
      <c r="J160" s="12" t="s">
        <v>2731</v>
      </c>
      <c r="K160" s="135">
        <v>537.5</v>
      </c>
      <c r="L160" s="157"/>
      <c r="M160" s="133">
        <v>322.33499999999998</v>
      </c>
      <c r="N160" s="13" t="s">
        <v>259</v>
      </c>
      <c r="O160" s="146">
        <v>0.30499999999999999</v>
      </c>
      <c r="P160" s="144">
        <v>5.8599999999999999E-2</v>
      </c>
      <c r="Q160" s="143">
        <v>0.75749999999999995</v>
      </c>
      <c r="R160" s="143">
        <v>0.52470000000000006</v>
      </c>
      <c r="S160" s="142"/>
      <c r="T160" s="144">
        <v>5.2600000000000001E-2</v>
      </c>
      <c r="U160" s="141">
        <v>1.0438000000000001</v>
      </c>
      <c r="V160" s="142"/>
      <c r="W160" s="152">
        <v>420.65</v>
      </c>
      <c r="X160" s="150">
        <v>341.22</v>
      </c>
      <c r="Y160" s="151">
        <v>566.49599999999998</v>
      </c>
      <c r="Z160" s="151">
        <v>491.46749999999997</v>
      </c>
      <c r="AA160" s="153"/>
      <c r="AB160" s="150">
        <v>339.3</v>
      </c>
      <c r="AC160" s="149">
        <v>658.78399999999999</v>
      </c>
      <c r="AD160" s="153"/>
      <c r="AE160" s="116">
        <v>537.5</v>
      </c>
      <c r="AF160" s="12">
        <v>0</v>
      </c>
      <c r="AG160" s="12">
        <v>292</v>
      </c>
      <c r="AH160" s="116">
        <v>156950</v>
      </c>
      <c r="AI160" s="12" t="s">
        <v>259</v>
      </c>
      <c r="AJ160" s="116">
        <v>339.3</v>
      </c>
      <c r="AK160" s="12" t="s">
        <v>2781</v>
      </c>
      <c r="AL160" s="116">
        <v>367.05669999999998</v>
      </c>
      <c r="AM160" s="116">
        <v>339.3</v>
      </c>
      <c r="AN160" s="137">
        <v>0.05</v>
      </c>
      <c r="AO160" s="116">
        <v>322.33499999999998</v>
      </c>
      <c r="AP160" s="12">
        <v>94121.82</v>
      </c>
      <c r="AQ160" s="12" t="s">
        <v>2764</v>
      </c>
      <c r="AR160" s="118">
        <v>0.05</v>
      </c>
      <c r="AS160" s="118">
        <v>0</v>
      </c>
      <c r="AT160" s="118">
        <v>0</v>
      </c>
      <c r="AU160" s="139">
        <v>0</v>
      </c>
      <c r="AV160" s="137">
        <v>0</v>
      </c>
      <c r="AW160" s="12">
        <v>1</v>
      </c>
      <c r="AX160" s="12">
        <v>1</v>
      </c>
      <c r="AY160" s="12">
        <v>1</v>
      </c>
      <c r="AZ160" s="12">
        <v>4</v>
      </c>
      <c r="BA160" s="12">
        <v>33</v>
      </c>
      <c r="BB160" s="12" t="s">
        <v>1552</v>
      </c>
    </row>
    <row r="161" spans="2:54" ht="28.8" x14ac:dyDescent="0.3">
      <c r="B161" s="12" t="s">
        <v>1105</v>
      </c>
      <c r="C161" s="12" t="s">
        <v>304</v>
      </c>
      <c r="D161" s="12" t="s">
        <v>333</v>
      </c>
      <c r="E161" s="12" t="s">
        <v>1109</v>
      </c>
      <c r="F161" s="12" t="s">
        <v>1110</v>
      </c>
      <c r="G161" s="12" t="s">
        <v>1111</v>
      </c>
      <c r="H161" s="12" t="s">
        <v>1112</v>
      </c>
      <c r="I161" s="12" t="s">
        <v>254</v>
      </c>
      <c r="J161" s="12" t="s">
        <v>2731</v>
      </c>
      <c r="K161" s="135">
        <v>17.315999999999999</v>
      </c>
      <c r="L161" s="157"/>
      <c r="M161" s="133">
        <v>5.7675999999999998</v>
      </c>
      <c r="N161" s="13" t="s">
        <v>246</v>
      </c>
      <c r="O161" s="144">
        <v>5.2600000000000001E-2</v>
      </c>
      <c r="P161" s="141">
        <v>2.3652000000000002</v>
      </c>
      <c r="Q161" s="143">
        <v>0.85240000000000005</v>
      </c>
      <c r="R161" s="141">
        <v>2.9266999999999999</v>
      </c>
      <c r="S161" s="141">
        <v>1.9923999999999999</v>
      </c>
      <c r="T161" s="141">
        <v>1.8236000000000001</v>
      </c>
      <c r="U161" s="141">
        <v>1.1547000000000001</v>
      </c>
      <c r="V161" s="142"/>
      <c r="W161" s="150">
        <v>6.0712000000000002</v>
      </c>
      <c r="X161" s="149">
        <v>19.409300000000002</v>
      </c>
      <c r="Y161" s="151">
        <v>10.683999999999999</v>
      </c>
      <c r="Z161" s="149">
        <v>22.647400000000001</v>
      </c>
      <c r="AA161" s="149">
        <v>17.258900000000001</v>
      </c>
      <c r="AB161" s="149">
        <v>16.285299999999999</v>
      </c>
      <c r="AC161" s="149">
        <v>12.4276</v>
      </c>
      <c r="AD161" s="153"/>
      <c r="AE161" s="116">
        <v>17.315999999999999</v>
      </c>
      <c r="AF161" s="12">
        <v>0</v>
      </c>
      <c r="AG161" s="12">
        <v>1</v>
      </c>
      <c r="AH161" s="116">
        <v>17.315999999999999</v>
      </c>
      <c r="AI161" s="12" t="s">
        <v>246</v>
      </c>
      <c r="AJ161" s="116">
        <v>6.0712000000000002</v>
      </c>
      <c r="AK161" s="12" t="s">
        <v>2769</v>
      </c>
      <c r="AL161" s="116">
        <v>9.7276000000000007</v>
      </c>
      <c r="AM161" s="116">
        <v>6.0712000000000002</v>
      </c>
      <c r="AN161" s="137">
        <v>0.05</v>
      </c>
      <c r="AO161" s="116">
        <v>5.7675999999999998</v>
      </c>
      <c r="AP161" s="12">
        <v>5.77</v>
      </c>
      <c r="AQ161" s="12" t="s">
        <v>2764</v>
      </c>
      <c r="AR161" s="118">
        <v>0.05</v>
      </c>
      <c r="AS161" s="118">
        <v>0</v>
      </c>
      <c r="AT161" s="118">
        <v>0</v>
      </c>
      <c r="AU161" s="139">
        <v>0</v>
      </c>
      <c r="AV161" s="137">
        <v>0</v>
      </c>
      <c r="AW161" s="12">
        <v>1</v>
      </c>
      <c r="AX161" s="12">
        <v>1</v>
      </c>
      <c r="AY161" s="12">
        <v>1</v>
      </c>
      <c r="AZ161" s="12">
        <v>5</v>
      </c>
      <c r="BA161" s="12">
        <v>1</v>
      </c>
      <c r="BB161" s="12" t="s">
        <v>1552</v>
      </c>
    </row>
    <row r="162" spans="2:54" ht="28.8" x14ac:dyDescent="0.3">
      <c r="B162" s="12" t="s">
        <v>1105</v>
      </c>
      <c r="C162" s="12" t="s">
        <v>304</v>
      </c>
      <c r="D162" s="12" t="s">
        <v>333</v>
      </c>
      <c r="E162" s="12" t="s">
        <v>1119</v>
      </c>
      <c r="F162" s="12" t="s">
        <v>1110</v>
      </c>
      <c r="G162" s="12" t="s">
        <v>1111</v>
      </c>
      <c r="H162" s="12" t="s">
        <v>1120</v>
      </c>
      <c r="I162" s="12" t="s">
        <v>254</v>
      </c>
      <c r="J162" s="12" t="s">
        <v>2731</v>
      </c>
      <c r="K162" s="135">
        <v>562.46400000000006</v>
      </c>
      <c r="L162" s="157"/>
      <c r="M162" s="133">
        <v>190.59219999999999</v>
      </c>
      <c r="N162" s="13" t="s">
        <v>246</v>
      </c>
      <c r="O162" s="144">
        <v>5.2600000000000001E-2</v>
      </c>
      <c r="P162" s="141">
        <v>2.0247000000000002</v>
      </c>
      <c r="Q162" s="141">
        <v>1.4263999999999999</v>
      </c>
      <c r="R162" s="141">
        <v>2.5571999999999999</v>
      </c>
      <c r="S162" s="145">
        <v>0.17899999999999999</v>
      </c>
      <c r="T162" s="143">
        <v>0.87029999999999996</v>
      </c>
      <c r="U162" s="141">
        <v>1.6815</v>
      </c>
      <c r="V162" s="142"/>
      <c r="W162" s="150">
        <v>200.6234</v>
      </c>
      <c r="X162" s="149">
        <v>576.4787</v>
      </c>
      <c r="Y162" s="149">
        <v>462.44439999999997</v>
      </c>
      <c r="Z162" s="149">
        <v>677.96960000000001</v>
      </c>
      <c r="AA162" s="154">
        <v>224.70740000000001</v>
      </c>
      <c r="AB162" s="151">
        <v>356.46159999999998</v>
      </c>
      <c r="AC162" s="149">
        <v>511.0806</v>
      </c>
      <c r="AD162" s="153"/>
      <c r="AE162" s="116">
        <v>562.46400000000006</v>
      </c>
      <c r="AF162" s="12">
        <v>0</v>
      </c>
      <c r="AG162" s="12">
        <v>1</v>
      </c>
      <c r="AH162" s="116">
        <v>562.46400000000006</v>
      </c>
      <c r="AI162" s="12" t="s">
        <v>246</v>
      </c>
      <c r="AJ162" s="116">
        <v>200.6234</v>
      </c>
      <c r="AK162" s="12" t="s">
        <v>2912</v>
      </c>
      <c r="AL162" s="116">
        <v>260.59750000000003</v>
      </c>
      <c r="AM162" s="116">
        <v>200.6234</v>
      </c>
      <c r="AN162" s="137">
        <v>0.05</v>
      </c>
      <c r="AO162" s="116">
        <v>190.59219999999999</v>
      </c>
      <c r="AP162" s="12">
        <v>190.59</v>
      </c>
      <c r="AQ162" s="12" t="s">
        <v>2764</v>
      </c>
      <c r="AR162" s="118">
        <v>0.05</v>
      </c>
      <c r="AS162" s="118">
        <v>0</v>
      </c>
      <c r="AT162" s="118">
        <v>0</v>
      </c>
      <c r="AU162" s="139">
        <v>0</v>
      </c>
      <c r="AV162" s="137">
        <v>0</v>
      </c>
      <c r="AW162" s="12">
        <v>1</v>
      </c>
      <c r="AX162" s="12">
        <v>1</v>
      </c>
      <c r="AY162" s="12">
        <v>1</v>
      </c>
      <c r="AZ162" s="12">
        <v>5</v>
      </c>
      <c r="BA162" s="12">
        <v>2</v>
      </c>
      <c r="BB162" s="12" t="s">
        <v>1552</v>
      </c>
    </row>
    <row r="163" spans="2:54" ht="28.8" x14ac:dyDescent="0.3">
      <c r="B163" s="12" t="s">
        <v>1105</v>
      </c>
      <c r="C163" s="12" t="s">
        <v>304</v>
      </c>
      <c r="D163" s="12" t="s">
        <v>333</v>
      </c>
      <c r="E163" s="12" t="s">
        <v>1125</v>
      </c>
      <c r="F163" s="12" t="s">
        <v>1110</v>
      </c>
      <c r="G163" s="12" t="s">
        <v>1111</v>
      </c>
      <c r="H163" s="12" t="s">
        <v>1126</v>
      </c>
      <c r="I163" s="12" t="s">
        <v>254</v>
      </c>
      <c r="J163" s="12" t="s">
        <v>2731</v>
      </c>
      <c r="K163" s="135">
        <v>964.49400000000003</v>
      </c>
      <c r="L163" s="157"/>
      <c r="M163" s="133">
        <v>392.5847</v>
      </c>
      <c r="N163" s="13" t="s">
        <v>256</v>
      </c>
      <c r="O163" s="146">
        <v>0.37469999999999998</v>
      </c>
      <c r="P163" s="147">
        <v>0.14360000000000001</v>
      </c>
      <c r="Q163" s="146">
        <v>0.3105</v>
      </c>
      <c r="R163" s="141">
        <v>1.7801</v>
      </c>
      <c r="S163" s="144">
        <v>5.2600000000000001E-2</v>
      </c>
      <c r="T163" s="141">
        <v>4.0132000000000003</v>
      </c>
      <c r="U163" s="141">
        <v>3.4567999999999999</v>
      </c>
      <c r="V163" s="141">
        <v>3.7812000000000001</v>
      </c>
      <c r="W163" s="152">
        <v>539.68539999999996</v>
      </c>
      <c r="X163" s="155">
        <v>448.94760000000002</v>
      </c>
      <c r="Y163" s="152">
        <v>514.49980000000005</v>
      </c>
      <c r="Z163" s="149">
        <v>1091.4399000000001</v>
      </c>
      <c r="AA163" s="150">
        <v>413.24700000000001</v>
      </c>
      <c r="AB163" s="149">
        <v>1968.0981999999999</v>
      </c>
      <c r="AC163" s="149">
        <v>1749.6750999999999</v>
      </c>
      <c r="AD163" s="149">
        <v>1877.0255</v>
      </c>
      <c r="AE163" s="116">
        <v>964.49400000000003</v>
      </c>
      <c r="AF163" s="12">
        <v>0</v>
      </c>
      <c r="AG163" s="12">
        <v>1</v>
      </c>
      <c r="AH163" s="116">
        <v>964.49400000000003</v>
      </c>
      <c r="AI163" s="12" t="s">
        <v>256</v>
      </c>
      <c r="AJ163" s="116">
        <v>413.24700000000001</v>
      </c>
      <c r="AK163" s="12" t="s">
        <v>2794</v>
      </c>
      <c r="AL163" s="116">
        <v>458.8981</v>
      </c>
      <c r="AM163" s="116">
        <v>413.24700000000001</v>
      </c>
      <c r="AN163" s="137">
        <v>0.05</v>
      </c>
      <c r="AO163" s="116">
        <v>392.5847</v>
      </c>
      <c r="AP163" s="12">
        <v>392.58</v>
      </c>
      <c r="AQ163" s="12" t="s">
        <v>2764</v>
      </c>
      <c r="AR163" s="118">
        <v>0.05</v>
      </c>
      <c r="AS163" s="118">
        <v>0</v>
      </c>
      <c r="AT163" s="118">
        <v>0</v>
      </c>
      <c r="AU163" s="139">
        <v>0</v>
      </c>
      <c r="AV163" s="137">
        <v>0</v>
      </c>
      <c r="AW163" s="12">
        <v>1</v>
      </c>
      <c r="AX163" s="12">
        <v>1</v>
      </c>
      <c r="AY163" s="12">
        <v>1</v>
      </c>
      <c r="AZ163" s="12">
        <v>5</v>
      </c>
      <c r="BA163" s="12">
        <v>3</v>
      </c>
      <c r="BB163" s="12" t="s">
        <v>1552</v>
      </c>
    </row>
    <row r="164" spans="2:54" ht="28.8" x14ac:dyDescent="0.3">
      <c r="B164" s="12" t="s">
        <v>1105</v>
      </c>
      <c r="C164" s="12" t="s">
        <v>304</v>
      </c>
      <c r="D164" s="12" t="s">
        <v>333</v>
      </c>
      <c r="E164" s="12" t="s">
        <v>1131</v>
      </c>
      <c r="F164" s="12" t="s">
        <v>1110</v>
      </c>
      <c r="G164" s="12" t="s">
        <v>1132</v>
      </c>
      <c r="H164" s="12" t="s">
        <v>1133</v>
      </c>
      <c r="I164" s="12" t="s">
        <v>254</v>
      </c>
      <c r="J164" s="12" t="s">
        <v>2731</v>
      </c>
      <c r="K164" s="135">
        <v>697.69200000000001</v>
      </c>
      <c r="L164" s="157"/>
      <c r="M164" s="133">
        <v>208.87430000000001</v>
      </c>
      <c r="N164" s="13" t="s">
        <v>259</v>
      </c>
      <c r="O164" s="143">
        <v>0.91900000000000004</v>
      </c>
      <c r="P164" s="141">
        <v>2.6840999999999999</v>
      </c>
      <c r="Q164" s="145">
        <v>0.1618</v>
      </c>
      <c r="R164" s="141">
        <v>2.4186999999999999</v>
      </c>
      <c r="S164" s="141">
        <v>1.9513</v>
      </c>
      <c r="T164" s="144">
        <v>5.2600000000000001E-2</v>
      </c>
      <c r="U164" s="141">
        <v>1.3342000000000001</v>
      </c>
      <c r="V164" s="141">
        <v>1.3492</v>
      </c>
      <c r="W164" s="151">
        <v>400.83260000000001</v>
      </c>
      <c r="X164" s="149">
        <v>769.5059</v>
      </c>
      <c r="Y164" s="154">
        <v>242.66900000000001</v>
      </c>
      <c r="Z164" s="149">
        <v>714.07730000000004</v>
      </c>
      <c r="AA164" s="149">
        <v>616.45190000000002</v>
      </c>
      <c r="AB164" s="150">
        <v>219.86770000000001</v>
      </c>
      <c r="AC164" s="149">
        <v>487.54739999999998</v>
      </c>
      <c r="AD164" s="149">
        <v>490.6816</v>
      </c>
      <c r="AE164" s="116">
        <v>697.69200000000001</v>
      </c>
      <c r="AF164" s="12">
        <v>0</v>
      </c>
      <c r="AG164" s="12">
        <v>1</v>
      </c>
      <c r="AH164" s="116">
        <v>697.69200000000001</v>
      </c>
      <c r="AI164" s="12" t="s">
        <v>259</v>
      </c>
      <c r="AJ164" s="116">
        <v>219.86770000000001</v>
      </c>
      <c r="AK164" s="12" t="s">
        <v>2805</v>
      </c>
      <c r="AL164" s="116">
        <v>287.78980000000001</v>
      </c>
      <c r="AM164" s="116">
        <v>219.86770000000001</v>
      </c>
      <c r="AN164" s="137">
        <v>0.05</v>
      </c>
      <c r="AO164" s="116">
        <v>208.87430000000001</v>
      </c>
      <c r="AP164" s="12">
        <v>208.87</v>
      </c>
      <c r="AQ164" s="12" t="s">
        <v>2764</v>
      </c>
      <c r="AR164" s="118">
        <v>0.05</v>
      </c>
      <c r="AS164" s="118">
        <v>0</v>
      </c>
      <c r="AT164" s="118">
        <v>0</v>
      </c>
      <c r="AU164" s="139">
        <v>0</v>
      </c>
      <c r="AV164" s="137">
        <v>0</v>
      </c>
      <c r="AW164" s="12">
        <v>1</v>
      </c>
      <c r="AX164" s="12">
        <v>1</v>
      </c>
      <c r="AY164" s="12">
        <v>1</v>
      </c>
      <c r="AZ164" s="12">
        <v>5</v>
      </c>
      <c r="BA164" s="12">
        <v>4</v>
      </c>
      <c r="BB164" s="12" t="s">
        <v>1552</v>
      </c>
    </row>
    <row r="165" spans="2:54" ht="28.8" x14ac:dyDescent="0.3">
      <c r="B165" s="12" t="s">
        <v>1105</v>
      </c>
      <c r="C165" s="12" t="s">
        <v>304</v>
      </c>
      <c r="D165" s="12" t="s">
        <v>333</v>
      </c>
      <c r="E165" s="12" t="s">
        <v>1138</v>
      </c>
      <c r="F165" s="12" t="s">
        <v>1110</v>
      </c>
      <c r="G165" s="12" t="s">
        <v>1132</v>
      </c>
      <c r="H165" s="12" t="s">
        <v>1139</v>
      </c>
      <c r="I165" s="12" t="s">
        <v>254</v>
      </c>
      <c r="J165" s="12" t="s">
        <v>2731</v>
      </c>
      <c r="K165" s="135">
        <v>2314.248</v>
      </c>
      <c r="L165" s="157"/>
      <c r="M165" s="133">
        <v>760.41200000000003</v>
      </c>
      <c r="N165" s="13" t="s">
        <v>260</v>
      </c>
      <c r="O165" s="141">
        <v>2.1627000000000001</v>
      </c>
      <c r="P165" s="141">
        <v>2.9769999999999999</v>
      </c>
      <c r="Q165" s="141">
        <v>3.3452000000000002</v>
      </c>
      <c r="R165" s="141">
        <v>3.4238</v>
      </c>
      <c r="S165" s="143">
        <v>0.83879999999999999</v>
      </c>
      <c r="T165" s="146">
        <v>0.46350000000000002</v>
      </c>
      <c r="U165" s="144">
        <v>5.2600000000000001E-2</v>
      </c>
      <c r="V165" s="141">
        <v>4.3219000000000003</v>
      </c>
      <c r="W165" s="149">
        <v>2404.9789999999998</v>
      </c>
      <c r="X165" s="149">
        <v>3024.1518000000001</v>
      </c>
      <c r="Y165" s="149">
        <v>3304.11</v>
      </c>
      <c r="Z165" s="149">
        <v>3363.924</v>
      </c>
      <c r="AA165" s="151">
        <v>1398.2445</v>
      </c>
      <c r="AB165" s="152">
        <v>1112.8279</v>
      </c>
      <c r="AC165" s="150">
        <v>800.43370000000004</v>
      </c>
      <c r="AD165" s="149">
        <v>4046.8209000000002</v>
      </c>
      <c r="AE165" s="116">
        <v>2314.248</v>
      </c>
      <c r="AF165" s="12">
        <v>0</v>
      </c>
      <c r="AG165" s="12">
        <v>1</v>
      </c>
      <c r="AH165" s="116">
        <v>2314.248</v>
      </c>
      <c r="AI165" s="12" t="s">
        <v>260</v>
      </c>
      <c r="AJ165" s="116">
        <v>800.43370000000004</v>
      </c>
      <c r="AK165" s="12" t="s">
        <v>2914</v>
      </c>
      <c r="AL165" s="116">
        <v>1103.8353999999999</v>
      </c>
      <c r="AM165" s="116">
        <v>800.43370000000004</v>
      </c>
      <c r="AN165" s="137">
        <v>0.05</v>
      </c>
      <c r="AO165" s="116">
        <v>760.41200000000003</v>
      </c>
      <c r="AP165" s="12">
        <v>760.41</v>
      </c>
      <c r="AQ165" s="12" t="s">
        <v>2764</v>
      </c>
      <c r="AR165" s="118">
        <v>0.05</v>
      </c>
      <c r="AS165" s="118">
        <v>0</v>
      </c>
      <c r="AT165" s="118">
        <v>0</v>
      </c>
      <c r="AU165" s="139">
        <v>0</v>
      </c>
      <c r="AV165" s="137">
        <v>0</v>
      </c>
      <c r="AW165" s="12">
        <v>1</v>
      </c>
      <c r="AX165" s="12">
        <v>1</v>
      </c>
      <c r="AY165" s="12">
        <v>1</v>
      </c>
      <c r="AZ165" s="12">
        <v>5</v>
      </c>
      <c r="BA165" s="12">
        <v>5</v>
      </c>
      <c r="BB165" s="12" t="s">
        <v>1552</v>
      </c>
    </row>
    <row r="166" spans="2:54" ht="28.8" x14ac:dyDescent="0.3">
      <c r="B166" s="12" t="s">
        <v>1105</v>
      </c>
      <c r="C166" s="12" t="s">
        <v>304</v>
      </c>
      <c r="D166" s="12" t="s">
        <v>333</v>
      </c>
      <c r="E166" s="12" t="s">
        <v>1144</v>
      </c>
      <c r="F166" s="12" t="s">
        <v>1110</v>
      </c>
      <c r="G166" s="12" t="s">
        <v>1132</v>
      </c>
      <c r="H166" s="12" t="s">
        <v>1145</v>
      </c>
      <c r="I166" s="12" t="s">
        <v>254</v>
      </c>
      <c r="J166" s="12" t="s">
        <v>2731</v>
      </c>
      <c r="K166" s="135">
        <v>2329.7399999999998</v>
      </c>
      <c r="L166" s="157"/>
      <c r="M166" s="133">
        <v>973.41959999999995</v>
      </c>
      <c r="N166" s="13" t="s">
        <v>254</v>
      </c>
      <c r="O166" s="142"/>
      <c r="P166" s="141">
        <v>2.2745000000000002</v>
      </c>
      <c r="Q166" s="141">
        <v>2.9476</v>
      </c>
      <c r="R166" s="144">
        <v>5.2600000000000001E-2</v>
      </c>
      <c r="S166" s="141">
        <v>3.5310000000000001</v>
      </c>
      <c r="T166" s="141">
        <v>2.6772999999999998</v>
      </c>
      <c r="U166" s="141">
        <v>2.1031</v>
      </c>
      <c r="V166" s="141">
        <v>1.9792000000000001</v>
      </c>
      <c r="W166" s="153"/>
      <c r="X166" s="149">
        <v>3187.4364999999998</v>
      </c>
      <c r="Y166" s="149">
        <v>3842.6952000000001</v>
      </c>
      <c r="Z166" s="150">
        <v>1024.6522</v>
      </c>
      <c r="AA166" s="149">
        <v>4410.5616</v>
      </c>
      <c r="AB166" s="149">
        <v>3579.5138999999999</v>
      </c>
      <c r="AC166" s="149">
        <v>3020.5969</v>
      </c>
      <c r="AD166" s="149">
        <v>2900.0232000000001</v>
      </c>
      <c r="AE166" s="116">
        <v>2329.7399999999998</v>
      </c>
      <c r="AF166" s="12">
        <v>0</v>
      </c>
      <c r="AG166" s="12">
        <v>1</v>
      </c>
      <c r="AH166" s="116">
        <v>2329.7399999999998</v>
      </c>
      <c r="AI166" s="12" t="s">
        <v>254</v>
      </c>
      <c r="AJ166" s="116">
        <v>1024.6522</v>
      </c>
      <c r="AK166" s="12" t="s">
        <v>2915</v>
      </c>
      <c r="AL166" s="116">
        <v>2315.0907999999999</v>
      </c>
      <c r="AM166" s="116">
        <v>1024.6522</v>
      </c>
      <c r="AN166" s="137">
        <v>0.05</v>
      </c>
      <c r="AO166" s="116">
        <v>973.41959999999995</v>
      </c>
      <c r="AP166" s="12">
        <v>973.42</v>
      </c>
      <c r="AQ166" s="12" t="s">
        <v>2764</v>
      </c>
      <c r="AR166" s="118">
        <v>0.05</v>
      </c>
      <c r="AS166" s="118">
        <v>0</v>
      </c>
      <c r="AT166" s="118">
        <v>0</v>
      </c>
      <c r="AU166" s="139">
        <v>0</v>
      </c>
      <c r="AV166" s="137">
        <v>0</v>
      </c>
      <c r="AW166" s="12">
        <v>1</v>
      </c>
      <c r="AX166" s="12">
        <v>1</v>
      </c>
      <c r="AY166" s="12">
        <v>1</v>
      </c>
      <c r="AZ166" s="12">
        <v>5</v>
      </c>
      <c r="BA166" s="12">
        <v>6</v>
      </c>
      <c r="BB166" s="12" t="s">
        <v>1552</v>
      </c>
    </row>
    <row r="167" spans="2:54" ht="28.8" x14ac:dyDescent="0.3">
      <c r="B167" s="12" t="s">
        <v>1105</v>
      </c>
      <c r="C167" s="12" t="s">
        <v>304</v>
      </c>
      <c r="D167" s="12" t="s">
        <v>333</v>
      </c>
      <c r="E167" s="12" t="s">
        <v>1150</v>
      </c>
      <c r="F167" s="12" t="s">
        <v>1110</v>
      </c>
      <c r="G167" s="12" t="s">
        <v>1132</v>
      </c>
      <c r="H167" s="12" t="s">
        <v>1151</v>
      </c>
      <c r="I167" s="12" t="s">
        <v>254</v>
      </c>
      <c r="J167" s="12" t="s">
        <v>2731</v>
      </c>
      <c r="K167" s="135">
        <v>437.32499999999999</v>
      </c>
      <c r="L167" s="157"/>
      <c r="M167" s="133">
        <v>130.16540000000001</v>
      </c>
      <c r="N167" s="13" t="s">
        <v>256</v>
      </c>
      <c r="O167" s="141">
        <v>2.2664</v>
      </c>
      <c r="P167" s="141">
        <v>3.4893999999999998</v>
      </c>
      <c r="Q167" s="141">
        <v>1.3905000000000001</v>
      </c>
      <c r="R167" s="141">
        <v>1.3331</v>
      </c>
      <c r="S167" s="144">
        <v>5.2600000000000001E-2</v>
      </c>
      <c r="T167" s="141">
        <v>3.4034</v>
      </c>
      <c r="U167" s="141">
        <v>2.8875000000000002</v>
      </c>
      <c r="V167" s="141">
        <v>2.6322999999999999</v>
      </c>
      <c r="W167" s="149">
        <v>425.16910000000001</v>
      </c>
      <c r="X167" s="149">
        <v>584.3691</v>
      </c>
      <c r="Y167" s="149">
        <v>311.16000000000003</v>
      </c>
      <c r="Z167" s="149">
        <v>303.68810000000002</v>
      </c>
      <c r="AA167" s="150">
        <v>137.0162</v>
      </c>
      <c r="AB167" s="149">
        <v>573.16600000000005</v>
      </c>
      <c r="AC167" s="149">
        <v>506.0204</v>
      </c>
      <c r="AD167" s="149">
        <v>472.80489999999998</v>
      </c>
      <c r="AE167" s="116">
        <v>437.32499999999999</v>
      </c>
      <c r="AF167" s="12">
        <v>0</v>
      </c>
      <c r="AG167" s="12">
        <v>1</v>
      </c>
      <c r="AH167" s="116">
        <v>437.32499999999999</v>
      </c>
      <c r="AI167" s="12" t="s">
        <v>256</v>
      </c>
      <c r="AJ167" s="116">
        <v>137.0162</v>
      </c>
      <c r="AK167" s="12" t="s">
        <v>2916</v>
      </c>
      <c r="AL167" s="116">
        <v>250.62139999999999</v>
      </c>
      <c r="AM167" s="116">
        <v>137.0162</v>
      </c>
      <c r="AN167" s="137">
        <v>0.05</v>
      </c>
      <c r="AO167" s="116">
        <v>130.16540000000001</v>
      </c>
      <c r="AP167" s="12">
        <v>130.16999999999999</v>
      </c>
      <c r="AQ167" s="12" t="s">
        <v>2764</v>
      </c>
      <c r="AR167" s="118">
        <v>0.05</v>
      </c>
      <c r="AS167" s="118">
        <v>0</v>
      </c>
      <c r="AT167" s="118">
        <v>0</v>
      </c>
      <c r="AU167" s="139">
        <v>0</v>
      </c>
      <c r="AV167" s="137">
        <v>0</v>
      </c>
      <c r="AW167" s="12">
        <v>1</v>
      </c>
      <c r="AX167" s="12">
        <v>1</v>
      </c>
      <c r="AY167" s="12">
        <v>1</v>
      </c>
      <c r="AZ167" s="12">
        <v>5</v>
      </c>
      <c r="BA167" s="12">
        <v>7</v>
      </c>
      <c r="BB167" s="12" t="s">
        <v>1552</v>
      </c>
    </row>
    <row r="168" spans="2:54" ht="28.8" x14ac:dyDescent="0.3">
      <c r="B168" s="12" t="s">
        <v>1105</v>
      </c>
      <c r="C168" s="12" t="s">
        <v>304</v>
      </c>
      <c r="D168" s="12" t="s">
        <v>333</v>
      </c>
      <c r="E168" s="12" t="s">
        <v>1156</v>
      </c>
      <c r="F168" s="12" t="s">
        <v>1110</v>
      </c>
      <c r="G168" s="12" t="s">
        <v>1157</v>
      </c>
      <c r="H168" s="12" t="s">
        <v>1158</v>
      </c>
      <c r="I168" s="12" t="s">
        <v>254</v>
      </c>
      <c r="J168" s="12" t="s">
        <v>2731</v>
      </c>
      <c r="K168" s="135">
        <v>2441.88</v>
      </c>
      <c r="L168" s="157"/>
      <c r="M168" s="133">
        <v>666.48789999999997</v>
      </c>
      <c r="N168" s="13" t="s">
        <v>256</v>
      </c>
      <c r="O168" s="143">
        <v>0.73089999999999999</v>
      </c>
      <c r="P168" s="141">
        <v>1.0507</v>
      </c>
      <c r="Q168" s="141">
        <v>4.694</v>
      </c>
      <c r="R168" s="141">
        <v>3.6637</v>
      </c>
      <c r="S168" s="144">
        <v>5.2600000000000001E-2</v>
      </c>
      <c r="T168" s="141">
        <v>1.8371</v>
      </c>
      <c r="U168" s="141">
        <v>1.8335999999999999</v>
      </c>
      <c r="V168" s="146">
        <v>0.38490000000000002</v>
      </c>
      <c r="W168" s="151">
        <v>1153.6465000000001</v>
      </c>
      <c r="X168" s="149">
        <v>1366.7592</v>
      </c>
      <c r="Y168" s="149">
        <v>3795.0120000000002</v>
      </c>
      <c r="Z168" s="149">
        <v>3108.299</v>
      </c>
      <c r="AA168" s="150">
        <v>701.56619999999998</v>
      </c>
      <c r="AB168" s="149">
        <v>1890.8923</v>
      </c>
      <c r="AC168" s="149">
        <v>1888.53</v>
      </c>
      <c r="AD168" s="152">
        <v>923.00210000000004</v>
      </c>
      <c r="AE168" s="116">
        <v>2441.88</v>
      </c>
      <c r="AF168" s="12">
        <v>0</v>
      </c>
      <c r="AG168" s="12">
        <v>1</v>
      </c>
      <c r="AH168" s="116">
        <v>2441.88</v>
      </c>
      <c r="AI168" s="12" t="s">
        <v>256</v>
      </c>
      <c r="AJ168" s="116">
        <v>701.56619999999998</v>
      </c>
      <c r="AK168" s="12" t="s">
        <v>2917</v>
      </c>
      <c r="AL168" s="116">
        <v>926.07159999999999</v>
      </c>
      <c r="AM168" s="116">
        <v>701.56619999999998</v>
      </c>
      <c r="AN168" s="137">
        <v>0.05</v>
      </c>
      <c r="AO168" s="116">
        <v>666.48789999999997</v>
      </c>
      <c r="AP168" s="12">
        <v>666.49</v>
      </c>
      <c r="AQ168" s="12" t="s">
        <v>2764</v>
      </c>
      <c r="AR168" s="118">
        <v>0.05</v>
      </c>
      <c r="AS168" s="118">
        <v>0</v>
      </c>
      <c r="AT168" s="118">
        <v>0</v>
      </c>
      <c r="AU168" s="139">
        <v>0</v>
      </c>
      <c r="AV168" s="137">
        <v>0</v>
      </c>
      <c r="AW168" s="12">
        <v>1</v>
      </c>
      <c r="AX168" s="12">
        <v>1</v>
      </c>
      <c r="AY168" s="12">
        <v>1</v>
      </c>
      <c r="AZ168" s="12">
        <v>5</v>
      </c>
      <c r="BA168" s="12">
        <v>8</v>
      </c>
      <c r="BB168" s="12" t="s">
        <v>1552</v>
      </c>
    </row>
    <row r="169" spans="2:54" ht="28.8" x14ac:dyDescent="0.3">
      <c r="B169" s="12" t="s">
        <v>1105</v>
      </c>
      <c r="C169" s="12" t="s">
        <v>304</v>
      </c>
      <c r="D169" s="12" t="s">
        <v>333</v>
      </c>
      <c r="E169" s="12" t="s">
        <v>1163</v>
      </c>
      <c r="F169" s="12" t="s">
        <v>1110</v>
      </c>
      <c r="G169" s="12" t="s">
        <v>1157</v>
      </c>
      <c r="H169" s="12" t="s">
        <v>1164</v>
      </c>
      <c r="I169" s="12" t="s">
        <v>254</v>
      </c>
      <c r="J169" s="12" t="s">
        <v>2731</v>
      </c>
      <c r="K169" s="135">
        <v>3250.3679999999999</v>
      </c>
      <c r="L169" s="157"/>
      <c r="M169" s="133">
        <v>1036.0015000000001</v>
      </c>
      <c r="N169" s="13" t="s">
        <v>260</v>
      </c>
      <c r="O169" s="141">
        <v>1.8669</v>
      </c>
      <c r="P169" s="145">
        <v>0.192</v>
      </c>
      <c r="Q169" s="141">
        <v>4.4104000000000001</v>
      </c>
      <c r="R169" s="141">
        <v>2.7465000000000002</v>
      </c>
      <c r="S169" s="141">
        <v>1.7162999999999999</v>
      </c>
      <c r="T169" s="141">
        <v>2.4746000000000001</v>
      </c>
      <c r="U169" s="144">
        <v>5.2600000000000001E-2</v>
      </c>
      <c r="V169" s="141">
        <v>2.9382999999999999</v>
      </c>
      <c r="W169" s="149">
        <v>2970.1466999999998</v>
      </c>
      <c r="X169" s="154">
        <v>1234.9259999999999</v>
      </c>
      <c r="Y169" s="149">
        <v>5605.2168000000001</v>
      </c>
      <c r="Z169" s="149">
        <v>3881.4018000000001</v>
      </c>
      <c r="AA169" s="149">
        <v>2814.0569</v>
      </c>
      <c r="AB169" s="149">
        <v>3599.6489000000001</v>
      </c>
      <c r="AC169" s="150">
        <v>1090.5279</v>
      </c>
      <c r="AD169" s="149">
        <v>4080.0672</v>
      </c>
      <c r="AE169" s="116">
        <v>3250.3679999999999</v>
      </c>
      <c r="AF169" s="12">
        <v>0</v>
      </c>
      <c r="AG169" s="12">
        <v>1</v>
      </c>
      <c r="AH169" s="116">
        <v>3250.3679999999999</v>
      </c>
      <c r="AI169" s="12" t="s">
        <v>260</v>
      </c>
      <c r="AJ169" s="116">
        <v>1090.5279</v>
      </c>
      <c r="AK169" s="12" t="s">
        <v>2918</v>
      </c>
      <c r="AL169" s="116">
        <v>1713.1703</v>
      </c>
      <c r="AM169" s="116">
        <v>1090.5279</v>
      </c>
      <c r="AN169" s="137">
        <v>0.05</v>
      </c>
      <c r="AO169" s="116">
        <v>1036.0015000000001</v>
      </c>
      <c r="AP169" s="12">
        <v>1036</v>
      </c>
      <c r="AQ169" s="12" t="s">
        <v>2764</v>
      </c>
      <c r="AR169" s="118">
        <v>0.05</v>
      </c>
      <c r="AS169" s="118">
        <v>0</v>
      </c>
      <c r="AT169" s="118">
        <v>0</v>
      </c>
      <c r="AU169" s="139">
        <v>0</v>
      </c>
      <c r="AV169" s="137">
        <v>0</v>
      </c>
      <c r="AW169" s="12">
        <v>1</v>
      </c>
      <c r="AX169" s="12">
        <v>1</v>
      </c>
      <c r="AY169" s="12">
        <v>1</v>
      </c>
      <c r="AZ169" s="12">
        <v>5</v>
      </c>
      <c r="BA169" s="12">
        <v>9</v>
      </c>
      <c r="BB169" s="12" t="s">
        <v>1552</v>
      </c>
    </row>
    <row r="170" spans="2:54" ht="28.8" x14ac:dyDescent="0.3">
      <c r="B170" s="12" t="s">
        <v>1105</v>
      </c>
      <c r="C170" s="12" t="s">
        <v>304</v>
      </c>
      <c r="D170" s="12" t="s">
        <v>333</v>
      </c>
      <c r="E170" s="12" t="s">
        <v>1169</v>
      </c>
      <c r="F170" s="12" t="s">
        <v>1110</v>
      </c>
      <c r="G170" s="12" t="s">
        <v>1157</v>
      </c>
      <c r="H170" s="12" t="s">
        <v>1170</v>
      </c>
      <c r="I170" s="12" t="s">
        <v>254</v>
      </c>
      <c r="J170" s="12" t="s">
        <v>2731</v>
      </c>
      <c r="K170" s="135">
        <v>539.37</v>
      </c>
      <c r="L170" s="157"/>
      <c r="M170" s="133">
        <v>162.00110000000001</v>
      </c>
      <c r="N170" s="13" t="s">
        <v>259</v>
      </c>
      <c r="O170" s="146">
        <v>0.3594</v>
      </c>
      <c r="P170" s="141">
        <v>2.0619999999999998</v>
      </c>
      <c r="Q170" s="141">
        <v>3.0314000000000001</v>
      </c>
      <c r="R170" s="144">
        <v>6.6199999999999995E-2</v>
      </c>
      <c r="S170" s="141">
        <v>3.2269000000000001</v>
      </c>
      <c r="T170" s="144">
        <v>5.2600000000000001E-2</v>
      </c>
      <c r="U170" s="141">
        <v>2.3357999999999999</v>
      </c>
      <c r="V170" s="141">
        <v>2.3736999999999999</v>
      </c>
      <c r="W170" s="152">
        <v>220.23070000000001</v>
      </c>
      <c r="X170" s="149">
        <v>496.041</v>
      </c>
      <c r="Y170" s="149">
        <v>653.09709999999995</v>
      </c>
      <c r="Z170" s="150">
        <v>172.73099999999999</v>
      </c>
      <c r="AA170" s="149">
        <v>684.76940000000002</v>
      </c>
      <c r="AB170" s="150">
        <v>170.5275</v>
      </c>
      <c r="AC170" s="149">
        <v>540.41129999999998</v>
      </c>
      <c r="AD170" s="149">
        <v>546.54600000000005</v>
      </c>
      <c r="AE170" s="116">
        <v>539.37</v>
      </c>
      <c r="AF170" s="12">
        <v>0</v>
      </c>
      <c r="AG170" s="12">
        <v>1</v>
      </c>
      <c r="AH170" s="116">
        <v>539.37</v>
      </c>
      <c r="AI170" s="12" t="s">
        <v>259</v>
      </c>
      <c r="AJ170" s="116">
        <v>170.5275</v>
      </c>
      <c r="AK170" s="12" t="s">
        <v>2796</v>
      </c>
      <c r="AL170" s="116">
        <v>187.8297</v>
      </c>
      <c r="AM170" s="116">
        <v>170.5275</v>
      </c>
      <c r="AN170" s="137">
        <v>0.05</v>
      </c>
      <c r="AO170" s="116">
        <v>162.00110000000001</v>
      </c>
      <c r="AP170" s="12">
        <v>162</v>
      </c>
      <c r="AQ170" s="12" t="s">
        <v>2764</v>
      </c>
      <c r="AR170" s="118">
        <v>0.05</v>
      </c>
      <c r="AS170" s="118">
        <v>0</v>
      </c>
      <c r="AT170" s="118">
        <v>0</v>
      </c>
      <c r="AU170" s="139">
        <v>0</v>
      </c>
      <c r="AV170" s="137">
        <v>0</v>
      </c>
      <c r="AW170" s="12">
        <v>1</v>
      </c>
      <c r="AX170" s="12">
        <v>1</v>
      </c>
      <c r="AY170" s="12">
        <v>1</v>
      </c>
      <c r="AZ170" s="12">
        <v>5</v>
      </c>
      <c r="BA170" s="12">
        <v>10</v>
      </c>
      <c r="BB170" s="12" t="s">
        <v>1552</v>
      </c>
    </row>
    <row r="171" spans="2:54" ht="28.8" x14ac:dyDescent="0.3">
      <c r="B171" s="12" t="s">
        <v>1105</v>
      </c>
      <c r="C171" s="12" t="s">
        <v>304</v>
      </c>
      <c r="D171" s="12" t="s">
        <v>333</v>
      </c>
      <c r="E171" s="12" t="s">
        <v>1175</v>
      </c>
      <c r="F171" s="12" t="s">
        <v>1176</v>
      </c>
      <c r="G171" s="12" t="s">
        <v>1111</v>
      </c>
      <c r="H171" s="12" t="s">
        <v>1177</v>
      </c>
      <c r="I171" s="12" t="s">
        <v>256</v>
      </c>
      <c r="J171" s="12" t="s">
        <v>2731</v>
      </c>
      <c r="K171" s="135">
        <v>263.36399999999998</v>
      </c>
      <c r="L171" s="157"/>
      <c r="M171" s="133">
        <v>181.65379999999999</v>
      </c>
      <c r="N171" s="13" t="s">
        <v>246</v>
      </c>
      <c r="O171" s="144">
        <v>5.2600000000000001E-2</v>
      </c>
      <c r="P171" s="140">
        <v>-0.62039999999999995</v>
      </c>
      <c r="Q171" s="146">
        <v>0.29659999999999997</v>
      </c>
      <c r="R171" s="141">
        <v>1.0319</v>
      </c>
      <c r="S171" s="140">
        <v>-0.56679999999999997</v>
      </c>
      <c r="T171" s="141">
        <v>1.0901000000000001</v>
      </c>
      <c r="U171" s="143">
        <v>0.64190000000000003</v>
      </c>
      <c r="V171" s="141">
        <v>1.1428</v>
      </c>
      <c r="W171" s="150">
        <v>191.21449999999999</v>
      </c>
      <c r="X171" s="148">
        <v>68.961799999999997</v>
      </c>
      <c r="Y171" s="152">
        <v>235.54</v>
      </c>
      <c r="Z171" s="149">
        <v>369.1003</v>
      </c>
      <c r="AA171" s="148">
        <v>78.7012</v>
      </c>
      <c r="AB171" s="149">
        <v>379.67660000000001</v>
      </c>
      <c r="AC171" s="151">
        <v>298.25920000000002</v>
      </c>
      <c r="AD171" s="149">
        <v>389.24119999999999</v>
      </c>
      <c r="AE171" s="116">
        <v>263.36399999999998</v>
      </c>
      <c r="AF171" s="12">
        <v>0</v>
      </c>
      <c r="AG171" s="12">
        <v>1</v>
      </c>
      <c r="AH171" s="116">
        <v>263.36399999999998</v>
      </c>
      <c r="AI171" s="12" t="s">
        <v>246</v>
      </c>
      <c r="AJ171" s="116">
        <v>191.21449999999999</v>
      </c>
      <c r="AK171" s="12" t="s">
        <v>2769</v>
      </c>
      <c r="AL171" s="116">
        <v>241.6712</v>
      </c>
      <c r="AM171" s="116">
        <v>191.21449999999999</v>
      </c>
      <c r="AN171" s="137">
        <v>0.05</v>
      </c>
      <c r="AO171" s="116">
        <v>181.65379999999999</v>
      </c>
      <c r="AP171" s="12">
        <v>181.65</v>
      </c>
      <c r="AQ171" s="12" t="s">
        <v>2764</v>
      </c>
      <c r="AR171" s="118">
        <v>0.05</v>
      </c>
      <c r="AS171" s="118">
        <v>0</v>
      </c>
      <c r="AT171" s="118">
        <v>0</v>
      </c>
      <c r="AU171" s="139">
        <v>0</v>
      </c>
      <c r="AV171" s="137">
        <v>0</v>
      </c>
      <c r="AW171" s="12">
        <v>1</v>
      </c>
      <c r="AX171" s="12">
        <v>1</v>
      </c>
      <c r="AY171" s="12">
        <v>1</v>
      </c>
      <c r="AZ171" s="12">
        <v>5</v>
      </c>
      <c r="BA171" s="12">
        <v>11</v>
      </c>
      <c r="BB171" s="12" t="s">
        <v>1552</v>
      </c>
    </row>
    <row r="172" spans="2:54" ht="28.8" x14ac:dyDescent="0.3">
      <c r="B172" s="12" t="s">
        <v>1105</v>
      </c>
      <c r="C172" s="12" t="s">
        <v>304</v>
      </c>
      <c r="D172" s="12" t="s">
        <v>333</v>
      </c>
      <c r="E172" s="12" t="s">
        <v>1181</v>
      </c>
      <c r="F172" s="12" t="s">
        <v>1176</v>
      </c>
      <c r="G172" s="12" t="s">
        <v>1111</v>
      </c>
      <c r="H172" s="12" t="s">
        <v>1182</v>
      </c>
      <c r="I172" s="12" t="s">
        <v>256</v>
      </c>
      <c r="J172" s="12" t="s">
        <v>2731</v>
      </c>
      <c r="K172" s="135">
        <v>598.37850000000003</v>
      </c>
      <c r="L172" s="157"/>
      <c r="M172" s="133">
        <v>321.27429999999998</v>
      </c>
      <c r="N172" s="13" t="s">
        <v>262</v>
      </c>
      <c r="O172" s="146">
        <v>0.32290000000000002</v>
      </c>
      <c r="P172" s="141">
        <v>1.0509999999999999</v>
      </c>
      <c r="Q172" s="141">
        <v>1.1947000000000001</v>
      </c>
      <c r="R172" s="141">
        <v>1.3918999999999999</v>
      </c>
      <c r="S172" s="143">
        <v>0.62949999999999995</v>
      </c>
      <c r="T172" s="141">
        <v>1.1475</v>
      </c>
      <c r="U172" s="141">
        <v>1.2921</v>
      </c>
      <c r="V172" s="144">
        <v>5.2600000000000001E-2</v>
      </c>
      <c r="W172" s="152">
        <v>425.02019999999999</v>
      </c>
      <c r="X172" s="149">
        <v>658.92319999999995</v>
      </c>
      <c r="Y172" s="149">
        <v>705.11509999999998</v>
      </c>
      <c r="Z172" s="149">
        <v>768.44590000000005</v>
      </c>
      <c r="AA172" s="151">
        <v>523.50660000000005</v>
      </c>
      <c r="AB172" s="149">
        <v>689.93039999999996</v>
      </c>
      <c r="AC172" s="149">
        <v>736.40599999999995</v>
      </c>
      <c r="AD172" s="150">
        <v>338.18349999999998</v>
      </c>
      <c r="AE172" s="116">
        <v>598.37850000000003</v>
      </c>
      <c r="AF172" s="12">
        <v>0</v>
      </c>
      <c r="AG172" s="12">
        <v>1</v>
      </c>
      <c r="AH172" s="116">
        <v>598.37850000000003</v>
      </c>
      <c r="AI172" s="12" t="s">
        <v>262</v>
      </c>
      <c r="AJ172" s="116">
        <v>338.18349999999998</v>
      </c>
      <c r="AK172" s="12" t="s">
        <v>2770</v>
      </c>
      <c r="AL172" s="116">
        <v>428.90339999999998</v>
      </c>
      <c r="AM172" s="116">
        <v>338.18349999999998</v>
      </c>
      <c r="AN172" s="137">
        <v>0.05</v>
      </c>
      <c r="AO172" s="116">
        <v>321.27429999999998</v>
      </c>
      <c r="AP172" s="12">
        <v>321.27</v>
      </c>
      <c r="AQ172" s="12" t="s">
        <v>2764</v>
      </c>
      <c r="AR172" s="118">
        <v>0.05</v>
      </c>
      <c r="AS172" s="118">
        <v>0</v>
      </c>
      <c r="AT172" s="118">
        <v>0</v>
      </c>
      <c r="AU172" s="139">
        <v>0</v>
      </c>
      <c r="AV172" s="137">
        <v>0</v>
      </c>
      <c r="AW172" s="12">
        <v>1</v>
      </c>
      <c r="AX172" s="12">
        <v>1</v>
      </c>
      <c r="AY172" s="12">
        <v>1</v>
      </c>
      <c r="AZ172" s="12">
        <v>5</v>
      </c>
      <c r="BA172" s="12">
        <v>12</v>
      </c>
      <c r="BB172" s="12" t="s">
        <v>1552</v>
      </c>
    </row>
    <row r="173" spans="2:54" ht="28.8" x14ac:dyDescent="0.3">
      <c r="B173" s="12" t="s">
        <v>1105</v>
      </c>
      <c r="C173" s="12" t="s">
        <v>304</v>
      </c>
      <c r="D173" s="12" t="s">
        <v>333</v>
      </c>
      <c r="E173" s="12" t="s">
        <v>1185</v>
      </c>
      <c r="F173" s="12" t="s">
        <v>1176</v>
      </c>
      <c r="G173" s="12" t="s">
        <v>1111</v>
      </c>
      <c r="H173" s="12" t="s">
        <v>1186</v>
      </c>
      <c r="I173" s="12" t="s">
        <v>256</v>
      </c>
      <c r="J173" s="12" t="s">
        <v>2731</v>
      </c>
      <c r="K173" s="135">
        <v>703.06200000000001</v>
      </c>
      <c r="L173" s="157"/>
      <c r="M173" s="133">
        <v>274.8175</v>
      </c>
      <c r="N173" s="13" t="s">
        <v>262</v>
      </c>
      <c r="O173" s="141">
        <v>1.3774</v>
      </c>
      <c r="P173" s="146">
        <v>0.40429999999999999</v>
      </c>
      <c r="Q173" s="141">
        <v>2.7940999999999998</v>
      </c>
      <c r="R173" s="141">
        <v>1.752</v>
      </c>
      <c r="S173" s="146">
        <v>0.4834</v>
      </c>
      <c r="T173" s="141">
        <v>2.8752</v>
      </c>
      <c r="U173" s="146">
        <v>0.46600000000000003</v>
      </c>
      <c r="V173" s="144">
        <v>5.2600000000000001E-2</v>
      </c>
      <c r="W173" s="149">
        <v>653.3587</v>
      </c>
      <c r="X173" s="152">
        <v>385.9187</v>
      </c>
      <c r="Y173" s="149">
        <v>1042.6735000000001</v>
      </c>
      <c r="Z173" s="149">
        <v>756.28679999999997</v>
      </c>
      <c r="AA173" s="152">
        <v>407.6748</v>
      </c>
      <c r="AB173" s="149">
        <v>1064.972</v>
      </c>
      <c r="AC173" s="152">
        <v>402.88659999999999</v>
      </c>
      <c r="AD173" s="150">
        <v>289.28160000000003</v>
      </c>
      <c r="AE173" s="116">
        <v>703.06200000000001</v>
      </c>
      <c r="AF173" s="12">
        <v>0</v>
      </c>
      <c r="AG173" s="12">
        <v>1</v>
      </c>
      <c r="AH173" s="116">
        <v>703.06200000000001</v>
      </c>
      <c r="AI173" s="12" t="s">
        <v>262</v>
      </c>
      <c r="AJ173" s="116">
        <v>289.28160000000003</v>
      </c>
      <c r="AK173" s="12" t="s">
        <v>2768</v>
      </c>
      <c r="AL173" s="116">
        <v>359.3623</v>
      </c>
      <c r="AM173" s="116">
        <v>289.28160000000003</v>
      </c>
      <c r="AN173" s="137">
        <v>0.05</v>
      </c>
      <c r="AO173" s="116">
        <v>274.8175</v>
      </c>
      <c r="AP173" s="12">
        <v>274.82</v>
      </c>
      <c r="AQ173" s="12" t="s">
        <v>2764</v>
      </c>
      <c r="AR173" s="118">
        <v>0.05</v>
      </c>
      <c r="AS173" s="118">
        <v>0</v>
      </c>
      <c r="AT173" s="118">
        <v>0</v>
      </c>
      <c r="AU173" s="139">
        <v>0</v>
      </c>
      <c r="AV173" s="137">
        <v>0</v>
      </c>
      <c r="AW173" s="12">
        <v>1</v>
      </c>
      <c r="AX173" s="12">
        <v>1</v>
      </c>
      <c r="AY173" s="12">
        <v>1</v>
      </c>
      <c r="AZ173" s="12">
        <v>5</v>
      </c>
      <c r="BA173" s="12">
        <v>13</v>
      </c>
      <c r="BB173" s="12" t="s">
        <v>1552</v>
      </c>
    </row>
    <row r="174" spans="2:54" ht="28.8" x14ac:dyDescent="0.3">
      <c r="B174" s="12" t="s">
        <v>1105</v>
      </c>
      <c r="C174" s="12" t="s">
        <v>304</v>
      </c>
      <c r="D174" s="12" t="s">
        <v>333</v>
      </c>
      <c r="E174" s="12" t="s">
        <v>1189</v>
      </c>
      <c r="F174" s="12" t="s">
        <v>1176</v>
      </c>
      <c r="G174" s="12" t="s">
        <v>1132</v>
      </c>
      <c r="H174" s="12" t="s">
        <v>1190</v>
      </c>
      <c r="I174" s="12" t="s">
        <v>256</v>
      </c>
      <c r="J174" s="12" t="s">
        <v>2731</v>
      </c>
      <c r="K174" s="135">
        <v>1249.74</v>
      </c>
      <c r="L174" s="157"/>
      <c r="M174" s="133">
        <v>646.35860000000002</v>
      </c>
      <c r="N174" s="13" t="s">
        <v>249</v>
      </c>
      <c r="O174" s="141">
        <v>1.7024999999999999</v>
      </c>
      <c r="P174" s="144">
        <v>5.2600000000000001E-2</v>
      </c>
      <c r="Q174" s="141">
        <v>1.84</v>
      </c>
      <c r="R174" s="141">
        <v>1.4131</v>
      </c>
      <c r="S174" s="141">
        <v>1.6941999999999999</v>
      </c>
      <c r="T174" s="143">
        <v>0.98</v>
      </c>
      <c r="U174" s="145">
        <v>0.16980000000000001</v>
      </c>
      <c r="V174" s="141">
        <v>1.4446000000000001</v>
      </c>
      <c r="W174" s="149">
        <v>1746.7759000000001</v>
      </c>
      <c r="X174" s="150">
        <v>680.37750000000005</v>
      </c>
      <c r="Y174" s="149">
        <v>1835.662</v>
      </c>
      <c r="Z174" s="149">
        <v>1559.7127</v>
      </c>
      <c r="AA174" s="149">
        <v>1741.4221</v>
      </c>
      <c r="AB174" s="151">
        <v>1279.7947999999999</v>
      </c>
      <c r="AC174" s="154">
        <v>756.12040000000002</v>
      </c>
      <c r="AD174" s="149">
        <v>1580.0797</v>
      </c>
      <c r="AE174" s="116">
        <v>1249.74</v>
      </c>
      <c r="AF174" s="12">
        <v>0</v>
      </c>
      <c r="AG174" s="12">
        <v>1</v>
      </c>
      <c r="AH174" s="116">
        <v>1249.74</v>
      </c>
      <c r="AI174" s="12" t="s">
        <v>249</v>
      </c>
      <c r="AJ174" s="116">
        <v>680.37750000000005</v>
      </c>
      <c r="AK174" s="12" t="s">
        <v>2771</v>
      </c>
      <c r="AL174" s="116">
        <v>905.43089999999995</v>
      </c>
      <c r="AM174" s="116">
        <v>680.37750000000005</v>
      </c>
      <c r="AN174" s="137">
        <v>0.05</v>
      </c>
      <c r="AO174" s="116">
        <v>646.35860000000002</v>
      </c>
      <c r="AP174" s="12">
        <v>646.36</v>
      </c>
      <c r="AQ174" s="12" t="s">
        <v>2764</v>
      </c>
      <c r="AR174" s="118">
        <v>0.05</v>
      </c>
      <c r="AS174" s="118">
        <v>0</v>
      </c>
      <c r="AT174" s="118">
        <v>0</v>
      </c>
      <c r="AU174" s="139">
        <v>0</v>
      </c>
      <c r="AV174" s="137">
        <v>0</v>
      </c>
      <c r="AW174" s="12">
        <v>1</v>
      </c>
      <c r="AX174" s="12">
        <v>1</v>
      </c>
      <c r="AY174" s="12">
        <v>1</v>
      </c>
      <c r="AZ174" s="12">
        <v>5</v>
      </c>
      <c r="BA174" s="12">
        <v>14</v>
      </c>
      <c r="BB174" s="12" t="s">
        <v>1552</v>
      </c>
    </row>
    <row r="175" spans="2:54" ht="28.8" x14ac:dyDescent="0.3">
      <c r="B175" s="12" t="s">
        <v>1105</v>
      </c>
      <c r="C175" s="12" t="s">
        <v>304</v>
      </c>
      <c r="D175" s="12" t="s">
        <v>333</v>
      </c>
      <c r="E175" s="12" t="s">
        <v>1193</v>
      </c>
      <c r="F175" s="12" t="s">
        <v>1176</v>
      </c>
      <c r="G175" s="12" t="s">
        <v>1132</v>
      </c>
      <c r="H175" s="12" t="s">
        <v>1194</v>
      </c>
      <c r="I175" s="12" t="s">
        <v>256</v>
      </c>
      <c r="J175" s="12" t="s">
        <v>2731</v>
      </c>
      <c r="K175" s="135">
        <v>149.68799999999999</v>
      </c>
      <c r="L175" s="157"/>
      <c r="M175" s="133">
        <v>44.7941</v>
      </c>
      <c r="N175" s="13" t="s">
        <v>254</v>
      </c>
      <c r="O175" s="141">
        <v>5.0811000000000002</v>
      </c>
      <c r="P175" s="141">
        <v>2.0514999999999999</v>
      </c>
      <c r="Q175" s="141">
        <v>4.7872000000000003</v>
      </c>
      <c r="R175" s="144">
        <v>5.2600000000000001E-2</v>
      </c>
      <c r="S175" s="141">
        <v>3.1282999999999999</v>
      </c>
      <c r="T175" s="141">
        <v>1.6294999999999999</v>
      </c>
      <c r="U175" s="141">
        <v>4.3737000000000004</v>
      </c>
      <c r="V175" s="143">
        <v>0.6431</v>
      </c>
      <c r="W175" s="149">
        <v>272.39890000000003</v>
      </c>
      <c r="X175" s="149">
        <v>136.68879999999999</v>
      </c>
      <c r="Y175" s="149">
        <v>259.23239999999998</v>
      </c>
      <c r="Z175" s="150">
        <v>47.151699999999998</v>
      </c>
      <c r="AA175" s="149">
        <v>184.9229</v>
      </c>
      <c r="AB175" s="149">
        <v>117.7848</v>
      </c>
      <c r="AC175" s="149">
        <v>240.71039999999999</v>
      </c>
      <c r="AD175" s="151">
        <v>73.601100000000002</v>
      </c>
      <c r="AE175" s="116">
        <v>149.68799999999999</v>
      </c>
      <c r="AF175" s="12">
        <v>0</v>
      </c>
      <c r="AG175" s="12">
        <v>1</v>
      </c>
      <c r="AH175" s="116">
        <v>149.68799999999999</v>
      </c>
      <c r="AI175" s="12" t="s">
        <v>254</v>
      </c>
      <c r="AJ175" s="116">
        <v>47.151699999999998</v>
      </c>
      <c r="AK175" s="12" t="s">
        <v>2788</v>
      </c>
      <c r="AL175" s="116">
        <v>79.512500000000003</v>
      </c>
      <c r="AM175" s="116">
        <v>47.151699999999998</v>
      </c>
      <c r="AN175" s="137">
        <v>0.05</v>
      </c>
      <c r="AO175" s="116">
        <v>44.7941</v>
      </c>
      <c r="AP175" s="12">
        <v>44.79</v>
      </c>
      <c r="AQ175" s="12" t="s">
        <v>2764</v>
      </c>
      <c r="AR175" s="118">
        <v>0.05</v>
      </c>
      <c r="AS175" s="118">
        <v>0</v>
      </c>
      <c r="AT175" s="118">
        <v>0</v>
      </c>
      <c r="AU175" s="139">
        <v>0</v>
      </c>
      <c r="AV175" s="137">
        <v>0</v>
      </c>
      <c r="AW175" s="12">
        <v>1</v>
      </c>
      <c r="AX175" s="12">
        <v>1</v>
      </c>
      <c r="AY175" s="12">
        <v>1</v>
      </c>
      <c r="AZ175" s="12">
        <v>5</v>
      </c>
      <c r="BA175" s="12">
        <v>15</v>
      </c>
      <c r="BB175" s="12" t="s">
        <v>1552</v>
      </c>
    </row>
    <row r="176" spans="2:54" ht="28.8" x14ac:dyDescent="0.3">
      <c r="B176" s="12" t="s">
        <v>1105</v>
      </c>
      <c r="C176" s="12" t="s">
        <v>304</v>
      </c>
      <c r="D176" s="12" t="s">
        <v>333</v>
      </c>
      <c r="E176" s="12" t="s">
        <v>1197</v>
      </c>
      <c r="F176" s="12" t="s">
        <v>1176</v>
      </c>
      <c r="G176" s="12" t="s">
        <v>1132</v>
      </c>
      <c r="H176" s="12" t="s">
        <v>1198</v>
      </c>
      <c r="I176" s="12" t="s">
        <v>256</v>
      </c>
      <c r="J176" s="12" t="s">
        <v>2731</v>
      </c>
      <c r="K176" s="135">
        <v>410.29199999999997</v>
      </c>
      <c r="L176" s="157"/>
      <c r="M176" s="133">
        <v>140.07089999999999</v>
      </c>
      <c r="N176" s="13" t="s">
        <v>254</v>
      </c>
      <c r="O176" s="143">
        <v>0.77690000000000003</v>
      </c>
      <c r="P176" s="141">
        <v>2.9022999999999999</v>
      </c>
      <c r="Q176" s="141">
        <v>2.3858999999999999</v>
      </c>
      <c r="R176" s="144">
        <v>5.2600000000000001E-2</v>
      </c>
      <c r="S176" s="141">
        <v>3.073</v>
      </c>
      <c r="T176" s="141">
        <v>1.4398</v>
      </c>
      <c r="U176" s="141">
        <v>1.8792</v>
      </c>
      <c r="V176" s="141">
        <v>2.1478999999999999</v>
      </c>
      <c r="W176" s="151">
        <v>248.89449999999999</v>
      </c>
      <c r="X176" s="149">
        <v>546.59770000000003</v>
      </c>
      <c r="Y176" s="149">
        <v>474.26</v>
      </c>
      <c r="Z176" s="150">
        <v>147.44309999999999</v>
      </c>
      <c r="AA176" s="149">
        <v>570.51260000000002</v>
      </c>
      <c r="AB176" s="149">
        <v>341.745</v>
      </c>
      <c r="AC176" s="149">
        <v>403.29300000000001</v>
      </c>
      <c r="AD176" s="149">
        <v>440.93509999999998</v>
      </c>
      <c r="AE176" s="116">
        <v>410.29199999999997</v>
      </c>
      <c r="AF176" s="12">
        <v>0</v>
      </c>
      <c r="AG176" s="12">
        <v>1</v>
      </c>
      <c r="AH176" s="116">
        <v>410.29199999999997</v>
      </c>
      <c r="AI176" s="12" t="s">
        <v>254</v>
      </c>
      <c r="AJ176" s="116">
        <v>147.44309999999999</v>
      </c>
      <c r="AK176" s="12" t="s">
        <v>2920</v>
      </c>
      <c r="AL176" s="116">
        <v>246.0275</v>
      </c>
      <c r="AM176" s="116">
        <v>147.44309999999999</v>
      </c>
      <c r="AN176" s="137">
        <v>0.05</v>
      </c>
      <c r="AO176" s="116">
        <v>140.07089999999999</v>
      </c>
      <c r="AP176" s="12">
        <v>140.07</v>
      </c>
      <c r="AQ176" s="12" t="s">
        <v>2764</v>
      </c>
      <c r="AR176" s="118">
        <v>0.05</v>
      </c>
      <c r="AS176" s="118">
        <v>0</v>
      </c>
      <c r="AT176" s="118">
        <v>0</v>
      </c>
      <c r="AU176" s="139">
        <v>0</v>
      </c>
      <c r="AV176" s="137">
        <v>0</v>
      </c>
      <c r="AW176" s="12">
        <v>1</v>
      </c>
      <c r="AX176" s="12">
        <v>1</v>
      </c>
      <c r="AY176" s="12">
        <v>1</v>
      </c>
      <c r="AZ176" s="12">
        <v>5</v>
      </c>
      <c r="BA176" s="12">
        <v>16</v>
      </c>
      <c r="BB176" s="12" t="s">
        <v>1552</v>
      </c>
    </row>
    <row r="177" spans="2:54" ht="28.8" x14ac:dyDescent="0.3">
      <c r="B177" s="12" t="s">
        <v>1105</v>
      </c>
      <c r="C177" s="12" t="s">
        <v>304</v>
      </c>
      <c r="D177" s="12" t="s">
        <v>333</v>
      </c>
      <c r="E177" s="12" t="s">
        <v>1201</v>
      </c>
      <c r="F177" s="12" t="s">
        <v>1176</v>
      </c>
      <c r="G177" s="12" t="s">
        <v>1132</v>
      </c>
      <c r="H177" s="12" t="s">
        <v>1202</v>
      </c>
      <c r="I177" s="12" t="s">
        <v>256</v>
      </c>
      <c r="J177" s="12" t="s">
        <v>2731</v>
      </c>
      <c r="K177" s="135">
        <v>3558.12</v>
      </c>
      <c r="L177" s="157"/>
      <c r="M177" s="133">
        <v>3202.308</v>
      </c>
      <c r="N177" s="13" t="s">
        <v>1104</v>
      </c>
      <c r="O177" s="143">
        <v>0.82389999999999997</v>
      </c>
      <c r="P177" s="147">
        <v>0.14530000000000001</v>
      </c>
      <c r="Q177" s="143">
        <v>0.71730000000000005</v>
      </c>
      <c r="R177" s="143">
        <v>0.64070000000000005</v>
      </c>
      <c r="S177" s="145">
        <v>0.15640000000000001</v>
      </c>
      <c r="T177" s="147">
        <v>0.14990000000000001</v>
      </c>
      <c r="U177" s="143">
        <v>0.53949999999999998</v>
      </c>
      <c r="V177" s="142"/>
      <c r="W177" s="151">
        <v>5840.5914000000002</v>
      </c>
      <c r="X177" s="155">
        <v>3667.6052</v>
      </c>
      <c r="Y177" s="151">
        <v>5499.3158000000003</v>
      </c>
      <c r="Z177" s="151">
        <v>5254.0708000000004</v>
      </c>
      <c r="AA177" s="154">
        <v>3703.1446999999998</v>
      </c>
      <c r="AB177" s="155">
        <v>3682.4575</v>
      </c>
      <c r="AC177" s="151">
        <v>4930.0523999999996</v>
      </c>
      <c r="AD177" s="153"/>
      <c r="AE177" s="116">
        <v>3558.12</v>
      </c>
      <c r="AF177" s="12">
        <v>0</v>
      </c>
      <c r="AG177" s="12">
        <v>1</v>
      </c>
      <c r="AH177" s="116">
        <v>3558.12</v>
      </c>
      <c r="AI177" s="12" t="s">
        <v>249</v>
      </c>
      <c r="AJ177" s="116">
        <v>3667.6052</v>
      </c>
      <c r="AK177" s="12" t="s">
        <v>2784</v>
      </c>
      <c r="AL177" s="116">
        <v>3684.4025000000001</v>
      </c>
      <c r="AM177" s="116">
        <v>3558.12</v>
      </c>
      <c r="AN177" s="137">
        <v>0.1</v>
      </c>
      <c r="AO177" s="116">
        <v>3202.308</v>
      </c>
      <c r="AP177" s="12">
        <v>3202.31</v>
      </c>
      <c r="AQ177" s="12" t="s">
        <v>2767</v>
      </c>
      <c r="AR177" s="118">
        <v>0.1</v>
      </c>
      <c r="AS177" s="118">
        <v>0</v>
      </c>
      <c r="AT177" s="118">
        <v>0</v>
      </c>
      <c r="AU177" s="139">
        <v>0</v>
      </c>
      <c r="AV177" s="137">
        <v>0</v>
      </c>
      <c r="AW177" s="12">
        <v>1</v>
      </c>
      <c r="AX177" s="12">
        <v>1</v>
      </c>
      <c r="AY177" s="12">
        <v>1</v>
      </c>
      <c r="AZ177" s="12">
        <v>5</v>
      </c>
      <c r="BA177" s="12">
        <v>17</v>
      </c>
      <c r="BB177" s="12" t="s">
        <v>1552</v>
      </c>
    </row>
    <row r="178" spans="2:54" ht="28.8" x14ac:dyDescent="0.3">
      <c r="B178" s="12" t="s">
        <v>1105</v>
      </c>
      <c r="C178" s="12" t="s">
        <v>304</v>
      </c>
      <c r="D178" s="12" t="s">
        <v>333</v>
      </c>
      <c r="E178" s="12" t="s">
        <v>1205</v>
      </c>
      <c r="F178" s="12" t="s">
        <v>1176</v>
      </c>
      <c r="G178" s="12" t="s">
        <v>1157</v>
      </c>
      <c r="H178" s="12" t="s">
        <v>1206</v>
      </c>
      <c r="I178" s="12" t="s">
        <v>256</v>
      </c>
      <c r="J178" s="12" t="s">
        <v>2731</v>
      </c>
      <c r="K178" s="135">
        <v>1764.56</v>
      </c>
      <c r="L178" s="157"/>
      <c r="M178" s="133">
        <v>810.57420000000002</v>
      </c>
      <c r="N178" s="13" t="s">
        <v>251</v>
      </c>
      <c r="O178" s="142"/>
      <c r="P178" s="141">
        <v>1.9762</v>
      </c>
      <c r="Q178" s="144">
        <v>5.2600000000000001E-2</v>
      </c>
      <c r="R178" s="143">
        <v>0.65580000000000005</v>
      </c>
      <c r="S178" s="141">
        <v>2.2787999999999999</v>
      </c>
      <c r="T178" s="141">
        <v>2.0478999999999998</v>
      </c>
      <c r="U178" s="143">
        <v>0.51849999999999996</v>
      </c>
      <c r="V178" s="142"/>
      <c r="W178" s="153"/>
      <c r="X178" s="149">
        <v>2412.4261999999999</v>
      </c>
      <c r="Y178" s="150">
        <v>853.23599999999999</v>
      </c>
      <c r="Z178" s="151">
        <v>1342.1615999999999</v>
      </c>
      <c r="AA178" s="149">
        <v>2657.6904</v>
      </c>
      <c r="AB178" s="149">
        <v>2470.5155</v>
      </c>
      <c r="AC178" s="151">
        <v>1230.8792000000001</v>
      </c>
      <c r="AD178" s="153"/>
      <c r="AE178" s="116">
        <v>1764.56</v>
      </c>
      <c r="AF178" s="12">
        <v>0</v>
      </c>
      <c r="AG178" s="12">
        <v>1</v>
      </c>
      <c r="AH178" s="116">
        <v>1764.56</v>
      </c>
      <c r="AI178" s="12" t="s">
        <v>251</v>
      </c>
      <c r="AJ178" s="116">
        <v>853.23599999999999</v>
      </c>
      <c r="AK178" s="12" t="s">
        <v>2773</v>
      </c>
      <c r="AL178" s="116">
        <v>1142.0923</v>
      </c>
      <c r="AM178" s="116">
        <v>853.23599999999999</v>
      </c>
      <c r="AN178" s="137">
        <v>0.05</v>
      </c>
      <c r="AO178" s="116">
        <v>810.57420000000002</v>
      </c>
      <c r="AP178" s="12">
        <v>810.57</v>
      </c>
      <c r="AQ178" s="12" t="s">
        <v>2764</v>
      </c>
      <c r="AR178" s="118">
        <v>0.05</v>
      </c>
      <c r="AS178" s="118">
        <v>0</v>
      </c>
      <c r="AT178" s="118">
        <v>0</v>
      </c>
      <c r="AU178" s="139">
        <v>0</v>
      </c>
      <c r="AV178" s="137">
        <v>0</v>
      </c>
      <c r="AW178" s="12">
        <v>1</v>
      </c>
      <c r="AX178" s="12">
        <v>1</v>
      </c>
      <c r="AY178" s="12">
        <v>1</v>
      </c>
      <c r="AZ178" s="12">
        <v>5</v>
      </c>
      <c r="BA178" s="12">
        <v>18</v>
      </c>
      <c r="BB178" s="12" t="s">
        <v>1552</v>
      </c>
    </row>
    <row r="179" spans="2:54" ht="28.8" x14ac:dyDescent="0.3">
      <c r="B179" s="12" t="s">
        <v>1105</v>
      </c>
      <c r="C179" s="12" t="s">
        <v>304</v>
      </c>
      <c r="D179" s="12" t="s">
        <v>333</v>
      </c>
      <c r="E179" s="12" t="s">
        <v>1209</v>
      </c>
      <c r="F179" s="12" t="s">
        <v>1176</v>
      </c>
      <c r="G179" s="12" t="s">
        <v>1157</v>
      </c>
      <c r="H179" s="12" t="s">
        <v>1210</v>
      </c>
      <c r="I179" s="12" t="s">
        <v>256</v>
      </c>
      <c r="J179" s="12" t="s">
        <v>2731</v>
      </c>
      <c r="K179" s="135">
        <v>6321.99</v>
      </c>
      <c r="L179" s="157"/>
      <c r="M179" s="133">
        <v>1810.5458000000001</v>
      </c>
      <c r="N179" s="13" t="s">
        <v>256</v>
      </c>
      <c r="O179" s="142"/>
      <c r="P179" s="143">
        <v>0.81759999999999999</v>
      </c>
      <c r="Q179" s="141">
        <v>2.2675999999999998</v>
      </c>
      <c r="R179" s="146">
        <v>0.30990000000000001</v>
      </c>
      <c r="S179" s="144">
        <v>5.2600000000000001E-2</v>
      </c>
      <c r="T179" s="143">
        <v>0.95130000000000003</v>
      </c>
      <c r="U179" s="141">
        <v>1.873</v>
      </c>
      <c r="V179" s="141">
        <v>2.3727</v>
      </c>
      <c r="W179" s="153"/>
      <c r="X179" s="151">
        <v>3290.8058000000001</v>
      </c>
      <c r="Y179" s="149">
        <v>5916.1549000000005</v>
      </c>
      <c r="Z179" s="152">
        <v>2371.6886</v>
      </c>
      <c r="AA179" s="150">
        <v>1905.8377</v>
      </c>
      <c r="AB179" s="151">
        <v>3532.8562000000002</v>
      </c>
      <c r="AC179" s="149">
        <v>5201.6514999999999</v>
      </c>
      <c r="AD179" s="149">
        <v>6106.4014999999999</v>
      </c>
      <c r="AE179" s="116">
        <v>6321.99</v>
      </c>
      <c r="AF179" s="12">
        <v>0</v>
      </c>
      <c r="AG179" s="12">
        <v>1</v>
      </c>
      <c r="AH179" s="116">
        <v>6321.99</v>
      </c>
      <c r="AI179" s="12" t="s">
        <v>256</v>
      </c>
      <c r="AJ179" s="116">
        <v>1905.8377</v>
      </c>
      <c r="AK179" s="12" t="s">
        <v>2921</v>
      </c>
      <c r="AL179" s="116">
        <v>2522.7773999999999</v>
      </c>
      <c r="AM179" s="116">
        <v>1905.8377</v>
      </c>
      <c r="AN179" s="137">
        <v>0.05</v>
      </c>
      <c r="AO179" s="116">
        <v>1810.5458000000001</v>
      </c>
      <c r="AP179" s="12">
        <v>1810.55</v>
      </c>
      <c r="AQ179" s="12" t="s">
        <v>2764</v>
      </c>
      <c r="AR179" s="118">
        <v>0.05</v>
      </c>
      <c r="AS179" s="118">
        <v>0</v>
      </c>
      <c r="AT179" s="118">
        <v>0</v>
      </c>
      <c r="AU179" s="139">
        <v>0</v>
      </c>
      <c r="AV179" s="137">
        <v>0</v>
      </c>
      <c r="AW179" s="12">
        <v>1</v>
      </c>
      <c r="AX179" s="12">
        <v>1</v>
      </c>
      <c r="AY179" s="12">
        <v>1</v>
      </c>
      <c r="AZ179" s="12">
        <v>5</v>
      </c>
      <c r="BA179" s="12">
        <v>19</v>
      </c>
      <c r="BB179" s="12" t="s">
        <v>1552</v>
      </c>
    </row>
    <row r="180" spans="2:54" ht="28.8" x14ac:dyDescent="0.3">
      <c r="B180" s="12" t="s">
        <v>1105</v>
      </c>
      <c r="C180" s="12" t="s">
        <v>304</v>
      </c>
      <c r="D180" s="12" t="s">
        <v>333</v>
      </c>
      <c r="E180" s="12" t="s">
        <v>1213</v>
      </c>
      <c r="F180" s="12" t="s">
        <v>1176</v>
      </c>
      <c r="G180" s="12" t="s">
        <v>1157</v>
      </c>
      <c r="H180" s="12" t="s">
        <v>1214</v>
      </c>
      <c r="I180" s="12" t="s">
        <v>256</v>
      </c>
      <c r="J180" s="12" t="s">
        <v>2731</v>
      </c>
      <c r="K180" s="135">
        <v>7092.8</v>
      </c>
      <c r="L180" s="157"/>
      <c r="M180" s="133">
        <v>4909.2973000000002</v>
      </c>
      <c r="N180" s="13" t="s">
        <v>256</v>
      </c>
      <c r="O180" s="142"/>
      <c r="P180" s="141">
        <v>1.3926000000000001</v>
      </c>
      <c r="Q180" s="143">
        <v>0.66579999999999995</v>
      </c>
      <c r="R180" s="146">
        <v>0.43359999999999999</v>
      </c>
      <c r="S180" s="144">
        <v>5.2600000000000001E-2</v>
      </c>
      <c r="T180" s="141">
        <v>1.3898999999999999</v>
      </c>
      <c r="U180" s="141">
        <v>1.6664000000000001</v>
      </c>
      <c r="V180" s="147">
        <v>0.14410000000000001</v>
      </c>
      <c r="W180" s="153"/>
      <c r="X180" s="149">
        <v>11745.776</v>
      </c>
      <c r="Y180" s="151">
        <v>8177.7255999999998</v>
      </c>
      <c r="Z180" s="152">
        <v>7038.1656000000003</v>
      </c>
      <c r="AA180" s="150">
        <v>5167.6814000000004</v>
      </c>
      <c r="AB180" s="149">
        <v>11732.88</v>
      </c>
      <c r="AC180" s="149">
        <v>13090.2832</v>
      </c>
      <c r="AD180" s="155">
        <v>5616.6977999999999</v>
      </c>
      <c r="AE180" s="116">
        <v>7092.8</v>
      </c>
      <c r="AF180" s="12">
        <v>0</v>
      </c>
      <c r="AG180" s="12">
        <v>1</v>
      </c>
      <c r="AH180" s="116">
        <v>7092.8</v>
      </c>
      <c r="AI180" s="12" t="s">
        <v>256</v>
      </c>
      <c r="AJ180" s="116">
        <v>5167.6814000000004</v>
      </c>
      <c r="AK180" s="12" t="s">
        <v>2774</v>
      </c>
      <c r="AL180" s="116">
        <v>5940.8482999999997</v>
      </c>
      <c r="AM180" s="116">
        <v>5167.6814000000004</v>
      </c>
      <c r="AN180" s="137">
        <v>0.05</v>
      </c>
      <c r="AO180" s="116">
        <v>4909.2973000000002</v>
      </c>
      <c r="AP180" s="12">
        <v>4909.3</v>
      </c>
      <c r="AQ180" s="12" t="s">
        <v>2764</v>
      </c>
      <c r="AR180" s="118">
        <v>0.05</v>
      </c>
      <c r="AS180" s="118">
        <v>0</v>
      </c>
      <c r="AT180" s="118">
        <v>0</v>
      </c>
      <c r="AU180" s="139">
        <v>0</v>
      </c>
      <c r="AV180" s="137">
        <v>0</v>
      </c>
      <c r="AW180" s="12">
        <v>1</v>
      </c>
      <c r="AX180" s="12">
        <v>1</v>
      </c>
      <c r="AY180" s="12">
        <v>1</v>
      </c>
      <c r="AZ180" s="12">
        <v>5</v>
      </c>
      <c r="BA180" s="12">
        <v>20</v>
      </c>
      <c r="BB180" s="12" t="s">
        <v>1552</v>
      </c>
    </row>
    <row r="181" spans="2:54" ht="28.8" x14ac:dyDescent="0.3">
      <c r="B181" s="12" t="s">
        <v>1105</v>
      </c>
      <c r="C181" s="12" t="s">
        <v>304</v>
      </c>
      <c r="D181" s="12" t="s">
        <v>333</v>
      </c>
      <c r="E181" s="12" t="s">
        <v>1217</v>
      </c>
      <c r="F181" s="12" t="s">
        <v>1218</v>
      </c>
      <c r="G181" s="12" t="s">
        <v>1111</v>
      </c>
      <c r="H181" s="12" t="s">
        <v>1219</v>
      </c>
      <c r="I181" s="12" t="s">
        <v>259</v>
      </c>
      <c r="J181" s="12" t="s">
        <v>2731</v>
      </c>
      <c r="K181" s="135">
        <v>3508.16</v>
      </c>
      <c r="L181" s="157"/>
      <c r="M181" s="133">
        <v>2280.3243000000002</v>
      </c>
      <c r="N181" s="13" t="s">
        <v>260</v>
      </c>
      <c r="O181" s="140">
        <v>-0.18679999999999999</v>
      </c>
      <c r="P181" s="147">
        <v>0.1497</v>
      </c>
      <c r="Q181" s="141">
        <v>1.4461999999999999</v>
      </c>
      <c r="R181" s="143">
        <v>0.81389999999999996</v>
      </c>
      <c r="S181" s="142"/>
      <c r="T181" s="140">
        <v>-7.9699999999999993E-2</v>
      </c>
      <c r="U181" s="144">
        <v>5.2600000000000001E-2</v>
      </c>
      <c r="V181" s="146">
        <v>0.4803</v>
      </c>
      <c r="W181" s="148">
        <v>1854.4</v>
      </c>
      <c r="X181" s="155">
        <v>2621.6261</v>
      </c>
      <c r="Y181" s="149">
        <v>5578.1841999999997</v>
      </c>
      <c r="Z181" s="151">
        <v>4136.3395</v>
      </c>
      <c r="AA181" s="153"/>
      <c r="AB181" s="148">
        <v>2098.5940999999998</v>
      </c>
      <c r="AC181" s="150">
        <v>2400.3413999999998</v>
      </c>
      <c r="AD181" s="152">
        <v>3375.4578999999999</v>
      </c>
      <c r="AE181" s="116">
        <v>3508.16</v>
      </c>
      <c r="AF181" s="12">
        <v>0</v>
      </c>
      <c r="AG181" s="12">
        <v>1</v>
      </c>
      <c r="AH181" s="116">
        <v>3508.16</v>
      </c>
      <c r="AI181" s="12" t="s">
        <v>260</v>
      </c>
      <c r="AJ181" s="116">
        <v>2400.3413999999998</v>
      </c>
      <c r="AK181" s="12" t="s">
        <v>2945</v>
      </c>
      <c r="AL181" s="116">
        <v>2799.1417999999999</v>
      </c>
      <c r="AM181" s="116">
        <v>2400.3413999999998</v>
      </c>
      <c r="AN181" s="137">
        <v>0.05</v>
      </c>
      <c r="AO181" s="116">
        <v>2280.3243000000002</v>
      </c>
      <c r="AP181" s="12">
        <v>2280.3200000000002</v>
      </c>
      <c r="AQ181" s="12" t="s">
        <v>2764</v>
      </c>
      <c r="AR181" s="118">
        <v>0.05</v>
      </c>
      <c r="AS181" s="118">
        <v>0</v>
      </c>
      <c r="AT181" s="118">
        <v>0</v>
      </c>
      <c r="AU181" s="139">
        <v>0</v>
      </c>
      <c r="AV181" s="137">
        <v>0</v>
      </c>
      <c r="AW181" s="12">
        <v>1</v>
      </c>
      <c r="AX181" s="12">
        <v>1</v>
      </c>
      <c r="AY181" s="12">
        <v>1</v>
      </c>
      <c r="AZ181" s="12">
        <v>5</v>
      </c>
      <c r="BA181" s="12">
        <v>21</v>
      </c>
      <c r="BB181" s="12" t="s">
        <v>1552</v>
      </c>
    </row>
    <row r="182" spans="2:54" ht="28.8" x14ac:dyDescent="0.3">
      <c r="B182" s="12" t="s">
        <v>1105</v>
      </c>
      <c r="C182" s="12" t="s">
        <v>304</v>
      </c>
      <c r="D182" s="12" t="s">
        <v>333</v>
      </c>
      <c r="E182" s="12" t="s">
        <v>1222</v>
      </c>
      <c r="F182" s="12" t="s">
        <v>1218</v>
      </c>
      <c r="G182" s="12" t="s">
        <v>1111</v>
      </c>
      <c r="H182" s="12" t="s">
        <v>1223</v>
      </c>
      <c r="I182" s="12" t="s">
        <v>259</v>
      </c>
      <c r="J182" s="12" t="s">
        <v>2731</v>
      </c>
      <c r="K182" s="135">
        <v>11856</v>
      </c>
      <c r="L182" s="157"/>
      <c r="M182" s="133">
        <v>7678.7853999999998</v>
      </c>
      <c r="N182" s="13" t="s">
        <v>260</v>
      </c>
      <c r="O182" s="141">
        <v>1.7764</v>
      </c>
      <c r="P182" s="140">
        <v>-0.2185</v>
      </c>
      <c r="Q182" s="143">
        <v>0.69220000000000004</v>
      </c>
      <c r="R182" s="140">
        <v>-9.5399999999999999E-2</v>
      </c>
      <c r="S182" s="142"/>
      <c r="T182" s="140">
        <v>-0.50960000000000005</v>
      </c>
      <c r="U182" s="144">
        <v>5.2600000000000001E-2</v>
      </c>
      <c r="V182" s="143">
        <v>0.85760000000000003</v>
      </c>
      <c r="W182" s="149">
        <v>21319.687999999998</v>
      </c>
      <c r="X182" s="148">
        <v>6001.0496000000003</v>
      </c>
      <c r="Y182" s="151">
        <v>12993.843199999999</v>
      </c>
      <c r="Z182" s="148">
        <v>6946.0039999999999</v>
      </c>
      <c r="AA182" s="153"/>
      <c r="AB182" s="148">
        <v>3765.6320000000001</v>
      </c>
      <c r="AC182" s="150">
        <v>8082.9319999999998</v>
      </c>
      <c r="AD182" s="151">
        <v>14264.0368</v>
      </c>
      <c r="AE182" s="116">
        <v>11856</v>
      </c>
      <c r="AF182" s="12">
        <v>0</v>
      </c>
      <c r="AG182" s="12">
        <v>1</v>
      </c>
      <c r="AH182" s="116">
        <v>11856</v>
      </c>
      <c r="AI182" s="12" t="s">
        <v>260</v>
      </c>
      <c r="AJ182" s="116">
        <v>8082.9319999999998</v>
      </c>
      <c r="AK182" s="12" t="s">
        <v>2922</v>
      </c>
      <c r="AL182" s="116">
        <v>11780.270699999999</v>
      </c>
      <c r="AM182" s="116">
        <v>8082.9319999999998</v>
      </c>
      <c r="AN182" s="137">
        <v>0.05</v>
      </c>
      <c r="AO182" s="116">
        <v>7678.7853999999998</v>
      </c>
      <c r="AP182" s="12">
        <v>7678.79</v>
      </c>
      <c r="AQ182" s="12" t="s">
        <v>2764</v>
      </c>
      <c r="AR182" s="118">
        <v>0.05</v>
      </c>
      <c r="AS182" s="118">
        <v>0</v>
      </c>
      <c r="AT182" s="118">
        <v>0</v>
      </c>
      <c r="AU182" s="139">
        <v>0</v>
      </c>
      <c r="AV182" s="137">
        <v>0</v>
      </c>
      <c r="AW182" s="12">
        <v>1</v>
      </c>
      <c r="AX182" s="12">
        <v>1</v>
      </c>
      <c r="AY182" s="12">
        <v>1</v>
      </c>
      <c r="AZ182" s="12">
        <v>5</v>
      </c>
      <c r="BA182" s="12">
        <v>22</v>
      </c>
      <c r="BB182" s="12" t="s">
        <v>1552</v>
      </c>
    </row>
    <row r="183" spans="2:54" ht="28.8" x14ac:dyDescent="0.3">
      <c r="B183" s="12" t="s">
        <v>1105</v>
      </c>
      <c r="C183" s="12" t="s">
        <v>304</v>
      </c>
      <c r="D183" s="12" t="s">
        <v>333</v>
      </c>
      <c r="E183" s="12" t="s">
        <v>1226</v>
      </c>
      <c r="F183" s="12" t="s">
        <v>1218</v>
      </c>
      <c r="G183" s="12" t="s">
        <v>1111</v>
      </c>
      <c r="H183" s="12" t="s">
        <v>1227</v>
      </c>
      <c r="I183" s="12" t="s">
        <v>259</v>
      </c>
      <c r="J183" s="12" t="s">
        <v>2731</v>
      </c>
      <c r="K183" s="135">
        <v>17826.016</v>
      </c>
      <c r="L183" s="157"/>
      <c r="M183" s="133">
        <v>10858.744199999999</v>
      </c>
      <c r="N183" s="13" t="s">
        <v>259</v>
      </c>
      <c r="O183" s="143">
        <v>0.81140000000000001</v>
      </c>
      <c r="P183" s="141">
        <v>1.6207</v>
      </c>
      <c r="Q183" s="143">
        <v>0.62339999999999995</v>
      </c>
      <c r="R183" s="143">
        <v>0.95909999999999995</v>
      </c>
      <c r="S183" s="142"/>
      <c r="T183" s="144">
        <v>5.2600000000000001E-2</v>
      </c>
      <c r="U183" s="141">
        <v>1.7121</v>
      </c>
      <c r="V183" s="140">
        <v>-0.22339999999999999</v>
      </c>
      <c r="W183" s="151">
        <v>19669.7484</v>
      </c>
      <c r="X183" s="149">
        <v>28457.2454</v>
      </c>
      <c r="Y183" s="151">
        <v>17628.502499999999</v>
      </c>
      <c r="Z183" s="151">
        <v>21273.695</v>
      </c>
      <c r="AA183" s="153"/>
      <c r="AB183" s="150">
        <v>11430.257100000001</v>
      </c>
      <c r="AC183" s="149">
        <v>29450.2487</v>
      </c>
      <c r="AD183" s="148">
        <v>8433.0418000000009</v>
      </c>
      <c r="AE183" s="116">
        <v>17826.016</v>
      </c>
      <c r="AF183" s="12">
        <v>0</v>
      </c>
      <c r="AG183" s="12">
        <v>1</v>
      </c>
      <c r="AH183" s="116">
        <v>17826.016</v>
      </c>
      <c r="AI183" s="12" t="s">
        <v>259</v>
      </c>
      <c r="AJ183" s="116">
        <v>11430.257100000001</v>
      </c>
      <c r="AK183" s="12" t="s">
        <v>2805</v>
      </c>
      <c r="AL183" s="116">
        <v>16242.835999999999</v>
      </c>
      <c r="AM183" s="116">
        <v>11430.257100000001</v>
      </c>
      <c r="AN183" s="137">
        <v>0.05</v>
      </c>
      <c r="AO183" s="116">
        <v>10858.744199999999</v>
      </c>
      <c r="AP183" s="12">
        <v>10858.74</v>
      </c>
      <c r="AQ183" s="12" t="s">
        <v>2764</v>
      </c>
      <c r="AR183" s="118">
        <v>0.05</v>
      </c>
      <c r="AS183" s="118">
        <v>0</v>
      </c>
      <c r="AT183" s="118">
        <v>0</v>
      </c>
      <c r="AU183" s="139">
        <v>0</v>
      </c>
      <c r="AV183" s="137">
        <v>0</v>
      </c>
      <c r="AW183" s="12">
        <v>1</v>
      </c>
      <c r="AX183" s="12">
        <v>1</v>
      </c>
      <c r="AY183" s="12">
        <v>1</v>
      </c>
      <c r="AZ183" s="12">
        <v>5</v>
      </c>
      <c r="BA183" s="12">
        <v>23</v>
      </c>
      <c r="BB183" s="12" t="s">
        <v>1552</v>
      </c>
    </row>
    <row r="184" spans="2:54" ht="28.8" x14ac:dyDescent="0.3">
      <c r="B184" s="12" t="s">
        <v>1105</v>
      </c>
      <c r="C184" s="12" t="s">
        <v>304</v>
      </c>
      <c r="D184" s="12" t="s">
        <v>333</v>
      </c>
      <c r="E184" s="12" t="s">
        <v>1230</v>
      </c>
      <c r="F184" s="12" t="s">
        <v>1218</v>
      </c>
      <c r="G184" s="12" t="s">
        <v>1132</v>
      </c>
      <c r="H184" s="12" t="s">
        <v>1231</v>
      </c>
      <c r="I184" s="12" t="s">
        <v>259</v>
      </c>
      <c r="J184" s="12" t="s">
        <v>2731</v>
      </c>
      <c r="K184" s="135">
        <v>27672.880000000001</v>
      </c>
      <c r="L184" s="157"/>
      <c r="M184" s="133">
        <v>17145.0239</v>
      </c>
      <c r="N184" s="13" t="s">
        <v>260</v>
      </c>
      <c r="O184" s="143">
        <v>0.83730000000000004</v>
      </c>
      <c r="P184" s="143">
        <v>0.95469999999999999</v>
      </c>
      <c r="Q184" s="146">
        <v>0.25940000000000002</v>
      </c>
      <c r="R184" s="141">
        <v>1.3489</v>
      </c>
      <c r="S184" s="142"/>
      <c r="T184" s="141">
        <v>1.4698</v>
      </c>
      <c r="U184" s="144">
        <v>5.2600000000000001E-2</v>
      </c>
      <c r="V184" s="140">
        <v>-0.12790000000000001</v>
      </c>
      <c r="W184" s="151">
        <v>31500.9542</v>
      </c>
      <c r="X184" s="151">
        <v>33513.745999999999</v>
      </c>
      <c r="Y184" s="152">
        <v>21592.624500000002</v>
      </c>
      <c r="Z184" s="149">
        <v>40271.211499999998</v>
      </c>
      <c r="AA184" s="153"/>
      <c r="AB184" s="149">
        <v>42345.463600000003</v>
      </c>
      <c r="AC184" s="150">
        <v>18047.393599999999</v>
      </c>
      <c r="AD184" s="148">
        <v>14952.7968</v>
      </c>
      <c r="AE184" s="116">
        <v>27672.880000000001</v>
      </c>
      <c r="AF184" s="12">
        <v>0</v>
      </c>
      <c r="AG184" s="12">
        <v>1</v>
      </c>
      <c r="AH184" s="116">
        <v>27672.880000000001</v>
      </c>
      <c r="AI184" s="12" t="s">
        <v>260</v>
      </c>
      <c r="AJ184" s="116">
        <v>18047.393599999999</v>
      </c>
      <c r="AK184" s="12" t="s">
        <v>2946</v>
      </c>
      <c r="AL184" s="116">
        <v>23713.6574</v>
      </c>
      <c r="AM184" s="116">
        <v>18047.393599999999</v>
      </c>
      <c r="AN184" s="137">
        <v>0.05</v>
      </c>
      <c r="AO184" s="116">
        <v>17145.0239</v>
      </c>
      <c r="AP184" s="12">
        <v>17145.02</v>
      </c>
      <c r="AQ184" s="12" t="s">
        <v>2764</v>
      </c>
      <c r="AR184" s="118">
        <v>0.05</v>
      </c>
      <c r="AS184" s="118">
        <v>0</v>
      </c>
      <c r="AT184" s="118">
        <v>0</v>
      </c>
      <c r="AU184" s="139">
        <v>0</v>
      </c>
      <c r="AV184" s="137">
        <v>0</v>
      </c>
      <c r="AW184" s="12">
        <v>1</v>
      </c>
      <c r="AX184" s="12">
        <v>1</v>
      </c>
      <c r="AY184" s="12">
        <v>1</v>
      </c>
      <c r="AZ184" s="12">
        <v>5</v>
      </c>
      <c r="BA184" s="12">
        <v>24</v>
      </c>
      <c r="BB184" s="12" t="s">
        <v>1552</v>
      </c>
    </row>
    <row r="185" spans="2:54" ht="28.8" x14ac:dyDescent="0.3">
      <c r="B185" s="12" t="s">
        <v>1105</v>
      </c>
      <c r="C185" s="12" t="s">
        <v>304</v>
      </c>
      <c r="D185" s="12" t="s">
        <v>333</v>
      </c>
      <c r="E185" s="12" t="s">
        <v>1234</v>
      </c>
      <c r="F185" s="12" t="s">
        <v>1218</v>
      </c>
      <c r="G185" s="12" t="s">
        <v>1132</v>
      </c>
      <c r="H185" s="12" t="s">
        <v>1235</v>
      </c>
      <c r="I185" s="12" t="s">
        <v>259</v>
      </c>
      <c r="J185" s="12" t="s">
        <v>2731</v>
      </c>
      <c r="K185" s="135">
        <v>24886.799999999999</v>
      </c>
      <c r="L185" s="157"/>
      <c r="M185" s="133">
        <v>22398.12</v>
      </c>
      <c r="N185" s="13" t="s">
        <v>1104</v>
      </c>
      <c r="O185" s="140">
        <v>-0.4617</v>
      </c>
      <c r="P185" s="146">
        <v>0.29010000000000002</v>
      </c>
      <c r="Q185" s="140">
        <v>-0.48099999999999998</v>
      </c>
      <c r="R185" s="140">
        <v>-0.39929999999999999</v>
      </c>
      <c r="S185" s="142"/>
      <c r="T185" s="140">
        <v>-0.65559999999999996</v>
      </c>
      <c r="U185" s="140">
        <v>-0.59509999999999996</v>
      </c>
      <c r="V185" s="140">
        <v>-0.56579999999999997</v>
      </c>
      <c r="W185" s="148">
        <v>12056.427</v>
      </c>
      <c r="X185" s="152">
        <v>28895.1</v>
      </c>
      <c r="Y185" s="148">
        <v>11624.255999999999</v>
      </c>
      <c r="Z185" s="148">
        <v>13454.086799999999</v>
      </c>
      <c r="AA185" s="153"/>
      <c r="AB185" s="148">
        <v>7713.42</v>
      </c>
      <c r="AC185" s="148">
        <v>9069.732</v>
      </c>
      <c r="AD185" s="148">
        <v>9725.5679999999993</v>
      </c>
      <c r="AE185" s="116">
        <v>24886.799999999999</v>
      </c>
      <c r="AF185" s="12">
        <v>0</v>
      </c>
      <c r="AG185" s="12">
        <v>1</v>
      </c>
      <c r="AH185" s="116">
        <v>24886.799999999999</v>
      </c>
      <c r="AI185" s="12" t="s">
        <v>249</v>
      </c>
      <c r="AJ185" s="116">
        <v>28895.1</v>
      </c>
      <c r="AK185" s="12" t="s">
        <v>249</v>
      </c>
      <c r="AL185" s="116">
        <v>28895.1</v>
      </c>
      <c r="AM185" s="116">
        <v>24886.799999999999</v>
      </c>
      <c r="AN185" s="137">
        <v>0.1</v>
      </c>
      <c r="AO185" s="116">
        <v>22398.12</v>
      </c>
      <c r="AP185" s="12">
        <v>22398.12</v>
      </c>
      <c r="AQ185" s="12" t="s">
        <v>2767</v>
      </c>
      <c r="AR185" s="118">
        <v>0.1</v>
      </c>
      <c r="AS185" s="118">
        <v>0</v>
      </c>
      <c r="AT185" s="118">
        <v>0</v>
      </c>
      <c r="AU185" s="139">
        <v>0</v>
      </c>
      <c r="AV185" s="137">
        <v>0</v>
      </c>
      <c r="AW185" s="12">
        <v>1</v>
      </c>
      <c r="AX185" s="12">
        <v>1</v>
      </c>
      <c r="AY185" s="12">
        <v>1</v>
      </c>
      <c r="AZ185" s="12">
        <v>5</v>
      </c>
      <c r="BA185" s="12">
        <v>25</v>
      </c>
      <c r="BB185" s="12" t="s">
        <v>1552</v>
      </c>
    </row>
    <row r="186" spans="2:54" ht="28.8" x14ac:dyDescent="0.3">
      <c r="B186" s="12" t="s">
        <v>1105</v>
      </c>
      <c r="C186" s="12" t="s">
        <v>304</v>
      </c>
      <c r="D186" s="12" t="s">
        <v>333</v>
      </c>
      <c r="E186" s="12" t="s">
        <v>1238</v>
      </c>
      <c r="F186" s="12" t="s">
        <v>1218</v>
      </c>
      <c r="G186" s="12" t="s">
        <v>1132</v>
      </c>
      <c r="H186" s="12" t="s">
        <v>1239</v>
      </c>
      <c r="I186" s="12" t="s">
        <v>259</v>
      </c>
      <c r="J186" s="12" t="s">
        <v>2731</v>
      </c>
      <c r="K186" s="135">
        <v>5574.36</v>
      </c>
      <c r="L186" s="157"/>
      <c r="M186" s="133">
        <v>4112.8114999999998</v>
      </c>
      <c r="N186" s="13" t="s">
        <v>254</v>
      </c>
      <c r="O186" s="143">
        <v>0.61990000000000001</v>
      </c>
      <c r="P186" s="140">
        <v>-0.54669999999999996</v>
      </c>
      <c r="Q186" s="140">
        <v>-0.25729999999999997</v>
      </c>
      <c r="R186" s="144">
        <v>5.2600000000000001E-2</v>
      </c>
      <c r="S186" s="142"/>
      <c r="T186" s="143">
        <v>0.5524</v>
      </c>
      <c r="U186" s="141">
        <v>1.3411999999999999</v>
      </c>
      <c r="V186" s="140">
        <v>-0.45340000000000003</v>
      </c>
      <c r="W186" s="151">
        <v>6662.4336000000003</v>
      </c>
      <c r="X186" s="148">
        <v>1864.3888999999999</v>
      </c>
      <c r="Y186" s="148">
        <v>3054.7132000000001</v>
      </c>
      <c r="Z186" s="150">
        <v>4329.2753000000002</v>
      </c>
      <c r="AA186" s="153"/>
      <c r="AB186" s="151">
        <v>6384.7168000000001</v>
      </c>
      <c r="AC186" s="149">
        <v>9629.0033000000003</v>
      </c>
      <c r="AD186" s="148">
        <v>2248.1176999999998</v>
      </c>
      <c r="AE186" s="116">
        <v>5574.36</v>
      </c>
      <c r="AF186" s="12">
        <v>0</v>
      </c>
      <c r="AG186" s="12">
        <v>1</v>
      </c>
      <c r="AH186" s="116">
        <v>5574.36</v>
      </c>
      <c r="AI186" s="12" t="s">
        <v>254</v>
      </c>
      <c r="AJ186" s="116">
        <v>4329.2753000000002</v>
      </c>
      <c r="AK186" s="12" t="s">
        <v>2923</v>
      </c>
      <c r="AL186" s="116">
        <v>5792.1418999999996</v>
      </c>
      <c r="AM186" s="116">
        <v>4329.2753000000002</v>
      </c>
      <c r="AN186" s="137">
        <v>0.05</v>
      </c>
      <c r="AO186" s="116">
        <v>4112.8114999999998</v>
      </c>
      <c r="AP186" s="12">
        <v>4112.8100000000004</v>
      </c>
      <c r="AQ186" s="12" t="s">
        <v>2764</v>
      </c>
      <c r="AR186" s="118">
        <v>0.05</v>
      </c>
      <c r="AS186" s="118">
        <v>0</v>
      </c>
      <c r="AT186" s="118">
        <v>0</v>
      </c>
      <c r="AU186" s="139">
        <v>0</v>
      </c>
      <c r="AV186" s="137">
        <v>0</v>
      </c>
      <c r="AW186" s="12">
        <v>1</v>
      </c>
      <c r="AX186" s="12">
        <v>1</v>
      </c>
      <c r="AY186" s="12">
        <v>1</v>
      </c>
      <c r="AZ186" s="12">
        <v>5</v>
      </c>
      <c r="BA186" s="12">
        <v>26</v>
      </c>
      <c r="BB186" s="12" t="s">
        <v>1552</v>
      </c>
    </row>
    <row r="187" spans="2:54" ht="28.8" x14ac:dyDescent="0.3">
      <c r="B187" s="12" t="s">
        <v>1105</v>
      </c>
      <c r="C187" s="12" t="s">
        <v>304</v>
      </c>
      <c r="D187" s="12" t="s">
        <v>333</v>
      </c>
      <c r="E187" s="12" t="s">
        <v>1242</v>
      </c>
      <c r="F187" s="12" t="s">
        <v>1218</v>
      </c>
      <c r="G187" s="12" t="s">
        <v>1132</v>
      </c>
      <c r="H187" s="12" t="s">
        <v>1243</v>
      </c>
      <c r="I187" s="12" t="s">
        <v>259</v>
      </c>
      <c r="J187" s="12" t="s">
        <v>2731</v>
      </c>
      <c r="K187" s="135">
        <v>61065</v>
      </c>
      <c r="L187" s="157"/>
      <c r="M187" s="133">
        <v>35392.0838</v>
      </c>
      <c r="N187" s="13" t="s">
        <v>246</v>
      </c>
      <c r="O187" s="144">
        <v>5.2600000000000001E-2</v>
      </c>
      <c r="P187" s="140">
        <v>-0.19470000000000001</v>
      </c>
      <c r="Q187" s="140">
        <v>6.3E-3</v>
      </c>
      <c r="R187" s="141">
        <v>2.0169999999999999</v>
      </c>
      <c r="S187" s="142"/>
      <c r="T187" s="141">
        <v>1.1392</v>
      </c>
      <c r="U187" s="143">
        <v>0.56540000000000001</v>
      </c>
      <c r="V187" s="143">
        <v>0.7752</v>
      </c>
      <c r="W187" s="150">
        <v>37254.824999999997</v>
      </c>
      <c r="X187" s="148">
        <v>28500.381000000001</v>
      </c>
      <c r="Y187" s="148">
        <v>35616.42</v>
      </c>
      <c r="Z187" s="149">
        <v>106779.39750000001</v>
      </c>
      <c r="AA187" s="153"/>
      <c r="AB187" s="149">
        <v>75711.077999999994</v>
      </c>
      <c r="AC187" s="151">
        <v>55403.55</v>
      </c>
      <c r="AD187" s="151">
        <v>62828.639999999999</v>
      </c>
      <c r="AE187" s="116">
        <v>61065</v>
      </c>
      <c r="AF187" s="12">
        <v>0</v>
      </c>
      <c r="AG187" s="12">
        <v>1</v>
      </c>
      <c r="AH187" s="116">
        <v>61065</v>
      </c>
      <c r="AI187" s="12" t="s">
        <v>246</v>
      </c>
      <c r="AJ187" s="116">
        <v>37254.824999999997</v>
      </c>
      <c r="AK187" s="12" t="s">
        <v>2803</v>
      </c>
      <c r="AL187" s="116">
        <v>51829.004999999997</v>
      </c>
      <c r="AM187" s="116">
        <v>37254.824999999997</v>
      </c>
      <c r="AN187" s="137">
        <v>0.05</v>
      </c>
      <c r="AO187" s="116">
        <v>35392.0838</v>
      </c>
      <c r="AP187" s="12">
        <v>35392.080000000002</v>
      </c>
      <c r="AQ187" s="12" t="s">
        <v>2764</v>
      </c>
      <c r="AR187" s="118">
        <v>0.05</v>
      </c>
      <c r="AS187" s="118">
        <v>0</v>
      </c>
      <c r="AT187" s="118">
        <v>0</v>
      </c>
      <c r="AU187" s="139">
        <v>0</v>
      </c>
      <c r="AV187" s="137">
        <v>0</v>
      </c>
      <c r="AW187" s="12">
        <v>1</v>
      </c>
      <c r="AX187" s="12">
        <v>1</v>
      </c>
      <c r="AY187" s="12">
        <v>1</v>
      </c>
      <c r="AZ187" s="12">
        <v>5</v>
      </c>
      <c r="BA187" s="12">
        <v>27</v>
      </c>
      <c r="BB187" s="12" t="s">
        <v>1552</v>
      </c>
    </row>
    <row r="188" spans="2:54" ht="28.8" x14ac:dyDescent="0.3">
      <c r="B188" s="12" t="s">
        <v>1105</v>
      </c>
      <c r="C188" s="12" t="s">
        <v>304</v>
      </c>
      <c r="D188" s="12" t="s">
        <v>333</v>
      </c>
      <c r="E188" s="12" t="s">
        <v>1246</v>
      </c>
      <c r="F188" s="12" t="s">
        <v>1218</v>
      </c>
      <c r="G188" s="12" t="s">
        <v>1157</v>
      </c>
      <c r="H188" s="12" t="s">
        <v>1247</v>
      </c>
      <c r="I188" s="12" t="s">
        <v>259</v>
      </c>
      <c r="J188" s="12" t="s">
        <v>2731</v>
      </c>
      <c r="K188" s="135">
        <v>795528</v>
      </c>
      <c r="L188" s="157"/>
      <c r="M188" s="133">
        <v>487413.36580000003</v>
      </c>
      <c r="N188" s="13" t="s">
        <v>251</v>
      </c>
      <c r="O188" s="142"/>
      <c r="P188" s="140">
        <v>-0.3347</v>
      </c>
      <c r="Q188" s="144">
        <v>5.2600000000000001E-2</v>
      </c>
      <c r="R188" s="144">
        <v>5.3600000000000002E-2</v>
      </c>
      <c r="S188" s="142"/>
      <c r="T188" s="143">
        <v>0.96030000000000004</v>
      </c>
      <c r="U188" s="140">
        <v>-0.1167</v>
      </c>
      <c r="V188" s="143">
        <v>0.97270000000000001</v>
      </c>
      <c r="W188" s="153"/>
      <c r="X188" s="148">
        <v>324285.4008</v>
      </c>
      <c r="Y188" s="150">
        <v>513066.70079999999</v>
      </c>
      <c r="Z188" s="150">
        <v>513544.01760000002</v>
      </c>
      <c r="AA188" s="153"/>
      <c r="AB188" s="151">
        <v>955471.72320000001</v>
      </c>
      <c r="AC188" s="148">
        <v>430519.08240000001</v>
      </c>
      <c r="AD188" s="151">
        <v>961523.37360000005</v>
      </c>
      <c r="AE188" s="116">
        <v>795528</v>
      </c>
      <c r="AF188" s="12">
        <v>0</v>
      </c>
      <c r="AG188" s="12">
        <v>1</v>
      </c>
      <c r="AH188" s="116">
        <v>795528</v>
      </c>
      <c r="AI188" s="12" t="s">
        <v>251</v>
      </c>
      <c r="AJ188" s="116">
        <v>513066.70079999999</v>
      </c>
      <c r="AK188" s="12" t="s">
        <v>2775</v>
      </c>
      <c r="AL188" s="116">
        <v>660694.14720000001</v>
      </c>
      <c r="AM188" s="116">
        <v>513066.70079999999</v>
      </c>
      <c r="AN188" s="137">
        <v>0.05</v>
      </c>
      <c r="AO188" s="116">
        <v>487413.36580000003</v>
      </c>
      <c r="AP188" s="12">
        <v>487413.37</v>
      </c>
      <c r="AQ188" s="12" t="s">
        <v>2764</v>
      </c>
      <c r="AR188" s="118">
        <v>0.05</v>
      </c>
      <c r="AS188" s="118">
        <v>0</v>
      </c>
      <c r="AT188" s="118">
        <v>0</v>
      </c>
      <c r="AU188" s="139">
        <v>0</v>
      </c>
      <c r="AV188" s="137">
        <v>0</v>
      </c>
      <c r="AW188" s="12">
        <v>1</v>
      </c>
      <c r="AX188" s="12">
        <v>1</v>
      </c>
      <c r="AY188" s="12">
        <v>1</v>
      </c>
      <c r="AZ188" s="12">
        <v>5</v>
      </c>
      <c r="BA188" s="12">
        <v>28</v>
      </c>
      <c r="BB188" s="12" t="s">
        <v>1552</v>
      </c>
    </row>
    <row r="189" spans="2:54" ht="28.8" x14ac:dyDescent="0.3">
      <c r="B189" s="12" t="s">
        <v>1105</v>
      </c>
      <c r="C189" s="12" t="s">
        <v>304</v>
      </c>
      <c r="D189" s="12" t="s">
        <v>333</v>
      </c>
      <c r="E189" s="12" t="s">
        <v>1250</v>
      </c>
      <c r="F189" s="12" t="s">
        <v>1218</v>
      </c>
      <c r="G189" s="12" t="s">
        <v>1157</v>
      </c>
      <c r="H189" s="12" t="s">
        <v>1251</v>
      </c>
      <c r="I189" s="12" t="s">
        <v>259</v>
      </c>
      <c r="J189" s="12" t="s">
        <v>2731</v>
      </c>
      <c r="K189" s="135">
        <v>218250.9</v>
      </c>
      <c r="L189" s="157"/>
      <c r="M189" s="133">
        <v>166729.65719999999</v>
      </c>
      <c r="N189" s="13" t="s">
        <v>260</v>
      </c>
      <c r="O189" s="146">
        <v>0.25729999999999997</v>
      </c>
      <c r="P189" s="145">
        <v>0.24510000000000001</v>
      </c>
      <c r="Q189" s="143">
        <v>0.69979999999999998</v>
      </c>
      <c r="R189" s="141">
        <v>1.6424000000000001</v>
      </c>
      <c r="S189" s="142"/>
      <c r="T189" s="140">
        <v>-0.33639999999999998</v>
      </c>
      <c r="U189" s="144">
        <v>5.2600000000000001E-2</v>
      </c>
      <c r="V189" s="142"/>
      <c r="W189" s="152">
        <v>209635.39799999999</v>
      </c>
      <c r="X189" s="154">
        <v>207592.875</v>
      </c>
      <c r="Y189" s="151">
        <v>283401.02069999999</v>
      </c>
      <c r="Z189" s="149">
        <v>440563.93920000002</v>
      </c>
      <c r="AA189" s="153"/>
      <c r="AB189" s="148">
        <v>110639.844</v>
      </c>
      <c r="AC189" s="150">
        <v>175504.90229999999</v>
      </c>
      <c r="AD189" s="153"/>
      <c r="AE189" s="116">
        <v>218250.9</v>
      </c>
      <c r="AF189" s="12">
        <v>0</v>
      </c>
      <c r="AG189" s="12">
        <v>1</v>
      </c>
      <c r="AH189" s="116">
        <v>218250.9</v>
      </c>
      <c r="AI189" s="12" t="s">
        <v>260</v>
      </c>
      <c r="AJ189" s="116">
        <v>175504.90229999999</v>
      </c>
      <c r="AK189" s="12" t="s">
        <v>2777</v>
      </c>
      <c r="AL189" s="116">
        <v>197577.72510000001</v>
      </c>
      <c r="AM189" s="116">
        <v>175504.90229999999</v>
      </c>
      <c r="AN189" s="137">
        <v>0.05</v>
      </c>
      <c r="AO189" s="116">
        <v>166729.65719999999</v>
      </c>
      <c r="AP189" s="12">
        <v>166729.66</v>
      </c>
      <c r="AQ189" s="12" t="s">
        <v>2764</v>
      </c>
      <c r="AR189" s="118">
        <v>0.05</v>
      </c>
      <c r="AS189" s="118">
        <v>0</v>
      </c>
      <c r="AT189" s="118">
        <v>0</v>
      </c>
      <c r="AU189" s="139">
        <v>0</v>
      </c>
      <c r="AV189" s="137">
        <v>0</v>
      </c>
      <c r="AW189" s="12">
        <v>1</v>
      </c>
      <c r="AX189" s="12">
        <v>1</v>
      </c>
      <c r="AY189" s="12">
        <v>1</v>
      </c>
      <c r="AZ189" s="12">
        <v>5</v>
      </c>
      <c r="BA189" s="12">
        <v>29</v>
      </c>
      <c r="BB189" s="12" t="s">
        <v>1552</v>
      </c>
    </row>
    <row r="190" spans="2:54" ht="28.8" x14ac:dyDescent="0.3">
      <c r="B190" s="12" t="s">
        <v>1105</v>
      </c>
      <c r="C190" s="12" t="s">
        <v>304</v>
      </c>
      <c r="D190" s="12" t="s">
        <v>333</v>
      </c>
      <c r="E190" s="12" t="s">
        <v>1254</v>
      </c>
      <c r="F190" s="12" t="s">
        <v>1218</v>
      </c>
      <c r="G190" s="12" t="s">
        <v>1157</v>
      </c>
      <c r="H190" s="12" t="s">
        <v>1255</v>
      </c>
      <c r="I190" s="12" t="s">
        <v>259</v>
      </c>
      <c r="J190" s="12" t="s">
        <v>2731</v>
      </c>
      <c r="K190" s="135">
        <v>459259.5</v>
      </c>
      <c r="L190" s="157"/>
      <c r="M190" s="133">
        <v>364345.77840000001</v>
      </c>
      <c r="N190" s="13" t="s">
        <v>249</v>
      </c>
      <c r="O190" s="142"/>
      <c r="P190" s="144">
        <v>5.2600000000000001E-2</v>
      </c>
      <c r="Q190" s="143">
        <v>0.55149999999999999</v>
      </c>
      <c r="R190" s="143">
        <v>0.5272</v>
      </c>
      <c r="S190" s="142"/>
      <c r="T190" s="143">
        <v>0.81140000000000001</v>
      </c>
      <c r="U190" s="143">
        <v>0.83460000000000001</v>
      </c>
      <c r="V190" s="142"/>
      <c r="W190" s="153"/>
      <c r="X190" s="150">
        <v>383521.87199999997</v>
      </c>
      <c r="Y190" s="151">
        <v>565294.17150000005</v>
      </c>
      <c r="Z190" s="151">
        <v>556445.26800000004</v>
      </c>
      <c r="AA190" s="153"/>
      <c r="AB190" s="151">
        <v>659959.68000000005</v>
      </c>
      <c r="AC190" s="151">
        <v>668445.1605</v>
      </c>
      <c r="AD190" s="153"/>
      <c r="AE190" s="116">
        <v>459259.5</v>
      </c>
      <c r="AF190" s="12">
        <v>0</v>
      </c>
      <c r="AG190" s="12">
        <v>1</v>
      </c>
      <c r="AH190" s="116">
        <v>459259.5</v>
      </c>
      <c r="AI190" s="12" t="s">
        <v>249</v>
      </c>
      <c r="AJ190" s="116">
        <v>383521.87199999997</v>
      </c>
      <c r="AK190" s="12" t="s">
        <v>2808</v>
      </c>
      <c r="AL190" s="116">
        <v>501753.77049999998</v>
      </c>
      <c r="AM190" s="116">
        <v>383521.87199999997</v>
      </c>
      <c r="AN190" s="137">
        <v>0.05</v>
      </c>
      <c r="AO190" s="116">
        <v>364345.77840000001</v>
      </c>
      <c r="AP190" s="12">
        <v>364345.78</v>
      </c>
      <c r="AQ190" s="12" t="s">
        <v>2764</v>
      </c>
      <c r="AR190" s="118">
        <v>0.05</v>
      </c>
      <c r="AS190" s="118">
        <v>0</v>
      </c>
      <c r="AT190" s="118">
        <v>0</v>
      </c>
      <c r="AU190" s="139">
        <v>0</v>
      </c>
      <c r="AV190" s="137">
        <v>0</v>
      </c>
      <c r="AW190" s="12">
        <v>1</v>
      </c>
      <c r="AX190" s="12">
        <v>1</v>
      </c>
      <c r="AY190" s="12">
        <v>1</v>
      </c>
      <c r="AZ190" s="12">
        <v>5</v>
      </c>
      <c r="BA190" s="12">
        <v>30</v>
      </c>
      <c r="BB190" s="12" t="s">
        <v>1552</v>
      </c>
    </row>
    <row r="191" spans="2:54" ht="28.8" x14ac:dyDescent="0.3">
      <c r="B191" s="12" t="s">
        <v>1105</v>
      </c>
      <c r="C191" s="12" t="s">
        <v>304</v>
      </c>
      <c r="D191" s="12" t="s">
        <v>333</v>
      </c>
      <c r="E191" s="12" t="s">
        <v>1258</v>
      </c>
      <c r="F191" s="12" t="s">
        <v>1259</v>
      </c>
      <c r="G191" s="12" t="s">
        <v>1111</v>
      </c>
      <c r="H191" s="12" t="s">
        <v>1260</v>
      </c>
      <c r="I191" s="12" t="s">
        <v>259</v>
      </c>
      <c r="J191" s="12" t="s">
        <v>2731</v>
      </c>
      <c r="K191" s="135">
        <v>63622.8</v>
      </c>
      <c r="L191" s="157"/>
      <c r="M191" s="133">
        <v>35439.428500000002</v>
      </c>
      <c r="N191" s="13" t="s">
        <v>246</v>
      </c>
      <c r="O191" s="144">
        <v>5.2600000000000001E-2</v>
      </c>
      <c r="P191" s="140">
        <v>-0.18729999999999999</v>
      </c>
      <c r="Q191" s="146">
        <v>0.31569999999999998</v>
      </c>
      <c r="R191" s="140">
        <v>-0.19639999999999999</v>
      </c>
      <c r="S191" s="142"/>
      <c r="T191" s="145">
        <v>0.23019999999999999</v>
      </c>
      <c r="U191" s="143">
        <v>0.52329999999999999</v>
      </c>
      <c r="V191" s="142"/>
      <c r="W191" s="150">
        <v>37304.661599999999</v>
      </c>
      <c r="X191" s="148">
        <v>28802.003199999999</v>
      </c>
      <c r="Y191" s="152">
        <v>46626.251199999999</v>
      </c>
      <c r="Z191" s="148">
        <v>28480.382000000001</v>
      </c>
      <c r="AA191" s="153"/>
      <c r="AB191" s="154">
        <v>43597.235999999997</v>
      </c>
      <c r="AC191" s="151">
        <v>53983.260799999996</v>
      </c>
      <c r="AD191" s="153"/>
      <c r="AE191" s="116">
        <v>63622.8</v>
      </c>
      <c r="AF191" s="12">
        <v>0</v>
      </c>
      <c r="AG191" s="12">
        <v>1</v>
      </c>
      <c r="AH191" s="116">
        <v>63622.8</v>
      </c>
      <c r="AI191" s="12" t="s">
        <v>246</v>
      </c>
      <c r="AJ191" s="116">
        <v>37304.661599999999</v>
      </c>
      <c r="AK191" s="12" t="s">
        <v>2779</v>
      </c>
      <c r="AL191" s="116">
        <v>42509.382899999997</v>
      </c>
      <c r="AM191" s="116">
        <v>37304.661599999999</v>
      </c>
      <c r="AN191" s="137">
        <v>0.05</v>
      </c>
      <c r="AO191" s="116">
        <v>35439.428500000002</v>
      </c>
      <c r="AP191" s="12">
        <v>35439.43</v>
      </c>
      <c r="AQ191" s="12" t="s">
        <v>2764</v>
      </c>
      <c r="AR191" s="118">
        <v>0.05</v>
      </c>
      <c r="AS191" s="118">
        <v>0</v>
      </c>
      <c r="AT191" s="118">
        <v>0</v>
      </c>
      <c r="AU191" s="139">
        <v>0</v>
      </c>
      <c r="AV191" s="137">
        <v>0</v>
      </c>
      <c r="AW191" s="12">
        <v>1</v>
      </c>
      <c r="AX191" s="12">
        <v>1</v>
      </c>
      <c r="AY191" s="12">
        <v>1</v>
      </c>
      <c r="AZ191" s="12">
        <v>5</v>
      </c>
      <c r="BA191" s="12">
        <v>31</v>
      </c>
      <c r="BB191" s="12" t="s">
        <v>1552</v>
      </c>
    </row>
    <row r="192" spans="2:54" ht="28.8" x14ac:dyDescent="0.3">
      <c r="B192" s="12" t="s">
        <v>1105</v>
      </c>
      <c r="C192" s="12" t="s">
        <v>304</v>
      </c>
      <c r="D192" s="12" t="s">
        <v>333</v>
      </c>
      <c r="E192" s="12" t="s">
        <v>1263</v>
      </c>
      <c r="F192" s="12" t="s">
        <v>1259</v>
      </c>
      <c r="G192" s="12" t="s">
        <v>1132</v>
      </c>
      <c r="H192" s="12" t="s">
        <v>1264</v>
      </c>
      <c r="I192" s="12" t="s">
        <v>259</v>
      </c>
      <c r="J192" s="12" t="s">
        <v>2731</v>
      </c>
      <c r="K192" s="135">
        <v>74969</v>
      </c>
      <c r="L192" s="157"/>
      <c r="M192" s="133">
        <v>51217.253100000002</v>
      </c>
      <c r="N192" s="13" t="s">
        <v>249</v>
      </c>
      <c r="O192" s="140">
        <v>-0.3009</v>
      </c>
      <c r="P192" s="144">
        <v>5.2600000000000001E-2</v>
      </c>
      <c r="Q192" s="143">
        <v>0.63700000000000001</v>
      </c>
      <c r="R192" s="140">
        <v>-0.34460000000000002</v>
      </c>
      <c r="S192" s="142"/>
      <c r="T192" s="143">
        <v>0.74990000000000001</v>
      </c>
      <c r="U192" s="143">
        <v>0.92530000000000001</v>
      </c>
      <c r="V192" s="142"/>
      <c r="W192" s="148">
        <v>35804.315999999999</v>
      </c>
      <c r="X192" s="150">
        <v>53912.898000000001</v>
      </c>
      <c r="Y192" s="151">
        <v>83843.035999999993</v>
      </c>
      <c r="Z192" s="148">
        <v>33567.201999999997</v>
      </c>
      <c r="AA192" s="153"/>
      <c r="AB192" s="151">
        <v>89623.152000000002</v>
      </c>
      <c r="AC192" s="151">
        <v>98610.16</v>
      </c>
      <c r="AD192" s="153"/>
      <c r="AE192" s="116">
        <v>74969</v>
      </c>
      <c r="AF192" s="12">
        <v>0</v>
      </c>
      <c r="AG192" s="12">
        <v>1</v>
      </c>
      <c r="AH192" s="116">
        <v>74969</v>
      </c>
      <c r="AI192" s="12" t="s">
        <v>249</v>
      </c>
      <c r="AJ192" s="116">
        <v>53912.898000000001</v>
      </c>
      <c r="AK192" s="12" t="s">
        <v>2809</v>
      </c>
      <c r="AL192" s="116">
        <v>75793.028699999995</v>
      </c>
      <c r="AM192" s="116">
        <v>53912.898000000001</v>
      </c>
      <c r="AN192" s="137">
        <v>0.05</v>
      </c>
      <c r="AO192" s="116">
        <v>51217.253100000002</v>
      </c>
      <c r="AP192" s="12">
        <v>51217.25</v>
      </c>
      <c r="AQ192" s="12" t="s">
        <v>2764</v>
      </c>
      <c r="AR192" s="118">
        <v>0.05</v>
      </c>
      <c r="AS192" s="118">
        <v>0</v>
      </c>
      <c r="AT192" s="118">
        <v>0</v>
      </c>
      <c r="AU192" s="139">
        <v>0</v>
      </c>
      <c r="AV192" s="137">
        <v>0</v>
      </c>
      <c r="AW192" s="12">
        <v>1</v>
      </c>
      <c r="AX192" s="12">
        <v>1</v>
      </c>
      <c r="AY192" s="12">
        <v>1</v>
      </c>
      <c r="AZ192" s="12">
        <v>5</v>
      </c>
      <c r="BA192" s="12">
        <v>32</v>
      </c>
      <c r="BB192" s="12" t="s">
        <v>1552</v>
      </c>
    </row>
    <row r="193" spans="2:54" ht="28.8" x14ac:dyDescent="0.3">
      <c r="B193" s="12" t="s">
        <v>1105</v>
      </c>
      <c r="C193" s="12" t="s">
        <v>304</v>
      </c>
      <c r="D193" s="12" t="s">
        <v>333</v>
      </c>
      <c r="E193" s="12" t="s">
        <v>1267</v>
      </c>
      <c r="F193" s="12" t="s">
        <v>1259</v>
      </c>
      <c r="G193" s="12" t="s">
        <v>1157</v>
      </c>
      <c r="H193" s="12" t="s">
        <v>1268</v>
      </c>
      <c r="I193" s="12" t="s">
        <v>259</v>
      </c>
      <c r="J193" s="12" t="s">
        <v>2731</v>
      </c>
      <c r="K193" s="135">
        <v>156950</v>
      </c>
      <c r="L193" s="157"/>
      <c r="M193" s="133">
        <v>94121.82</v>
      </c>
      <c r="N193" s="13" t="s">
        <v>259</v>
      </c>
      <c r="O193" s="146">
        <v>0.30499999999999999</v>
      </c>
      <c r="P193" s="144">
        <v>5.8599999999999999E-2</v>
      </c>
      <c r="Q193" s="143">
        <v>0.75749999999999995</v>
      </c>
      <c r="R193" s="143">
        <v>0.52470000000000006</v>
      </c>
      <c r="S193" s="142"/>
      <c r="T193" s="144">
        <v>5.2600000000000001E-2</v>
      </c>
      <c r="U193" s="141">
        <v>1.0438000000000001</v>
      </c>
      <c r="V193" s="142"/>
      <c r="W193" s="152">
        <v>122829.8</v>
      </c>
      <c r="X193" s="150">
        <v>99636.24</v>
      </c>
      <c r="Y193" s="151">
        <v>165416.83199999999</v>
      </c>
      <c r="Z193" s="151">
        <v>143508.51</v>
      </c>
      <c r="AA193" s="153"/>
      <c r="AB193" s="150">
        <v>99075.6</v>
      </c>
      <c r="AC193" s="149">
        <v>192364.92800000001</v>
      </c>
      <c r="AD193" s="153"/>
      <c r="AE193" s="116">
        <v>156950</v>
      </c>
      <c r="AF193" s="12">
        <v>0</v>
      </c>
      <c r="AG193" s="12">
        <v>1</v>
      </c>
      <c r="AH193" s="116">
        <v>156950</v>
      </c>
      <c r="AI193" s="12" t="s">
        <v>259</v>
      </c>
      <c r="AJ193" s="116">
        <v>99075.6</v>
      </c>
      <c r="AK193" s="12" t="s">
        <v>2781</v>
      </c>
      <c r="AL193" s="116">
        <v>107180.54670000001</v>
      </c>
      <c r="AM193" s="116">
        <v>99075.6</v>
      </c>
      <c r="AN193" s="137">
        <v>0.05</v>
      </c>
      <c r="AO193" s="116">
        <v>94121.82</v>
      </c>
      <c r="AP193" s="12">
        <v>94121.82</v>
      </c>
      <c r="AQ193" s="12" t="s">
        <v>2764</v>
      </c>
      <c r="AR193" s="118">
        <v>0.05</v>
      </c>
      <c r="AS193" s="118">
        <v>0</v>
      </c>
      <c r="AT193" s="118">
        <v>0</v>
      </c>
      <c r="AU193" s="139">
        <v>0</v>
      </c>
      <c r="AV193" s="137">
        <v>0</v>
      </c>
      <c r="AW193" s="12">
        <v>1</v>
      </c>
      <c r="AX193" s="12">
        <v>1</v>
      </c>
      <c r="AY193" s="12">
        <v>1</v>
      </c>
      <c r="AZ193" s="12">
        <v>5</v>
      </c>
      <c r="BA193" s="12">
        <v>33</v>
      </c>
      <c r="BB193" s="12" t="s">
        <v>1552</v>
      </c>
    </row>
  </sheetData>
  <phoneticPr fontId="17" type="noConversion"/>
  <dataValidations count="34">
    <dataValidation type="list" allowBlank="1" showInputMessage="1" showErrorMessage="1" sqref="B23" xr:uid="{358FC0E1-560D-42D3-A41A-B582F16B7159}">
      <formula1>"Y"</formula1>
    </dataValidation>
    <dataValidation allowBlank="1" showInputMessage="1" showErrorMessage="1" promptTitle="Sheet Name" prompt="The name of the pricing sheet from the pricing book." sqref="C28" xr:uid="{9E5EB125-BB88-4B75-B0CE-51A8ADCB814A}"/>
    <dataValidation allowBlank="1" showInputMessage="1" showErrorMessage="1" promptTitle="Pricing Column" prompt="This corresponds to the pricing columns from within the various pricing sheets, consolidated as rows." sqref="D28" xr:uid="{9EFD2567-650A-4E9D-8A43-143D1256C495}"/>
    <dataValidation allowBlank="1" showInputMessage="1" showErrorMessage="1" promptTitle="URN" prompt="This is the URN from the pricing book." sqref="E28" xr:uid="{71FCB288-6EC7-43DD-9027-6C254C133912}"/>
    <dataValidation allowBlank="1" showInputMessage="1" showErrorMessage="1" promptTitle="Item Field 1" prompt="The value of the descriptive column chosen as Item Field 1 for each pricing sheet." sqref="F28" xr:uid="{2490DC67-F9E5-4B47-AD32-50ECF126A7D7}"/>
    <dataValidation allowBlank="1" showInputMessage="1" showErrorMessage="1" promptTitle="Item Field 2" prompt="The value of the descriptive column chosen as Item Field 2 for each pricing sheet." sqref="G28" xr:uid="{9C9C90A0-69F1-439B-A03F-C46E1B3625E4}"/>
    <dataValidation allowBlank="1" showInputMessage="1" showErrorMessage="1" promptTitle="Item Field 3" prompt="The value of the descriptive column chosen as Item Field 3 for each pricing sheet." sqref="H28" xr:uid="{CEAF96E5-3C79-46A6-A1EB-B472CD4B40FC}"/>
    <dataValidation allowBlank="1" showInputMessage="1" showErrorMessage="1" promptTitle="Baseline Price" prompt="The Baseline Unit Price for this line item. If there is no baseline for this line item, this column will show the median of all bids for this line item. See &quot;Baseline Proxy Used&quot; tooltip for more information." sqref="K28" xr:uid="{47D43F3C-0C21-4138-A39C-0E1B9EE7749D}"/>
    <dataValidation allowBlank="1" showInputMessage="1" showErrorMessage="1" promptTitle="Line Item Incumbent" prompt="This column is the name of the incumbent supplier for this line item." sqref="I28" xr:uid="{1770EBE5-72F6-4C79-9EE1-E20F769BA2E6}"/>
    <dataValidation allowBlank="1" showInputMessage="1" showErrorMessage="1" prompt="= [Initial Target Unit Price] * (1 - [Total Target Discount %])_x000a__x000a_This will be the opposite if the Pricing Column is a &quot;High To Low&quot; cherrypick." sqref="M28" xr:uid="{3806F05C-C7ED-49F6-B14C-12A0AB3CB36F}"/>
    <dataValidation allowBlank="1" showInputMessage="1" showErrorMessage="1" promptTitle="Target Price Override" prompt="This column can be edited and allows the automatically generated target price to be overriden. This price will not have any randomisation or flat discounts applied." sqref="L28" xr:uid="{216B15A6-2AE7-4C84-B1B8-732514B3CDA4}"/>
    <dataValidation allowBlank="1" showInputMessage="1" showErrorMessage="1" promptTitle="Baseline Unit Price" prompt="The Baseline Unit Price for this line item. If there is no baseline for this line item, this column will show the median of all bids for this line item. See &quot;Baseline Proxy Used&quot; tooltip for more information." sqref="AE28" xr:uid="{BC9AE492-0CAC-44FD-89B9-A3B6A255133F}"/>
    <dataValidation allowBlank="1" showInputMessage="1" showErrorMessage="1" promptTitle="Baseline Proxy Price Used" prompt="This is a flag which indicates whether or not the line item in question has a Baseline Unit Price. See the FAQ for more info." sqref="AF28" xr:uid="{CFDF1C19-38A5-4594-AC99-83B1B01679A1}"/>
    <dataValidation allowBlank="1" showInputMessage="1" showErrorMessage="1" promptTitle="Quantity" prompt="The quantity for this line item. For a pricing column which corresponds to a &quot;Total Price&quot;, this will be 1." sqref="AG28" xr:uid="{DB1C7F3A-3FF4-4833-A09B-41382B48DF8E}"/>
    <dataValidation allowBlank="1" showInputMessage="1" showErrorMessage="1" promptTitle="Baseline Spend" prompt="=[Quantity] * [Baseline Unit Price]_x000a_When the pricing column is a &quot;Total Price&quot;, or no quantities are available, this will be equal to the [Baseline Unit Price]._x000a_" sqref="AH28" xr:uid="{E6BA253D-E3D7-44E0-BDFD-CFBFDBF88DA8}"/>
    <dataValidation allowBlank="1" showInputMessage="1" showErrorMessage="1" promptTitle="Cherrypick Bidder" prompt="The name of the cherrypick bidder for that item, the top ranked bidder based on valid [Unit Price]." sqref="AI28" xr:uid="{452BDA6F-4DE1-4E61-95AF-4DBBDB252826}"/>
    <dataValidation allowBlank="1" showInputMessage="1" showErrorMessage="1" promptTitle="Cherrypick Unit Price" prompt="=MINIFS([Non-Zero Bid = &quot;Yes&quot;, [Valid Bid = &quot;Yes&quot;])" sqref="AJ28" xr:uid="{235E4056-20BD-48F2-9F9F-FEC61871C678}"/>
    <dataValidation allowBlank="1" showInputMessage="1" showErrorMessage="1" promptTitle="Top 3 Bidders" prompt="The names of the top 3 bidders for that item, ranked on valid [Unit Price]." sqref="AK28" xr:uid="{02790C1E-D1D0-4028-AFE1-4559B9F62B38}"/>
    <dataValidation allowBlank="1" showInputMessage="1" showErrorMessage="1" prompt="=AVG([Valid Unit Price Rank 1], [Valid Unit Price Rank 2], [Valid Unit Price Rank 3])_x000a_If there are only 2 available prices, the tool will take the average of 2." sqref="AL28" xr:uid="{0BCB7356-18E9-4B43-8380-4CEBDCA749FF}"/>
    <dataValidation allowBlank="1" showInputMessage="1" showErrorMessage="1" promptTitle="Target Source" prompt="The target source type as selected in the &quot;_Feedback Parameters_ &quot; table." sqref="J28" xr:uid="{DAB95906-5871-463D-BB2F-4A99D73E50D9}"/>
    <dataValidation allowBlank="1" showInputMessage="1" showErrorMessage="1" prompt="The initial target unit price, based off the description in the [Target Source] column." sqref="AM28" xr:uid="{540CDC32-E82B-45FB-AE5B-CCC0A21374E5}"/>
    <dataValidation allowBlank="1" showInputMessage="1" showErrorMessage="1" promptTitle="Total Target Discount %" prompt="=(IF([Cherrypick Unit Price] &lt; [Baseline Unit Price], [Flat Bid Discount %], [Flat Baseline Discount %]) + [Random Number for Randomisation Discount] * ([Randomiser + %]  - [Randomiser - %]) + [Randomiser - %])_x000a__x000a_0 if the target price override is used." sqref="AN28" xr:uid="{4702764B-5470-4CE0-97A2-A837B443D44C}"/>
    <dataValidation allowBlank="1" showInputMessage="1" showErrorMessage="1" promptTitle="Final Target Unit Price" prompt="= [Initial Target Unit Price] * (1 - [Total Target Discount %])_x000a__x000a_This will be the opposite if the Pricing Column is a &quot;High To Low&quot; cherrypick." sqref="AO28" xr:uid="{95E104C7-B984-4D09-85CD-83293187375C}"/>
    <dataValidation allowBlank="1" showInputMessage="1" showErrorMessage="1" promptTitle="Target Spend" prompt="= [Final Target Unit Price] * [Quantity]" sqref="AP28" xr:uid="{6742C7A3-9CCE-490E-AC94-73FEBAA67D44}"/>
    <dataValidation allowBlank="1" showInputMessage="1" showErrorMessage="1" promptTitle="Target Driver(s)" prompt="The bidder(s) that drive the [Final Target Unit Price]." sqref="N28" xr:uid="{C350AF78-AD4E-47E1-A7F6-433316CC40DB}"/>
    <dataValidation allowBlank="1" showInputMessage="1" showErrorMessage="1" promptTitle="Flat Discount Source" prompt="The source of the flat discount depending if the initial target price is derived from a bid / bids or the baseline." sqref="AQ28" xr:uid="{F035F88B-A7E9-4CF8-AF51-75C87A123B1F}"/>
    <dataValidation allowBlank="1" showInputMessage="1" showErrorMessage="1" promptTitle="Flat Discount %" prompt="A flat discount that can be applied to [Initial Target Unit Price]. This is 0 if the target price override is used." sqref="AR28" xr:uid="{BFA4A5CA-07DA-4571-BD3D-9A69E6041DB4}"/>
    <dataValidation allowBlank="1" showInputMessage="1" showErrorMessage="1" promptTitle="Randomiser + %" prompt="The randomisation upper bound. See the FAQ for a formula showing how this is used.  This is 0 if the target price override is used." sqref="AS28" xr:uid="{C869F92B-0C39-488B-BD4D-E5DB65D5AF3D}"/>
    <dataValidation allowBlank="1" showInputMessage="1" showErrorMessage="1" promptTitle="Randomiser - %" prompt="The randomisation lower bound. See the FAQ for a formula showing how this is used. This is 0 if the target price override is used._x000a__x000a_ This is 0 if the target price override is used." sqref="AT28" xr:uid="{0927DE3E-577C-4CC0-B3A5-A029DBDFDA9F}"/>
    <dataValidation allowBlank="1" showInputMessage="1" showErrorMessage="1" prompt="A random number between 0 and 1 generated in the database used for the randomiser calculation (if randomisers have been entered)." sqref="AU28" xr:uid="{1E63E8F8-51EA-47A8-9E42-5D28EFE7D788}"/>
    <dataValidation allowBlank="1" showInputMessage="1" showErrorMessage="1" promptTitle="Randomisation Discount %" prompt="=[Random Number for Randomisation Discount] * ([Randomiser + %]  - [Randomiser - %]) + [Randomiser - %])" sqref="AV28" xr:uid="{402F4462-BD18-40D8-90DE-AA9E7884E140}"/>
    <dataValidation allowBlank="1" showInputMessage="1" showErrorMessage="1" promptTitle="Placeholder Column" prompt="This column is used a placeholder to separate database content from user content. Columns can be added to the Excel table to the right of this column, and any formulas (and formatting) added here will be preserved through refreshes." sqref="BB28" xr:uid="{83001D31-97B2-4F9D-BD44-3268F0767AC2}"/>
    <dataValidation type="decimal" operator="greaterThanOrEqual" allowBlank="1" showInputMessage="1" showErrorMessage="1" sqref="L29:L193" xr:uid="{AAD538DF-46CF-44A9-89CC-A6DBAC8B0E6F}">
      <formula1>0</formula1>
    </dataValidation>
    <dataValidation allowBlank="1" showInputMessage="1" showErrorMessage="1" promptTitle="Column Identities" prompt="Adjust the yellow dropdown cell to show the original column names for the basket levels and item field selections." sqref="D27" xr:uid="{B5EABAB6-70A1-449C-BD5E-741C5BDB370C}"/>
  </dataValidation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A1484470-902E-4239-A678-E9C2071AFA87}">
          <x14:formula1>
            <xm:f>_data_validations!$H$2</xm:f>
          </x14:formula1>
          <xm:sqref>E27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E7E2B-23DC-444F-A84E-EF94B3614A89}">
  <sheetPr codeName="Sheet20">
    <tabColor rgb="FF538DD5"/>
  </sheetPr>
  <dimension ref="B2:P35"/>
  <sheetViews>
    <sheetView showGridLines="0" topLeftCell="A2" zoomScale="70" zoomScaleNormal="70" workbookViewId="0">
      <selection activeCell="E12" sqref="E12"/>
    </sheetView>
  </sheetViews>
  <sheetFormatPr defaultColWidth="3.109375" defaultRowHeight="14.4" x14ac:dyDescent="0.3"/>
  <cols>
    <col min="1" max="1" width="3.109375" customWidth="1"/>
    <col min="2" max="2" width="28.33203125" customWidth="1"/>
    <col min="3" max="3" width="14.6640625" customWidth="1"/>
    <col min="4" max="4" width="20.77734375" customWidth="1"/>
    <col min="5" max="5" width="30.5546875" customWidth="1"/>
    <col min="6" max="7" width="30.77734375" customWidth="1"/>
    <col min="8" max="8" width="16.109375" customWidth="1"/>
    <col min="9" max="10" width="30.77734375" customWidth="1"/>
    <col min="12" max="12" width="25.44140625" customWidth="1"/>
    <col min="13" max="13" width="14.6640625" customWidth="1"/>
    <col min="14" max="14" width="16.44140625" customWidth="1"/>
    <col min="15" max="15" width="34.44140625" customWidth="1"/>
    <col min="16" max="16" width="30.77734375" customWidth="1"/>
  </cols>
  <sheetData>
    <row r="2" spans="2:2" ht="25.2" x14ac:dyDescent="0.5">
      <c r="B2" s="90" t="s">
        <v>369</v>
      </c>
    </row>
    <row r="4" spans="2:2" ht="17.399999999999999" x14ac:dyDescent="0.35">
      <c r="B4" s="91" t="s">
        <v>1427</v>
      </c>
    </row>
    <row r="21" spans="2:16" ht="34.799999999999997" x14ac:dyDescent="0.3">
      <c r="B21" s="80" t="s">
        <v>691</v>
      </c>
      <c r="L21" s="80" t="s">
        <v>702</v>
      </c>
    </row>
    <row r="22" spans="2:16" ht="31.2" x14ac:dyDescent="0.3">
      <c r="B22" s="42" t="s">
        <v>499</v>
      </c>
      <c r="C22" s="79" t="s">
        <v>494</v>
      </c>
      <c r="D22" s="82" t="s">
        <v>692</v>
      </c>
      <c r="L22" s="42" t="s">
        <v>499</v>
      </c>
      <c r="M22" s="79" t="s">
        <v>494</v>
      </c>
      <c r="N22" s="79" t="s">
        <v>704</v>
      </c>
      <c r="O22" s="82" t="s">
        <v>501</v>
      </c>
      <c r="P22" s="82" t="s">
        <v>703</v>
      </c>
    </row>
    <row r="23" spans="2:16" x14ac:dyDescent="0.3">
      <c r="B23" s="13" t="s">
        <v>2811</v>
      </c>
      <c r="C23" s="83">
        <v>0</v>
      </c>
      <c r="D23" s="85" t="s">
        <v>319</v>
      </c>
      <c r="L23" s="13" t="s">
        <v>304</v>
      </c>
      <c r="M23" s="13">
        <v>1</v>
      </c>
      <c r="N23" s="83">
        <v>1</v>
      </c>
      <c r="O23" s="87" t="s">
        <v>243</v>
      </c>
      <c r="P23" s="85" t="s">
        <v>2947</v>
      </c>
    </row>
    <row r="24" spans="2:16" x14ac:dyDescent="0.3">
      <c r="B24" s="12" t="s">
        <v>304</v>
      </c>
      <c r="C24" s="84">
        <v>1</v>
      </c>
      <c r="D24" s="85" t="s">
        <v>319</v>
      </c>
      <c r="L24" s="12" t="s">
        <v>304</v>
      </c>
      <c r="M24" s="12">
        <v>1</v>
      </c>
      <c r="N24" s="84">
        <v>2</v>
      </c>
      <c r="O24" s="87" t="s">
        <v>250</v>
      </c>
      <c r="P24" s="85" t="s">
        <v>2947</v>
      </c>
    </row>
    <row r="25" spans="2:16" x14ac:dyDescent="0.3">
      <c r="B25" s="12" t="s">
        <v>320</v>
      </c>
      <c r="C25" s="84">
        <v>2</v>
      </c>
      <c r="D25" s="85"/>
      <c r="L25" s="12" t="s">
        <v>304</v>
      </c>
      <c r="M25" s="12">
        <v>1</v>
      </c>
      <c r="N25" s="84">
        <v>3</v>
      </c>
      <c r="O25" s="87" t="s">
        <v>261</v>
      </c>
      <c r="P25" s="85" t="s">
        <v>2947</v>
      </c>
    </row>
    <row r="26" spans="2:16" x14ac:dyDescent="0.3">
      <c r="L26" s="12" t="s">
        <v>304</v>
      </c>
      <c r="M26" s="12">
        <v>1</v>
      </c>
      <c r="N26" s="84">
        <v>4</v>
      </c>
      <c r="O26" s="87" t="s">
        <v>255</v>
      </c>
      <c r="P26" s="85" t="s">
        <v>2948</v>
      </c>
    </row>
    <row r="27" spans="2:16" x14ac:dyDescent="0.3">
      <c r="L27" s="12" t="s">
        <v>304</v>
      </c>
      <c r="M27" s="12">
        <v>1</v>
      </c>
      <c r="N27" s="84">
        <v>5</v>
      </c>
      <c r="O27" s="87"/>
      <c r="P27" s="85"/>
    </row>
    <row r="28" spans="2:16" x14ac:dyDescent="0.3">
      <c r="L28" s="12" t="s">
        <v>304</v>
      </c>
      <c r="M28" s="12">
        <v>1</v>
      </c>
      <c r="N28" s="84">
        <v>6</v>
      </c>
      <c r="O28" s="87"/>
      <c r="P28" s="85"/>
    </row>
    <row r="29" spans="2:16" ht="34.799999999999997" x14ac:dyDescent="0.3">
      <c r="B29" s="80" t="s">
        <v>696</v>
      </c>
      <c r="L29" s="12" t="s">
        <v>304</v>
      </c>
      <c r="M29" s="12">
        <v>1</v>
      </c>
      <c r="N29" s="84">
        <v>7</v>
      </c>
      <c r="O29" s="87"/>
      <c r="P29" s="85"/>
    </row>
    <row r="30" spans="2:16" ht="31.2" x14ac:dyDescent="0.3">
      <c r="B30" s="42" t="s">
        <v>499</v>
      </c>
      <c r="C30" s="79" t="s">
        <v>494</v>
      </c>
      <c r="D30" s="79" t="s">
        <v>998</v>
      </c>
      <c r="E30" s="79" t="s">
        <v>521</v>
      </c>
      <c r="F30" s="79" t="s">
        <v>2812</v>
      </c>
      <c r="G30" s="82" t="s">
        <v>697</v>
      </c>
      <c r="H30" s="82" t="s">
        <v>698</v>
      </c>
      <c r="I30" s="82" t="s">
        <v>699</v>
      </c>
      <c r="J30" s="82" t="s">
        <v>700</v>
      </c>
      <c r="L30" s="12" t="s">
        <v>304</v>
      </c>
      <c r="M30" s="12">
        <v>1</v>
      </c>
      <c r="N30" s="84">
        <v>8</v>
      </c>
      <c r="O30" s="87"/>
      <c r="P30" s="85"/>
    </row>
    <row r="31" spans="2:16" ht="28.8" x14ac:dyDescent="0.3">
      <c r="B31" s="13" t="s">
        <v>304</v>
      </c>
      <c r="C31" s="13">
        <v>1</v>
      </c>
      <c r="D31" s="13">
        <v>1</v>
      </c>
      <c r="E31" s="13" t="s">
        <v>312</v>
      </c>
      <c r="F31" s="83" t="s">
        <v>422</v>
      </c>
      <c r="G31" s="87" t="s">
        <v>319</v>
      </c>
      <c r="H31" s="87" t="s">
        <v>319</v>
      </c>
      <c r="I31" s="87"/>
      <c r="J31" s="85"/>
      <c r="L31" s="12" t="s">
        <v>304</v>
      </c>
      <c r="M31" s="12">
        <v>1</v>
      </c>
      <c r="N31" s="84">
        <v>9</v>
      </c>
      <c r="O31" s="87"/>
      <c r="P31" s="85"/>
    </row>
    <row r="32" spans="2:16" x14ac:dyDescent="0.3">
      <c r="B32" s="12" t="s">
        <v>304</v>
      </c>
      <c r="C32" s="12">
        <v>1</v>
      </c>
      <c r="D32" s="12">
        <v>2</v>
      </c>
      <c r="E32" s="12" t="s">
        <v>322</v>
      </c>
      <c r="F32" s="84" t="s">
        <v>422</v>
      </c>
      <c r="G32" s="87" t="s">
        <v>319</v>
      </c>
      <c r="H32" s="87" t="s">
        <v>319</v>
      </c>
      <c r="I32" s="87"/>
      <c r="J32" s="85"/>
      <c r="L32" s="12" t="s">
        <v>304</v>
      </c>
      <c r="M32" s="12">
        <v>1</v>
      </c>
      <c r="N32" s="84">
        <v>10</v>
      </c>
      <c r="O32" s="87"/>
      <c r="P32" s="85"/>
    </row>
    <row r="33" spans="2:10" x14ac:dyDescent="0.3">
      <c r="B33" s="12" t="s">
        <v>304</v>
      </c>
      <c r="C33" s="12">
        <v>1</v>
      </c>
      <c r="D33" s="12">
        <v>3</v>
      </c>
      <c r="E33" s="12" t="s">
        <v>327</v>
      </c>
      <c r="F33" s="84" t="s">
        <v>422</v>
      </c>
      <c r="G33" s="87" t="s">
        <v>319</v>
      </c>
      <c r="H33" s="87" t="s">
        <v>319</v>
      </c>
      <c r="I33" s="87"/>
      <c r="J33" s="85"/>
    </row>
    <row r="34" spans="2:10" x14ac:dyDescent="0.3">
      <c r="B34" s="12" t="s">
        <v>304</v>
      </c>
      <c r="C34" s="12">
        <v>1</v>
      </c>
      <c r="D34" s="12">
        <v>4</v>
      </c>
      <c r="E34" s="12" t="s">
        <v>330</v>
      </c>
      <c r="F34" s="84" t="s">
        <v>422</v>
      </c>
      <c r="G34" s="87" t="s">
        <v>319</v>
      </c>
      <c r="H34" s="87" t="s">
        <v>319</v>
      </c>
      <c r="I34" s="87" t="s">
        <v>319</v>
      </c>
      <c r="J34" s="85" t="s">
        <v>319</v>
      </c>
    </row>
    <row r="35" spans="2:10" x14ac:dyDescent="0.3">
      <c r="B35" s="12" t="s">
        <v>304</v>
      </c>
      <c r="C35" s="12">
        <v>1</v>
      </c>
      <c r="D35" s="12">
        <v>5</v>
      </c>
      <c r="E35" s="12" t="s">
        <v>333</v>
      </c>
      <c r="F35" s="84" t="s">
        <v>422</v>
      </c>
      <c r="G35" s="87" t="s">
        <v>319</v>
      </c>
      <c r="H35" s="87"/>
      <c r="I35" s="87"/>
      <c r="J35" s="85"/>
    </row>
  </sheetData>
  <dataValidations count="13">
    <dataValidation allowBlank="1" showInputMessage="1" showErrorMessage="1" promptTitle="Sheet Position" prompt="The position of the sheet within the pricing book." sqref="C22 M22" xr:uid="{8D7DFF77-DD7B-4446-AE14-B6AF589194AA}"/>
    <dataValidation allowBlank="1" showInputMessage="1" showErrorMessage="1" promptTitle="Sheet Name" prompt="The name of the pricing sheet from the pricing book." sqref="B22 L22 B30" xr:uid="{4D07EF8D-9CD7-4DAE-B25C-9F197FDD5B5A}"/>
    <dataValidation allowBlank="1" showInputMessage="1" showErrorMessage="1" promptTitle="Include In Heatmaps" prompt="This toggle allows you to include the sheet in the commercial feedback heatmap output. For enriched eFlow bidder file outputs, all tabs are included and you can toggle whether you want the &quot;Coverage Statistics&quot; sheet included." sqref="D22" xr:uid="{575DA677-E811-4A80-A150-973FB2454787}"/>
    <dataValidation type="list" allowBlank="1" showInputMessage="1" showErrorMessage="1" sqref="D23:D25 G31:J35" xr:uid="{68032BBC-3570-4B94-8D8B-120D445408BC}">
      <formula1>"Y"</formula1>
    </dataValidation>
    <dataValidation allowBlank="1" showInputMessage="1" showErrorMessage="1" promptTitle="Pricing Column" prompt="This corresponds to the pricing columns from within the various pricing sheets, consolidated as rows." sqref="E30" xr:uid="{E6B7D57A-C533-4A97-8DAA-BECC88BD2EAD}"/>
    <dataValidation allowBlank="1" showInputMessage="1" showErrorMessage="1" prompt="This toggle allows you to include the pricing column in the commercial feedback output." sqref="G30" xr:uid="{D9AF74E1-FB2E-4D99-861E-3043C4349B1E}"/>
    <dataValidation allowBlank="1" showInputMessage="1" showErrorMessage="1" promptTitle="Apply Colouring" prompt="This toggle allows you to apply colouring to the pricing column in the commercial feedback output." sqref="H30" xr:uid="{0CEE097A-A201-4E1F-B868-FA11634D068F}"/>
    <dataValidation allowBlank="1" showInputMessage="1" showErrorMessage="1" prompt="This toggle allows you to disclose the target price in a column on the right of the pricing column, in the commercial feedback output." sqref="I30" xr:uid="{481B4C33-579B-47CB-BFC7-03EE0E8305C5}"/>
    <dataValidation allowBlank="1" showInputMessage="1" showErrorMessage="1" prompt="This toggle allows you to include a colour count distribution (for the relevant pricing column) in the colour legend at the top of the commercial feedback forms." sqref="J30" xr:uid="{141B3D81-091A-4E1A-B560-7BE15C392075}"/>
    <dataValidation allowBlank="1" showInputMessage="1" showErrorMessage="1" promptTitle="Column Number" prompt="A column number for your reference to determine how many columns you have included in your condensed commercial feedback form. Aside from urn and the pricing columns, 15 additional columns are permitted." sqref="N22" xr:uid="{667525DD-C246-4AFD-83E5-37D0D90C1B50}"/>
    <dataValidation allowBlank="1" showInputMessage="1" showErrorMessage="1" promptTitle="Column Name" prompt="The column name to be included in the commercial feedback outputs. Note that the actual column header will be what was in the RFP. E.g. &quot;bidder_comments&quot; in the dropdown will output with a header &quot;Bidder Comments&quot;." sqref="O22" xr:uid="{2BCFCED2-657F-450F-AA36-9DBE7B53C575}"/>
    <dataValidation allowBlank="1" showInputMessage="1" showErrorMessage="1" prompt="This allows you to choose whether you want the chosen column to appear before or after the pricing columns, in the condensed commercial feedback form." sqref="P22" xr:uid="{F8FD8231-D450-40A4-B90C-0AA3735507A1}"/>
    <dataValidation type="list" allowBlank="1" showInputMessage="1" showErrorMessage="1" sqref="P23:P32" xr:uid="{0A2E6BDA-E4D8-4D97-A340-A0FEE57FF8BB}">
      <formula1>"Before,After"</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7A45500-782F-468E-8F3F-EAE571FE82EF}">
          <x14:formula1>
            <xm:f>_data_validations!$E$2:$E$10</xm:f>
          </x14:formula1>
          <xm:sqref>O23:O32</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61B0E-3399-47C0-9775-0473E806B0C0}">
  <sheetPr codeName="Sheet21">
    <tabColor rgb="FF002060"/>
  </sheetPr>
  <dimension ref="B2:B4"/>
  <sheetViews>
    <sheetView showGridLines="0" zoomScale="70" zoomScaleNormal="70" workbookViewId="0"/>
  </sheetViews>
  <sheetFormatPr defaultColWidth="3.109375" defaultRowHeight="14.4" x14ac:dyDescent="0.3"/>
  <cols>
    <col min="1" max="1" width="3.109375" customWidth="1"/>
    <col min="2" max="2" width="8.88671875" customWidth="1"/>
  </cols>
  <sheetData>
    <row r="2" spans="2:2" ht="25.2" x14ac:dyDescent="0.5">
      <c r="B2" s="90" t="s">
        <v>369</v>
      </c>
    </row>
    <row r="4" spans="2:2" ht="17.399999999999999" x14ac:dyDescent="0.35">
      <c r="B4" s="91" t="s">
        <v>1430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D7CD2-95F6-4842-96A1-463F643BC3C5}">
  <sheetPr codeName="Sheet23">
    <tabColor rgb="FF002060"/>
  </sheetPr>
  <dimension ref="B2:M30"/>
  <sheetViews>
    <sheetView showGridLines="0" zoomScale="70" zoomScaleNormal="70" workbookViewId="0">
      <selection activeCell="K13" sqref="K13"/>
    </sheetView>
  </sheetViews>
  <sheetFormatPr defaultColWidth="3.109375" defaultRowHeight="14.4" x14ac:dyDescent="0.3"/>
  <cols>
    <col min="1" max="1" width="3.109375" customWidth="1"/>
    <col min="2" max="2" width="28.33203125" customWidth="1"/>
    <col min="3" max="3" width="13.44140625" customWidth="1"/>
    <col min="4" max="4" width="9.109375" customWidth="1"/>
    <col min="5" max="5" width="23" customWidth="1"/>
    <col min="6" max="6" width="13.109375" customWidth="1"/>
    <col min="7" max="7" width="17.109375" customWidth="1"/>
    <col min="8" max="8" width="6" customWidth="1"/>
    <col min="9" max="9" width="17.21875" customWidth="1"/>
    <col min="10" max="10" width="19.77734375" customWidth="1"/>
    <col min="11" max="13" width="18.6640625" customWidth="1"/>
  </cols>
  <sheetData>
    <row r="2" spans="2:2" ht="25.2" x14ac:dyDescent="0.5">
      <c r="B2" s="90" t="s">
        <v>369</v>
      </c>
    </row>
    <row r="4" spans="2:2" ht="17.399999999999999" x14ac:dyDescent="0.35">
      <c r="B4" s="91" t="s">
        <v>1432</v>
      </c>
    </row>
    <row r="21" spans="2:13" ht="17.399999999999999" x14ac:dyDescent="0.3">
      <c r="B21" s="80" t="s">
        <v>768</v>
      </c>
      <c r="H21" s="45" t="s">
        <v>2820</v>
      </c>
      <c r="I21" s="45"/>
      <c r="J21" s="121"/>
      <c r="K21" s="45" t="s">
        <v>2821</v>
      </c>
      <c r="L21" s="45"/>
      <c r="M21" s="45"/>
    </row>
    <row r="22" spans="2:13" ht="31.2" x14ac:dyDescent="0.3">
      <c r="B22" s="42" t="s">
        <v>499</v>
      </c>
      <c r="C22" s="79" t="s">
        <v>494</v>
      </c>
      <c r="D22" s="79" t="s">
        <v>1279</v>
      </c>
      <c r="E22" s="79" t="s">
        <v>1337</v>
      </c>
      <c r="F22" s="79" t="s">
        <v>1357</v>
      </c>
      <c r="G22" s="82" t="s">
        <v>771</v>
      </c>
      <c r="H22" s="81" t="s">
        <v>774</v>
      </c>
      <c r="I22" s="81" t="s">
        <v>302</v>
      </c>
      <c r="J22" s="81" t="s">
        <v>317</v>
      </c>
      <c r="K22" s="81" t="s">
        <v>2815</v>
      </c>
      <c r="L22" s="81" t="s">
        <v>2816</v>
      </c>
      <c r="M22" s="81" t="s">
        <v>2817</v>
      </c>
    </row>
    <row r="23" spans="2:13" x14ac:dyDescent="0.3">
      <c r="B23" s="13" t="s">
        <v>304</v>
      </c>
      <c r="C23" s="13">
        <v>1</v>
      </c>
      <c r="D23" s="13">
        <v>0</v>
      </c>
      <c r="E23" s="13" t="s">
        <v>1551</v>
      </c>
      <c r="F23" s="83" t="s">
        <v>1534</v>
      </c>
      <c r="G23" s="158">
        <v>0</v>
      </c>
      <c r="H23" s="87">
        <v>3</v>
      </c>
      <c r="I23" s="87" t="s">
        <v>2818</v>
      </c>
      <c r="J23" s="87" t="s">
        <v>1532</v>
      </c>
      <c r="K23" s="87" t="s">
        <v>254</v>
      </c>
      <c r="L23" s="87" t="s">
        <v>249</v>
      </c>
      <c r="M23" s="85"/>
    </row>
    <row r="24" spans="2:13" x14ac:dyDescent="0.3">
      <c r="B24" s="12" t="s">
        <v>304</v>
      </c>
      <c r="C24" s="12">
        <v>1</v>
      </c>
      <c r="D24" s="12">
        <v>1</v>
      </c>
      <c r="E24" s="12" t="s">
        <v>340</v>
      </c>
      <c r="F24" s="84" t="s">
        <v>1259</v>
      </c>
      <c r="G24" s="158">
        <v>0</v>
      </c>
      <c r="H24" s="87">
        <v>3</v>
      </c>
      <c r="I24" s="87" t="s">
        <v>1531</v>
      </c>
      <c r="J24" s="87" t="s">
        <v>2818</v>
      </c>
      <c r="K24" s="87" t="s">
        <v>246</v>
      </c>
      <c r="L24" s="87" t="s">
        <v>249</v>
      </c>
      <c r="M24" s="85" t="s">
        <v>262</v>
      </c>
    </row>
    <row r="25" spans="2:13" x14ac:dyDescent="0.3">
      <c r="B25" s="12" t="s">
        <v>304</v>
      </c>
      <c r="C25" s="12">
        <v>1</v>
      </c>
      <c r="D25" s="12">
        <v>1</v>
      </c>
      <c r="E25" s="12" t="s">
        <v>340</v>
      </c>
      <c r="F25" s="84" t="s">
        <v>1110</v>
      </c>
      <c r="G25" s="158">
        <v>0</v>
      </c>
      <c r="H25" s="87">
        <v>3</v>
      </c>
      <c r="I25" s="87" t="s">
        <v>1531</v>
      </c>
      <c r="J25" s="87" t="s">
        <v>2818</v>
      </c>
      <c r="K25" s="87" t="s">
        <v>246</v>
      </c>
      <c r="L25" s="87" t="s">
        <v>249</v>
      </c>
      <c r="M25" s="85" t="s">
        <v>262</v>
      </c>
    </row>
    <row r="26" spans="2:13" x14ac:dyDescent="0.3">
      <c r="B26" s="12" t="s">
        <v>304</v>
      </c>
      <c r="C26" s="12">
        <v>1</v>
      </c>
      <c r="D26" s="12">
        <v>1</v>
      </c>
      <c r="E26" s="12" t="s">
        <v>340</v>
      </c>
      <c r="F26" s="84" t="s">
        <v>1218</v>
      </c>
      <c r="G26" s="158">
        <v>0</v>
      </c>
      <c r="H26" s="87">
        <v>3</v>
      </c>
      <c r="I26" s="87" t="s">
        <v>2846</v>
      </c>
      <c r="J26" s="87" t="s">
        <v>2818</v>
      </c>
      <c r="K26" s="87" t="s">
        <v>246</v>
      </c>
      <c r="L26" s="87" t="s">
        <v>249</v>
      </c>
      <c r="M26" s="85" t="s">
        <v>262</v>
      </c>
    </row>
    <row r="27" spans="2:13" x14ac:dyDescent="0.3">
      <c r="B27" s="12" t="s">
        <v>304</v>
      </c>
      <c r="C27" s="12">
        <v>1</v>
      </c>
      <c r="D27" s="12">
        <v>1</v>
      </c>
      <c r="E27" s="12" t="s">
        <v>340</v>
      </c>
      <c r="F27" s="84" t="s">
        <v>1176</v>
      </c>
      <c r="G27" s="158">
        <v>0</v>
      </c>
      <c r="H27" s="87">
        <v>3</v>
      </c>
      <c r="I27" s="87" t="s">
        <v>2846</v>
      </c>
      <c r="J27" s="87" t="s">
        <v>2818</v>
      </c>
      <c r="K27" s="87" t="s">
        <v>246</v>
      </c>
      <c r="L27" s="87" t="s">
        <v>249</v>
      </c>
      <c r="M27" s="85" t="s">
        <v>262</v>
      </c>
    </row>
    <row r="28" spans="2:13" x14ac:dyDescent="0.3">
      <c r="B28" s="12" t="s">
        <v>304</v>
      </c>
      <c r="C28" s="12">
        <v>1</v>
      </c>
      <c r="D28" s="12">
        <v>2</v>
      </c>
      <c r="E28" s="12" t="s">
        <v>342</v>
      </c>
      <c r="F28" s="84" t="s">
        <v>1157</v>
      </c>
      <c r="G28" s="158">
        <v>0</v>
      </c>
      <c r="H28" s="87">
        <v>5</v>
      </c>
      <c r="I28" s="87" t="s">
        <v>2818</v>
      </c>
      <c r="J28" s="87" t="s">
        <v>2818</v>
      </c>
      <c r="K28" s="87" t="s">
        <v>259</v>
      </c>
      <c r="L28" s="87"/>
      <c r="M28" s="85"/>
    </row>
    <row r="29" spans="2:13" x14ac:dyDescent="0.3">
      <c r="B29" s="12" t="s">
        <v>304</v>
      </c>
      <c r="C29" s="12">
        <v>1</v>
      </c>
      <c r="D29" s="12">
        <v>2</v>
      </c>
      <c r="E29" s="12" t="s">
        <v>342</v>
      </c>
      <c r="F29" s="84" t="s">
        <v>1111</v>
      </c>
      <c r="G29" s="158">
        <v>0</v>
      </c>
      <c r="H29" s="87">
        <v>5</v>
      </c>
      <c r="I29" s="87" t="s">
        <v>2818</v>
      </c>
      <c r="J29" s="87" t="s">
        <v>2818</v>
      </c>
      <c r="K29" s="87" t="s">
        <v>259</v>
      </c>
      <c r="L29" s="87"/>
      <c r="M29" s="85"/>
    </row>
    <row r="30" spans="2:13" x14ac:dyDescent="0.3">
      <c r="B30" s="12" t="s">
        <v>304</v>
      </c>
      <c r="C30" s="12">
        <v>1</v>
      </c>
      <c r="D30" s="12">
        <v>2</v>
      </c>
      <c r="E30" s="12" t="s">
        <v>342</v>
      </c>
      <c r="F30" s="84" t="s">
        <v>1132</v>
      </c>
      <c r="G30" s="158">
        <v>0</v>
      </c>
      <c r="H30" s="87">
        <v>5</v>
      </c>
      <c r="I30" s="87" t="s">
        <v>2818</v>
      </c>
      <c r="J30" s="87" t="s">
        <v>2818</v>
      </c>
      <c r="K30" s="87" t="s">
        <v>259</v>
      </c>
      <c r="L30" s="87"/>
      <c r="M30" s="85"/>
    </row>
  </sheetData>
  <dataValidations count="10">
    <dataValidation type="decimal" operator="greaterThanOrEqual" allowBlank="1" showInputMessage="1" showErrorMessage="1" sqref="G23:H30" xr:uid="{E9F2651E-9C17-42E4-9552-80189FF71F19}">
      <formula1>0</formula1>
    </dataValidation>
    <dataValidation type="list" allowBlank="1" showInputMessage="1" showErrorMessage="1" sqref="I23:I30" xr:uid="{03583D06-463E-4433-BE16-35A6BA0A9CB1}">
      <formula1>"All,New,Incumbent"</formula1>
    </dataValidation>
    <dataValidation type="list" allowBlank="1" showInputMessage="1" showErrorMessage="1" sqref="J23:J30" xr:uid="{F0FB9332-4CC5-49F8-9BD6-0DBED6E184E2}">
      <formula1>"All,Regional,National"</formula1>
    </dataValidation>
    <dataValidation allowBlank="1" showInputMessage="1" showErrorMessage="1" promptTitle="Sheet Position" prompt="The position of the sheet within the pricing book." sqref="C22" xr:uid="{594CA931-F29C-4D60-87F3-CF5179405B59}"/>
    <dataValidation allowBlank="1" showInputMessage="1" showErrorMessage="1" promptTitle="Sheet Name" prompt="The name of the pricing sheet from the pricing book." sqref="B22" xr:uid="{4E94A1F9-2F95-49E9-9425-23455E4C44D0}"/>
    <dataValidation allowBlank="1" showInputMessage="1" showErrorMessage="1" promptTitle="Basket ID" prompt="The id of the basket for the sheet." sqref="D22" xr:uid="{0972A110-C707-4B5C-BF1B-3534B6914F60}"/>
    <dataValidation allowBlank="1" showInputMessage="1" showErrorMessage="1" promptTitle="Basket Description" prompt="This corresponds to the basket alias if it has been filled out. If not, it refers to the groups of items within the basket, as configured in the Basket Levels table in the General Settings sheet." sqref="E22" xr:uid="{1A44FA18-BA9C-4C4E-9015-2C088A2942CF}"/>
    <dataValidation allowBlank="1" showInputMessage="1" showErrorMessage="1" promptTitle="Basket Level 1" prompt="The value of the descriptive column chosen as the &quot;Level 1&quot; level of detail for the Basket URN, for the relevant pricing sheet." sqref="F22" xr:uid="{AB246C04-6682-4281-8E78-125F11EC5683}"/>
    <dataValidation allowBlank="1" showInputMessage="1" showErrorMessage="1" promptTitle="Savings Threshold" prompt="The absolute amount that savings must exceed to be able to be awarded. It is set at a basket level, but is applied at an individual line item level and is applied to the spend value, as opposed to the unit price." sqref="G22" xr:uid="{F160AEF1-6C83-4370-83FD-D6113BD577D4}"/>
    <dataValidation allowBlank="1" showInputMessage="1" showErrorMessage="1" promptTitle="Top N" prompt="This allows you to choose the number of suppliers to include in the &quot;Top N&quot; scenario, per basket. I.e. if 3 is chosen for a particular basket, the tool will take the Top 3 suppliers (with &quot;Good Coverage&quot;) for that basket, and choose the lowest valid bid." sqref="H22" xr:uid="{5E26F6C8-2FA3-4EB1-A4C0-2CBD1101BC7B}"/>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9A1F4A94-E313-4AE8-8D7C-9E9D8F15198A}">
          <x14:formula1>
            <xm:f>_data_validations!$G$2:$G$9</xm:f>
          </x14:formula1>
          <xm:sqref>K23:M30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C20A6-B6EC-46F5-8CBD-8C464E34F3D5}">
  <sheetPr codeName="Sheet24">
    <tabColor rgb="FF002060"/>
  </sheetPr>
  <dimension ref="B2:AO90"/>
  <sheetViews>
    <sheetView showGridLines="0" topLeftCell="A11" zoomScale="70" zoomScaleNormal="70" workbookViewId="0"/>
  </sheetViews>
  <sheetFormatPr defaultColWidth="3.109375" defaultRowHeight="14.4" x14ac:dyDescent="0.3"/>
  <cols>
    <col min="1" max="1" width="3.109375" customWidth="1"/>
    <col min="2" max="2" width="28.33203125" customWidth="1"/>
    <col min="3" max="3" width="17.109375" customWidth="1"/>
    <col min="4" max="4" width="30.77734375" customWidth="1"/>
    <col min="5" max="5" width="20.88671875" customWidth="1"/>
    <col min="6" max="6" width="22.33203125" customWidth="1"/>
    <col min="7" max="7" width="21.33203125" customWidth="1"/>
    <col min="8" max="8" width="22.44140625" customWidth="1"/>
    <col min="9" max="9" width="24.44140625" customWidth="1"/>
    <col min="10" max="10" width="23.33203125" customWidth="1"/>
    <col min="11" max="11" width="24.5546875" customWidth="1"/>
    <col min="12" max="12" width="21.6640625" customWidth="1"/>
    <col min="14" max="14" width="29" customWidth="1"/>
    <col min="15" max="15" width="17.109375" customWidth="1"/>
    <col min="16" max="16" width="30.77734375" customWidth="1"/>
    <col min="17" max="17" width="20" customWidth="1"/>
    <col min="18" max="18" width="12.77734375" customWidth="1"/>
    <col min="19" max="19" width="20.88671875" customWidth="1"/>
    <col min="20" max="20" width="22.33203125" customWidth="1"/>
    <col min="21" max="21" width="21.33203125" customWidth="1"/>
    <col min="22" max="22" width="22.44140625" customWidth="1"/>
    <col min="23" max="23" width="24.44140625" customWidth="1"/>
    <col min="24" max="24" width="23.33203125" customWidth="1"/>
    <col min="25" max="25" width="24.5546875" customWidth="1"/>
    <col min="26" max="26" width="21.6640625" customWidth="1"/>
    <col min="28" max="28" width="30.109375" customWidth="1"/>
    <col min="29" max="29" width="25.21875" customWidth="1"/>
    <col min="30" max="30" width="22.6640625" customWidth="1"/>
    <col min="31" max="31" width="30.77734375" customWidth="1"/>
    <col min="32" max="32" width="20" customWidth="1"/>
    <col min="33" max="33" width="12.77734375" customWidth="1"/>
    <col min="34" max="34" width="20.88671875" customWidth="1"/>
    <col min="35" max="35" width="22.33203125" customWidth="1"/>
    <col min="36" max="36" width="21.33203125" customWidth="1"/>
    <col min="37" max="37" width="22.44140625" customWidth="1"/>
    <col min="38" max="38" width="24.44140625" customWidth="1"/>
    <col min="39" max="39" width="23.33203125" customWidth="1"/>
    <col min="40" max="40" width="24.5546875" customWidth="1"/>
    <col min="41" max="41" width="21.6640625" customWidth="1"/>
  </cols>
  <sheetData>
    <row r="2" spans="2:2" ht="25.2" x14ac:dyDescent="0.5">
      <c r="B2" s="90" t="s">
        <v>369</v>
      </c>
    </row>
    <row r="4" spans="2:2" ht="17.399999999999999" x14ac:dyDescent="0.35">
      <c r="B4" s="91" t="s">
        <v>1434</v>
      </c>
    </row>
    <row r="19" spans="2:41" x14ac:dyDescent="0.3">
      <c r="AB19" s="165" t="s">
        <v>1346</v>
      </c>
      <c r="AC19" t="s">
        <v>2824</v>
      </c>
    </row>
    <row r="20" spans="2:41" x14ac:dyDescent="0.3">
      <c r="B20" s="165" t="s">
        <v>321</v>
      </c>
      <c r="C20" t="s">
        <v>1105</v>
      </c>
      <c r="N20" s="165" t="s">
        <v>321</v>
      </c>
      <c r="O20" t="s">
        <v>1105</v>
      </c>
      <c r="AB20" s="165" t="s">
        <v>321</v>
      </c>
      <c r="AC20" t="s">
        <v>1105</v>
      </c>
    </row>
    <row r="21" spans="2:41" ht="34.799999999999997" x14ac:dyDescent="0.3">
      <c r="B21" s="80" t="s">
        <v>938</v>
      </c>
      <c r="N21" s="80" t="s">
        <v>957</v>
      </c>
      <c r="AB21" s="80" t="s">
        <v>970</v>
      </c>
    </row>
    <row r="22" spans="2:41" ht="28.8" x14ac:dyDescent="0.3">
      <c r="B22" s="166" t="s">
        <v>499</v>
      </c>
      <c r="C22" s="166" t="s">
        <v>521</v>
      </c>
      <c r="D22" s="166" t="s">
        <v>1346</v>
      </c>
      <c r="E22" s="102" t="s">
        <v>2873</v>
      </c>
      <c r="F22" s="102" t="s">
        <v>2876</v>
      </c>
      <c r="G22" s="102" t="s">
        <v>2881</v>
      </c>
      <c r="H22" s="102" t="s">
        <v>2877</v>
      </c>
      <c r="I22" s="102" t="s">
        <v>939</v>
      </c>
      <c r="J22" s="102" t="s">
        <v>944</v>
      </c>
      <c r="K22" s="102" t="s">
        <v>947</v>
      </c>
      <c r="L22" s="102" t="s">
        <v>2879</v>
      </c>
      <c r="N22" s="166" t="s">
        <v>499</v>
      </c>
      <c r="O22" s="166" t="s">
        <v>521</v>
      </c>
      <c r="P22" s="166" t="s">
        <v>1346</v>
      </c>
      <c r="Q22" s="166" t="s">
        <v>813</v>
      </c>
      <c r="R22" s="102" t="s">
        <v>2882</v>
      </c>
      <c r="S22" s="102" t="s">
        <v>2873</v>
      </c>
      <c r="T22" s="102" t="s">
        <v>2876</v>
      </c>
      <c r="U22" s="102" t="s">
        <v>2881</v>
      </c>
      <c r="V22" s="102" t="s">
        <v>2877</v>
      </c>
      <c r="W22" s="102" t="s">
        <v>939</v>
      </c>
      <c r="X22" s="102" t="s">
        <v>944</v>
      </c>
      <c r="Y22" s="102" t="s">
        <v>947</v>
      </c>
      <c r="Z22" s="102" t="s">
        <v>2879</v>
      </c>
      <c r="AB22" s="166" t="s">
        <v>499</v>
      </c>
      <c r="AC22" s="166" t="s">
        <v>521</v>
      </c>
      <c r="AD22" s="166" t="s">
        <v>346</v>
      </c>
      <c r="AE22" s="166" t="s">
        <v>817</v>
      </c>
      <c r="AF22" s="166" t="s">
        <v>813</v>
      </c>
      <c r="AG22" s="102" t="s">
        <v>2882</v>
      </c>
      <c r="AH22" s="102" t="s">
        <v>2873</v>
      </c>
      <c r="AI22" s="102" t="s">
        <v>2876</v>
      </c>
      <c r="AJ22" s="102" t="s">
        <v>2881</v>
      </c>
      <c r="AK22" s="102" t="s">
        <v>2877</v>
      </c>
      <c r="AL22" s="102" t="s">
        <v>939</v>
      </c>
      <c r="AM22" s="102" t="s">
        <v>944</v>
      </c>
      <c r="AN22" s="102" t="s">
        <v>947</v>
      </c>
      <c r="AO22" s="102" t="s">
        <v>2879</v>
      </c>
    </row>
    <row r="23" spans="2:41" x14ac:dyDescent="0.3">
      <c r="B23" t="s">
        <v>304</v>
      </c>
      <c r="C23" t="s">
        <v>330</v>
      </c>
      <c r="D23" t="s">
        <v>2824</v>
      </c>
      <c r="E23" s="167">
        <v>1956636.3075000001</v>
      </c>
      <c r="F23" s="167">
        <v>565757.04330000002</v>
      </c>
      <c r="G23" s="167">
        <v>569874.82850000006</v>
      </c>
      <c r="H23" s="167">
        <v>569874.82850000006</v>
      </c>
      <c r="I23" s="168">
        <v>0.28914777934529357</v>
      </c>
      <c r="J23" s="168">
        <v>0.29125230187930573</v>
      </c>
      <c r="K23" s="168">
        <v>0.29125230187930573</v>
      </c>
      <c r="L23" s="167">
        <v>1386761.4790000001</v>
      </c>
      <c r="N23" t="s">
        <v>304</v>
      </c>
      <c r="O23" t="s">
        <v>330</v>
      </c>
      <c r="P23" t="s">
        <v>2824</v>
      </c>
      <c r="Q23" t="s">
        <v>251</v>
      </c>
      <c r="R23" s="172">
        <v>2</v>
      </c>
      <c r="S23" s="167">
        <v>797292.56</v>
      </c>
      <c r="T23" s="167">
        <v>283372.62320000003</v>
      </c>
      <c r="U23" s="167">
        <v>283372.62320000003</v>
      </c>
      <c r="V23" s="167">
        <v>283372.62320000003</v>
      </c>
      <c r="W23" s="168">
        <v>0.35541862224325788</v>
      </c>
      <c r="X23" s="168">
        <v>0.35541862224325788</v>
      </c>
      <c r="Y23" s="168">
        <v>0.35541862224325788</v>
      </c>
      <c r="Z23" s="167">
        <v>513919.93679999997</v>
      </c>
      <c r="AB23" t="s">
        <v>304</v>
      </c>
      <c r="AC23" t="s">
        <v>330</v>
      </c>
      <c r="AD23" t="s">
        <v>254</v>
      </c>
      <c r="AE23" t="s">
        <v>2949</v>
      </c>
      <c r="AF23" t="s">
        <v>260</v>
      </c>
      <c r="AG23" s="172">
        <v>2</v>
      </c>
      <c r="AH23" s="167">
        <v>5564.616</v>
      </c>
      <c r="AI23" s="167">
        <v>3673.6559000000002</v>
      </c>
      <c r="AJ23" s="167">
        <v>3673.6559000000002</v>
      </c>
      <c r="AK23" s="167">
        <v>3673.6559000000002</v>
      </c>
      <c r="AL23" s="168">
        <v>0.66018138538220794</v>
      </c>
      <c r="AM23" s="168">
        <v>0.66018138538220794</v>
      </c>
      <c r="AN23" s="168">
        <v>0.66018138538220794</v>
      </c>
      <c r="AO23" s="167">
        <v>1890.9601</v>
      </c>
    </row>
    <row r="24" spans="2:41" x14ac:dyDescent="0.3">
      <c r="B24" t="s">
        <v>304</v>
      </c>
      <c r="C24" t="s">
        <v>330</v>
      </c>
      <c r="D24" t="s">
        <v>2955</v>
      </c>
      <c r="E24" s="167">
        <v>1956636.3075000001</v>
      </c>
      <c r="F24" s="167">
        <v>475594.79889999999</v>
      </c>
      <c r="G24" s="167">
        <v>491943.19880000007</v>
      </c>
      <c r="H24" s="167">
        <v>476478.69</v>
      </c>
      <c r="I24" s="168">
        <v>0.24306755275724637</v>
      </c>
      <c r="J24" s="168">
        <v>0.25142291232884117</v>
      </c>
      <c r="K24" s="168">
        <v>0.2435192928668477</v>
      </c>
      <c r="L24" s="167">
        <v>1480157.6175000002</v>
      </c>
      <c r="N24" t="s">
        <v>304</v>
      </c>
      <c r="O24" t="s">
        <v>330</v>
      </c>
      <c r="P24" t="s">
        <v>2824</v>
      </c>
      <c r="Q24" t="s">
        <v>249</v>
      </c>
      <c r="R24" s="172">
        <v>3</v>
      </c>
      <c r="S24" s="167">
        <v>535478.24</v>
      </c>
      <c r="T24" s="167">
        <v>97363.0772</v>
      </c>
      <c r="U24" s="167">
        <v>97363.0772</v>
      </c>
      <c r="V24" s="167">
        <v>97363.0772</v>
      </c>
      <c r="W24" s="168">
        <v>0.18182452605357036</v>
      </c>
      <c r="X24" s="168">
        <v>0.18182452605357036</v>
      </c>
      <c r="Y24" s="168">
        <v>0.18182452605357036</v>
      </c>
      <c r="Z24" s="167">
        <v>438115.16279999993</v>
      </c>
      <c r="AB24" t="s">
        <v>304</v>
      </c>
      <c r="AC24" t="s">
        <v>330</v>
      </c>
      <c r="AD24" t="s">
        <v>254</v>
      </c>
      <c r="AE24" t="s">
        <v>2949</v>
      </c>
      <c r="AF24" t="s">
        <v>256</v>
      </c>
      <c r="AG24" s="172">
        <v>3</v>
      </c>
      <c r="AH24" s="167">
        <v>3843.6990000000001</v>
      </c>
      <c r="AI24" s="167">
        <v>2591.8882000000003</v>
      </c>
      <c r="AJ24" s="167">
        <v>2591.8882000000003</v>
      </c>
      <c r="AK24" s="167">
        <v>2591.8882000000003</v>
      </c>
      <c r="AL24" s="168">
        <v>0.67432132432846592</v>
      </c>
      <c r="AM24" s="168">
        <v>0.67432132432846592</v>
      </c>
      <c r="AN24" s="168">
        <v>0.67432132432846592</v>
      </c>
      <c r="AO24" s="167">
        <v>1251.8108</v>
      </c>
    </row>
    <row r="25" spans="2:41" x14ac:dyDescent="0.3">
      <c r="B25" t="s">
        <v>304</v>
      </c>
      <c r="C25" t="s">
        <v>330</v>
      </c>
      <c r="D25" t="s">
        <v>2830</v>
      </c>
      <c r="E25" s="167">
        <v>1956636.3075000001</v>
      </c>
      <c r="F25" s="167">
        <v>335308.43070000003</v>
      </c>
      <c r="G25" s="167">
        <v>447307.58069999999</v>
      </c>
      <c r="H25" s="167">
        <v>432653.42869999999</v>
      </c>
      <c r="I25" s="168">
        <v>0.17136982964832365</v>
      </c>
      <c r="J25" s="168">
        <v>0.22861048779756427</v>
      </c>
      <c r="K25" s="168">
        <v>0.22112102644808965</v>
      </c>
      <c r="L25" s="167">
        <v>1523982.8788000001</v>
      </c>
      <c r="N25" t="s">
        <v>304</v>
      </c>
      <c r="O25" t="s">
        <v>330</v>
      </c>
      <c r="P25" t="s">
        <v>2824</v>
      </c>
      <c r="Q25" t="s">
        <v>259</v>
      </c>
      <c r="R25" s="172">
        <v>5</v>
      </c>
      <c r="S25" s="167">
        <v>200899.878</v>
      </c>
      <c r="T25" s="167">
        <v>61108.503700000001</v>
      </c>
      <c r="U25" s="167">
        <v>65116.803700000004</v>
      </c>
      <c r="V25" s="167">
        <v>65116.803700000004</v>
      </c>
      <c r="W25" s="168">
        <v>0.30417392139979299</v>
      </c>
      <c r="X25" s="168">
        <v>0.32412565078810057</v>
      </c>
      <c r="Y25" s="168">
        <v>0.32412565078810057</v>
      </c>
      <c r="Z25" s="167">
        <v>135783.07430000001</v>
      </c>
      <c r="AB25" t="s">
        <v>304</v>
      </c>
      <c r="AC25" t="s">
        <v>330</v>
      </c>
      <c r="AD25" t="s">
        <v>254</v>
      </c>
      <c r="AE25" t="s">
        <v>2949</v>
      </c>
      <c r="AF25" t="s">
        <v>259</v>
      </c>
      <c r="AG25" s="172">
        <v>2</v>
      </c>
      <c r="AH25" s="167">
        <v>1237.0619999999999</v>
      </c>
      <c r="AI25" s="167">
        <v>846.66930000000002</v>
      </c>
      <c r="AJ25" s="167">
        <v>846.66930000000002</v>
      </c>
      <c r="AK25" s="167">
        <v>846.66930000000002</v>
      </c>
      <c r="AL25" s="168">
        <v>0.68441945512836067</v>
      </c>
      <c r="AM25" s="168">
        <v>0.68441945512836067</v>
      </c>
      <c r="AN25" s="168">
        <v>0.68441945512836067</v>
      </c>
      <c r="AO25" s="167">
        <v>390.39269999999999</v>
      </c>
    </row>
    <row r="26" spans="2:41" x14ac:dyDescent="0.3">
      <c r="B26" t="s">
        <v>304</v>
      </c>
      <c r="C26" t="s">
        <v>330</v>
      </c>
      <c r="D26" t="s">
        <v>2954</v>
      </c>
      <c r="E26" s="167">
        <v>1956636.3075000001</v>
      </c>
      <c r="F26" s="167">
        <v>288662.56290000002</v>
      </c>
      <c r="G26" s="167">
        <v>391145.94299999997</v>
      </c>
      <c r="H26" s="167">
        <v>391000.9362</v>
      </c>
      <c r="I26" s="168">
        <v>0.14753000432094865</v>
      </c>
      <c r="J26" s="168">
        <v>0.19990733152640322</v>
      </c>
      <c r="K26" s="168">
        <v>0.19983322127942266</v>
      </c>
      <c r="L26" s="167">
        <v>1565635.3713000002</v>
      </c>
      <c r="N26" t="s">
        <v>304</v>
      </c>
      <c r="O26" t="s">
        <v>330</v>
      </c>
      <c r="P26" t="s">
        <v>2824</v>
      </c>
      <c r="Q26" t="s">
        <v>260</v>
      </c>
      <c r="R26" s="172">
        <v>6</v>
      </c>
      <c r="S26" s="167">
        <v>266852.55599999998</v>
      </c>
      <c r="T26" s="167">
        <v>60926.04</v>
      </c>
      <c r="U26" s="167">
        <v>60926.04</v>
      </c>
      <c r="V26" s="167">
        <v>60926.04</v>
      </c>
      <c r="W26" s="168">
        <v>0.2283134960865805</v>
      </c>
      <c r="X26" s="168">
        <v>0.2283134960865805</v>
      </c>
      <c r="Y26" s="168">
        <v>0.2283134960865805</v>
      </c>
      <c r="Z26" s="167">
        <v>205926.51599999997</v>
      </c>
      <c r="AB26" t="s">
        <v>304</v>
      </c>
      <c r="AC26" t="s">
        <v>330</v>
      </c>
      <c r="AD26" t="s">
        <v>254</v>
      </c>
      <c r="AE26" t="s">
        <v>2828</v>
      </c>
      <c r="AF26" t="s">
        <v>254</v>
      </c>
      <c r="AG26" s="172">
        <v>1</v>
      </c>
      <c r="AH26" s="167">
        <v>2329.7399999999998</v>
      </c>
      <c r="AI26" s="167">
        <v>1305.0800999999999</v>
      </c>
      <c r="AJ26" s="167">
        <v>1305.0800999999999</v>
      </c>
      <c r="AK26" s="167">
        <v>1305.0800999999999</v>
      </c>
      <c r="AL26" s="168">
        <v>0.56018272425249171</v>
      </c>
      <c r="AM26" s="168">
        <v>0.56018272425249171</v>
      </c>
      <c r="AN26" s="168">
        <v>0.56018272425249171</v>
      </c>
      <c r="AO26" s="167">
        <v>1024.6599000000001</v>
      </c>
    </row>
    <row r="27" spans="2:41" x14ac:dyDescent="0.3">
      <c r="B27" t="s">
        <v>304</v>
      </c>
      <c r="C27" t="s">
        <v>330</v>
      </c>
      <c r="D27" t="s">
        <v>2951</v>
      </c>
      <c r="E27" s="167">
        <v>1956636.3075000001</v>
      </c>
      <c r="F27" s="167">
        <v>269164.31450000004</v>
      </c>
      <c r="G27" s="167">
        <v>372803.9019</v>
      </c>
      <c r="H27" s="167">
        <v>371971.75109999999</v>
      </c>
      <c r="I27" s="168">
        <v>0.13756481644967125</v>
      </c>
      <c r="J27" s="168">
        <v>0.19053305945054891</v>
      </c>
      <c r="K27" s="168">
        <v>0.1901077628347137</v>
      </c>
      <c r="L27" s="167">
        <v>1584664.5564000001</v>
      </c>
      <c r="N27" t="s">
        <v>304</v>
      </c>
      <c r="O27" t="s">
        <v>330</v>
      </c>
      <c r="P27" t="s">
        <v>2824</v>
      </c>
      <c r="Q27" t="s">
        <v>246</v>
      </c>
      <c r="R27" s="172">
        <v>5</v>
      </c>
      <c r="S27" s="167">
        <v>125530.944</v>
      </c>
      <c r="T27" s="167">
        <v>50573.560700000002</v>
      </c>
      <c r="U27" s="167">
        <v>50573.560700000002</v>
      </c>
      <c r="V27" s="167">
        <v>50573.560700000002</v>
      </c>
      <c r="W27" s="168">
        <v>0.40287724355836918</v>
      </c>
      <c r="X27" s="168">
        <v>0.40287724355836918</v>
      </c>
      <c r="Y27" s="168">
        <v>0.40287724355836918</v>
      </c>
      <c r="Z27" s="167">
        <v>74957.383299999987</v>
      </c>
      <c r="AB27" t="s">
        <v>304</v>
      </c>
      <c r="AC27" t="s">
        <v>330</v>
      </c>
      <c r="AD27" t="s">
        <v>254</v>
      </c>
      <c r="AE27" t="s">
        <v>2825</v>
      </c>
      <c r="AF27" t="s">
        <v>246</v>
      </c>
      <c r="AG27" s="172">
        <v>2</v>
      </c>
      <c r="AH27" s="167">
        <v>579.78000000000009</v>
      </c>
      <c r="AI27" s="167">
        <v>373.09250000000003</v>
      </c>
      <c r="AJ27" s="167">
        <v>373.09250000000003</v>
      </c>
      <c r="AK27" s="167">
        <v>373.09250000000003</v>
      </c>
      <c r="AL27" s="168">
        <v>0.64350701990410153</v>
      </c>
      <c r="AM27" s="168">
        <v>0.64350701990410153</v>
      </c>
      <c r="AN27" s="168">
        <v>0.64350701990410153</v>
      </c>
      <c r="AO27" s="167">
        <v>206.6875</v>
      </c>
    </row>
    <row r="28" spans="2:41" x14ac:dyDescent="0.3">
      <c r="B28" t="s">
        <v>304</v>
      </c>
      <c r="C28" t="s">
        <v>330</v>
      </c>
      <c r="D28" t="s">
        <v>2838</v>
      </c>
      <c r="E28" s="167">
        <v>1956636.3075000001</v>
      </c>
      <c r="F28" s="167">
        <v>248566.98270000002</v>
      </c>
      <c r="G28" s="167">
        <v>376562.27179999999</v>
      </c>
      <c r="H28" s="167">
        <v>347135.09620000003</v>
      </c>
      <c r="I28" s="168">
        <v>0.12703790773339721</v>
      </c>
      <c r="J28" s="168">
        <v>0.19245389158761686</v>
      </c>
      <c r="K28" s="168">
        <v>0.17741421585063785</v>
      </c>
      <c r="L28" s="167">
        <v>1609501.2113000003</v>
      </c>
      <c r="N28" t="s">
        <v>304</v>
      </c>
      <c r="O28" t="s">
        <v>330</v>
      </c>
      <c r="P28" t="s">
        <v>2824</v>
      </c>
      <c r="Q28" t="s">
        <v>256</v>
      </c>
      <c r="R28" s="172">
        <v>6</v>
      </c>
      <c r="S28" s="167">
        <v>20816.609</v>
      </c>
      <c r="T28" s="167">
        <v>8823.7006999999994</v>
      </c>
      <c r="U28" s="167">
        <v>8933.1859000000004</v>
      </c>
      <c r="V28" s="167">
        <v>8933.1859000000004</v>
      </c>
      <c r="W28" s="168">
        <v>0.42387790922142982</v>
      </c>
      <c r="X28" s="168">
        <v>0.42913742098917262</v>
      </c>
      <c r="Y28" s="168">
        <v>0.42913742098917262</v>
      </c>
      <c r="Z28" s="167">
        <v>11883.4231</v>
      </c>
      <c r="AB28" t="s">
        <v>304</v>
      </c>
      <c r="AC28" t="s">
        <v>330</v>
      </c>
      <c r="AD28" t="s">
        <v>2889</v>
      </c>
      <c r="AG28" s="172">
        <v>10</v>
      </c>
      <c r="AH28" s="167">
        <v>13554.897000000001</v>
      </c>
      <c r="AI28" s="167">
        <v>8790.3860000000004</v>
      </c>
      <c r="AJ28" s="167">
        <v>8790.3860000000004</v>
      </c>
      <c r="AK28" s="167">
        <v>8790.3860000000004</v>
      </c>
      <c r="AL28" s="168">
        <v>0.64850260389289571</v>
      </c>
      <c r="AM28" s="168">
        <v>0.64850260389289571</v>
      </c>
      <c r="AN28" s="168">
        <v>0.64850260389289571</v>
      </c>
      <c r="AO28" s="167">
        <v>4764.5110000000004</v>
      </c>
    </row>
    <row r="29" spans="2:41" x14ac:dyDescent="0.3">
      <c r="B29" t="s">
        <v>304</v>
      </c>
      <c r="C29" t="s">
        <v>330</v>
      </c>
      <c r="D29" t="s">
        <v>2953</v>
      </c>
      <c r="E29" s="167">
        <v>1956636.3075000001</v>
      </c>
      <c r="F29" s="167">
        <v>219895.50480000002</v>
      </c>
      <c r="G29" s="167">
        <v>344359.2611</v>
      </c>
      <c r="H29" s="167">
        <v>343061.80819999997</v>
      </c>
      <c r="I29" s="168">
        <v>0.11238445487141202</v>
      </c>
      <c r="J29" s="168">
        <v>0.17599553876212634</v>
      </c>
      <c r="K29" s="168">
        <v>0.17533243499827059</v>
      </c>
      <c r="L29" s="167">
        <v>1613574.4993</v>
      </c>
      <c r="N29" t="s">
        <v>304</v>
      </c>
      <c r="O29" t="s">
        <v>330</v>
      </c>
      <c r="P29" t="s">
        <v>2824</v>
      </c>
      <c r="Q29" t="s">
        <v>254</v>
      </c>
      <c r="R29" s="172">
        <v>4</v>
      </c>
      <c r="S29" s="167">
        <v>8464.08</v>
      </c>
      <c r="T29" s="167">
        <v>2915.5563999999999</v>
      </c>
      <c r="U29" s="167">
        <v>2915.5563999999999</v>
      </c>
      <c r="V29" s="167">
        <v>2915.5563999999999</v>
      </c>
      <c r="W29" s="168">
        <v>0.34446229241689585</v>
      </c>
      <c r="X29" s="168">
        <v>0.34446229241689585</v>
      </c>
      <c r="Y29" s="168">
        <v>0.34446229241689585</v>
      </c>
      <c r="Z29" s="167">
        <v>5548.5236000000004</v>
      </c>
      <c r="AB29" t="s">
        <v>304</v>
      </c>
      <c r="AC29" t="s">
        <v>330</v>
      </c>
      <c r="AD29" t="s">
        <v>256</v>
      </c>
      <c r="AE29" t="s">
        <v>2828</v>
      </c>
      <c r="AF29" t="s">
        <v>256</v>
      </c>
      <c r="AG29" s="172">
        <v>2</v>
      </c>
      <c r="AH29" s="167">
        <v>13414.79</v>
      </c>
      <c r="AI29" s="167">
        <v>6341.2977000000001</v>
      </c>
      <c r="AJ29" s="167">
        <v>6341.2977000000001</v>
      </c>
      <c r="AK29" s="167">
        <v>6341.2977000000001</v>
      </c>
      <c r="AL29" s="168">
        <v>0.4727094274304704</v>
      </c>
      <c r="AM29" s="168">
        <v>0.4727094274304704</v>
      </c>
      <c r="AN29" s="168">
        <v>0.4727094274304704</v>
      </c>
      <c r="AO29" s="167">
        <v>7073.4922999999999</v>
      </c>
    </row>
    <row r="30" spans="2:41" x14ac:dyDescent="0.3">
      <c r="B30" t="s">
        <v>304</v>
      </c>
      <c r="C30" t="s">
        <v>330</v>
      </c>
      <c r="D30" t="s">
        <v>2836</v>
      </c>
      <c r="E30" s="167">
        <v>1956636.3075000001</v>
      </c>
      <c r="F30" s="167">
        <v>197060.66029999999</v>
      </c>
      <c r="G30" s="167">
        <v>303268.61829999997</v>
      </c>
      <c r="H30" s="167">
        <v>300657.30849999998</v>
      </c>
      <c r="I30" s="168">
        <v>0.10071399551600112</v>
      </c>
      <c r="J30" s="168">
        <v>0.15499488440316594</v>
      </c>
      <c r="K30" s="168">
        <v>0.15366029309971801</v>
      </c>
      <c r="L30" s="167">
        <v>1655978.9990000003</v>
      </c>
      <c r="N30" t="s">
        <v>304</v>
      </c>
      <c r="O30" t="s">
        <v>330</v>
      </c>
      <c r="P30" t="s">
        <v>2824</v>
      </c>
      <c r="Q30" t="s">
        <v>262</v>
      </c>
      <c r="R30" s="172">
        <v>2</v>
      </c>
      <c r="S30" s="167">
        <v>1301.4405000000002</v>
      </c>
      <c r="T30" s="167">
        <v>673.98140000000001</v>
      </c>
      <c r="U30" s="167">
        <v>673.98140000000001</v>
      </c>
      <c r="V30" s="167">
        <v>673.98140000000001</v>
      </c>
      <c r="W30" s="168">
        <v>0.51787338721977683</v>
      </c>
      <c r="X30" s="168">
        <v>0.51787338721977683</v>
      </c>
      <c r="Y30" s="168">
        <v>0.51787338721977683</v>
      </c>
      <c r="Z30" s="167">
        <v>627.45910000000003</v>
      </c>
      <c r="AB30" t="s">
        <v>304</v>
      </c>
      <c r="AC30" t="s">
        <v>330</v>
      </c>
      <c r="AD30" t="s">
        <v>256</v>
      </c>
      <c r="AE30" t="s">
        <v>2825</v>
      </c>
      <c r="AF30" t="s">
        <v>251</v>
      </c>
      <c r="AG30" s="172">
        <v>1</v>
      </c>
      <c r="AH30" s="167">
        <v>1764.56</v>
      </c>
      <c r="AI30" s="167">
        <v>911.32399999999996</v>
      </c>
      <c r="AJ30" s="167">
        <v>911.32399999999996</v>
      </c>
      <c r="AK30" s="167">
        <v>911.32399999999996</v>
      </c>
      <c r="AL30" s="168">
        <v>0.51645962732919248</v>
      </c>
      <c r="AM30" s="168">
        <v>0.51645962732919248</v>
      </c>
      <c r="AN30" s="168">
        <v>0.51645962732919248</v>
      </c>
      <c r="AO30" s="167">
        <v>853.23599999999999</v>
      </c>
    </row>
    <row r="31" spans="2:41" x14ac:dyDescent="0.3">
      <c r="B31" t="s">
        <v>304</v>
      </c>
      <c r="C31" t="s">
        <v>330</v>
      </c>
      <c r="D31" t="s">
        <v>2840</v>
      </c>
      <c r="E31" s="167">
        <v>1956636.3075000001</v>
      </c>
      <c r="F31" s="167">
        <v>197060.66029999999</v>
      </c>
      <c r="G31" s="167">
        <v>303268.61829999997</v>
      </c>
      <c r="H31" s="167">
        <v>300657.30849999998</v>
      </c>
      <c r="I31" s="168">
        <v>0.10071399551600112</v>
      </c>
      <c r="J31" s="168">
        <v>0.15499488440316594</v>
      </c>
      <c r="K31" s="168">
        <v>0.15366029309971801</v>
      </c>
      <c r="L31" s="167">
        <v>1655978.9990000003</v>
      </c>
      <c r="N31" t="s">
        <v>304</v>
      </c>
      <c r="O31" t="s">
        <v>330</v>
      </c>
      <c r="P31" t="s">
        <v>2884</v>
      </c>
      <c r="R31" s="172">
        <v>33</v>
      </c>
      <c r="S31" s="167">
        <v>1956636.3074999999</v>
      </c>
      <c r="T31" s="167">
        <v>565757.04330000002</v>
      </c>
      <c r="U31" s="167">
        <v>569874.82850000006</v>
      </c>
      <c r="V31" s="167">
        <v>569874.82850000006</v>
      </c>
      <c r="W31" s="168">
        <v>0.28914777934529362</v>
      </c>
      <c r="X31" s="168">
        <v>0.29125230187930573</v>
      </c>
      <c r="Y31" s="168">
        <v>0.29125230187930573</v>
      </c>
      <c r="Z31" s="167">
        <v>1386761.4789999998</v>
      </c>
      <c r="AB31" t="s">
        <v>304</v>
      </c>
      <c r="AC31" t="s">
        <v>330</v>
      </c>
      <c r="AD31" t="s">
        <v>256</v>
      </c>
      <c r="AE31" t="s">
        <v>2825</v>
      </c>
      <c r="AF31" t="s">
        <v>262</v>
      </c>
      <c r="AG31" s="172">
        <v>2</v>
      </c>
      <c r="AH31" s="167">
        <v>1301.4405000000002</v>
      </c>
      <c r="AI31" s="167">
        <v>673.98140000000001</v>
      </c>
      <c r="AJ31" s="167">
        <v>673.98140000000001</v>
      </c>
      <c r="AK31" s="167">
        <v>673.98140000000001</v>
      </c>
      <c r="AL31" s="168">
        <v>0.51787338721977683</v>
      </c>
      <c r="AM31" s="168">
        <v>0.51787338721977683</v>
      </c>
      <c r="AN31" s="168">
        <v>0.51787338721977683</v>
      </c>
      <c r="AO31" s="167">
        <v>627.45910000000003</v>
      </c>
    </row>
    <row r="32" spans="2:41" x14ac:dyDescent="0.3">
      <c r="B32" t="s">
        <v>304</v>
      </c>
      <c r="C32" t="s">
        <v>330</v>
      </c>
      <c r="D32" t="s">
        <v>2956</v>
      </c>
      <c r="E32" s="167">
        <v>1956636.3075000001</v>
      </c>
      <c r="F32" s="167">
        <v>84714.878899999996</v>
      </c>
      <c r="G32" s="167">
        <v>85862.724400000006</v>
      </c>
      <c r="H32" s="167">
        <v>85862.724400000006</v>
      </c>
      <c r="I32" s="168">
        <v>4.329618058055993E-2</v>
      </c>
      <c r="J32" s="168">
        <v>4.3882822817341592E-2</v>
      </c>
      <c r="K32" s="168">
        <v>4.3882822817341592E-2</v>
      </c>
      <c r="L32" s="167">
        <v>1870773.5830999999</v>
      </c>
      <c r="N32" t="s">
        <v>304</v>
      </c>
      <c r="O32" t="s">
        <v>330</v>
      </c>
      <c r="P32" t="s">
        <v>2955</v>
      </c>
      <c r="Q32" t="s">
        <v>251</v>
      </c>
      <c r="R32" s="172">
        <v>3</v>
      </c>
      <c r="S32" s="167">
        <v>798257.054</v>
      </c>
      <c r="T32" s="167">
        <v>283822.625</v>
      </c>
      <c r="U32" s="167">
        <v>283822.625</v>
      </c>
      <c r="V32" s="167">
        <v>283822.625</v>
      </c>
      <c r="W32" s="168">
        <v>0.35555291817064233</v>
      </c>
      <c r="X32" s="168">
        <v>0.35555291817064233</v>
      </c>
      <c r="Y32" s="168">
        <v>0.35555291817064233</v>
      </c>
      <c r="Z32" s="167">
        <v>514434.429</v>
      </c>
      <c r="AB32" t="s">
        <v>304</v>
      </c>
      <c r="AC32" t="s">
        <v>330</v>
      </c>
      <c r="AD32" t="s">
        <v>256</v>
      </c>
      <c r="AE32" t="s">
        <v>2825</v>
      </c>
      <c r="AF32" t="s">
        <v>249</v>
      </c>
      <c r="AG32" s="172">
        <v>1</v>
      </c>
      <c r="AH32" s="167">
        <v>1249.74</v>
      </c>
      <c r="AI32" s="167">
        <v>569.34720000000004</v>
      </c>
      <c r="AJ32" s="167">
        <v>569.34720000000004</v>
      </c>
      <c r="AK32" s="167">
        <v>569.34720000000004</v>
      </c>
      <c r="AL32" s="168">
        <v>0.45557251908396951</v>
      </c>
      <c r="AM32" s="168">
        <v>0.45557251908396951</v>
      </c>
      <c r="AN32" s="168">
        <v>0.45557251908396951</v>
      </c>
      <c r="AO32" s="167">
        <v>680.39279999999997</v>
      </c>
    </row>
    <row r="33" spans="2:41" x14ac:dyDescent="0.3">
      <c r="B33" t="s">
        <v>304</v>
      </c>
      <c r="C33" t="s">
        <v>330</v>
      </c>
      <c r="D33" t="s">
        <v>2957</v>
      </c>
      <c r="E33" s="167">
        <v>1956636.3075000001</v>
      </c>
      <c r="F33" s="167">
        <v>-102866.04180000004</v>
      </c>
      <c r="G33" s="167">
        <v>89991.375800000009</v>
      </c>
      <c r="H33" s="167">
        <v>-100062.93419999999</v>
      </c>
      <c r="I33" s="168">
        <v>-5.2572898400026255E-2</v>
      </c>
      <c r="J33" s="168">
        <v>4.5992898861711429E-2</v>
      </c>
      <c r="K33" s="168">
        <v>-5.1140282849933764E-2</v>
      </c>
      <c r="L33" s="167">
        <v>2056699.2417000001</v>
      </c>
      <c r="N33" t="s">
        <v>304</v>
      </c>
      <c r="O33" t="s">
        <v>330</v>
      </c>
      <c r="P33" t="s">
        <v>2955</v>
      </c>
      <c r="Q33" t="s">
        <v>249</v>
      </c>
      <c r="R33" s="172">
        <v>4</v>
      </c>
      <c r="S33" s="167">
        <v>683202.64800000004</v>
      </c>
      <c r="T33" s="167">
        <v>89486.225999999995</v>
      </c>
      <c r="U33" s="167">
        <v>89486.225999999995</v>
      </c>
      <c r="V33" s="167">
        <v>89486.225999999995</v>
      </c>
      <c r="W33" s="168">
        <v>0.13098050228868549</v>
      </c>
      <c r="X33" s="168">
        <v>0.13098050228868549</v>
      </c>
      <c r="Y33" s="168">
        <v>0.13098050228868549</v>
      </c>
      <c r="Z33" s="167">
        <v>593716.42200000002</v>
      </c>
      <c r="AB33" t="s">
        <v>304</v>
      </c>
      <c r="AC33" t="s">
        <v>330</v>
      </c>
      <c r="AD33" t="s">
        <v>256</v>
      </c>
      <c r="AE33" t="s">
        <v>2825</v>
      </c>
      <c r="AF33" t="s">
        <v>246</v>
      </c>
      <c r="AG33" s="172">
        <v>1</v>
      </c>
      <c r="AH33" s="167">
        <v>263.36399999999998</v>
      </c>
      <c r="AI33" s="167">
        <v>72.154799999999994</v>
      </c>
      <c r="AJ33" s="167">
        <v>72.154799999999994</v>
      </c>
      <c r="AK33" s="167">
        <v>72.154799999999994</v>
      </c>
      <c r="AL33" s="168">
        <v>0.27397366382649108</v>
      </c>
      <c r="AM33" s="168">
        <v>0.27397366382649108</v>
      </c>
      <c r="AN33" s="168">
        <v>0.27397366382649108</v>
      </c>
      <c r="AO33" s="167">
        <v>191.20920000000001</v>
      </c>
    </row>
    <row r="34" spans="2:41" x14ac:dyDescent="0.3">
      <c r="B34" t="s">
        <v>304</v>
      </c>
      <c r="C34" t="s">
        <v>330</v>
      </c>
      <c r="D34" t="s">
        <v>2832</v>
      </c>
      <c r="E34" s="167">
        <v>1956636.3075000001</v>
      </c>
      <c r="F34" s="167">
        <v>-100685.15979999999</v>
      </c>
      <c r="G34" s="167">
        <v>92812.610799999995</v>
      </c>
      <c r="H34" s="167">
        <v>-100685.15979999999</v>
      </c>
      <c r="I34" s="168">
        <v>-5.145829064607603E-2</v>
      </c>
      <c r="J34" s="168">
        <v>4.7434778984852294E-2</v>
      </c>
      <c r="K34" s="168">
        <v>-5.145829064607603E-2</v>
      </c>
      <c r="L34" s="167">
        <v>2057321.4673000001</v>
      </c>
      <c r="N34" t="s">
        <v>304</v>
      </c>
      <c r="O34" t="s">
        <v>330</v>
      </c>
      <c r="P34" t="s">
        <v>2955</v>
      </c>
      <c r="Q34" t="s">
        <v>259</v>
      </c>
      <c r="R34" s="172">
        <v>9</v>
      </c>
      <c r="S34" s="167">
        <v>282003.21799999999</v>
      </c>
      <c r="T34" s="167">
        <v>49752.7454</v>
      </c>
      <c r="U34" s="167">
        <v>65217.254200000003</v>
      </c>
      <c r="V34" s="167">
        <v>49752.7454</v>
      </c>
      <c r="W34" s="168">
        <v>0.17642616191706012</v>
      </c>
      <c r="X34" s="168">
        <v>0.23126421982886736</v>
      </c>
      <c r="Y34" s="168">
        <v>0.17642616191706012</v>
      </c>
      <c r="Z34" s="167">
        <v>232250.47260000001</v>
      </c>
      <c r="AB34" t="s">
        <v>304</v>
      </c>
      <c r="AC34" t="s">
        <v>330</v>
      </c>
      <c r="AD34" t="s">
        <v>256</v>
      </c>
      <c r="AE34" t="s">
        <v>2949</v>
      </c>
      <c r="AF34" t="s">
        <v>254</v>
      </c>
      <c r="AG34" s="172">
        <v>2</v>
      </c>
      <c r="AH34" s="167">
        <v>559.98</v>
      </c>
      <c r="AI34" s="167">
        <v>365.38829999999996</v>
      </c>
      <c r="AJ34" s="167">
        <v>365.38829999999996</v>
      </c>
      <c r="AK34" s="167">
        <v>365.38829999999996</v>
      </c>
      <c r="AL34" s="168">
        <v>0.65250241080038562</v>
      </c>
      <c r="AM34" s="168">
        <v>0.65250241080038562</v>
      </c>
      <c r="AN34" s="168">
        <v>0.65250241080038562</v>
      </c>
      <c r="AO34" s="167">
        <v>194.5917</v>
      </c>
    </row>
    <row r="35" spans="2:41" x14ac:dyDescent="0.3">
      <c r="N35" t="s">
        <v>304</v>
      </c>
      <c r="O35" t="s">
        <v>330</v>
      </c>
      <c r="P35" t="s">
        <v>2955</v>
      </c>
      <c r="Q35" t="s">
        <v>246</v>
      </c>
      <c r="R35" s="172">
        <v>5</v>
      </c>
      <c r="S35" s="167">
        <v>65064.322500000002</v>
      </c>
      <c r="T35" s="167">
        <v>26936.734700000001</v>
      </c>
      <c r="U35" s="167">
        <v>26936.734700000001</v>
      </c>
      <c r="V35" s="167">
        <v>26936.734700000001</v>
      </c>
      <c r="W35" s="168">
        <v>0.4140016166309885</v>
      </c>
      <c r="X35" s="168">
        <v>0.4140016166309885</v>
      </c>
      <c r="Y35" s="168">
        <v>0.4140016166309885</v>
      </c>
      <c r="Z35" s="167">
        <v>38127.587800000001</v>
      </c>
      <c r="AB35" t="s">
        <v>304</v>
      </c>
      <c r="AC35" t="s">
        <v>330</v>
      </c>
      <c r="AD35" t="s">
        <v>256</v>
      </c>
      <c r="AE35" t="s">
        <v>2827</v>
      </c>
      <c r="AF35" t="s">
        <v>256</v>
      </c>
      <c r="AG35" s="172">
        <v>1</v>
      </c>
      <c r="AH35" s="167">
        <v>3558.12</v>
      </c>
      <c r="AI35" s="167">
        <v>-109.48520000000001</v>
      </c>
      <c r="AJ35" s="167">
        <v>0</v>
      </c>
      <c r="AK35" s="167">
        <v>0</v>
      </c>
      <c r="AL35" s="168">
        <v>-3.0770519262981577E-2</v>
      </c>
      <c r="AM35" s="168">
        <v>0</v>
      </c>
      <c r="AN35" s="168">
        <v>0</v>
      </c>
      <c r="AO35" s="167">
        <v>3558.12</v>
      </c>
    </row>
    <row r="36" spans="2:41" x14ac:dyDescent="0.3">
      <c r="N36" t="s">
        <v>304</v>
      </c>
      <c r="O36" t="s">
        <v>330</v>
      </c>
      <c r="P36" t="s">
        <v>2955</v>
      </c>
      <c r="Q36" t="s">
        <v>260</v>
      </c>
      <c r="R36" s="172">
        <v>7</v>
      </c>
      <c r="S36" s="167">
        <v>108369.09</v>
      </c>
      <c r="T36" s="167">
        <v>22475.444500000001</v>
      </c>
      <c r="U36" s="167">
        <v>22475.444500000001</v>
      </c>
      <c r="V36" s="167">
        <v>22475.444500000001</v>
      </c>
      <c r="W36" s="168">
        <v>0.20739718770361551</v>
      </c>
      <c r="X36" s="168">
        <v>0.20739718770361551</v>
      </c>
      <c r="Y36" s="168">
        <v>0.20739718770361551</v>
      </c>
      <c r="Z36" s="167">
        <v>85893.645499999999</v>
      </c>
      <c r="AB36" t="s">
        <v>304</v>
      </c>
      <c r="AC36" t="s">
        <v>330</v>
      </c>
      <c r="AD36" t="s">
        <v>2890</v>
      </c>
      <c r="AG36" s="172">
        <v>10</v>
      </c>
      <c r="AH36" s="167">
        <v>22111.994500000001</v>
      </c>
      <c r="AI36" s="167">
        <v>8824.0082000000002</v>
      </c>
      <c r="AJ36" s="167">
        <v>8933.4933999999994</v>
      </c>
      <c r="AK36" s="167">
        <v>8933.4933999999994</v>
      </c>
      <c r="AL36" s="168">
        <v>0.39905980439711125</v>
      </c>
      <c r="AM36" s="168">
        <v>0.40401119853751771</v>
      </c>
      <c r="AN36" s="168">
        <v>0.40401119853751771</v>
      </c>
      <c r="AO36" s="167">
        <v>13178.501099999999</v>
      </c>
    </row>
    <row r="37" spans="2:41" x14ac:dyDescent="0.3">
      <c r="N37" t="s">
        <v>304</v>
      </c>
      <c r="O37" t="s">
        <v>330</v>
      </c>
      <c r="P37" t="s">
        <v>2955</v>
      </c>
      <c r="Q37" t="s">
        <v>254</v>
      </c>
      <c r="R37" s="172">
        <v>4</v>
      </c>
      <c r="S37" s="167">
        <v>16181.855</v>
      </c>
      <c r="T37" s="167">
        <v>3245.3488999999995</v>
      </c>
      <c r="U37" s="167">
        <v>4004.9143999999997</v>
      </c>
      <c r="V37" s="167">
        <v>4004.9143999999997</v>
      </c>
      <c r="W37" s="168">
        <v>0.20055481278258888</v>
      </c>
      <c r="X37" s="168">
        <v>0.2474941469936543</v>
      </c>
      <c r="Y37" s="168">
        <v>0.2474941469936543</v>
      </c>
      <c r="Z37" s="167">
        <v>12176.9406</v>
      </c>
      <c r="AB37" t="s">
        <v>304</v>
      </c>
      <c r="AC37" t="s">
        <v>330</v>
      </c>
      <c r="AD37" t="s">
        <v>259</v>
      </c>
      <c r="AE37" t="s">
        <v>2825</v>
      </c>
      <c r="AF37" t="s">
        <v>251</v>
      </c>
      <c r="AG37" s="172">
        <v>1</v>
      </c>
      <c r="AH37" s="167">
        <v>795528</v>
      </c>
      <c r="AI37" s="167">
        <v>282461.29920000001</v>
      </c>
      <c r="AJ37" s="167">
        <v>282461.29920000001</v>
      </c>
      <c r="AK37" s="167">
        <v>282461.29920000001</v>
      </c>
      <c r="AL37" s="168">
        <v>0.35506141732283464</v>
      </c>
      <c r="AM37" s="168">
        <v>0.35506141732283464</v>
      </c>
      <c r="AN37" s="168">
        <v>0.35506141732283464</v>
      </c>
      <c r="AO37" s="167">
        <v>513066.70079999999</v>
      </c>
    </row>
    <row r="38" spans="2:41" x14ac:dyDescent="0.3">
      <c r="N38" t="s">
        <v>304</v>
      </c>
      <c r="O38" t="s">
        <v>330</v>
      </c>
      <c r="P38" t="s">
        <v>2955</v>
      </c>
      <c r="Q38" t="s">
        <v>256</v>
      </c>
      <c r="R38" s="172">
        <v>1</v>
      </c>
      <c r="S38" s="167">
        <v>3558.12</v>
      </c>
      <c r="T38" s="167">
        <v>-124.32559999999999</v>
      </c>
      <c r="U38" s="167">
        <v>0</v>
      </c>
      <c r="V38" s="167">
        <v>0</v>
      </c>
      <c r="W38" s="168">
        <v>-3.4941373534338356E-2</v>
      </c>
      <c r="X38" s="168">
        <v>0</v>
      </c>
      <c r="Y38" s="168">
        <v>0</v>
      </c>
      <c r="Z38" s="167">
        <v>3558.12</v>
      </c>
      <c r="AB38" t="s">
        <v>304</v>
      </c>
      <c r="AC38" t="s">
        <v>330</v>
      </c>
      <c r="AD38" t="s">
        <v>259</v>
      </c>
      <c r="AE38" t="s">
        <v>2825</v>
      </c>
      <c r="AF38" t="s">
        <v>249</v>
      </c>
      <c r="AG38" s="172">
        <v>2</v>
      </c>
      <c r="AH38" s="167">
        <v>534228.5</v>
      </c>
      <c r="AI38" s="167">
        <v>96793.73</v>
      </c>
      <c r="AJ38" s="167">
        <v>96793.73</v>
      </c>
      <c r="AK38" s="167">
        <v>96793.73</v>
      </c>
      <c r="AL38" s="168">
        <v>0.18118413749921616</v>
      </c>
      <c r="AM38" s="168">
        <v>0.18118413749921616</v>
      </c>
      <c r="AN38" s="168">
        <v>0.18118413749921616</v>
      </c>
      <c r="AO38" s="167">
        <v>437434.76999999996</v>
      </c>
    </row>
    <row r="39" spans="2:41" x14ac:dyDescent="0.3">
      <c r="N39" t="s">
        <v>304</v>
      </c>
      <c r="O39" t="s">
        <v>330</v>
      </c>
      <c r="P39" t="s">
        <v>2958</v>
      </c>
      <c r="R39" s="172">
        <v>33</v>
      </c>
      <c r="S39" s="167">
        <v>1956636.3075000001</v>
      </c>
      <c r="T39" s="167">
        <v>475594.79890000005</v>
      </c>
      <c r="U39" s="167">
        <v>491943.19880000001</v>
      </c>
      <c r="V39" s="167">
        <v>476478.69</v>
      </c>
      <c r="W39" s="168">
        <v>0.2430675527572464</v>
      </c>
      <c r="X39" s="168">
        <v>0.25142291232884117</v>
      </c>
      <c r="Y39" s="168">
        <v>0.2435192928668477</v>
      </c>
      <c r="Z39" s="167">
        <v>1480157.6175000004</v>
      </c>
      <c r="AB39" t="s">
        <v>304</v>
      </c>
      <c r="AC39" t="s">
        <v>330</v>
      </c>
      <c r="AD39" t="s">
        <v>259</v>
      </c>
      <c r="AE39" t="s">
        <v>2825</v>
      </c>
      <c r="AF39" t="s">
        <v>246</v>
      </c>
      <c r="AG39" s="172">
        <v>2</v>
      </c>
      <c r="AH39" s="167">
        <v>124687.8</v>
      </c>
      <c r="AI39" s="167">
        <v>50128.313399999999</v>
      </c>
      <c r="AJ39" s="167">
        <v>50128.313399999999</v>
      </c>
      <c r="AK39" s="167">
        <v>50128.313399999999</v>
      </c>
      <c r="AL39" s="168">
        <v>0.40203061887369895</v>
      </c>
      <c r="AM39" s="168">
        <v>0.40203061887369895</v>
      </c>
      <c r="AN39" s="168">
        <v>0.40203061887369895</v>
      </c>
      <c r="AO39" s="167">
        <v>74559.486600000004</v>
      </c>
    </row>
    <row r="40" spans="2:41" x14ac:dyDescent="0.3">
      <c r="N40" t="s">
        <v>304</v>
      </c>
      <c r="O40" t="s">
        <v>330</v>
      </c>
      <c r="P40" t="s">
        <v>2830</v>
      </c>
      <c r="Q40" t="s">
        <v>254</v>
      </c>
      <c r="R40" s="172">
        <v>5</v>
      </c>
      <c r="S40" s="167">
        <v>803992.08</v>
      </c>
      <c r="T40" s="167">
        <v>284899.53879999998</v>
      </c>
      <c r="U40" s="167">
        <v>284899.53879999998</v>
      </c>
      <c r="V40" s="167">
        <v>284899.53879999998</v>
      </c>
      <c r="W40" s="168">
        <v>0.35435615087153594</v>
      </c>
      <c r="X40" s="168">
        <v>0.35435615087153594</v>
      </c>
      <c r="Y40" s="168">
        <v>0.35435615087153594</v>
      </c>
      <c r="Z40" s="167">
        <v>519092.54120000004</v>
      </c>
      <c r="AB40" t="s">
        <v>304</v>
      </c>
      <c r="AC40" t="s">
        <v>330</v>
      </c>
      <c r="AD40" t="s">
        <v>259</v>
      </c>
      <c r="AE40" t="s">
        <v>2828</v>
      </c>
      <c r="AF40" t="s">
        <v>259</v>
      </c>
      <c r="AG40" s="172">
        <v>2</v>
      </c>
      <c r="AH40" s="167">
        <v>174776.016</v>
      </c>
      <c r="AI40" s="167">
        <v>64270.134400000003</v>
      </c>
      <c r="AJ40" s="167">
        <v>64270.134400000003</v>
      </c>
      <c r="AK40" s="167">
        <v>64270.134400000003</v>
      </c>
      <c r="AL40" s="168">
        <v>0.36772856980559621</v>
      </c>
      <c r="AM40" s="168">
        <v>0.36772856980559621</v>
      </c>
      <c r="AN40" s="168">
        <v>0.36772856980559621</v>
      </c>
      <c r="AO40" s="167">
        <v>110505.88160000001</v>
      </c>
    </row>
    <row r="41" spans="2:41" x14ac:dyDescent="0.3">
      <c r="N41" t="s">
        <v>304</v>
      </c>
      <c r="O41" t="s">
        <v>330</v>
      </c>
      <c r="P41" t="s">
        <v>2830</v>
      </c>
      <c r="Q41" t="s">
        <v>259</v>
      </c>
      <c r="R41" s="172">
        <v>8</v>
      </c>
      <c r="S41" s="167">
        <v>798751.17800000007</v>
      </c>
      <c r="T41" s="167">
        <v>-26697.552300000003</v>
      </c>
      <c r="U41" s="167">
        <v>85142.367700000003</v>
      </c>
      <c r="V41" s="167">
        <v>70488.215700000001</v>
      </c>
      <c r="W41" s="168">
        <v>-3.3424116339769577E-2</v>
      </c>
      <c r="X41" s="168">
        <v>0.10659435634660183</v>
      </c>
      <c r="Y41" s="168">
        <v>8.824802722231477E-2</v>
      </c>
      <c r="Z41" s="167">
        <v>728262.96230000001</v>
      </c>
      <c r="AB41" t="s">
        <v>304</v>
      </c>
      <c r="AC41" t="s">
        <v>330</v>
      </c>
      <c r="AD41" t="s">
        <v>259</v>
      </c>
      <c r="AE41" t="s">
        <v>2949</v>
      </c>
      <c r="AF41" t="s">
        <v>260</v>
      </c>
      <c r="AG41" s="172">
        <v>4</v>
      </c>
      <c r="AH41" s="167">
        <v>261287.94</v>
      </c>
      <c r="AI41" s="167">
        <v>57252.384099999996</v>
      </c>
      <c r="AJ41" s="167">
        <v>57252.384099999996</v>
      </c>
      <c r="AK41" s="167">
        <v>57252.384099999996</v>
      </c>
      <c r="AL41" s="168">
        <v>0.21911606061879471</v>
      </c>
      <c r="AM41" s="168">
        <v>0.21911606061879471</v>
      </c>
      <c r="AN41" s="168">
        <v>0.21911606061879471</v>
      </c>
      <c r="AO41" s="167">
        <v>204035.55589999998</v>
      </c>
    </row>
    <row r="42" spans="2:41" x14ac:dyDescent="0.3">
      <c r="N42" t="s">
        <v>304</v>
      </c>
      <c r="O42" t="s">
        <v>330</v>
      </c>
      <c r="P42" t="s">
        <v>2830</v>
      </c>
      <c r="Q42" t="s">
        <v>260</v>
      </c>
      <c r="R42" s="172">
        <v>11</v>
      </c>
      <c r="S42" s="167">
        <v>331652.234</v>
      </c>
      <c r="T42" s="167">
        <v>67919.857099999994</v>
      </c>
      <c r="U42" s="167">
        <v>67919.857099999994</v>
      </c>
      <c r="V42" s="167">
        <v>67919.857099999994</v>
      </c>
      <c r="W42" s="168">
        <v>0.20479240040336949</v>
      </c>
      <c r="X42" s="168">
        <v>0.20479240040336949</v>
      </c>
      <c r="Y42" s="168">
        <v>0.20479240040336949</v>
      </c>
      <c r="Z42" s="167">
        <v>263732.37689999997</v>
      </c>
      <c r="AB42" t="s">
        <v>304</v>
      </c>
      <c r="AC42" t="s">
        <v>330</v>
      </c>
      <c r="AD42" t="s">
        <v>259</v>
      </c>
      <c r="AE42" t="s">
        <v>2949</v>
      </c>
      <c r="AF42" t="s">
        <v>254</v>
      </c>
      <c r="AG42" s="172">
        <v>1</v>
      </c>
      <c r="AH42" s="167">
        <v>5574.36</v>
      </c>
      <c r="AI42" s="167">
        <v>1245.088</v>
      </c>
      <c r="AJ42" s="167">
        <v>1245.088</v>
      </c>
      <c r="AK42" s="167">
        <v>1245.088</v>
      </c>
      <c r="AL42" s="168">
        <v>0.22335981170932628</v>
      </c>
      <c r="AM42" s="168">
        <v>0.22335981170932628</v>
      </c>
      <c r="AN42" s="168">
        <v>0.22335981170932628</v>
      </c>
      <c r="AO42" s="167">
        <v>4329.2719999999999</v>
      </c>
    </row>
    <row r="43" spans="2:41" x14ac:dyDescent="0.3">
      <c r="N43" t="s">
        <v>304</v>
      </c>
      <c r="O43" t="s">
        <v>330</v>
      </c>
      <c r="P43" t="s">
        <v>2830</v>
      </c>
      <c r="Q43" t="s">
        <v>256</v>
      </c>
      <c r="R43" s="172">
        <v>9</v>
      </c>
      <c r="S43" s="167">
        <v>22240.815500000001</v>
      </c>
      <c r="T43" s="167">
        <v>9186.5870999999988</v>
      </c>
      <c r="U43" s="167">
        <v>9345.8171000000002</v>
      </c>
      <c r="V43" s="167">
        <v>9345.8171000000002</v>
      </c>
      <c r="W43" s="168">
        <v>0.41305082091077094</v>
      </c>
      <c r="X43" s="168">
        <v>0.42021018069234017</v>
      </c>
      <c r="Y43" s="168">
        <v>0.42021018069234017</v>
      </c>
      <c r="Z43" s="167">
        <v>12894.9984</v>
      </c>
      <c r="AB43" t="s">
        <v>304</v>
      </c>
      <c r="AC43" t="s">
        <v>330</v>
      </c>
      <c r="AD43" t="s">
        <v>259</v>
      </c>
      <c r="AE43" t="s">
        <v>2827</v>
      </c>
      <c r="AF43" t="s">
        <v>259</v>
      </c>
      <c r="AG43" s="172">
        <v>1</v>
      </c>
      <c r="AH43" s="167">
        <v>24886.799999999999</v>
      </c>
      <c r="AI43" s="167">
        <v>-4008.3</v>
      </c>
      <c r="AJ43" s="167">
        <v>0</v>
      </c>
      <c r="AK43" s="167">
        <v>0</v>
      </c>
      <c r="AL43" s="168">
        <v>-0.16106128550074739</v>
      </c>
      <c r="AM43" s="168">
        <v>0</v>
      </c>
      <c r="AN43" s="168">
        <v>0</v>
      </c>
      <c r="AO43" s="167">
        <v>24886.799999999999</v>
      </c>
    </row>
    <row r="44" spans="2:41" x14ac:dyDescent="0.3">
      <c r="N44" t="s">
        <v>304</v>
      </c>
      <c r="O44" t="s">
        <v>330</v>
      </c>
      <c r="P44" t="s">
        <v>2883</v>
      </c>
      <c r="R44" s="172">
        <v>33</v>
      </c>
      <c r="S44" s="167">
        <v>1956636.3074999996</v>
      </c>
      <c r="T44" s="167">
        <v>335308.43070000014</v>
      </c>
      <c r="U44" s="167">
        <v>447307.58070000011</v>
      </c>
      <c r="V44" s="167">
        <v>432653.42870000011</v>
      </c>
      <c r="W44" s="168">
        <v>0.17136982964832376</v>
      </c>
      <c r="X44" s="168">
        <v>0.22861048779756438</v>
      </c>
      <c r="Y44" s="168">
        <v>0.22112102644808976</v>
      </c>
      <c r="Z44" s="167">
        <v>1523982.8788000001</v>
      </c>
      <c r="AB44" t="s">
        <v>304</v>
      </c>
      <c r="AC44" t="s">
        <v>330</v>
      </c>
      <c r="AD44" t="s">
        <v>2891</v>
      </c>
      <c r="AG44" s="172">
        <v>13</v>
      </c>
      <c r="AH44" s="167">
        <v>1920969.416</v>
      </c>
      <c r="AI44" s="167">
        <v>548142.64910000004</v>
      </c>
      <c r="AJ44" s="167">
        <v>552150.94909999997</v>
      </c>
      <c r="AK44" s="167">
        <v>552150.94909999997</v>
      </c>
      <c r="AL44" s="168">
        <v>0.2853468902390896</v>
      </c>
      <c r="AM44" s="168">
        <v>0.28743349295468429</v>
      </c>
      <c r="AN44" s="168">
        <v>0.28743349295468429</v>
      </c>
      <c r="AO44" s="167">
        <v>1368818.4669000003</v>
      </c>
    </row>
    <row r="45" spans="2:41" x14ac:dyDescent="0.3">
      <c r="N45" t="s">
        <v>304</v>
      </c>
      <c r="O45" t="s">
        <v>330</v>
      </c>
      <c r="P45" t="s">
        <v>2954</v>
      </c>
      <c r="Q45" t="s">
        <v>254</v>
      </c>
      <c r="R45" s="172">
        <v>7</v>
      </c>
      <c r="S45" s="167">
        <v>808070.88800000004</v>
      </c>
      <c r="T45" s="167">
        <v>283355.85939999996</v>
      </c>
      <c r="U45" s="167">
        <v>284016.85709999996</v>
      </c>
      <c r="V45" s="167">
        <v>284016.85709999996</v>
      </c>
      <c r="W45" s="168">
        <v>0.35065718071011603</v>
      </c>
      <c r="X45" s="168">
        <v>0.35147517540565076</v>
      </c>
      <c r="Y45" s="168">
        <v>0.35147517540565076</v>
      </c>
      <c r="Z45" s="167">
        <v>524054.03090000001</v>
      </c>
    </row>
    <row r="46" spans="2:41" x14ac:dyDescent="0.3">
      <c r="N46" t="s">
        <v>304</v>
      </c>
      <c r="O46" t="s">
        <v>330</v>
      </c>
      <c r="P46" t="s">
        <v>2954</v>
      </c>
      <c r="Q46" t="s">
        <v>249</v>
      </c>
      <c r="R46" s="172">
        <v>4</v>
      </c>
      <c r="S46" s="167">
        <v>236133.86199999999</v>
      </c>
      <c r="T46" s="167">
        <v>80900.845600000001</v>
      </c>
      <c r="U46" s="167">
        <v>80900.845600000001</v>
      </c>
      <c r="V46" s="167">
        <v>80900.845600000001</v>
      </c>
      <c r="W46" s="168">
        <v>0.34260586310996771</v>
      </c>
      <c r="X46" s="168">
        <v>0.34260586310996771</v>
      </c>
      <c r="Y46" s="168">
        <v>0.34260586310996771</v>
      </c>
      <c r="Z46" s="167">
        <v>155233.01640000002</v>
      </c>
    </row>
    <row r="47" spans="2:41" x14ac:dyDescent="0.3">
      <c r="N47" t="s">
        <v>304</v>
      </c>
      <c r="O47" t="s">
        <v>330</v>
      </c>
      <c r="P47" t="s">
        <v>2954</v>
      </c>
      <c r="Q47" t="s">
        <v>251</v>
      </c>
      <c r="R47" s="172">
        <v>1</v>
      </c>
      <c r="S47" s="167">
        <v>63622.8</v>
      </c>
      <c r="T47" s="167">
        <v>16996.5488</v>
      </c>
      <c r="U47" s="167">
        <v>16996.5488</v>
      </c>
      <c r="V47" s="167">
        <v>16996.5488</v>
      </c>
      <c r="W47" s="168">
        <v>0.26714556416881996</v>
      </c>
      <c r="X47" s="168">
        <v>0.26714556416881996</v>
      </c>
      <c r="Y47" s="168">
        <v>0.26714556416881996</v>
      </c>
      <c r="Z47" s="167">
        <v>46626.251199999999</v>
      </c>
    </row>
    <row r="48" spans="2:41" x14ac:dyDescent="0.3">
      <c r="N48" t="s">
        <v>304</v>
      </c>
      <c r="O48" t="s">
        <v>330</v>
      </c>
      <c r="P48" t="s">
        <v>2954</v>
      </c>
      <c r="Q48" t="s">
        <v>256</v>
      </c>
      <c r="R48" s="172">
        <v>7</v>
      </c>
      <c r="S48" s="167">
        <v>19787.4545</v>
      </c>
      <c r="T48" s="167">
        <v>6150.8292000000001</v>
      </c>
      <c r="U48" s="167">
        <v>6711.5555999999997</v>
      </c>
      <c r="V48" s="167">
        <v>6566.5488000000005</v>
      </c>
      <c r="W48" s="168">
        <v>0.31084489417271938</v>
      </c>
      <c r="X48" s="168">
        <v>0.3391823642601427</v>
      </c>
      <c r="Y48" s="168">
        <v>0.33185414526158485</v>
      </c>
      <c r="Z48" s="167">
        <v>13220.905699999999</v>
      </c>
    </row>
    <row r="49" spans="14:26" x14ac:dyDescent="0.3">
      <c r="N49" t="s">
        <v>304</v>
      </c>
      <c r="O49" t="s">
        <v>330</v>
      </c>
      <c r="P49" t="s">
        <v>2954</v>
      </c>
      <c r="Q49" t="s">
        <v>262</v>
      </c>
      <c r="R49" s="172">
        <v>1</v>
      </c>
      <c r="S49" s="167">
        <v>2441.88</v>
      </c>
      <c r="T49" s="167">
        <v>1518.8820000000001</v>
      </c>
      <c r="U49" s="167">
        <v>1518.8820000000001</v>
      </c>
      <c r="V49" s="167">
        <v>1518.8820000000001</v>
      </c>
      <c r="W49" s="168">
        <v>0.62201336675020891</v>
      </c>
      <c r="X49" s="168">
        <v>0.62201336675020891</v>
      </c>
      <c r="Y49" s="168">
        <v>0.62201336675020891</v>
      </c>
      <c r="Z49" s="167">
        <v>922.99800000000005</v>
      </c>
    </row>
    <row r="50" spans="14:26" x14ac:dyDescent="0.3">
      <c r="N50" t="s">
        <v>304</v>
      </c>
      <c r="O50" t="s">
        <v>330</v>
      </c>
      <c r="P50" t="s">
        <v>2954</v>
      </c>
      <c r="Q50" t="s">
        <v>246</v>
      </c>
      <c r="R50" s="172">
        <v>5</v>
      </c>
      <c r="S50" s="167">
        <v>2254.1670000000004</v>
      </c>
      <c r="T50" s="167">
        <v>1001.2539</v>
      </c>
      <c r="U50" s="167">
        <v>1001.2539</v>
      </c>
      <c r="V50" s="167">
        <v>1001.2539</v>
      </c>
      <c r="W50" s="168">
        <v>0.44417911361491846</v>
      </c>
      <c r="X50" s="168">
        <v>0.44417911361491846</v>
      </c>
      <c r="Y50" s="168">
        <v>0.44417911361491846</v>
      </c>
      <c r="Z50" s="167">
        <v>1252.9131</v>
      </c>
    </row>
    <row r="51" spans="14:26" x14ac:dyDescent="0.3">
      <c r="N51" t="s">
        <v>304</v>
      </c>
      <c r="O51" t="s">
        <v>330</v>
      </c>
      <c r="P51" t="s">
        <v>2954</v>
      </c>
      <c r="Q51" t="s">
        <v>259</v>
      </c>
      <c r="R51" s="172">
        <v>8</v>
      </c>
      <c r="S51" s="167">
        <v>824325.25600000005</v>
      </c>
      <c r="T51" s="167">
        <v>-101261.656</v>
      </c>
      <c r="U51" s="167">
        <v>0</v>
      </c>
      <c r="V51" s="167">
        <v>0</v>
      </c>
      <c r="W51" s="168">
        <v>-0.12284187007852637</v>
      </c>
      <c r="X51" s="168">
        <v>0</v>
      </c>
      <c r="Y51" s="168">
        <v>0</v>
      </c>
      <c r="Z51" s="167">
        <v>824325.25600000005</v>
      </c>
    </row>
    <row r="52" spans="14:26" x14ac:dyDescent="0.3">
      <c r="N52" t="s">
        <v>304</v>
      </c>
      <c r="O52" t="s">
        <v>330</v>
      </c>
      <c r="P52" t="s">
        <v>2959</v>
      </c>
      <c r="R52" s="172">
        <v>33</v>
      </c>
      <c r="S52" s="167">
        <v>1956636.3074999999</v>
      </c>
      <c r="T52" s="167">
        <v>288662.56289999996</v>
      </c>
      <c r="U52" s="167">
        <v>391145.94299999997</v>
      </c>
      <c r="V52" s="167">
        <v>391000.9362</v>
      </c>
      <c r="W52" s="168">
        <v>0.14753000432094862</v>
      </c>
      <c r="X52" s="168">
        <v>0.19990733152640325</v>
      </c>
      <c r="Y52" s="168">
        <v>0.19983322127942268</v>
      </c>
      <c r="Z52" s="167">
        <v>1565635.3713</v>
      </c>
    </row>
    <row r="53" spans="14:26" x14ac:dyDescent="0.3">
      <c r="N53" t="s">
        <v>304</v>
      </c>
      <c r="O53" t="s">
        <v>330</v>
      </c>
      <c r="P53" t="s">
        <v>2951</v>
      </c>
      <c r="Q53" t="s">
        <v>254</v>
      </c>
      <c r="R53" s="172">
        <v>6</v>
      </c>
      <c r="S53" s="167">
        <v>805373.28899999999</v>
      </c>
      <c r="T53" s="167">
        <v>281683.28979999997</v>
      </c>
      <c r="U53" s="167">
        <v>283229.07039999997</v>
      </c>
      <c r="V53" s="167">
        <v>283229.07039999997</v>
      </c>
      <c r="W53" s="168">
        <v>0.34975494425666254</v>
      </c>
      <c r="X53" s="168">
        <v>0.3516742785841262</v>
      </c>
      <c r="Y53" s="168">
        <v>0.3516742785841262</v>
      </c>
      <c r="Z53" s="167">
        <v>522144.21860000002</v>
      </c>
    </row>
    <row r="54" spans="14:26" x14ac:dyDescent="0.3">
      <c r="N54" t="s">
        <v>304</v>
      </c>
      <c r="O54" t="s">
        <v>330</v>
      </c>
      <c r="P54" t="s">
        <v>2951</v>
      </c>
      <c r="Q54" t="s">
        <v>249</v>
      </c>
      <c r="R54" s="172">
        <v>2</v>
      </c>
      <c r="S54" s="167">
        <v>231919</v>
      </c>
      <c r="T54" s="167">
        <v>78369.861999999994</v>
      </c>
      <c r="U54" s="167">
        <v>78369.861999999994</v>
      </c>
      <c r="V54" s="167">
        <v>78369.861999999994</v>
      </c>
      <c r="W54" s="168">
        <v>0.33791910968915867</v>
      </c>
      <c r="X54" s="168">
        <v>0.33791910968915867</v>
      </c>
      <c r="Y54" s="168">
        <v>0.33791910968915867</v>
      </c>
      <c r="Z54" s="167">
        <v>153549.13800000001</v>
      </c>
    </row>
    <row r="55" spans="14:26" x14ac:dyDescent="0.3">
      <c r="N55" t="s">
        <v>304</v>
      </c>
      <c r="O55" t="s">
        <v>330</v>
      </c>
      <c r="P55" t="s">
        <v>2951</v>
      </c>
      <c r="Q55" t="s">
        <v>256</v>
      </c>
      <c r="R55" s="172">
        <v>10</v>
      </c>
      <c r="S55" s="167">
        <v>22111.994500000001</v>
      </c>
      <c r="T55" s="167">
        <v>5879.4048000000003</v>
      </c>
      <c r="U55" s="167">
        <v>6711.5555999999997</v>
      </c>
      <c r="V55" s="167">
        <v>5879.4048000000003</v>
      </c>
      <c r="W55" s="168">
        <v>0.26589210665731672</v>
      </c>
      <c r="X55" s="168">
        <v>0.30352556391961838</v>
      </c>
      <c r="Y55" s="168">
        <v>0.26589210665731672</v>
      </c>
      <c r="Z55" s="167">
        <v>16232.589699999999</v>
      </c>
    </row>
    <row r="56" spans="14:26" x14ac:dyDescent="0.3">
      <c r="N56" t="s">
        <v>304</v>
      </c>
      <c r="O56" t="s">
        <v>330</v>
      </c>
      <c r="P56" t="s">
        <v>2951</v>
      </c>
      <c r="Q56" t="s">
        <v>260</v>
      </c>
      <c r="R56" s="172">
        <v>6</v>
      </c>
      <c r="S56" s="167">
        <v>9283.9680000000008</v>
      </c>
      <c r="T56" s="167">
        <v>4493.4138999999996</v>
      </c>
      <c r="U56" s="167">
        <v>4493.4138999999996</v>
      </c>
      <c r="V56" s="167">
        <v>4493.4138999999996</v>
      </c>
      <c r="W56" s="168">
        <v>0.4839971335532392</v>
      </c>
      <c r="X56" s="168">
        <v>0.4839971335532392</v>
      </c>
      <c r="Y56" s="168">
        <v>0.4839971335532392</v>
      </c>
      <c r="Z56" s="167">
        <v>4790.5540999999994</v>
      </c>
    </row>
    <row r="57" spans="14:26" x14ac:dyDescent="0.3">
      <c r="N57" t="s">
        <v>304</v>
      </c>
      <c r="O57" t="s">
        <v>330</v>
      </c>
      <c r="P57" t="s">
        <v>2951</v>
      </c>
      <c r="Q57" t="s">
        <v>259</v>
      </c>
      <c r="R57" s="172">
        <v>9</v>
      </c>
      <c r="S57" s="167">
        <v>887948.0560000001</v>
      </c>
      <c r="T57" s="167">
        <v>-101261.656</v>
      </c>
      <c r="U57" s="167">
        <v>0</v>
      </c>
      <c r="V57" s="167">
        <v>0</v>
      </c>
      <c r="W57" s="168">
        <v>-0.11404006722663515</v>
      </c>
      <c r="X57" s="168">
        <v>0</v>
      </c>
      <c r="Y57" s="168">
        <v>0</v>
      </c>
      <c r="Z57" s="167">
        <v>887948.0560000001</v>
      </c>
    </row>
    <row r="58" spans="14:26" x14ac:dyDescent="0.3">
      <c r="N58" t="s">
        <v>304</v>
      </c>
      <c r="O58" t="s">
        <v>330</v>
      </c>
      <c r="P58" t="s">
        <v>2960</v>
      </c>
      <c r="R58" s="172">
        <v>33</v>
      </c>
      <c r="S58" s="167">
        <v>1956636.3074999999</v>
      </c>
      <c r="T58" s="167">
        <v>269164.31449999992</v>
      </c>
      <c r="U58" s="167">
        <v>372803.90189999994</v>
      </c>
      <c r="V58" s="167">
        <v>371971.75109999994</v>
      </c>
      <c r="W58" s="168">
        <v>0.13756481644967122</v>
      </c>
      <c r="X58" s="168">
        <v>0.19053305945054888</v>
      </c>
      <c r="Y58" s="168">
        <v>0.1901077628347137</v>
      </c>
      <c r="Z58" s="167">
        <v>1584664.5563999999</v>
      </c>
    </row>
    <row r="59" spans="14:26" x14ac:dyDescent="0.3">
      <c r="N59" t="s">
        <v>304</v>
      </c>
      <c r="O59" t="s">
        <v>330</v>
      </c>
      <c r="P59" t="s">
        <v>2838</v>
      </c>
      <c r="Q59" t="s">
        <v>254</v>
      </c>
      <c r="R59" s="172">
        <v>11</v>
      </c>
      <c r="S59" s="167">
        <v>823823.61699999997</v>
      </c>
      <c r="T59" s="167">
        <v>288984.27169999998</v>
      </c>
      <c r="U59" s="167">
        <v>289460.48929999996</v>
      </c>
      <c r="V59" s="167">
        <v>289333.54369999998</v>
      </c>
      <c r="W59" s="168">
        <v>0.35078415541466568</v>
      </c>
      <c r="X59" s="168">
        <v>0.35136221313257154</v>
      </c>
      <c r="Y59" s="168">
        <v>0.35120811995366719</v>
      </c>
      <c r="Z59" s="167">
        <v>534490.07330000005</v>
      </c>
    </row>
    <row r="60" spans="14:26" x14ac:dyDescent="0.3">
      <c r="N60" t="s">
        <v>304</v>
      </c>
      <c r="O60" t="s">
        <v>330</v>
      </c>
      <c r="P60" t="s">
        <v>2838</v>
      </c>
      <c r="Q60" t="s">
        <v>259</v>
      </c>
      <c r="R60" s="172">
        <v>17</v>
      </c>
      <c r="S60" s="167">
        <v>1126440.0260000001</v>
      </c>
      <c r="T60" s="167">
        <v>-40012.401099999995</v>
      </c>
      <c r="U60" s="167">
        <v>87101.782500000001</v>
      </c>
      <c r="V60" s="167">
        <v>57801.552500000005</v>
      </c>
      <c r="W60" s="168">
        <v>-3.5521110912655009E-2</v>
      </c>
      <c r="X60" s="168">
        <v>7.7324829098358042E-2</v>
      </c>
      <c r="Y60" s="168">
        <v>5.1313475343426763E-2</v>
      </c>
      <c r="Z60" s="167">
        <v>1068638.4735000001</v>
      </c>
    </row>
    <row r="61" spans="14:26" x14ac:dyDescent="0.3">
      <c r="N61" t="s">
        <v>304</v>
      </c>
      <c r="O61" t="s">
        <v>330</v>
      </c>
      <c r="P61" t="s">
        <v>2838</v>
      </c>
      <c r="Q61" t="s">
        <v>256</v>
      </c>
      <c r="R61" s="172">
        <v>5</v>
      </c>
      <c r="S61" s="167">
        <v>6372.6644999999999</v>
      </c>
      <c r="T61" s="167">
        <v>-404.8879</v>
      </c>
      <c r="U61" s="167">
        <v>0</v>
      </c>
      <c r="V61" s="167">
        <v>0</v>
      </c>
      <c r="W61" s="168">
        <v>-6.35351037230973E-2</v>
      </c>
      <c r="X61" s="168">
        <v>0</v>
      </c>
      <c r="Y61" s="168">
        <v>0</v>
      </c>
      <c r="Z61" s="167">
        <v>6372.6644999999999</v>
      </c>
    </row>
    <row r="62" spans="14:26" x14ac:dyDescent="0.3">
      <c r="N62" t="s">
        <v>304</v>
      </c>
      <c r="O62" t="s">
        <v>330</v>
      </c>
      <c r="P62" t="s">
        <v>2888</v>
      </c>
      <c r="R62" s="172">
        <v>33</v>
      </c>
      <c r="S62" s="167">
        <v>1956636.3075000001</v>
      </c>
      <c r="T62" s="167">
        <v>248566.98270000014</v>
      </c>
      <c r="U62" s="167">
        <v>376562.2718000001</v>
      </c>
      <c r="V62" s="167">
        <v>347135.09620000015</v>
      </c>
      <c r="W62" s="168">
        <v>0.12703790773339727</v>
      </c>
      <c r="X62" s="168">
        <v>0.19245389158761692</v>
      </c>
      <c r="Y62" s="168">
        <v>0.17741421585063791</v>
      </c>
      <c r="Z62" s="167">
        <v>1609501.2113000001</v>
      </c>
    </row>
    <row r="63" spans="14:26" x14ac:dyDescent="0.3">
      <c r="N63" t="s">
        <v>304</v>
      </c>
      <c r="O63" t="s">
        <v>330</v>
      </c>
      <c r="P63" t="s">
        <v>2953</v>
      </c>
      <c r="Q63" t="s">
        <v>254</v>
      </c>
      <c r="R63" s="172">
        <v>11</v>
      </c>
      <c r="S63" s="167">
        <v>977620.527</v>
      </c>
      <c r="T63" s="167">
        <v>298162.40579999995</v>
      </c>
      <c r="U63" s="167">
        <v>300219.42419999995</v>
      </c>
      <c r="V63" s="167">
        <v>298921.97129999998</v>
      </c>
      <c r="W63" s="168">
        <v>0.30498787368444846</v>
      </c>
      <c r="X63" s="168">
        <v>0.3070919808949551</v>
      </c>
      <c r="Y63" s="168">
        <v>0.30576482698997171</v>
      </c>
      <c r="Z63" s="167">
        <v>678698.55570000003</v>
      </c>
    </row>
    <row r="64" spans="14:26" x14ac:dyDescent="0.3">
      <c r="N64" t="s">
        <v>304</v>
      </c>
      <c r="O64" t="s">
        <v>330</v>
      </c>
      <c r="P64" t="s">
        <v>2953</v>
      </c>
      <c r="Q64" t="s">
        <v>259</v>
      </c>
      <c r="R64" s="172">
        <v>11</v>
      </c>
      <c r="S64" s="167">
        <v>880333.31600000011</v>
      </c>
      <c r="T64" s="167">
        <v>-94198.600600000005</v>
      </c>
      <c r="U64" s="167">
        <v>26628.327399999998</v>
      </c>
      <c r="V64" s="167">
        <v>26628.327399999998</v>
      </c>
      <c r="W64" s="168">
        <v>-0.10700333485958856</v>
      </c>
      <c r="X64" s="168">
        <v>3.0248005972319688E-2</v>
      </c>
      <c r="Y64" s="168">
        <v>3.0248005972319688E-2</v>
      </c>
      <c r="Z64" s="167">
        <v>853704.98860000004</v>
      </c>
    </row>
    <row r="65" spans="14:26" x14ac:dyDescent="0.3">
      <c r="N65" t="s">
        <v>304</v>
      </c>
      <c r="O65" t="s">
        <v>330</v>
      </c>
      <c r="P65" t="s">
        <v>2953</v>
      </c>
      <c r="Q65" t="s">
        <v>260</v>
      </c>
      <c r="R65" s="172">
        <v>6</v>
      </c>
      <c r="S65" s="167">
        <v>93409.851999999999</v>
      </c>
      <c r="T65" s="167">
        <v>17511.5095</v>
      </c>
      <c r="U65" s="167">
        <v>17511.5095</v>
      </c>
      <c r="V65" s="167">
        <v>17511.5095</v>
      </c>
      <c r="W65" s="168">
        <v>0.18746962044217777</v>
      </c>
      <c r="X65" s="168">
        <v>0.18746962044217777</v>
      </c>
      <c r="Y65" s="168">
        <v>0.18746962044217777</v>
      </c>
      <c r="Z65" s="167">
        <v>75898.342499999999</v>
      </c>
    </row>
    <row r="66" spans="14:26" x14ac:dyDescent="0.3">
      <c r="N66" t="s">
        <v>304</v>
      </c>
      <c r="O66" t="s">
        <v>330</v>
      </c>
      <c r="P66" t="s">
        <v>2953</v>
      </c>
      <c r="Q66" t="s">
        <v>256</v>
      </c>
      <c r="R66" s="172">
        <v>5</v>
      </c>
      <c r="S66" s="167">
        <v>5272.6125000000002</v>
      </c>
      <c r="T66" s="167">
        <v>-1579.8099</v>
      </c>
      <c r="U66" s="167">
        <v>0</v>
      </c>
      <c r="V66" s="167">
        <v>0</v>
      </c>
      <c r="W66" s="168">
        <v>-0.29962564098916805</v>
      </c>
      <c r="X66" s="168">
        <v>0</v>
      </c>
      <c r="Y66" s="168">
        <v>0</v>
      </c>
      <c r="Z66" s="167">
        <v>5272.6125000000002</v>
      </c>
    </row>
    <row r="67" spans="14:26" x14ac:dyDescent="0.3">
      <c r="N67" t="s">
        <v>304</v>
      </c>
      <c r="O67" t="s">
        <v>330</v>
      </c>
      <c r="P67" t="s">
        <v>2961</v>
      </c>
      <c r="R67" s="172">
        <v>33</v>
      </c>
      <c r="S67" s="167">
        <v>1956636.3074999996</v>
      </c>
      <c r="T67" s="167">
        <v>219895.50480000005</v>
      </c>
      <c r="U67" s="167">
        <v>344359.2611</v>
      </c>
      <c r="V67" s="167">
        <v>343061.80820000003</v>
      </c>
      <c r="W67" s="168">
        <v>0.11238445487141206</v>
      </c>
      <c r="X67" s="168">
        <v>0.17599553876212637</v>
      </c>
      <c r="Y67" s="168">
        <v>0.17533243499827067</v>
      </c>
      <c r="Z67" s="167">
        <v>1613574.4992999998</v>
      </c>
    </row>
    <row r="68" spans="14:26" x14ac:dyDescent="0.3">
      <c r="N68" t="s">
        <v>304</v>
      </c>
      <c r="O68" t="s">
        <v>330</v>
      </c>
      <c r="P68" t="s">
        <v>2836</v>
      </c>
      <c r="Q68" t="s">
        <v>254</v>
      </c>
      <c r="R68" s="172">
        <v>18</v>
      </c>
      <c r="S68" s="167">
        <v>987346.58700000006</v>
      </c>
      <c r="T68" s="167">
        <v>300657.30849999998</v>
      </c>
      <c r="U68" s="167">
        <v>303268.61829999997</v>
      </c>
      <c r="V68" s="167">
        <v>300657.30849999998</v>
      </c>
      <c r="W68" s="168">
        <v>0.3045104044097941</v>
      </c>
      <c r="X68" s="168">
        <v>0.30715517964311345</v>
      </c>
      <c r="Y68" s="168">
        <v>0.3045104044097941</v>
      </c>
      <c r="Z68" s="167">
        <v>686689.27850000001</v>
      </c>
    </row>
    <row r="69" spans="14:26" x14ac:dyDescent="0.3">
      <c r="N69" t="s">
        <v>304</v>
      </c>
      <c r="O69" t="s">
        <v>330</v>
      </c>
      <c r="P69" t="s">
        <v>2836</v>
      </c>
      <c r="Q69" t="s">
        <v>259</v>
      </c>
      <c r="R69" s="172">
        <v>10</v>
      </c>
      <c r="S69" s="167">
        <v>962917.0560000001</v>
      </c>
      <c r="T69" s="167">
        <v>-101261.656</v>
      </c>
      <c r="U69" s="167">
        <v>0</v>
      </c>
      <c r="V69" s="167">
        <v>0</v>
      </c>
      <c r="W69" s="168">
        <v>-0.10516134839343835</v>
      </c>
      <c r="X69" s="168">
        <v>0</v>
      </c>
      <c r="Y69" s="168">
        <v>0</v>
      </c>
      <c r="Z69" s="167">
        <v>962917.0560000001</v>
      </c>
    </row>
    <row r="70" spans="14:26" x14ac:dyDescent="0.3">
      <c r="N70" t="s">
        <v>304</v>
      </c>
      <c r="O70" t="s">
        <v>330</v>
      </c>
      <c r="P70" t="s">
        <v>2836</v>
      </c>
      <c r="Q70" t="s">
        <v>256</v>
      </c>
      <c r="R70" s="172">
        <v>5</v>
      </c>
      <c r="S70" s="167">
        <v>6372.6644999999999</v>
      </c>
      <c r="T70" s="167">
        <v>-2334.9921999999997</v>
      </c>
      <c r="U70" s="167">
        <v>0</v>
      </c>
      <c r="V70" s="167">
        <v>0</v>
      </c>
      <c r="W70" s="168">
        <v>-0.36640752074740474</v>
      </c>
      <c r="X70" s="168">
        <v>0</v>
      </c>
      <c r="Y70" s="168">
        <v>0</v>
      </c>
      <c r="Z70" s="167">
        <v>6372.6644999999999</v>
      </c>
    </row>
    <row r="71" spans="14:26" x14ac:dyDescent="0.3">
      <c r="N71" t="s">
        <v>304</v>
      </c>
      <c r="O71" t="s">
        <v>330</v>
      </c>
      <c r="P71" t="s">
        <v>2885</v>
      </c>
      <c r="R71" s="172">
        <v>33</v>
      </c>
      <c r="S71" s="167">
        <v>1956636.3074999999</v>
      </c>
      <c r="T71" s="167">
        <v>197060.66029999999</v>
      </c>
      <c r="U71" s="167">
        <v>303268.61829999997</v>
      </c>
      <c r="V71" s="167">
        <v>300657.30849999998</v>
      </c>
      <c r="W71" s="168">
        <v>0.10071399551600113</v>
      </c>
      <c r="X71" s="168">
        <v>0.15499488440316597</v>
      </c>
      <c r="Y71" s="168">
        <v>0.15366029309971801</v>
      </c>
      <c r="Z71" s="167">
        <v>1655978.9990000001</v>
      </c>
    </row>
    <row r="72" spans="14:26" x14ac:dyDescent="0.3">
      <c r="N72" t="s">
        <v>304</v>
      </c>
      <c r="O72" t="s">
        <v>330</v>
      </c>
      <c r="P72" t="s">
        <v>2840</v>
      </c>
      <c r="Q72" t="s">
        <v>254</v>
      </c>
      <c r="R72" s="172">
        <v>18</v>
      </c>
      <c r="S72" s="167">
        <v>987346.58700000006</v>
      </c>
      <c r="T72" s="167">
        <v>300657.30849999998</v>
      </c>
      <c r="U72" s="167">
        <v>303268.61829999997</v>
      </c>
      <c r="V72" s="167">
        <v>300657.30849999998</v>
      </c>
      <c r="W72" s="168">
        <v>0.3045104044097941</v>
      </c>
      <c r="X72" s="168">
        <v>0.30715517964311345</v>
      </c>
      <c r="Y72" s="168">
        <v>0.3045104044097941</v>
      </c>
      <c r="Z72" s="167">
        <v>686689.27850000001</v>
      </c>
    </row>
    <row r="73" spans="14:26" x14ac:dyDescent="0.3">
      <c r="N73" t="s">
        <v>304</v>
      </c>
      <c r="O73" t="s">
        <v>330</v>
      </c>
      <c r="P73" t="s">
        <v>2840</v>
      </c>
      <c r="Q73" t="s">
        <v>259</v>
      </c>
      <c r="R73" s="172">
        <v>10</v>
      </c>
      <c r="S73" s="167">
        <v>962917.0560000001</v>
      </c>
      <c r="T73" s="167">
        <v>-101261.656</v>
      </c>
      <c r="U73" s="167">
        <v>0</v>
      </c>
      <c r="V73" s="167">
        <v>0</v>
      </c>
      <c r="W73" s="168">
        <v>-0.10516134839343835</v>
      </c>
      <c r="X73" s="168">
        <v>0</v>
      </c>
      <c r="Y73" s="168">
        <v>0</v>
      </c>
      <c r="Z73" s="167">
        <v>962917.0560000001</v>
      </c>
    </row>
    <row r="74" spans="14:26" x14ac:dyDescent="0.3">
      <c r="N74" t="s">
        <v>304</v>
      </c>
      <c r="O74" t="s">
        <v>330</v>
      </c>
      <c r="P74" t="s">
        <v>2840</v>
      </c>
      <c r="Q74" t="s">
        <v>256</v>
      </c>
      <c r="R74" s="172">
        <v>5</v>
      </c>
      <c r="S74" s="167">
        <v>6372.6644999999999</v>
      </c>
      <c r="T74" s="167">
        <v>-2334.9921999999997</v>
      </c>
      <c r="U74" s="167">
        <v>0</v>
      </c>
      <c r="V74" s="167">
        <v>0</v>
      </c>
      <c r="W74" s="168">
        <v>-0.36640752074740474</v>
      </c>
      <c r="X74" s="168">
        <v>0</v>
      </c>
      <c r="Y74" s="168">
        <v>0</v>
      </c>
      <c r="Z74" s="167">
        <v>6372.6644999999999</v>
      </c>
    </row>
    <row r="75" spans="14:26" x14ac:dyDescent="0.3">
      <c r="N75" t="s">
        <v>304</v>
      </c>
      <c r="O75" t="s">
        <v>330</v>
      </c>
      <c r="P75" t="s">
        <v>2887</v>
      </c>
      <c r="R75" s="172">
        <v>33</v>
      </c>
      <c r="S75" s="167">
        <v>1956636.3074999999</v>
      </c>
      <c r="T75" s="167">
        <v>197060.66029999999</v>
      </c>
      <c r="U75" s="167">
        <v>303268.61829999997</v>
      </c>
      <c r="V75" s="167">
        <v>300657.30849999998</v>
      </c>
      <c r="W75" s="168">
        <v>0.10071399551600113</v>
      </c>
      <c r="X75" s="168">
        <v>0.15499488440316597</v>
      </c>
      <c r="Y75" s="168">
        <v>0.15366029309971801</v>
      </c>
      <c r="Z75" s="167">
        <v>1655978.9990000001</v>
      </c>
    </row>
    <row r="76" spans="14:26" x14ac:dyDescent="0.3">
      <c r="N76" t="s">
        <v>304</v>
      </c>
      <c r="O76" t="s">
        <v>330</v>
      </c>
      <c r="P76" t="s">
        <v>2956</v>
      </c>
      <c r="Q76" t="s">
        <v>249</v>
      </c>
      <c r="R76" s="172">
        <v>4</v>
      </c>
      <c r="S76" s="167">
        <v>236133.86199999999</v>
      </c>
      <c r="T76" s="167">
        <v>80900.845600000001</v>
      </c>
      <c r="U76" s="167">
        <v>80900.845600000001</v>
      </c>
      <c r="V76" s="167">
        <v>80900.845600000001</v>
      </c>
      <c r="W76" s="168">
        <v>0.34260586310996771</v>
      </c>
      <c r="X76" s="168">
        <v>0.34260586310996771</v>
      </c>
      <c r="Y76" s="168">
        <v>0.34260586310996771</v>
      </c>
      <c r="Z76" s="167">
        <v>155233.01640000002</v>
      </c>
    </row>
    <row r="77" spans="14:26" x14ac:dyDescent="0.3">
      <c r="N77" t="s">
        <v>304</v>
      </c>
      <c r="O77" t="s">
        <v>330</v>
      </c>
      <c r="P77" t="s">
        <v>2956</v>
      </c>
      <c r="Q77" t="s">
        <v>262</v>
      </c>
      <c r="R77" s="172">
        <v>6</v>
      </c>
      <c r="S77" s="167">
        <v>17307.798500000001</v>
      </c>
      <c r="T77" s="167">
        <v>3960.6248999999998</v>
      </c>
      <c r="U77" s="167">
        <v>3960.6248999999998</v>
      </c>
      <c r="V77" s="167">
        <v>3960.6248999999998</v>
      </c>
      <c r="W77" s="168">
        <v>0.22883470130531042</v>
      </c>
      <c r="X77" s="168">
        <v>0.22883470130531042</v>
      </c>
      <c r="Y77" s="168">
        <v>0.22883470130531042</v>
      </c>
      <c r="Z77" s="167">
        <v>13347.1736</v>
      </c>
    </row>
    <row r="78" spans="14:26" x14ac:dyDescent="0.3">
      <c r="N78" t="s">
        <v>304</v>
      </c>
      <c r="O78" t="s">
        <v>330</v>
      </c>
      <c r="P78" t="s">
        <v>2956</v>
      </c>
      <c r="Q78" t="s">
        <v>246</v>
      </c>
      <c r="R78" s="172">
        <v>5</v>
      </c>
      <c r="S78" s="167">
        <v>2254.1670000000004</v>
      </c>
      <c r="T78" s="167">
        <v>1001.2539</v>
      </c>
      <c r="U78" s="167">
        <v>1001.2539</v>
      </c>
      <c r="V78" s="167">
        <v>1001.2539</v>
      </c>
      <c r="W78" s="168">
        <v>0.44417911361491846</v>
      </c>
      <c r="X78" s="168">
        <v>0.44417911361491846</v>
      </c>
      <c r="Y78" s="168">
        <v>0.44417911361491846</v>
      </c>
      <c r="Z78" s="167">
        <v>1252.9131</v>
      </c>
    </row>
    <row r="79" spans="14:26" x14ac:dyDescent="0.3">
      <c r="N79" t="s">
        <v>304</v>
      </c>
      <c r="O79" t="s">
        <v>330</v>
      </c>
      <c r="P79" t="s">
        <v>2956</v>
      </c>
      <c r="Q79" t="s">
        <v>259</v>
      </c>
      <c r="R79" s="172">
        <v>11</v>
      </c>
      <c r="S79" s="167">
        <v>1689050.416</v>
      </c>
      <c r="T79" s="167"/>
      <c r="U79" s="167">
        <v>0</v>
      </c>
      <c r="V79" s="167">
        <v>0</v>
      </c>
      <c r="W79" s="168">
        <v>0</v>
      </c>
      <c r="X79" s="168">
        <v>0</v>
      </c>
      <c r="Y79" s="168">
        <v>0</v>
      </c>
      <c r="Z79" s="167">
        <v>1689050.416</v>
      </c>
    </row>
    <row r="80" spans="14:26" x14ac:dyDescent="0.3">
      <c r="N80" t="s">
        <v>304</v>
      </c>
      <c r="O80" t="s">
        <v>330</v>
      </c>
      <c r="P80" t="s">
        <v>2956</v>
      </c>
      <c r="Q80" t="s">
        <v>256</v>
      </c>
      <c r="R80" s="172">
        <v>5</v>
      </c>
      <c r="S80" s="167">
        <v>7246.0759999999991</v>
      </c>
      <c r="T80" s="167">
        <v>-486.84779999999995</v>
      </c>
      <c r="U80" s="167">
        <v>0</v>
      </c>
      <c r="V80" s="167">
        <v>0</v>
      </c>
      <c r="W80" s="168">
        <v>-6.7187785499351657E-2</v>
      </c>
      <c r="X80" s="168">
        <v>0</v>
      </c>
      <c r="Y80" s="168">
        <v>0</v>
      </c>
      <c r="Z80" s="167">
        <v>7246.0759999999991</v>
      </c>
    </row>
    <row r="81" spans="14:26" x14ac:dyDescent="0.3">
      <c r="N81" t="s">
        <v>304</v>
      </c>
      <c r="O81" t="s">
        <v>330</v>
      </c>
      <c r="P81" t="s">
        <v>2956</v>
      </c>
      <c r="Q81" t="s">
        <v>254</v>
      </c>
      <c r="R81" s="172">
        <v>2</v>
      </c>
      <c r="S81" s="167">
        <v>4643.9879999999994</v>
      </c>
      <c r="T81" s="167">
        <v>-660.99770000000001</v>
      </c>
      <c r="U81" s="167">
        <v>0</v>
      </c>
      <c r="V81" s="167">
        <v>0</v>
      </c>
      <c r="W81" s="168">
        <v>-0.14233406718535882</v>
      </c>
      <c r="X81" s="168">
        <v>0</v>
      </c>
      <c r="Y81" s="168">
        <v>0</v>
      </c>
      <c r="Z81" s="167">
        <v>4643.9879999999994</v>
      </c>
    </row>
    <row r="82" spans="14:26" x14ac:dyDescent="0.3">
      <c r="N82" t="s">
        <v>304</v>
      </c>
      <c r="O82" t="s">
        <v>330</v>
      </c>
      <c r="P82" t="s">
        <v>2963</v>
      </c>
      <c r="R82" s="172">
        <v>33</v>
      </c>
      <c r="S82" s="167">
        <v>1956636.3074999999</v>
      </c>
      <c r="T82" s="167">
        <v>84714.878900000011</v>
      </c>
      <c r="U82" s="167">
        <v>85862.724400000006</v>
      </c>
      <c r="V82" s="167">
        <v>85862.724400000006</v>
      </c>
      <c r="W82" s="168">
        <v>4.3296180580559944E-2</v>
      </c>
      <c r="X82" s="168">
        <v>4.3882822817341599E-2</v>
      </c>
      <c r="Y82" s="168">
        <v>4.3882822817341599E-2</v>
      </c>
      <c r="Z82" s="167">
        <v>1870773.5830999995</v>
      </c>
    </row>
    <row r="83" spans="14:26" x14ac:dyDescent="0.3">
      <c r="N83" t="s">
        <v>304</v>
      </c>
      <c r="O83" t="s">
        <v>330</v>
      </c>
      <c r="P83" t="s">
        <v>2957</v>
      </c>
      <c r="Q83" t="s">
        <v>254</v>
      </c>
      <c r="R83" s="172">
        <v>4</v>
      </c>
      <c r="S83" s="167">
        <v>6981.9269999999997</v>
      </c>
      <c r="T83" s="167">
        <v>-1734.8924999999999</v>
      </c>
      <c r="U83" s="167">
        <v>0</v>
      </c>
      <c r="V83" s="167">
        <v>0</v>
      </c>
      <c r="W83" s="168">
        <v>-0.24848333418553359</v>
      </c>
      <c r="X83" s="168">
        <v>0</v>
      </c>
      <c r="Y83" s="168">
        <v>0</v>
      </c>
      <c r="Z83" s="167">
        <v>6981.9269999999997</v>
      </c>
    </row>
    <row r="84" spans="14:26" x14ac:dyDescent="0.3">
      <c r="N84" t="s">
        <v>304</v>
      </c>
      <c r="O84" t="s">
        <v>330</v>
      </c>
      <c r="P84" t="s">
        <v>2957</v>
      </c>
      <c r="Q84" t="s">
        <v>256</v>
      </c>
      <c r="R84" s="172">
        <v>7</v>
      </c>
      <c r="S84" s="167">
        <v>15230.0245</v>
      </c>
      <c r="T84" s="167">
        <v>-1068.2150999999999</v>
      </c>
      <c r="U84" s="167">
        <v>0</v>
      </c>
      <c r="V84" s="167">
        <v>0</v>
      </c>
      <c r="W84" s="168">
        <v>-7.0138764386097993E-2</v>
      </c>
      <c r="X84" s="168">
        <v>0</v>
      </c>
      <c r="Y84" s="168">
        <v>0</v>
      </c>
      <c r="Z84" s="167">
        <v>15230.0245</v>
      </c>
    </row>
    <row r="85" spans="14:26" x14ac:dyDescent="0.3">
      <c r="N85" t="s">
        <v>304</v>
      </c>
      <c r="O85" t="s">
        <v>330</v>
      </c>
      <c r="P85" t="s">
        <v>2957</v>
      </c>
      <c r="Q85" t="s">
        <v>259</v>
      </c>
      <c r="R85" s="172">
        <v>22</v>
      </c>
      <c r="S85" s="167">
        <v>1934424.3559999999</v>
      </c>
      <c r="T85" s="167">
        <v>-100062.93419999999</v>
      </c>
      <c r="U85" s="167">
        <v>89991.375800000009</v>
      </c>
      <c r="V85" s="167">
        <v>-100062.93419999999</v>
      </c>
      <c r="W85" s="168">
        <v>-5.1727499134114494E-2</v>
      </c>
      <c r="X85" s="168">
        <v>4.6521010511925136E-2</v>
      </c>
      <c r="Y85" s="168">
        <v>-5.1727499134114494E-2</v>
      </c>
      <c r="Z85" s="167">
        <v>2034487.2901999999</v>
      </c>
    </row>
    <row r="86" spans="14:26" x14ac:dyDescent="0.3">
      <c r="N86" t="s">
        <v>304</v>
      </c>
      <c r="O86" t="s">
        <v>330</v>
      </c>
      <c r="P86" t="s">
        <v>2962</v>
      </c>
      <c r="R86" s="172">
        <v>33</v>
      </c>
      <c r="S86" s="167">
        <v>1956636.3075000001</v>
      </c>
      <c r="T86" s="167">
        <v>-102866.04180000004</v>
      </c>
      <c r="U86" s="167">
        <v>89991.375800000009</v>
      </c>
      <c r="V86" s="167">
        <v>-100062.93419999999</v>
      </c>
      <c r="W86" s="168">
        <v>-5.2572898400026255E-2</v>
      </c>
      <c r="X86" s="168">
        <v>4.5992898861711429E-2</v>
      </c>
      <c r="Y86" s="168">
        <v>-5.1140282849933764E-2</v>
      </c>
      <c r="Z86" s="167">
        <v>2056699.2417000001</v>
      </c>
    </row>
    <row r="87" spans="14:26" x14ac:dyDescent="0.3">
      <c r="N87" t="s">
        <v>304</v>
      </c>
      <c r="O87" t="s">
        <v>330</v>
      </c>
      <c r="P87" t="s">
        <v>2832</v>
      </c>
      <c r="Q87" t="s">
        <v>256</v>
      </c>
      <c r="R87" s="172">
        <v>10</v>
      </c>
      <c r="S87" s="167">
        <v>22111.994500000001</v>
      </c>
      <c r="T87" s="167">
        <v>5879.4048000000003</v>
      </c>
      <c r="U87" s="167">
        <v>6711.5555999999997</v>
      </c>
      <c r="V87" s="167">
        <v>5879.4048000000003</v>
      </c>
      <c r="W87" s="168">
        <v>0.26589210665731672</v>
      </c>
      <c r="X87" s="168">
        <v>0.30352556391961838</v>
      </c>
      <c r="Y87" s="168">
        <v>0.26589210665731672</v>
      </c>
      <c r="Z87" s="167">
        <v>16232.589699999999</v>
      </c>
    </row>
    <row r="88" spans="14:26" x14ac:dyDescent="0.3">
      <c r="N88" t="s">
        <v>304</v>
      </c>
      <c r="O88" t="s">
        <v>330</v>
      </c>
      <c r="P88" t="s">
        <v>2832</v>
      </c>
      <c r="Q88" t="s">
        <v>254</v>
      </c>
      <c r="R88" s="172">
        <v>10</v>
      </c>
      <c r="S88" s="167">
        <v>13554.897000000001</v>
      </c>
      <c r="T88" s="167">
        <v>-805.95300000000009</v>
      </c>
      <c r="U88" s="167">
        <v>1805.3568</v>
      </c>
      <c r="V88" s="167">
        <v>-805.95300000000009</v>
      </c>
      <c r="W88" s="168">
        <v>-5.945843778820304E-2</v>
      </c>
      <c r="X88" s="168">
        <v>0.13318852957717051</v>
      </c>
      <c r="Y88" s="168">
        <v>-5.945843778820304E-2</v>
      </c>
      <c r="Z88" s="167">
        <v>14360.85</v>
      </c>
    </row>
    <row r="89" spans="14:26" x14ac:dyDescent="0.3">
      <c r="N89" t="s">
        <v>304</v>
      </c>
      <c r="O89" t="s">
        <v>330</v>
      </c>
      <c r="P89" t="s">
        <v>2832</v>
      </c>
      <c r="Q89" t="s">
        <v>259</v>
      </c>
      <c r="R89" s="172">
        <v>13</v>
      </c>
      <c r="S89" s="167">
        <v>1920969.416</v>
      </c>
      <c r="T89" s="167">
        <v>-105758.61160000003</v>
      </c>
      <c r="U89" s="167">
        <v>84295.698399999994</v>
      </c>
      <c r="V89" s="167">
        <v>-105758.61160000003</v>
      </c>
      <c r="W89" s="168">
        <v>-5.5054812803953579E-2</v>
      </c>
      <c r="X89" s="168">
        <v>4.3881853452684014E-2</v>
      </c>
      <c r="Y89" s="168">
        <v>-5.5054812803953579E-2</v>
      </c>
      <c r="Z89" s="167">
        <v>2026728.0275999999</v>
      </c>
    </row>
    <row r="90" spans="14:26" x14ac:dyDescent="0.3">
      <c r="N90" t="s">
        <v>304</v>
      </c>
      <c r="O90" t="s">
        <v>330</v>
      </c>
      <c r="P90" t="s">
        <v>2886</v>
      </c>
      <c r="R90" s="172">
        <v>33</v>
      </c>
      <c r="S90" s="167">
        <v>1956636.3075000001</v>
      </c>
      <c r="T90" s="167">
        <v>-100685.15979999999</v>
      </c>
      <c r="U90" s="167">
        <v>92812.610799999995</v>
      </c>
      <c r="V90" s="167">
        <v>-100685.15979999999</v>
      </c>
      <c r="W90" s="168">
        <v>-5.145829064607603E-2</v>
      </c>
      <c r="X90" s="168">
        <v>4.7434778984852294E-2</v>
      </c>
      <c r="Y90" s="168">
        <v>-5.145829064607603E-2</v>
      </c>
      <c r="Z90" s="167">
        <v>2057321.4673000001</v>
      </c>
    </row>
  </sheetData>
  <conditionalFormatting pivot="1" sqref="I23:I34">
    <cfRule type="cellIs" dxfId="240" priority="18" operator="greaterThan">
      <formula>0</formula>
    </cfRule>
  </conditionalFormatting>
  <conditionalFormatting pivot="1" sqref="J23:J34">
    <cfRule type="cellIs" dxfId="239" priority="17" operator="greaterThan">
      <formula>0</formula>
    </cfRule>
  </conditionalFormatting>
  <conditionalFormatting pivot="1" sqref="K23:K34">
    <cfRule type="cellIs" dxfId="238" priority="16" operator="greaterThan">
      <formula>0</formula>
    </cfRule>
  </conditionalFormatting>
  <conditionalFormatting pivot="1" sqref="I23:I34">
    <cfRule type="cellIs" dxfId="237" priority="15" operator="equal">
      <formula>""</formula>
    </cfRule>
  </conditionalFormatting>
  <conditionalFormatting pivot="1" sqref="J23:J34">
    <cfRule type="cellIs" dxfId="236" priority="14" operator="equal">
      <formula>""</formula>
    </cfRule>
  </conditionalFormatting>
  <conditionalFormatting pivot="1" sqref="K23:K34">
    <cfRule type="cellIs" dxfId="235" priority="13" operator="lessThan">
      <formula>0</formula>
    </cfRule>
  </conditionalFormatting>
  <conditionalFormatting pivot="1" sqref="W23:W90">
    <cfRule type="cellIs" priority="19" stopIfTrue="1" operator="lessThan">
      <formula>0</formula>
    </cfRule>
  </conditionalFormatting>
  <conditionalFormatting pivot="1" sqref="W23:W90">
    <cfRule type="cellIs" dxfId="234" priority="12" operator="between">
      <formula>0</formula>
      <formula>0</formula>
    </cfRule>
  </conditionalFormatting>
  <conditionalFormatting pivot="1" sqref="X23:X90">
    <cfRule type="cellIs" priority="20" stopIfTrue="1" operator="lessThan">
      <formula>0</formula>
    </cfRule>
  </conditionalFormatting>
  <conditionalFormatting pivot="1" sqref="X23:X90">
    <cfRule type="cellIs" dxfId="233" priority="11" operator="between">
      <formula>0</formula>
      <formula>0</formula>
    </cfRule>
  </conditionalFormatting>
  <conditionalFormatting pivot="1" sqref="Y23:Y90">
    <cfRule type="cellIs" dxfId="232" priority="10" operator="greaterThan">
      <formula>0</formula>
    </cfRule>
  </conditionalFormatting>
  <conditionalFormatting pivot="1" sqref="W23:W90">
    <cfRule type="cellIs" dxfId="231" priority="9" operator="equal">
      <formula>""</formula>
    </cfRule>
  </conditionalFormatting>
  <conditionalFormatting pivot="1" sqref="X23:X90">
    <cfRule type="cellIs" dxfId="230" priority="8" operator="equal">
      <formula>""</formula>
    </cfRule>
  </conditionalFormatting>
  <conditionalFormatting pivot="1" sqref="Y23:Y90">
    <cfRule type="cellIs" dxfId="229" priority="7" operator="lessThan">
      <formula>0</formula>
    </cfRule>
  </conditionalFormatting>
  <conditionalFormatting pivot="1" sqref="AL23:AL44">
    <cfRule type="cellIs" priority="21" stopIfTrue="1" operator="lessThan">
      <formula>0</formula>
    </cfRule>
  </conditionalFormatting>
  <conditionalFormatting pivot="1" sqref="AL23:AL44">
    <cfRule type="cellIs" dxfId="228" priority="6" operator="between">
      <formula>0</formula>
      <formula>0</formula>
    </cfRule>
  </conditionalFormatting>
  <conditionalFormatting pivot="1" sqref="AM23:AM44">
    <cfRule type="cellIs" priority="22" stopIfTrue="1" operator="lessThan">
      <formula>0</formula>
    </cfRule>
  </conditionalFormatting>
  <conditionalFormatting pivot="1" sqref="AM23:AM44">
    <cfRule type="cellIs" dxfId="227" priority="5" operator="between">
      <formula>0</formula>
      <formula>0</formula>
    </cfRule>
  </conditionalFormatting>
  <conditionalFormatting pivot="1" sqref="AN23:AN44">
    <cfRule type="cellIs" dxfId="226" priority="4" operator="greaterThan">
      <formula>0</formula>
    </cfRule>
  </conditionalFormatting>
  <conditionalFormatting pivot="1" sqref="AL23:AL44">
    <cfRule type="cellIs" dxfId="225" priority="3" operator="equal">
      <formula>""</formula>
    </cfRule>
  </conditionalFormatting>
  <conditionalFormatting pivot="1" sqref="AM23:AM44">
    <cfRule type="cellIs" dxfId="224" priority="2" operator="equal">
      <formula>""</formula>
    </cfRule>
  </conditionalFormatting>
  <conditionalFormatting pivot="1" sqref="AN23:AN44">
    <cfRule type="cellIs" dxfId="223" priority="1" operator="lessThan">
      <formula>0</formula>
    </cfRule>
  </conditionalFormatting>
  <pageMargins left="0.7" right="0.7" top="0.75" bottom="0.75" header="0.3" footer="0.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8233-462A-4697-9113-75266C2EFE8E}">
  <sheetPr codeName="Sheet25">
    <tabColor rgb="FF002060"/>
  </sheetPr>
  <dimension ref="B2:AF418"/>
  <sheetViews>
    <sheetView showGridLines="0" zoomScale="70" zoomScaleNormal="70" workbookViewId="0"/>
  </sheetViews>
  <sheetFormatPr defaultColWidth="3.109375" defaultRowHeight="14.4" x14ac:dyDescent="0.3"/>
  <cols>
    <col min="1" max="1" width="3.109375" customWidth="1"/>
    <col min="2" max="2" width="29" customWidth="1"/>
    <col min="3" max="3" width="12.33203125" customWidth="1"/>
    <col min="4" max="4" width="15.109375" customWidth="1"/>
    <col min="5" max="5" width="27.88671875" customWidth="1"/>
    <col min="6" max="6" width="30" customWidth="1"/>
    <col min="7" max="7" width="30.77734375" customWidth="1"/>
    <col min="8" max="8" width="12" customWidth="1"/>
    <col min="9" max="9" width="21.77734375" customWidth="1"/>
    <col min="10" max="10" width="8.6640625" customWidth="1"/>
    <col min="11" max="11" width="12.44140625" customWidth="1"/>
    <col min="12" max="12" width="11.88671875" customWidth="1"/>
    <col min="13" max="13" width="30.77734375" customWidth="1"/>
    <col min="14" max="14" width="20.77734375" customWidth="1"/>
    <col min="15" max="15" width="9.44140625" customWidth="1"/>
    <col min="16" max="16" width="15.5546875" customWidth="1"/>
    <col min="17" max="17" width="18.33203125" customWidth="1"/>
    <col min="18" max="18" width="25.88671875" customWidth="1"/>
    <col min="19" max="19" width="30.77734375" customWidth="1"/>
    <col min="20" max="20" width="15.77734375" customWidth="1"/>
    <col min="21" max="21" width="24.109375" customWidth="1"/>
    <col min="22" max="22" width="26.88671875" customWidth="1"/>
    <col min="23" max="23" width="29.109375" customWidth="1"/>
    <col min="24" max="24" width="16.109375" customWidth="1"/>
    <col min="25" max="25" width="18.21875" customWidth="1"/>
    <col min="26" max="26" width="17.88671875" customWidth="1"/>
    <col min="27" max="27" width="23.109375" customWidth="1"/>
    <col min="28" max="28" width="30.77734375" customWidth="1"/>
    <col min="29" max="29" width="16.109375" customWidth="1"/>
    <col min="30" max="30" width="17.21875" customWidth="1"/>
    <col min="31" max="31" width="19.44140625" customWidth="1"/>
    <col min="32" max="32" width="29.5546875" customWidth="1"/>
    <col min="33" max="33" width="30.77734375" customWidth="1"/>
  </cols>
  <sheetData>
    <row r="2" spans="2:2" ht="25.2" x14ac:dyDescent="0.5">
      <c r="B2" s="90" t="s">
        <v>369</v>
      </c>
    </row>
    <row r="4" spans="2:2" ht="17.399999999999999" x14ac:dyDescent="0.35">
      <c r="B4" s="91" t="s">
        <v>1436</v>
      </c>
    </row>
    <row r="20" spans="2:32" ht="17.399999999999999" x14ac:dyDescent="0.3">
      <c r="I20" s="173"/>
      <c r="J20" s="173"/>
      <c r="K20" s="174" t="s">
        <v>2901</v>
      </c>
      <c r="L20" s="174"/>
      <c r="M20" s="174"/>
    </row>
    <row r="21" spans="2:32" ht="46.8" x14ac:dyDescent="0.3">
      <c r="B21" s="80" t="s">
        <v>777</v>
      </c>
      <c r="I21" s="113" t="s">
        <v>2900</v>
      </c>
      <c r="J21" s="85" t="s">
        <v>304</v>
      </c>
      <c r="K21" s="175" t="str">
        <f>IF(INDEX(_lookups!$B$2:$B$6, MATCH($J$21&amp;$K$22, _lookups!$A$2:$A$6, 0)) = 0, "No Selection", INDEX(_lookups!$B$2:$B$6, MATCH($J$21&amp;$K$22, _lookups!$A$2:$A$6, 0)))</f>
        <v>Office Equipment Type</v>
      </c>
      <c r="L21" s="79" t="str">
        <f>IF(INDEX(_lookups!$B$2:$B$6, MATCH($J$21&amp;$L$22, _lookups!$A$2:$A$6, 0)) = 0, "No Selection", INDEX(_lookups!$B$2:$B$6, MATCH($J$21&amp;$L$22, _lookups!$A$2:$A$6, 0)))</f>
        <v>Quality Grade</v>
      </c>
      <c r="M21" s="79" t="str">
        <f>IF(INDEX(_lookups!$B$2:$B$6, MATCH($J$21&amp;$M$22, _lookups!$A$2:$A$6, 0)) = 0, "No Selection", INDEX(_lookups!$B$2:$B$6, MATCH($J$21&amp;$M$22, _lookups!$A$2:$A$6, 0)))</f>
        <v>Item Description</v>
      </c>
      <c r="R21" s="45" t="s">
        <v>833</v>
      </c>
      <c r="S21" s="45"/>
      <c r="T21" s="45"/>
      <c r="U21" s="45"/>
      <c r="V21" s="45"/>
      <c r="W21" s="45"/>
      <c r="X21" s="45"/>
      <c r="Y21" s="121"/>
      <c r="Z21" s="45" t="s">
        <v>834</v>
      </c>
      <c r="AA21" s="45"/>
      <c r="AB21" s="45"/>
      <c r="AC21" s="45"/>
      <c r="AD21" s="45"/>
      <c r="AE21" s="45"/>
    </row>
    <row r="22" spans="2:32" ht="31.2" x14ac:dyDescent="0.3">
      <c r="B22" s="42" t="s">
        <v>321</v>
      </c>
      <c r="C22" s="79" t="s">
        <v>499</v>
      </c>
      <c r="D22" s="79" t="s">
        <v>521</v>
      </c>
      <c r="E22" s="79" t="s">
        <v>362</v>
      </c>
      <c r="F22" s="79" t="s">
        <v>780</v>
      </c>
      <c r="G22" s="79" t="s">
        <v>1346</v>
      </c>
      <c r="H22" s="79" t="s">
        <v>1290</v>
      </c>
      <c r="I22" s="42" t="s">
        <v>1357</v>
      </c>
      <c r="J22" s="42" t="s">
        <v>337</v>
      </c>
      <c r="K22" s="42" t="s">
        <v>529</v>
      </c>
      <c r="L22" s="42" t="s">
        <v>531</v>
      </c>
      <c r="M22" s="42" t="s">
        <v>533</v>
      </c>
      <c r="N22" s="79" t="s">
        <v>346</v>
      </c>
      <c r="O22" s="79" t="s">
        <v>559</v>
      </c>
      <c r="P22" s="79" t="s">
        <v>565</v>
      </c>
      <c r="Q22" s="79" t="s">
        <v>771</v>
      </c>
      <c r="R22" s="42" t="s">
        <v>793</v>
      </c>
      <c r="S22" s="42" t="s">
        <v>795</v>
      </c>
      <c r="T22" s="42" t="s">
        <v>809</v>
      </c>
      <c r="U22" s="42" t="s">
        <v>799</v>
      </c>
      <c r="V22" s="42" t="s">
        <v>801</v>
      </c>
      <c r="W22" s="42" t="s">
        <v>803</v>
      </c>
      <c r="X22" s="42" t="s">
        <v>805</v>
      </c>
      <c r="Y22" s="42" t="s">
        <v>807</v>
      </c>
      <c r="Z22" s="42" t="s">
        <v>813</v>
      </c>
      <c r="AA22" s="42" t="s">
        <v>815</v>
      </c>
      <c r="AB22" s="42" t="s">
        <v>817</v>
      </c>
      <c r="AC22" s="42" t="s">
        <v>818</v>
      </c>
      <c r="AD22" s="42" t="s">
        <v>820</v>
      </c>
      <c r="AE22" s="42" t="s">
        <v>811</v>
      </c>
      <c r="AF22" s="79" t="s">
        <v>589</v>
      </c>
    </row>
    <row r="23" spans="2:32" ht="28.8" x14ac:dyDescent="0.3">
      <c r="B23" s="13" t="s">
        <v>1105</v>
      </c>
      <c r="C23" s="13" t="s">
        <v>304</v>
      </c>
      <c r="D23" s="13" t="s">
        <v>330</v>
      </c>
      <c r="E23" s="13" t="s">
        <v>2822</v>
      </c>
      <c r="F23" s="13" t="s">
        <v>2823</v>
      </c>
      <c r="G23" s="13" t="s">
        <v>2824</v>
      </c>
      <c r="H23" s="13" t="s">
        <v>1534</v>
      </c>
      <c r="I23" s="13" t="s">
        <v>1534</v>
      </c>
      <c r="J23" s="13" t="s">
        <v>1109</v>
      </c>
      <c r="K23" s="13" t="s">
        <v>1110</v>
      </c>
      <c r="L23" s="13" t="s">
        <v>1111</v>
      </c>
      <c r="M23" s="13" t="s">
        <v>1112</v>
      </c>
      <c r="N23" s="13" t="s">
        <v>254</v>
      </c>
      <c r="O23" s="13">
        <v>13</v>
      </c>
      <c r="P23" s="115">
        <v>17.315999999999999</v>
      </c>
      <c r="Q23" s="13">
        <v>0</v>
      </c>
      <c r="R23" s="13" t="s">
        <v>246</v>
      </c>
      <c r="S23" s="13" t="s">
        <v>1531</v>
      </c>
      <c r="T23" s="13" t="s">
        <v>805</v>
      </c>
      <c r="U23" s="115">
        <v>6.0709999999999997</v>
      </c>
      <c r="V23" s="115">
        <v>11.244999999999999</v>
      </c>
      <c r="W23" s="119">
        <v>0.64939939999999996</v>
      </c>
      <c r="X23" s="115">
        <v>11.244999999999999</v>
      </c>
      <c r="Y23" s="119">
        <v>0.64939939999999996</v>
      </c>
      <c r="Z23" s="13" t="s">
        <v>246</v>
      </c>
      <c r="AA23" s="13" t="s">
        <v>1531</v>
      </c>
      <c r="AB23" s="13" t="s">
        <v>2825</v>
      </c>
      <c r="AC23" s="115">
        <v>6.0709999999999997</v>
      </c>
      <c r="AD23" s="115">
        <v>11.244999999999999</v>
      </c>
      <c r="AE23" s="119">
        <v>0.64939939999999996</v>
      </c>
      <c r="AF23" s="13" t="s">
        <v>1552</v>
      </c>
    </row>
    <row r="24" spans="2:32" ht="28.8" x14ac:dyDescent="0.3">
      <c r="B24" s="12" t="s">
        <v>1105</v>
      </c>
      <c r="C24" s="12" t="s">
        <v>304</v>
      </c>
      <c r="D24" s="12" t="s">
        <v>330</v>
      </c>
      <c r="E24" s="12" t="s">
        <v>2822</v>
      </c>
      <c r="F24" s="12" t="s">
        <v>2823</v>
      </c>
      <c r="G24" s="12" t="s">
        <v>2824</v>
      </c>
      <c r="H24" s="12" t="s">
        <v>1534</v>
      </c>
      <c r="I24" s="12" t="s">
        <v>1534</v>
      </c>
      <c r="J24" s="12" t="s">
        <v>1119</v>
      </c>
      <c r="K24" s="12" t="s">
        <v>1110</v>
      </c>
      <c r="L24" s="12" t="s">
        <v>1111</v>
      </c>
      <c r="M24" s="12" t="s">
        <v>1120</v>
      </c>
      <c r="N24" s="12" t="s">
        <v>254</v>
      </c>
      <c r="O24" s="12">
        <v>217</v>
      </c>
      <c r="P24" s="116">
        <v>562.46400000000006</v>
      </c>
      <c r="Q24" s="12">
        <v>0</v>
      </c>
      <c r="R24" s="12" t="s">
        <v>246</v>
      </c>
      <c r="S24" s="12" t="s">
        <v>1531</v>
      </c>
      <c r="T24" s="12" t="s">
        <v>805</v>
      </c>
      <c r="U24" s="116">
        <v>200.6165</v>
      </c>
      <c r="V24" s="116">
        <v>361.84750000000003</v>
      </c>
      <c r="W24" s="120">
        <v>0.64332562000000004</v>
      </c>
      <c r="X24" s="116">
        <v>361.84750000000003</v>
      </c>
      <c r="Y24" s="120">
        <v>0.64332562000000004</v>
      </c>
      <c r="Z24" s="12" t="s">
        <v>246</v>
      </c>
      <c r="AA24" s="12" t="s">
        <v>1531</v>
      </c>
      <c r="AB24" s="12" t="s">
        <v>2825</v>
      </c>
      <c r="AC24" s="116">
        <v>200.6165</v>
      </c>
      <c r="AD24" s="116">
        <v>361.84750000000003</v>
      </c>
      <c r="AE24" s="120">
        <v>0.64332562000000004</v>
      </c>
      <c r="AF24" s="12" t="s">
        <v>1552</v>
      </c>
    </row>
    <row r="25" spans="2:32" ht="28.8" x14ac:dyDescent="0.3">
      <c r="B25" s="12" t="s">
        <v>1105</v>
      </c>
      <c r="C25" s="12" t="s">
        <v>304</v>
      </c>
      <c r="D25" s="12" t="s">
        <v>330</v>
      </c>
      <c r="E25" s="12" t="s">
        <v>2822</v>
      </c>
      <c r="F25" s="12" t="s">
        <v>2823</v>
      </c>
      <c r="G25" s="12" t="s">
        <v>2824</v>
      </c>
      <c r="H25" s="12" t="s">
        <v>1534</v>
      </c>
      <c r="I25" s="12" t="s">
        <v>1534</v>
      </c>
      <c r="J25" s="12" t="s">
        <v>1125</v>
      </c>
      <c r="K25" s="12" t="s">
        <v>1110</v>
      </c>
      <c r="L25" s="12" t="s">
        <v>1111</v>
      </c>
      <c r="M25" s="12" t="s">
        <v>1126</v>
      </c>
      <c r="N25" s="12" t="s">
        <v>254</v>
      </c>
      <c r="O25" s="12">
        <v>318</v>
      </c>
      <c r="P25" s="116">
        <v>964.49400000000003</v>
      </c>
      <c r="Q25" s="12">
        <v>0</v>
      </c>
      <c r="R25" s="12" t="s">
        <v>256</v>
      </c>
      <c r="S25" s="12" t="s">
        <v>2846</v>
      </c>
      <c r="T25" s="12" t="s">
        <v>805</v>
      </c>
      <c r="U25" s="116">
        <v>413.24099999999999</v>
      </c>
      <c r="V25" s="116">
        <v>551.25300000000004</v>
      </c>
      <c r="W25" s="120">
        <v>0.57154632000000005</v>
      </c>
      <c r="X25" s="116">
        <v>551.25300000000004</v>
      </c>
      <c r="Y25" s="120">
        <v>0.57154632000000005</v>
      </c>
      <c r="Z25" s="12" t="s">
        <v>256</v>
      </c>
      <c r="AA25" s="12" t="s">
        <v>2846</v>
      </c>
      <c r="AB25" s="12" t="s">
        <v>2949</v>
      </c>
      <c r="AC25" s="116">
        <v>413.24099999999999</v>
      </c>
      <c r="AD25" s="116">
        <v>551.25300000000004</v>
      </c>
      <c r="AE25" s="120">
        <v>0.57154632000000005</v>
      </c>
      <c r="AF25" s="12" t="s">
        <v>1552</v>
      </c>
    </row>
    <row r="26" spans="2:32" ht="28.8" x14ac:dyDescent="0.3">
      <c r="B26" s="12" t="s">
        <v>1105</v>
      </c>
      <c r="C26" s="12" t="s">
        <v>304</v>
      </c>
      <c r="D26" s="12" t="s">
        <v>330</v>
      </c>
      <c r="E26" s="12" t="s">
        <v>2822</v>
      </c>
      <c r="F26" s="12" t="s">
        <v>2823</v>
      </c>
      <c r="G26" s="12" t="s">
        <v>2824</v>
      </c>
      <c r="H26" s="12" t="s">
        <v>1534</v>
      </c>
      <c r="I26" s="12" t="s">
        <v>1534</v>
      </c>
      <c r="J26" s="12" t="s">
        <v>1131</v>
      </c>
      <c r="K26" s="12" t="s">
        <v>1110</v>
      </c>
      <c r="L26" s="12" t="s">
        <v>1132</v>
      </c>
      <c r="M26" s="12" t="s">
        <v>1133</v>
      </c>
      <c r="N26" s="12" t="s">
        <v>254</v>
      </c>
      <c r="O26" s="12">
        <v>212</v>
      </c>
      <c r="P26" s="116">
        <v>697.69200000000001</v>
      </c>
      <c r="Q26" s="12">
        <v>0</v>
      </c>
      <c r="R26" s="12" t="s">
        <v>259</v>
      </c>
      <c r="S26" s="12" t="s">
        <v>2846</v>
      </c>
      <c r="T26" s="12" t="s">
        <v>805</v>
      </c>
      <c r="U26" s="116">
        <v>219.86519999999999</v>
      </c>
      <c r="V26" s="116">
        <v>477.82679999999999</v>
      </c>
      <c r="W26" s="120">
        <v>0.68486782000000002</v>
      </c>
      <c r="X26" s="116">
        <v>477.82679999999999</v>
      </c>
      <c r="Y26" s="120">
        <v>0.68486782000000002</v>
      </c>
      <c r="Z26" s="12" t="s">
        <v>259</v>
      </c>
      <c r="AA26" s="12" t="s">
        <v>2846</v>
      </c>
      <c r="AB26" s="12" t="s">
        <v>2949</v>
      </c>
      <c r="AC26" s="116">
        <v>219.86519999999999</v>
      </c>
      <c r="AD26" s="116">
        <v>477.82679999999999</v>
      </c>
      <c r="AE26" s="120">
        <v>0.68486782000000002</v>
      </c>
      <c r="AF26" s="12" t="s">
        <v>1552</v>
      </c>
    </row>
    <row r="27" spans="2:32" ht="28.8" x14ac:dyDescent="0.3">
      <c r="B27" s="12" t="s">
        <v>1105</v>
      </c>
      <c r="C27" s="12" t="s">
        <v>304</v>
      </c>
      <c r="D27" s="12" t="s">
        <v>330</v>
      </c>
      <c r="E27" s="12" t="s">
        <v>2822</v>
      </c>
      <c r="F27" s="12" t="s">
        <v>2823</v>
      </c>
      <c r="G27" s="12" t="s">
        <v>2824</v>
      </c>
      <c r="H27" s="12" t="s">
        <v>1534</v>
      </c>
      <c r="I27" s="12" t="s">
        <v>1534</v>
      </c>
      <c r="J27" s="12" t="s">
        <v>1138</v>
      </c>
      <c r="K27" s="12" t="s">
        <v>1110</v>
      </c>
      <c r="L27" s="12" t="s">
        <v>1132</v>
      </c>
      <c r="M27" s="12" t="s">
        <v>1139</v>
      </c>
      <c r="N27" s="12" t="s">
        <v>254</v>
      </c>
      <c r="O27" s="12">
        <v>457</v>
      </c>
      <c r="P27" s="116">
        <v>2314.248</v>
      </c>
      <c r="Q27" s="12">
        <v>0</v>
      </c>
      <c r="R27" s="12" t="s">
        <v>260</v>
      </c>
      <c r="S27" s="12" t="s">
        <v>2846</v>
      </c>
      <c r="T27" s="12" t="s">
        <v>805</v>
      </c>
      <c r="U27" s="116">
        <v>800.43550000000005</v>
      </c>
      <c r="V27" s="116">
        <v>1513.8125</v>
      </c>
      <c r="W27" s="120">
        <v>0.65412716999999998</v>
      </c>
      <c r="X27" s="116">
        <v>1513.8125</v>
      </c>
      <c r="Y27" s="120">
        <v>0.65412716999999998</v>
      </c>
      <c r="Z27" s="12" t="s">
        <v>260</v>
      </c>
      <c r="AA27" s="12" t="s">
        <v>2846</v>
      </c>
      <c r="AB27" s="12" t="s">
        <v>2949</v>
      </c>
      <c r="AC27" s="116">
        <v>800.43550000000005</v>
      </c>
      <c r="AD27" s="116">
        <v>1513.8125</v>
      </c>
      <c r="AE27" s="120">
        <v>0.65412716999999998</v>
      </c>
      <c r="AF27" s="12" t="s">
        <v>1552</v>
      </c>
    </row>
    <row r="28" spans="2:32" ht="28.8" x14ac:dyDescent="0.3">
      <c r="B28" s="12" t="s">
        <v>1105</v>
      </c>
      <c r="C28" s="12" t="s">
        <v>304</v>
      </c>
      <c r="D28" s="12" t="s">
        <v>330</v>
      </c>
      <c r="E28" s="12" t="s">
        <v>2822</v>
      </c>
      <c r="F28" s="12" t="s">
        <v>2823</v>
      </c>
      <c r="G28" s="12" t="s">
        <v>2824</v>
      </c>
      <c r="H28" s="12" t="s">
        <v>1534</v>
      </c>
      <c r="I28" s="12" t="s">
        <v>1534</v>
      </c>
      <c r="J28" s="12" t="s">
        <v>1144</v>
      </c>
      <c r="K28" s="12" t="s">
        <v>1110</v>
      </c>
      <c r="L28" s="12" t="s">
        <v>1132</v>
      </c>
      <c r="M28" s="12" t="s">
        <v>1145</v>
      </c>
      <c r="N28" s="12" t="s">
        <v>254</v>
      </c>
      <c r="O28" s="12">
        <v>387</v>
      </c>
      <c r="P28" s="116">
        <v>2329.7399999999998</v>
      </c>
      <c r="Q28" s="12">
        <v>0</v>
      </c>
      <c r="R28" s="12" t="s">
        <v>254</v>
      </c>
      <c r="S28" s="12" t="s">
        <v>346</v>
      </c>
      <c r="T28" s="12" t="s">
        <v>805</v>
      </c>
      <c r="U28" s="116">
        <v>1024.6599000000001</v>
      </c>
      <c r="V28" s="116">
        <v>1305.0800999999999</v>
      </c>
      <c r="W28" s="120">
        <v>0.56018272000000002</v>
      </c>
      <c r="X28" s="116">
        <v>1305.0800999999999</v>
      </c>
      <c r="Y28" s="120">
        <v>0.56018272000000002</v>
      </c>
      <c r="Z28" s="12" t="s">
        <v>254</v>
      </c>
      <c r="AA28" s="12" t="s">
        <v>346</v>
      </c>
      <c r="AB28" s="12" t="s">
        <v>2828</v>
      </c>
      <c r="AC28" s="116">
        <v>1024.6599000000001</v>
      </c>
      <c r="AD28" s="116">
        <v>1305.0800999999999</v>
      </c>
      <c r="AE28" s="120">
        <v>0.56018272000000002</v>
      </c>
      <c r="AF28" s="12" t="s">
        <v>1552</v>
      </c>
    </row>
    <row r="29" spans="2:32" ht="28.8" x14ac:dyDescent="0.3">
      <c r="B29" s="12" t="s">
        <v>1105</v>
      </c>
      <c r="C29" s="12" t="s">
        <v>304</v>
      </c>
      <c r="D29" s="12" t="s">
        <v>330</v>
      </c>
      <c r="E29" s="12" t="s">
        <v>2822</v>
      </c>
      <c r="F29" s="12" t="s">
        <v>2823</v>
      </c>
      <c r="G29" s="12" t="s">
        <v>2824</v>
      </c>
      <c r="H29" s="12" t="s">
        <v>1534</v>
      </c>
      <c r="I29" s="12" t="s">
        <v>1534</v>
      </c>
      <c r="J29" s="12" t="s">
        <v>1150</v>
      </c>
      <c r="K29" s="12" t="s">
        <v>1110</v>
      </c>
      <c r="L29" s="12" t="s">
        <v>1132</v>
      </c>
      <c r="M29" s="12" t="s">
        <v>1151</v>
      </c>
      <c r="N29" s="12" t="s">
        <v>254</v>
      </c>
      <c r="O29" s="12">
        <v>49</v>
      </c>
      <c r="P29" s="116">
        <v>437.32499999999999</v>
      </c>
      <c r="Q29" s="12">
        <v>0</v>
      </c>
      <c r="R29" s="12" t="s">
        <v>256</v>
      </c>
      <c r="S29" s="12" t="s">
        <v>2846</v>
      </c>
      <c r="T29" s="12" t="s">
        <v>805</v>
      </c>
      <c r="U29" s="116">
        <v>137.0138</v>
      </c>
      <c r="V29" s="116">
        <v>300.31119999999999</v>
      </c>
      <c r="W29" s="120">
        <v>0.68670028000000005</v>
      </c>
      <c r="X29" s="116">
        <v>300.31119999999999</v>
      </c>
      <c r="Y29" s="120">
        <v>0.68670028000000005</v>
      </c>
      <c r="Z29" s="12" t="s">
        <v>256</v>
      </c>
      <c r="AA29" s="12" t="s">
        <v>2846</v>
      </c>
      <c r="AB29" s="12" t="s">
        <v>2949</v>
      </c>
      <c r="AC29" s="116">
        <v>137.0138</v>
      </c>
      <c r="AD29" s="116">
        <v>300.31119999999999</v>
      </c>
      <c r="AE29" s="120">
        <v>0.68670028000000005</v>
      </c>
      <c r="AF29" s="12" t="s">
        <v>1552</v>
      </c>
    </row>
    <row r="30" spans="2:32" ht="28.8" x14ac:dyDescent="0.3">
      <c r="B30" s="12" t="s">
        <v>1105</v>
      </c>
      <c r="C30" s="12" t="s">
        <v>304</v>
      </c>
      <c r="D30" s="12" t="s">
        <v>330</v>
      </c>
      <c r="E30" s="12" t="s">
        <v>2822</v>
      </c>
      <c r="F30" s="12" t="s">
        <v>2823</v>
      </c>
      <c r="G30" s="12" t="s">
        <v>2824</v>
      </c>
      <c r="H30" s="12" t="s">
        <v>1534</v>
      </c>
      <c r="I30" s="12" t="s">
        <v>1534</v>
      </c>
      <c r="J30" s="12" t="s">
        <v>1156</v>
      </c>
      <c r="K30" s="12" t="s">
        <v>1110</v>
      </c>
      <c r="L30" s="12" t="s">
        <v>1157</v>
      </c>
      <c r="M30" s="12" t="s">
        <v>1158</v>
      </c>
      <c r="N30" s="12" t="s">
        <v>254</v>
      </c>
      <c r="O30" s="12">
        <v>255</v>
      </c>
      <c r="P30" s="116">
        <v>2441.88</v>
      </c>
      <c r="Q30" s="12">
        <v>0</v>
      </c>
      <c r="R30" s="12" t="s">
        <v>256</v>
      </c>
      <c r="S30" s="12" t="s">
        <v>2846</v>
      </c>
      <c r="T30" s="12" t="s">
        <v>805</v>
      </c>
      <c r="U30" s="116">
        <v>701.55600000000004</v>
      </c>
      <c r="V30" s="116">
        <v>1740.3240000000001</v>
      </c>
      <c r="W30" s="120">
        <v>0.71269841</v>
      </c>
      <c r="X30" s="116">
        <v>1740.3240000000001</v>
      </c>
      <c r="Y30" s="120">
        <v>0.71269841</v>
      </c>
      <c r="Z30" s="12" t="s">
        <v>256</v>
      </c>
      <c r="AA30" s="12" t="s">
        <v>2846</v>
      </c>
      <c r="AB30" s="12" t="s">
        <v>2949</v>
      </c>
      <c r="AC30" s="116">
        <v>701.55600000000004</v>
      </c>
      <c r="AD30" s="116">
        <v>1740.3240000000001</v>
      </c>
      <c r="AE30" s="120">
        <v>0.71269841</v>
      </c>
      <c r="AF30" s="12" t="s">
        <v>1552</v>
      </c>
    </row>
    <row r="31" spans="2:32" ht="28.8" x14ac:dyDescent="0.3">
      <c r="B31" s="12" t="s">
        <v>1105</v>
      </c>
      <c r="C31" s="12" t="s">
        <v>304</v>
      </c>
      <c r="D31" s="12" t="s">
        <v>330</v>
      </c>
      <c r="E31" s="12" t="s">
        <v>2822</v>
      </c>
      <c r="F31" s="12" t="s">
        <v>2823</v>
      </c>
      <c r="G31" s="12" t="s">
        <v>2824</v>
      </c>
      <c r="H31" s="12" t="s">
        <v>1534</v>
      </c>
      <c r="I31" s="12" t="s">
        <v>1534</v>
      </c>
      <c r="J31" s="12" t="s">
        <v>1163</v>
      </c>
      <c r="K31" s="12" t="s">
        <v>1110</v>
      </c>
      <c r="L31" s="12" t="s">
        <v>1157</v>
      </c>
      <c r="M31" s="12" t="s">
        <v>1164</v>
      </c>
      <c r="N31" s="12" t="s">
        <v>254</v>
      </c>
      <c r="O31" s="12">
        <v>297</v>
      </c>
      <c r="P31" s="116">
        <v>3250.3679999999999</v>
      </c>
      <c r="Q31" s="12">
        <v>0</v>
      </c>
      <c r="R31" s="12" t="s">
        <v>260</v>
      </c>
      <c r="S31" s="12" t="s">
        <v>2846</v>
      </c>
      <c r="T31" s="12" t="s">
        <v>805</v>
      </c>
      <c r="U31" s="116">
        <v>1090.5246</v>
      </c>
      <c r="V31" s="116">
        <v>2159.8434000000002</v>
      </c>
      <c r="W31" s="120">
        <v>0.66449195999999999</v>
      </c>
      <c r="X31" s="116">
        <v>2159.8434000000002</v>
      </c>
      <c r="Y31" s="120">
        <v>0.66449195999999999</v>
      </c>
      <c r="Z31" s="12" t="s">
        <v>260</v>
      </c>
      <c r="AA31" s="12" t="s">
        <v>2846</v>
      </c>
      <c r="AB31" s="12" t="s">
        <v>2949</v>
      </c>
      <c r="AC31" s="116">
        <v>1090.5246</v>
      </c>
      <c r="AD31" s="116">
        <v>2159.8434000000002</v>
      </c>
      <c r="AE31" s="120">
        <v>0.66449195999999999</v>
      </c>
      <c r="AF31" s="12" t="s">
        <v>1552</v>
      </c>
    </row>
    <row r="32" spans="2:32" ht="28.8" x14ac:dyDescent="0.3">
      <c r="B32" s="12" t="s">
        <v>1105</v>
      </c>
      <c r="C32" s="12" t="s">
        <v>304</v>
      </c>
      <c r="D32" s="12" t="s">
        <v>330</v>
      </c>
      <c r="E32" s="12" t="s">
        <v>2822</v>
      </c>
      <c r="F32" s="12" t="s">
        <v>2823</v>
      </c>
      <c r="G32" s="12" t="s">
        <v>2824</v>
      </c>
      <c r="H32" s="12" t="s">
        <v>1534</v>
      </c>
      <c r="I32" s="12" t="s">
        <v>1534</v>
      </c>
      <c r="J32" s="12" t="s">
        <v>1169</v>
      </c>
      <c r="K32" s="12" t="s">
        <v>1110</v>
      </c>
      <c r="L32" s="12" t="s">
        <v>1157</v>
      </c>
      <c r="M32" s="12" t="s">
        <v>1170</v>
      </c>
      <c r="N32" s="12" t="s">
        <v>254</v>
      </c>
      <c r="O32" s="12">
        <v>39</v>
      </c>
      <c r="P32" s="116">
        <v>539.37</v>
      </c>
      <c r="Q32" s="12">
        <v>0</v>
      </c>
      <c r="R32" s="12" t="s">
        <v>259</v>
      </c>
      <c r="S32" s="12" t="s">
        <v>2846</v>
      </c>
      <c r="T32" s="12" t="s">
        <v>805</v>
      </c>
      <c r="U32" s="116">
        <v>170.5275</v>
      </c>
      <c r="V32" s="116">
        <v>368.84249999999997</v>
      </c>
      <c r="W32" s="120">
        <v>0.68383948000000006</v>
      </c>
      <c r="X32" s="116">
        <v>368.84249999999997</v>
      </c>
      <c r="Y32" s="120">
        <v>0.68383948000000006</v>
      </c>
      <c r="Z32" s="12" t="s">
        <v>259</v>
      </c>
      <c r="AA32" s="12" t="s">
        <v>2846</v>
      </c>
      <c r="AB32" s="12" t="s">
        <v>2949</v>
      </c>
      <c r="AC32" s="116">
        <v>170.5275</v>
      </c>
      <c r="AD32" s="116">
        <v>368.84249999999997</v>
      </c>
      <c r="AE32" s="120">
        <v>0.68383948000000006</v>
      </c>
      <c r="AF32" s="12" t="s">
        <v>1552</v>
      </c>
    </row>
    <row r="33" spans="2:32" ht="28.8" x14ac:dyDescent="0.3">
      <c r="B33" s="12" t="s">
        <v>1105</v>
      </c>
      <c r="C33" s="12" t="s">
        <v>304</v>
      </c>
      <c r="D33" s="12" t="s">
        <v>330</v>
      </c>
      <c r="E33" s="12" t="s">
        <v>2822</v>
      </c>
      <c r="F33" s="12" t="s">
        <v>2823</v>
      </c>
      <c r="G33" s="12" t="s">
        <v>2824</v>
      </c>
      <c r="H33" s="12" t="s">
        <v>1534</v>
      </c>
      <c r="I33" s="12" t="s">
        <v>1534</v>
      </c>
      <c r="J33" s="12" t="s">
        <v>1175</v>
      </c>
      <c r="K33" s="12" t="s">
        <v>1176</v>
      </c>
      <c r="L33" s="12" t="s">
        <v>1111</v>
      </c>
      <c r="M33" s="12" t="s">
        <v>1177</v>
      </c>
      <c r="N33" s="12" t="s">
        <v>256</v>
      </c>
      <c r="O33" s="12">
        <v>204</v>
      </c>
      <c r="P33" s="116">
        <v>263.36399999999998</v>
      </c>
      <c r="Q33" s="12">
        <v>0</v>
      </c>
      <c r="R33" s="12" t="s">
        <v>246</v>
      </c>
      <c r="S33" s="12" t="s">
        <v>1531</v>
      </c>
      <c r="T33" s="12" t="s">
        <v>805</v>
      </c>
      <c r="U33" s="116">
        <v>191.20920000000001</v>
      </c>
      <c r="V33" s="116">
        <v>72.154799999999994</v>
      </c>
      <c r="W33" s="120">
        <v>0.27397366000000001</v>
      </c>
      <c r="X33" s="116">
        <v>72.154799999999994</v>
      </c>
      <c r="Y33" s="120">
        <v>0.27397366000000001</v>
      </c>
      <c r="Z33" s="12" t="s">
        <v>246</v>
      </c>
      <c r="AA33" s="12" t="s">
        <v>1531</v>
      </c>
      <c r="AB33" s="12" t="s">
        <v>2825</v>
      </c>
      <c r="AC33" s="116">
        <v>191.20920000000001</v>
      </c>
      <c r="AD33" s="116">
        <v>72.154799999999994</v>
      </c>
      <c r="AE33" s="120">
        <v>0.27397366000000001</v>
      </c>
      <c r="AF33" s="12" t="s">
        <v>1552</v>
      </c>
    </row>
    <row r="34" spans="2:32" ht="28.8" x14ac:dyDescent="0.3">
      <c r="B34" s="12" t="s">
        <v>1105</v>
      </c>
      <c r="C34" s="12" t="s">
        <v>304</v>
      </c>
      <c r="D34" s="12" t="s">
        <v>330</v>
      </c>
      <c r="E34" s="12" t="s">
        <v>2822</v>
      </c>
      <c r="F34" s="12" t="s">
        <v>2823</v>
      </c>
      <c r="G34" s="12" t="s">
        <v>2824</v>
      </c>
      <c r="H34" s="12" t="s">
        <v>1534</v>
      </c>
      <c r="I34" s="12" t="s">
        <v>1534</v>
      </c>
      <c r="J34" s="12" t="s">
        <v>1181</v>
      </c>
      <c r="K34" s="12" t="s">
        <v>1176</v>
      </c>
      <c r="L34" s="12" t="s">
        <v>1111</v>
      </c>
      <c r="M34" s="12" t="s">
        <v>1182</v>
      </c>
      <c r="N34" s="12" t="s">
        <v>256</v>
      </c>
      <c r="O34" s="12">
        <v>309</v>
      </c>
      <c r="P34" s="116">
        <v>598.37850000000003</v>
      </c>
      <c r="Q34" s="12">
        <v>0</v>
      </c>
      <c r="R34" s="12" t="s">
        <v>262</v>
      </c>
      <c r="S34" s="12" t="s">
        <v>1531</v>
      </c>
      <c r="T34" s="12" t="s">
        <v>805</v>
      </c>
      <c r="U34" s="116">
        <v>338.1696</v>
      </c>
      <c r="V34" s="116">
        <v>260.20890000000003</v>
      </c>
      <c r="W34" s="120">
        <v>0.43485669999999998</v>
      </c>
      <c r="X34" s="116">
        <v>260.20890000000003</v>
      </c>
      <c r="Y34" s="120">
        <v>0.43485669999999998</v>
      </c>
      <c r="Z34" s="12" t="s">
        <v>262</v>
      </c>
      <c r="AA34" s="12" t="s">
        <v>1531</v>
      </c>
      <c r="AB34" s="12" t="s">
        <v>2825</v>
      </c>
      <c r="AC34" s="116">
        <v>338.1696</v>
      </c>
      <c r="AD34" s="116">
        <v>260.20890000000003</v>
      </c>
      <c r="AE34" s="120">
        <v>0.43485669999999998</v>
      </c>
      <c r="AF34" s="12" t="s">
        <v>1552</v>
      </c>
    </row>
    <row r="35" spans="2:32" ht="28.8" x14ac:dyDescent="0.3">
      <c r="B35" s="12" t="s">
        <v>1105</v>
      </c>
      <c r="C35" s="12" t="s">
        <v>304</v>
      </c>
      <c r="D35" s="12" t="s">
        <v>330</v>
      </c>
      <c r="E35" s="12" t="s">
        <v>2822</v>
      </c>
      <c r="F35" s="12" t="s">
        <v>2823</v>
      </c>
      <c r="G35" s="12" t="s">
        <v>2824</v>
      </c>
      <c r="H35" s="12" t="s">
        <v>1534</v>
      </c>
      <c r="I35" s="12" t="s">
        <v>1534</v>
      </c>
      <c r="J35" s="12" t="s">
        <v>1185</v>
      </c>
      <c r="K35" s="12" t="s">
        <v>1176</v>
      </c>
      <c r="L35" s="12" t="s">
        <v>1111</v>
      </c>
      <c r="M35" s="12" t="s">
        <v>1186</v>
      </c>
      <c r="N35" s="12" t="s">
        <v>256</v>
      </c>
      <c r="O35" s="12">
        <v>281</v>
      </c>
      <c r="P35" s="116">
        <v>703.06200000000001</v>
      </c>
      <c r="Q35" s="12">
        <v>0</v>
      </c>
      <c r="R35" s="12" t="s">
        <v>262</v>
      </c>
      <c r="S35" s="12" t="s">
        <v>1531</v>
      </c>
      <c r="T35" s="12" t="s">
        <v>805</v>
      </c>
      <c r="U35" s="116">
        <v>289.28949999999998</v>
      </c>
      <c r="V35" s="116">
        <v>413.77249999999998</v>
      </c>
      <c r="W35" s="120">
        <v>0.58852917999999999</v>
      </c>
      <c r="X35" s="116">
        <v>413.77249999999998</v>
      </c>
      <c r="Y35" s="120">
        <v>0.58852917999999999</v>
      </c>
      <c r="Z35" s="12" t="s">
        <v>262</v>
      </c>
      <c r="AA35" s="12" t="s">
        <v>1531</v>
      </c>
      <c r="AB35" s="12" t="s">
        <v>2825</v>
      </c>
      <c r="AC35" s="116">
        <v>289.28949999999998</v>
      </c>
      <c r="AD35" s="116">
        <v>413.77249999999998</v>
      </c>
      <c r="AE35" s="120">
        <v>0.58852917999999999</v>
      </c>
      <c r="AF35" s="12" t="s">
        <v>1552</v>
      </c>
    </row>
    <row r="36" spans="2:32" ht="28.8" x14ac:dyDescent="0.3">
      <c r="B36" s="12" t="s">
        <v>1105</v>
      </c>
      <c r="C36" s="12" t="s">
        <v>304</v>
      </c>
      <c r="D36" s="12" t="s">
        <v>330</v>
      </c>
      <c r="E36" s="12" t="s">
        <v>2822</v>
      </c>
      <c r="F36" s="12" t="s">
        <v>2823</v>
      </c>
      <c r="G36" s="12" t="s">
        <v>2824</v>
      </c>
      <c r="H36" s="12" t="s">
        <v>1534</v>
      </c>
      <c r="I36" s="12" t="s">
        <v>1534</v>
      </c>
      <c r="J36" s="12" t="s">
        <v>1189</v>
      </c>
      <c r="K36" s="12" t="s">
        <v>1176</v>
      </c>
      <c r="L36" s="12" t="s">
        <v>1132</v>
      </c>
      <c r="M36" s="12" t="s">
        <v>1190</v>
      </c>
      <c r="N36" s="12" t="s">
        <v>256</v>
      </c>
      <c r="O36" s="12">
        <v>318</v>
      </c>
      <c r="P36" s="116">
        <v>1249.74</v>
      </c>
      <c r="Q36" s="12">
        <v>0</v>
      </c>
      <c r="R36" s="12" t="s">
        <v>249</v>
      </c>
      <c r="S36" s="12" t="s">
        <v>1531</v>
      </c>
      <c r="T36" s="12" t="s">
        <v>805</v>
      </c>
      <c r="U36" s="116">
        <v>680.39279999999997</v>
      </c>
      <c r="V36" s="116">
        <v>569.34720000000004</v>
      </c>
      <c r="W36" s="120">
        <v>0.45557251999999998</v>
      </c>
      <c r="X36" s="116">
        <v>569.34720000000004</v>
      </c>
      <c r="Y36" s="120">
        <v>0.45557251999999998</v>
      </c>
      <c r="Z36" s="12" t="s">
        <v>249</v>
      </c>
      <c r="AA36" s="12" t="s">
        <v>1531</v>
      </c>
      <c r="AB36" s="12" t="s">
        <v>2825</v>
      </c>
      <c r="AC36" s="116">
        <v>680.39279999999997</v>
      </c>
      <c r="AD36" s="116">
        <v>569.34720000000004</v>
      </c>
      <c r="AE36" s="120">
        <v>0.45557251999999998</v>
      </c>
      <c r="AF36" s="12" t="s">
        <v>1552</v>
      </c>
    </row>
    <row r="37" spans="2:32" ht="28.8" x14ac:dyDescent="0.3">
      <c r="B37" s="12" t="s">
        <v>1105</v>
      </c>
      <c r="C37" s="12" t="s">
        <v>304</v>
      </c>
      <c r="D37" s="12" t="s">
        <v>330</v>
      </c>
      <c r="E37" s="12" t="s">
        <v>2822</v>
      </c>
      <c r="F37" s="12" t="s">
        <v>2823</v>
      </c>
      <c r="G37" s="12" t="s">
        <v>2824</v>
      </c>
      <c r="H37" s="12" t="s">
        <v>1534</v>
      </c>
      <c r="I37" s="12" t="s">
        <v>1534</v>
      </c>
      <c r="J37" s="12" t="s">
        <v>1193</v>
      </c>
      <c r="K37" s="12" t="s">
        <v>1176</v>
      </c>
      <c r="L37" s="12" t="s">
        <v>1132</v>
      </c>
      <c r="M37" s="12" t="s">
        <v>1194</v>
      </c>
      <c r="N37" s="12" t="s">
        <v>256</v>
      </c>
      <c r="O37" s="12">
        <v>36</v>
      </c>
      <c r="P37" s="116">
        <v>149.68799999999999</v>
      </c>
      <c r="Q37" s="12">
        <v>0</v>
      </c>
      <c r="R37" s="12" t="s">
        <v>254</v>
      </c>
      <c r="S37" s="12" t="s">
        <v>2846</v>
      </c>
      <c r="T37" s="12" t="s">
        <v>805</v>
      </c>
      <c r="U37" s="116">
        <v>47.152799999999999</v>
      </c>
      <c r="V37" s="116">
        <v>102.5352</v>
      </c>
      <c r="W37" s="120">
        <v>0.68499277999999997</v>
      </c>
      <c r="X37" s="116">
        <v>102.5352</v>
      </c>
      <c r="Y37" s="120">
        <v>0.68499277999999997</v>
      </c>
      <c r="Z37" s="12" t="s">
        <v>254</v>
      </c>
      <c r="AA37" s="12" t="s">
        <v>2846</v>
      </c>
      <c r="AB37" s="12" t="s">
        <v>2949</v>
      </c>
      <c r="AC37" s="116">
        <v>47.152799999999999</v>
      </c>
      <c r="AD37" s="116">
        <v>102.5352</v>
      </c>
      <c r="AE37" s="120">
        <v>0.68499277999999997</v>
      </c>
      <c r="AF37" s="12" t="s">
        <v>1552</v>
      </c>
    </row>
    <row r="38" spans="2:32" ht="28.8" x14ac:dyDescent="0.3">
      <c r="B38" s="12" t="s">
        <v>1105</v>
      </c>
      <c r="C38" s="12" t="s">
        <v>304</v>
      </c>
      <c r="D38" s="12" t="s">
        <v>330</v>
      </c>
      <c r="E38" s="12" t="s">
        <v>2822</v>
      </c>
      <c r="F38" s="12" t="s">
        <v>2823</v>
      </c>
      <c r="G38" s="12" t="s">
        <v>2824</v>
      </c>
      <c r="H38" s="12" t="s">
        <v>1534</v>
      </c>
      <c r="I38" s="12" t="s">
        <v>1534</v>
      </c>
      <c r="J38" s="12" t="s">
        <v>1197</v>
      </c>
      <c r="K38" s="12" t="s">
        <v>1176</v>
      </c>
      <c r="L38" s="12" t="s">
        <v>1132</v>
      </c>
      <c r="M38" s="12" t="s">
        <v>1198</v>
      </c>
      <c r="N38" s="12" t="s">
        <v>256</v>
      </c>
      <c r="O38" s="12">
        <v>87</v>
      </c>
      <c r="P38" s="116">
        <v>410.29199999999997</v>
      </c>
      <c r="Q38" s="12">
        <v>0</v>
      </c>
      <c r="R38" s="12" t="s">
        <v>254</v>
      </c>
      <c r="S38" s="12" t="s">
        <v>2846</v>
      </c>
      <c r="T38" s="12" t="s">
        <v>805</v>
      </c>
      <c r="U38" s="116">
        <v>147.43889999999999</v>
      </c>
      <c r="V38" s="116">
        <v>262.85309999999998</v>
      </c>
      <c r="W38" s="120">
        <v>0.64064885000000005</v>
      </c>
      <c r="X38" s="116">
        <v>262.85309999999998</v>
      </c>
      <c r="Y38" s="120">
        <v>0.64064885000000005</v>
      </c>
      <c r="Z38" s="12" t="s">
        <v>254</v>
      </c>
      <c r="AA38" s="12" t="s">
        <v>2846</v>
      </c>
      <c r="AB38" s="12" t="s">
        <v>2949</v>
      </c>
      <c r="AC38" s="116">
        <v>147.43889999999999</v>
      </c>
      <c r="AD38" s="116">
        <v>262.85309999999998</v>
      </c>
      <c r="AE38" s="120">
        <v>0.64064885000000005</v>
      </c>
      <c r="AF38" s="12" t="s">
        <v>1552</v>
      </c>
    </row>
    <row r="39" spans="2:32" ht="28.8" x14ac:dyDescent="0.3">
      <c r="B39" s="12" t="s">
        <v>1105</v>
      </c>
      <c r="C39" s="12" t="s">
        <v>304</v>
      </c>
      <c r="D39" s="12" t="s">
        <v>330</v>
      </c>
      <c r="E39" s="12" t="s">
        <v>2822</v>
      </c>
      <c r="F39" s="12" t="s">
        <v>2823</v>
      </c>
      <c r="G39" s="12" t="s">
        <v>2824</v>
      </c>
      <c r="H39" s="12" t="s">
        <v>1534</v>
      </c>
      <c r="I39" s="12" t="s">
        <v>1534</v>
      </c>
      <c r="J39" s="12" t="s">
        <v>1201</v>
      </c>
      <c r="K39" s="12" t="s">
        <v>1176</v>
      </c>
      <c r="L39" s="12" t="s">
        <v>1132</v>
      </c>
      <c r="M39" s="12" t="s">
        <v>1202</v>
      </c>
      <c r="N39" s="12" t="s">
        <v>256</v>
      </c>
      <c r="O39" s="12">
        <v>596</v>
      </c>
      <c r="P39" s="116">
        <v>3558.12</v>
      </c>
      <c r="Q39" s="12">
        <v>0</v>
      </c>
      <c r="R39" s="12" t="s">
        <v>249</v>
      </c>
      <c r="S39" s="12" t="s">
        <v>1531</v>
      </c>
      <c r="T39" s="12" t="s">
        <v>2826</v>
      </c>
      <c r="U39" s="116">
        <v>3667.6052</v>
      </c>
      <c r="V39" s="116">
        <v>-109.48520000000001</v>
      </c>
      <c r="W39" s="120">
        <v>-3.0770519999999999E-2</v>
      </c>
      <c r="X39" s="116">
        <v>0</v>
      </c>
      <c r="Y39" s="120">
        <v>0</v>
      </c>
      <c r="Z39" s="12" t="s">
        <v>256</v>
      </c>
      <c r="AA39" s="12" t="s">
        <v>346</v>
      </c>
      <c r="AB39" s="12" t="s">
        <v>2827</v>
      </c>
      <c r="AC39" s="116">
        <v>3558.12</v>
      </c>
      <c r="AD39" s="116">
        <v>0</v>
      </c>
      <c r="AE39" s="120">
        <v>0</v>
      </c>
      <c r="AF39" s="12" t="s">
        <v>1552</v>
      </c>
    </row>
    <row r="40" spans="2:32" ht="28.8" x14ac:dyDescent="0.3">
      <c r="B40" s="12" t="s">
        <v>1105</v>
      </c>
      <c r="C40" s="12" t="s">
        <v>304</v>
      </c>
      <c r="D40" s="12" t="s">
        <v>330</v>
      </c>
      <c r="E40" s="12" t="s">
        <v>2822</v>
      </c>
      <c r="F40" s="12" t="s">
        <v>2823</v>
      </c>
      <c r="G40" s="12" t="s">
        <v>2824</v>
      </c>
      <c r="H40" s="12" t="s">
        <v>1534</v>
      </c>
      <c r="I40" s="12" t="s">
        <v>1534</v>
      </c>
      <c r="J40" s="12" t="s">
        <v>1205</v>
      </c>
      <c r="K40" s="12" t="s">
        <v>1176</v>
      </c>
      <c r="L40" s="12" t="s">
        <v>1157</v>
      </c>
      <c r="M40" s="12" t="s">
        <v>1206</v>
      </c>
      <c r="N40" s="12" t="s">
        <v>256</v>
      </c>
      <c r="O40" s="12">
        <v>137</v>
      </c>
      <c r="P40" s="116">
        <v>1764.56</v>
      </c>
      <c r="Q40" s="12">
        <v>0</v>
      </c>
      <c r="R40" s="12" t="s">
        <v>251</v>
      </c>
      <c r="S40" s="12" t="s">
        <v>1531</v>
      </c>
      <c r="T40" s="12" t="s">
        <v>805</v>
      </c>
      <c r="U40" s="116">
        <v>853.23599999999999</v>
      </c>
      <c r="V40" s="116">
        <v>911.32399999999996</v>
      </c>
      <c r="W40" s="120">
        <v>0.51645962999999995</v>
      </c>
      <c r="X40" s="116">
        <v>911.32399999999996</v>
      </c>
      <c r="Y40" s="120">
        <v>0.51645962999999995</v>
      </c>
      <c r="Z40" s="12" t="s">
        <v>251</v>
      </c>
      <c r="AA40" s="12" t="s">
        <v>1531</v>
      </c>
      <c r="AB40" s="12" t="s">
        <v>2825</v>
      </c>
      <c r="AC40" s="116">
        <v>853.23599999999999</v>
      </c>
      <c r="AD40" s="116">
        <v>911.32399999999996</v>
      </c>
      <c r="AE40" s="120">
        <v>0.51645962999999995</v>
      </c>
      <c r="AF40" s="12" t="s">
        <v>1552</v>
      </c>
    </row>
    <row r="41" spans="2:32" ht="28.8" x14ac:dyDescent="0.3">
      <c r="B41" s="12" t="s">
        <v>1105</v>
      </c>
      <c r="C41" s="12" t="s">
        <v>304</v>
      </c>
      <c r="D41" s="12" t="s">
        <v>330</v>
      </c>
      <c r="E41" s="12" t="s">
        <v>2822</v>
      </c>
      <c r="F41" s="12" t="s">
        <v>2823</v>
      </c>
      <c r="G41" s="12" t="s">
        <v>2824</v>
      </c>
      <c r="H41" s="12" t="s">
        <v>1534</v>
      </c>
      <c r="I41" s="12" t="s">
        <v>1534</v>
      </c>
      <c r="J41" s="12" t="s">
        <v>1209</v>
      </c>
      <c r="K41" s="12" t="s">
        <v>1176</v>
      </c>
      <c r="L41" s="12" t="s">
        <v>1157</v>
      </c>
      <c r="M41" s="12" t="s">
        <v>1210</v>
      </c>
      <c r="N41" s="12" t="s">
        <v>256</v>
      </c>
      <c r="O41" s="12">
        <v>359</v>
      </c>
      <c r="P41" s="116">
        <v>6321.99</v>
      </c>
      <c r="Q41" s="12">
        <v>0</v>
      </c>
      <c r="R41" s="12" t="s">
        <v>256</v>
      </c>
      <c r="S41" s="12" t="s">
        <v>346</v>
      </c>
      <c r="T41" s="12" t="s">
        <v>805</v>
      </c>
      <c r="U41" s="116">
        <v>1905.8233</v>
      </c>
      <c r="V41" s="116">
        <v>4416.1666999999998</v>
      </c>
      <c r="W41" s="120">
        <v>0.69854059999999996</v>
      </c>
      <c r="X41" s="116">
        <v>4416.1666999999998</v>
      </c>
      <c r="Y41" s="120">
        <v>0.69854059999999996</v>
      </c>
      <c r="Z41" s="12" t="s">
        <v>256</v>
      </c>
      <c r="AA41" s="12" t="s">
        <v>346</v>
      </c>
      <c r="AB41" s="12" t="s">
        <v>2828</v>
      </c>
      <c r="AC41" s="116">
        <v>1905.8233</v>
      </c>
      <c r="AD41" s="116">
        <v>4416.1666999999998</v>
      </c>
      <c r="AE41" s="120">
        <v>0.69854059999999996</v>
      </c>
      <c r="AF41" s="12" t="s">
        <v>1552</v>
      </c>
    </row>
    <row r="42" spans="2:32" ht="28.8" x14ac:dyDescent="0.3">
      <c r="B42" s="12" t="s">
        <v>1105</v>
      </c>
      <c r="C42" s="12" t="s">
        <v>304</v>
      </c>
      <c r="D42" s="12" t="s">
        <v>330</v>
      </c>
      <c r="E42" s="12" t="s">
        <v>2822</v>
      </c>
      <c r="F42" s="12" t="s">
        <v>2823</v>
      </c>
      <c r="G42" s="12" t="s">
        <v>2824</v>
      </c>
      <c r="H42" s="12" t="s">
        <v>1534</v>
      </c>
      <c r="I42" s="12" t="s">
        <v>1534</v>
      </c>
      <c r="J42" s="12" t="s">
        <v>1213</v>
      </c>
      <c r="K42" s="12" t="s">
        <v>1176</v>
      </c>
      <c r="L42" s="12" t="s">
        <v>1157</v>
      </c>
      <c r="M42" s="12" t="s">
        <v>1214</v>
      </c>
      <c r="N42" s="12" t="s">
        <v>256</v>
      </c>
      <c r="O42" s="12">
        <v>310</v>
      </c>
      <c r="P42" s="116">
        <v>7092.8</v>
      </c>
      <c r="Q42" s="12">
        <v>0</v>
      </c>
      <c r="R42" s="12" t="s">
        <v>256</v>
      </c>
      <c r="S42" s="12" t="s">
        <v>346</v>
      </c>
      <c r="T42" s="12" t="s">
        <v>805</v>
      </c>
      <c r="U42" s="116">
        <v>5167.6689999999999</v>
      </c>
      <c r="V42" s="116">
        <v>1925.1310000000001</v>
      </c>
      <c r="W42" s="120">
        <v>0.27142044999999998</v>
      </c>
      <c r="X42" s="116">
        <v>1925.1310000000001</v>
      </c>
      <c r="Y42" s="120">
        <v>0.27142044999999998</v>
      </c>
      <c r="Z42" s="12" t="s">
        <v>256</v>
      </c>
      <c r="AA42" s="12" t="s">
        <v>346</v>
      </c>
      <c r="AB42" s="12" t="s">
        <v>2828</v>
      </c>
      <c r="AC42" s="116">
        <v>5167.6689999999999</v>
      </c>
      <c r="AD42" s="116">
        <v>1925.1310000000001</v>
      </c>
      <c r="AE42" s="120">
        <v>0.27142044999999998</v>
      </c>
      <c r="AF42" s="12" t="s">
        <v>1552</v>
      </c>
    </row>
    <row r="43" spans="2:32" ht="28.8" x14ac:dyDescent="0.3">
      <c r="B43" s="12" t="s">
        <v>1105</v>
      </c>
      <c r="C43" s="12" t="s">
        <v>304</v>
      </c>
      <c r="D43" s="12" t="s">
        <v>330</v>
      </c>
      <c r="E43" s="12" t="s">
        <v>2822</v>
      </c>
      <c r="F43" s="12" t="s">
        <v>2823</v>
      </c>
      <c r="G43" s="12" t="s">
        <v>2824</v>
      </c>
      <c r="H43" s="12" t="s">
        <v>1534</v>
      </c>
      <c r="I43" s="12" t="s">
        <v>1534</v>
      </c>
      <c r="J43" s="12" t="s">
        <v>1217</v>
      </c>
      <c r="K43" s="12" t="s">
        <v>1218</v>
      </c>
      <c r="L43" s="12" t="s">
        <v>1111</v>
      </c>
      <c r="M43" s="12" t="s">
        <v>1219</v>
      </c>
      <c r="N43" s="12" t="s">
        <v>259</v>
      </c>
      <c r="O43" s="12">
        <v>152</v>
      </c>
      <c r="P43" s="116">
        <v>3508.16</v>
      </c>
      <c r="Q43" s="12">
        <v>0</v>
      </c>
      <c r="R43" s="12" t="s">
        <v>260</v>
      </c>
      <c r="S43" s="12" t="s">
        <v>2846</v>
      </c>
      <c r="T43" s="12" t="s">
        <v>805</v>
      </c>
      <c r="U43" s="116">
        <v>2400.3384000000001</v>
      </c>
      <c r="V43" s="116">
        <v>1107.8216</v>
      </c>
      <c r="W43" s="120">
        <v>0.31578423</v>
      </c>
      <c r="X43" s="116">
        <v>1107.8216</v>
      </c>
      <c r="Y43" s="120">
        <v>0.31578423</v>
      </c>
      <c r="Z43" s="12" t="s">
        <v>260</v>
      </c>
      <c r="AA43" s="12" t="s">
        <v>2846</v>
      </c>
      <c r="AB43" s="12" t="s">
        <v>2949</v>
      </c>
      <c r="AC43" s="116">
        <v>2400.3384000000001</v>
      </c>
      <c r="AD43" s="116">
        <v>1107.8216</v>
      </c>
      <c r="AE43" s="120">
        <v>0.31578423</v>
      </c>
      <c r="AF43" s="12" t="s">
        <v>1552</v>
      </c>
    </row>
    <row r="44" spans="2:32" ht="28.8" x14ac:dyDescent="0.3">
      <c r="B44" s="12" t="s">
        <v>1105</v>
      </c>
      <c r="C44" s="12" t="s">
        <v>304</v>
      </c>
      <c r="D44" s="12" t="s">
        <v>330</v>
      </c>
      <c r="E44" s="12" t="s">
        <v>2822</v>
      </c>
      <c r="F44" s="12" t="s">
        <v>2823</v>
      </c>
      <c r="G44" s="12" t="s">
        <v>2824</v>
      </c>
      <c r="H44" s="12" t="s">
        <v>1534</v>
      </c>
      <c r="I44" s="12" t="s">
        <v>1534</v>
      </c>
      <c r="J44" s="12" t="s">
        <v>1222</v>
      </c>
      <c r="K44" s="12" t="s">
        <v>1218</v>
      </c>
      <c r="L44" s="12" t="s">
        <v>1111</v>
      </c>
      <c r="M44" s="12" t="s">
        <v>1223</v>
      </c>
      <c r="N44" s="12" t="s">
        <v>259</v>
      </c>
      <c r="O44" s="12">
        <v>416</v>
      </c>
      <c r="P44" s="116">
        <v>11856</v>
      </c>
      <c r="Q44" s="12">
        <v>0</v>
      </c>
      <c r="R44" s="12" t="s">
        <v>260</v>
      </c>
      <c r="S44" s="12" t="s">
        <v>2846</v>
      </c>
      <c r="T44" s="12" t="s">
        <v>805</v>
      </c>
      <c r="U44" s="116">
        <v>8082.9215999999997</v>
      </c>
      <c r="V44" s="116">
        <v>3773.0783999999999</v>
      </c>
      <c r="W44" s="120">
        <v>0.31824211000000002</v>
      </c>
      <c r="X44" s="116">
        <v>3773.0783999999999</v>
      </c>
      <c r="Y44" s="120">
        <v>0.31824211000000002</v>
      </c>
      <c r="Z44" s="12" t="s">
        <v>260</v>
      </c>
      <c r="AA44" s="12" t="s">
        <v>2846</v>
      </c>
      <c r="AB44" s="12" t="s">
        <v>2949</v>
      </c>
      <c r="AC44" s="116">
        <v>8082.9215999999997</v>
      </c>
      <c r="AD44" s="116">
        <v>3773.0783999999999</v>
      </c>
      <c r="AE44" s="120">
        <v>0.31824211000000002</v>
      </c>
      <c r="AF44" s="12" t="s">
        <v>1552</v>
      </c>
    </row>
    <row r="45" spans="2:32" ht="28.8" x14ac:dyDescent="0.3">
      <c r="B45" s="12" t="s">
        <v>1105</v>
      </c>
      <c r="C45" s="12" t="s">
        <v>304</v>
      </c>
      <c r="D45" s="12" t="s">
        <v>330</v>
      </c>
      <c r="E45" s="12" t="s">
        <v>2822</v>
      </c>
      <c r="F45" s="12" t="s">
        <v>2823</v>
      </c>
      <c r="G45" s="12" t="s">
        <v>2824</v>
      </c>
      <c r="H45" s="12" t="s">
        <v>1534</v>
      </c>
      <c r="I45" s="12" t="s">
        <v>1534</v>
      </c>
      <c r="J45" s="12" t="s">
        <v>1226</v>
      </c>
      <c r="K45" s="12" t="s">
        <v>1218</v>
      </c>
      <c r="L45" s="12" t="s">
        <v>1111</v>
      </c>
      <c r="M45" s="12" t="s">
        <v>1227</v>
      </c>
      <c r="N45" s="12" t="s">
        <v>259</v>
      </c>
      <c r="O45" s="12">
        <v>584</v>
      </c>
      <c r="P45" s="116">
        <v>17826.016</v>
      </c>
      <c r="Q45" s="12">
        <v>0</v>
      </c>
      <c r="R45" s="12" t="s">
        <v>259</v>
      </c>
      <c r="S45" s="12" t="s">
        <v>346</v>
      </c>
      <c r="T45" s="12" t="s">
        <v>805</v>
      </c>
      <c r="U45" s="116">
        <v>11430.2816</v>
      </c>
      <c r="V45" s="116">
        <v>6395.7344000000003</v>
      </c>
      <c r="W45" s="120">
        <v>0.35878652999999999</v>
      </c>
      <c r="X45" s="116">
        <v>6395.7344000000003</v>
      </c>
      <c r="Y45" s="120">
        <v>0.35878652999999999</v>
      </c>
      <c r="Z45" s="12" t="s">
        <v>259</v>
      </c>
      <c r="AA45" s="12" t="s">
        <v>346</v>
      </c>
      <c r="AB45" s="12" t="s">
        <v>2828</v>
      </c>
      <c r="AC45" s="116">
        <v>11430.2816</v>
      </c>
      <c r="AD45" s="116">
        <v>6395.7344000000003</v>
      </c>
      <c r="AE45" s="120">
        <v>0.35878652999999999</v>
      </c>
      <c r="AF45" s="12" t="s">
        <v>1552</v>
      </c>
    </row>
    <row r="46" spans="2:32" ht="28.8" x14ac:dyDescent="0.3">
      <c r="B46" s="12" t="s">
        <v>1105</v>
      </c>
      <c r="C46" s="12" t="s">
        <v>304</v>
      </c>
      <c r="D46" s="12" t="s">
        <v>330</v>
      </c>
      <c r="E46" s="12" t="s">
        <v>2822</v>
      </c>
      <c r="F46" s="12" t="s">
        <v>2823</v>
      </c>
      <c r="G46" s="12" t="s">
        <v>2824</v>
      </c>
      <c r="H46" s="12" t="s">
        <v>1534</v>
      </c>
      <c r="I46" s="12" t="s">
        <v>1534</v>
      </c>
      <c r="J46" s="12" t="s">
        <v>1230</v>
      </c>
      <c r="K46" s="12" t="s">
        <v>1218</v>
      </c>
      <c r="L46" s="12" t="s">
        <v>1132</v>
      </c>
      <c r="M46" s="12" t="s">
        <v>1231</v>
      </c>
      <c r="N46" s="12" t="s">
        <v>259</v>
      </c>
      <c r="O46" s="12">
        <v>562</v>
      </c>
      <c r="P46" s="116">
        <v>27672.880000000001</v>
      </c>
      <c r="Q46" s="12">
        <v>0</v>
      </c>
      <c r="R46" s="12" t="s">
        <v>260</v>
      </c>
      <c r="S46" s="12" t="s">
        <v>2846</v>
      </c>
      <c r="T46" s="12" t="s">
        <v>805</v>
      </c>
      <c r="U46" s="116">
        <v>18047.393599999999</v>
      </c>
      <c r="V46" s="116">
        <v>9625.4863999999998</v>
      </c>
      <c r="W46" s="120">
        <v>0.34783102999999999</v>
      </c>
      <c r="X46" s="116">
        <v>9625.4863999999998</v>
      </c>
      <c r="Y46" s="120">
        <v>0.34783102999999999</v>
      </c>
      <c r="Z46" s="12" t="s">
        <v>260</v>
      </c>
      <c r="AA46" s="12" t="s">
        <v>2846</v>
      </c>
      <c r="AB46" s="12" t="s">
        <v>2949</v>
      </c>
      <c r="AC46" s="116">
        <v>18047.393599999999</v>
      </c>
      <c r="AD46" s="116">
        <v>9625.4863999999998</v>
      </c>
      <c r="AE46" s="120">
        <v>0.34783102999999999</v>
      </c>
      <c r="AF46" s="12" t="s">
        <v>1552</v>
      </c>
    </row>
    <row r="47" spans="2:32" ht="28.8" x14ac:dyDescent="0.3">
      <c r="B47" s="12" t="s">
        <v>1105</v>
      </c>
      <c r="C47" s="12" t="s">
        <v>304</v>
      </c>
      <c r="D47" s="12" t="s">
        <v>330</v>
      </c>
      <c r="E47" s="12" t="s">
        <v>2822</v>
      </c>
      <c r="F47" s="12" t="s">
        <v>2823</v>
      </c>
      <c r="G47" s="12" t="s">
        <v>2824</v>
      </c>
      <c r="H47" s="12" t="s">
        <v>1534</v>
      </c>
      <c r="I47" s="12" t="s">
        <v>1534</v>
      </c>
      <c r="J47" s="12" t="s">
        <v>1234</v>
      </c>
      <c r="K47" s="12" t="s">
        <v>1218</v>
      </c>
      <c r="L47" s="12" t="s">
        <v>1132</v>
      </c>
      <c r="M47" s="12" t="s">
        <v>1235</v>
      </c>
      <c r="N47" s="12" t="s">
        <v>259</v>
      </c>
      <c r="O47" s="12">
        <v>372</v>
      </c>
      <c r="P47" s="116">
        <v>24886.799999999999</v>
      </c>
      <c r="Q47" s="12">
        <v>0</v>
      </c>
      <c r="R47" s="12" t="s">
        <v>249</v>
      </c>
      <c r="S47" s="12" t="s">
        <v>1531</v>
      </c>
      <c r="T47" s="12" t="s">
        <v>2826</v>
      </c>
      <c r="U47" s="116">
        <v>28895.1</v>
      </c>
      <c r="V47" s="116">
        <v>-4008.3</v>
      </c>
      <c r="W47" s="120">
        <v>-0.16106129</v>
      </c>
      <c r="X47" s="116">
        <v>0</v>
      </c>
      <c r="Y47" s="120">
        <v>0</v>
      </c>
      <c r="Z47" s="12" t="s">
        <v>259</v>
      </c>
      <c r="AA47" s="12" t="s">
        <v>346</v>
      </c>
      <c r="AB47" s="12" t="s">
        <v>2827</v>
      </c>
      <c r="AC47" s="116">
        <v>24886.799999999999</v>
      </c>
      <c r="AD47" s="116">
        <v>0</v>
      </c>
      <c r="AE47" s="120">
        <v>0</v>
      </c>
      <c r="AF47" s="12" t="s">
        <v>1552</v>
      </c>
    </row>
    <row r="48" spans="2:32" ht="28.8" x14ac:dyDescent="0.3">
      <c r="B48" s="12" t="s">
        <v>1105</v>
      </c>
      <c r="C48" s="12" t="s">
        <v>304</v>
      </c>
      <c r="D48" s="12" t="s">
        <v>330</v>
      </c>
      <c r="E48" s="12" t="s">
        <v>2822</v>
      </c>
      <c r="F48" s="12" t="s">
        <v>2823</v>
      </c>
      <c r="G48" s="12" t="s">
        <v>2824</v>
      </c>
      <c r="H48" s="12" t="s">
        <v>1534</v>
      </c>
      <c r="I48" s="12" t="s">
        <v>1534</v>
      </c>
      <c r="J48" s="12" t="s">
        <v>1238</v>
      </c>
      <c r="K48" s="12" t="s">
        <v>1218</v>
      </c>
      <c r="L48" s="12" t="s">
        <v>1132</v>
      </c>
      <c r="M48" s="12" t="s">
        <v>1239</v>
      </c>
      <c r="N48" s="12" t="s">
        <v>259</v>
      </c>
      <c r="O48" s="12">
        <v>82</v>
      </c>
      <c r="P48" s="116">
        <v>5574.36</v>
      </c>
      <c r="Q48" s="12">
        <v>0</v>
      </c>
      <c r="R48" s="12" t="s">
        <v>254</v>
      </c>
      <c r="S48" s="12" t="s">
        <v>2846</v>
      </c>
      <c r="T48" s="12" t="s">
        <v>805</v>
      </c>
      <c r="U48" s="116">
        <v>4329.2719999999999</v>
      </c>
      <c r="V48" s="116">
        <v>1245.088</v>
      </c>
      <c r="W48" s="120">
        <v>0.22335980999999999</v>
      </c>
      <c r="X48" s="116">
        <v>1245.088</v>
      </c>
      <c r="Y48" s="120">
        <v>0.22335980999999999</v>
      </c>
      <c r="Z48" s="12" t="s">
        <v>254</v>
      </c>
      <c r="AA48" s="12" t="s">
        <v>2846</v>
      </c>
      <c r="AB48" s="12" t="s">
        <v>2949</v>
      </c>
      <c r="AC48" s="116">
        <v>4329.2719999999999</v>
      </c>
      <c r="AD48" s="116">
        <v>1245.088</v>
      </c>
      <c r="AE48" s="120">
        <v>0.22335980999999999</v>
      </c>
      <c r="AF48" s="12" t="s">
        <v>1552</v>
      </c>
    </row>
    <row r="49" spans="2:32" ht="28.8" x14ac:dyDescent="0.3">
      <c r="B49" s="12" t="s">
        <v>1105</v>
      </c>
      <c r="C49" s="12" t="s">
        <v>304</v>
      </c>
      <c r="D49" s="12" t="s">
        <v>330</v>
      </c>
      <c r="E49" s="12" t="s">
        <v>2822</v>
      </c>
      <c r="F49" s="12" t="s">
        <v>2823</v>
      </c>
      <c r="G49" s="12" t="s">
        <v>2824</v>
      </c>
      <c r="H49" s="12" t="s">
        <v>1534</v>
      </c>
      <c r="I49" s="12" t="s">
        <v>1534</v>
      </c>
      <c r="J49" s="12" t="s">
        <v>1242</v>
      </c>
      <c r="K49" s="12" t="s">
        <v>1218</v>
      </c>
      <c r="L49" s="12" t="s">
        <v>1132</v>
      </c>
      <c r="M49" s="12" t="s">
        <v>1243</v>
      </c>
      <c r="N49" s="12" t="s">
        <v>259</v>
      </c>
      <c r="O49" s="12">
        <v>345</v>
      </c>
      <c r="P49" s="116">
        <v>61065</v>
      </c>
      <c r="Q49" s="12">
        <v>0</v>
      </c>
      <c r="R49" s="12" t="s">
        <v>246</v>
      </c>
      <c r="S49" s="12" t="s">
        <v>1531</v>
      </c>
      <c r="T49" s="12" t="s">
        <v>805</v>
      </c>
      <c r="U49" s="116">
        <v>37254.824999999997</v>
      </c>
      <c r="V49" s="116">
        <v>23810.174999999999</v>
      </c>
      <c r="W49" s="120">
        <v>0.38991524999999999</v>
      </c>
      <c r="X49" s="116">
        <v>23810.174999999999</v>
      </c>
      <c r="Y49" s="120">
        <v>0.38991524999999999</v>
      </c>
      <c r="Z49" s="12" t="s">
        <v>246</v>
      </c>
      <c r="AA49" s="12" t="s">
        <v>1531</v>
      </c>
      <c r="AB49" s="12" t="s">
        <v>2825</v>
      </c>
      <c r="AC49" s="116">
        <v>37254.824999999997</v>
      </c>
      <c r="AD49" s="116">
        <v>23810.174999999999</v>
      </c>
      <c r="AE49" s="120">
        <v>0.38991524999999999</v>
      </c>
      <c r="AF49" s="12" t="s">
        <v>1552</v>
      </c>
    </row>
    <row r="50" spans="2:32" ht="28.8" x14ac:dyDescent="0.3">
      <c r="B50" s="12" t="s">
        <v>1105</v>
      </c>
      <c r="C50" s="12" t="s">
        <v>304</v>
      </c>
      <c r="D50" s="12" t="s">
        <v>330</v>
      </c>
      <c r="E50" s="12" t="s">
        <v>2822</v>
      </c>
      <c r="F50" s="12" t="s">
        <v>2823</v>
      </c>
      <c r="G50" s="12" t="s">
        <v>2824</v>
      </c>
      <c r="H50" s="12" t="s">
        <v>1534</v>
      </c>
      <c r="I50" s="12" t="s">
        <v>1534</v>
      </c>
      <c r="J50" s="12" t="s">
        <v>1246</v>
      </c>
      <c r="K50" s="12" t="s">
        <v>1218</v>
      </c>
      <c r="L50" s="12" t="s">
        <v>1157</v>
      </c>
      <c r="M50" s="12" t="s">
        <v>1247</v>
      </c>
      <c r="N50" s="12" t="s">
        <v>259</v>
      </c>
      <c r="O50" s="12">
        <v>522</v>
      </c>
      <c r="P50" s="116">
        <v>795528</v>
      </c>
      <c r="Q50" s="12">
        <v>0</v>
      </c>
      <c r="R50" s="12" t="s">
        <v>251</v>
      </c>
      <c r="S50" s="12" t="s">
        <v>1531</v>
      </c>
      <c r="T50" s="12" t="s">
        <v>805</v>
      </c>
      <c r="U50" s="116">
        <v>513066.70079999999</v>
      </c>
      <c r="V50" s="116">
        <v>282461.29920000001</v>
      </c>
      <c r="W50" s="120">
        <v>0.35506142000000002</v>
      </c>
      <c r="X50" s="116">
        <v>282461.29920000001</v>
      </c>
      <c r="Y50" s="120">
        <v>0.35506142000000002</v>
      </c>
      <c r="Z50" s="12" t="s">
        <v>251</v>
      </c>
      <c r="AA50" s="12" t="s">
        <v>1531</v>
      </c>
      <c r="AB50" s="12" t="s">
        <v>2825</v>
      </c>
      <c r="AC50" s="116">
        <v>513066.70079999999</v>
      </c>
      <c r="AD50" s="116">
        <v>282461.29920000001</v>
      </c>
      <c r="AE50" s="120">
        <v>0.35506142000000002</v>
      </c>
      <c r="AF50" s="12" t="s">
        <v>1552</v>
      </c>
    </row>
    <row r="51" spans="2:32" ht="28.8" x14ac:dyDescent="0.3">
      <c r="B51" s="12" t="s">
        <v>1105</v>
      </c>
      <c r="C51" s="12" t="s">
        <v>304</v>
      </c>
      <c r="D51" s="12" t="s">
        <v>330</v>
      </c>
      <c r="E51" s="12" t="s">
        <v>2822</v>
      </c>
      <c r="F51" s="12" t="s">
        <v>2823</v>
      </c>
      <c r="G51" s="12" t="s">
        <v>2824</v>
      </c>
      <c r="H51" s="12" t="s">
        <v>1534</v>
      </c>
      <c r="I51" s="12" t="s">
        <v>1534</v>
      </c>
      <c r="J51" s="12" t="s">
        <v>1250</v>
      </c>
      <c r="K51" s="12" t="s">
        <v>1218</v>
      </c>
      <c r="L51" s="12" t="s">
        <v>1157</v>
      </c>
      <c r="M51" s="12" t="s">
        <v>1251</v>
      </c>
      <c r="N51" s="12" t="s">
        <v>259</v>
      </c>
      <c r="O51" s="12">
        <v>303</v>
      </c>
      <c r="P51" s="116">
        <v>218250.9</v>
      </c>
      <c r="Q51" s="12">
        <v>0</v>
      </c>
      <c r="R51" s="12" t="s">
        <v>260</v>
      </c>
      <c r="S51" s="12" t="s">
        <v>2846</v>
      </c>
      <c r="T51" s="12" t="s">
        <v>805</v>
      </c>
      <c r="U51" s="116">
        <v>175504.90229999999</v>
      </c>
      <c r="V51" s="116">
        <v>42745.9977</v>
      </c>
      <c r="W51" s="120">
        <v>0.19585714000000001</v>
      </c>
      <c r="X51" s="116">
        <v>42745.9977</v>
      </c>
      <c r="Y51" s="120">
        <v>0.19585714000000001</v>
      </c>
      <c r="Z51" s="12" t="s">
        <v>260</v>
      </c>
      <c r="AA51" s="12" t="s">
        <v>2846</v>
      </c>
      <c r="AB51" s="12" t="s">
        <v>2949</v>
      </c>
      <c r="AC51" s="116">
        <v>175504.90229999999</v>
      </c>
      <c r="AD51" s="116">
        <v>42745.9977</v>
      </c>
      <c r="AE51" s="120">
        <v>0.19585714000000001</v>
      </c>
      <c r="AF51" s="12" t="s">
        <v>1552</v>
      </c>
    </row>
    <row r="52" spans="2:32" ht="28.8" x14ac:dyDescent="0.3">
      <c r="B52" s="12" t="s">
        <v>1105</v>
      </c>
      <c r="C52" s="12" t="s">
        <v>304</v>
      </c>
      <c r="D52" s="12" t="s">
        <v>330</v>
      </c>
      <c r="E52" s="12" t="s">
        <v>2822</v>
      </c>
      <c r="F52" s="12" t="s">
        <v>2823</v>
      </c>
      <c r="G52" s="12" t="s">
        <v>2824</v>
      </c>
      <c r="H52" s="12" t="s">
        <v>1534</v>
      </c>
      <c r="I52" s="12" t="s">
        <v>1534</v>
      </c>
      <c r="J52" s="12" t="s">
        <v>1254</v>
      </c>
      <c r="K52" s="12" t="s">
        <v>1218</v>
      </c>
      <c r="L52" s="12" t="s">
        <v>1157</v>
      </c>
      <c r="M52" s="12" t="s">
        <v>1255</v>
      </c>
      <c r="N52" s="12" t="s">
        <v>259</v>
      </c>
      <c r="O52" s="12">
        <v>229</v>
      </c>
      <c r="P52" s="116">
        <v>459259.5</v>
      </c>
      <c r="Q52" s="12">
        <v>0</v>
      </c>
      <c r="R52" s="12" t="s">
        <v>249</v>
      </c>
      <c r="S52" s="12" t="s">
        <v>1531</v>
      </c>
      <c r="T52" s="12" t="s">
        <v>805</v>
      </c>
      <c r="U52" s="116">
        <v>383521.87199999997</v>
      </c>
      <c r="V52" s="116">
        <v>75737.627999999997</v>
      </c>
      <c r="W52" s="120">
        <v>0.16491248999999999</v>
      </c>
      <c r="X52" s="116">
        <v>75737.627999999997</v>
      </c>
      <c r="Y52" s="120">
        <v>0.16491248999999999</v>
      </c>
      <c r="Z52" s="12" t="s">
        <v>249</v>
      </c>
      <c r="AA52" s="12" t="s">
        <v>1531</v>
      </c>
      <c r="AB52" s="12" t="s">
        <v>2825</v>
      </c>
      <c r="AC52" s="116">
        <v>383521.87199999997</v>
      </c>
      <c r="AD52" s="116">
        <v>75737.627999999997</v>
      </c>
      <c r="AE52" s="120">
        <v>0.16491248999999999</v>
      </c>
      <c r="AF52" s="12" t="s">
        <v>1552</v>
      </c>
    </row>
    <row r="53" spans="2:32" ht="28.8" x14ac:dyDescent="0.3">
      <c r="B53" s="12" t="s">
        <v>1105</v>
      </c>
      <c r="C53" s="12" t="s">
        <v>304</v>
      </c>
      <c r="D53" s="12" t="s">
        <v>330</v>
      </c>
      <c r="E53" s="12" t="s">
        <v>2822</v>
      </c>
      <c r="F53" s="12" t="s">
        <v>2823</v>
      </c>
      <c r="G53" s="12" t="s">
        <v>2824</v>
      </c>
      <c r="H53" s="12" t="s">
        <v>1534</v>
      </c>
      <c r="I53" s="12" t="s">
        <v>1534</v>
      </c>
      <c r="J53" s="12" t="s">
        <v>1258</v>
      </c>
      <c r="K53" s="12" t="s">
        <v>1259</v>
      </c>
      <c r="L53" s="12" t="s">
        <v>1111</v>
      </c>
      <c r="M53" s="12" t="s">
        <v>1260</v>
      </c>
      <c r="N53" s="12" t="s">
        <v>259</v>
      </c>
      <c r="O53" s="12">
        <v>548</v>
      </c>
      <c r="P53" s="116">
        <v>63622.8</v>
      </c>
      <c r="Q53" s="12">
        <v>0</v>
      </c>
      <c r="R53" s="12" t="s">
        <v>246</v>
      </c>
      <c r="S53" s="12" t="s">
        <v>1531</v>
      </c>
      <c r="T53" s="12" t="s">
        <v>805</v>
      </c>
      <c r="U53" s="116">
        <v>37304.661599999999</v>
      </c>
      <c r="V53" s="116">
        <v>26318.1384</v>
      </c>
      <c r="W53" s="120">
        <v>0.41365890999999999</v>
      </c>
      <c r="X53" s="116">
        <v>26318.1384</v>
      </c>
      <c r="Y53" s="120">
        <v>0.41365890999999999</v>
      </c>
      <c r="Z53" s="12" t="s">
        <v>246</v>
      </c>
      <c r="AA53" s="12" t="s">
        <v>1531</v>
      </c>
      <c r="AB53" s="12" t="s">
        <v>2825</v>
      </c>
      <c r="AC53" s="116">
        <v>37304.661599999999</v>
      </c>
      <c r="AD53" s="116">
        <v>26318.1384</v>
      </c>
      <c r="AE53" s="120">
        <v>0.41365890999999999</v>
      </c>
      <c r="AF53" s="12" t="s">
        <v>1552</v>
      </c>
    </row>
    <row r="54" spans="2:32" ht="28.8" x14ac:dyDescent="0.3">
      <c r="B54" s="12" t="s">
        <v>1105</v>
      </c>
      <c r="C54" s="12" t="s">
        <v>304</v>
      </c>
      <c r="D54" s="12" t="s">
        <v>330</v>
      </c>
      <c r="E54" s="12" t="s">
        <v>2822</v>
      </c>
      <c r="F54" s="12" t="s">
        <v>2823</v>
      </c>
      <c r="G54" s="12" t="s">
        <v>2824</v>
      </c>
      <c r="H54" s="12" t="s">
        <v>1534</v>
      </c>
      <c r="I54" s="12" t="s">
        <v>1534</v>
      </c>
      <c r="J54" s="12" t="s">
        <v>1263</v>
      </c>
      <c r="K54" s="12" t="s">
        <v>1259</v>
      </c>
      <c r="L54" s="12" t="s">
        <v>1132</v>
      </c>
      <c r="M54" s="12" t="s">
        <v>1264</v>
      </c>
      <c r="N54" s="12" t="s">
        <v>259</v>
      </c>
      <c r="O54" s="12">
        <v>305</v>
      </c>
      <c r="P54" s="116">
        <v>74969</v>
      </c>
      <c r="Q54" s="12">
        <v>0</v>
      </c>
      <c r="R54" s="12" t="s">
        <v>249</v>
      </c>
      <c r="S54" s="12" t="s">
        <v>1531</v>
      </c>
      <c r="T54" s="12" t="s">
        <v>805</v>
      </c>
      <c r="U54" s="116">
        <v>53912.898000000001</v>
      </c>
      <c r="V54" s="116">
        <v>21056.101999999999</v>
      </c>
      <c r="W54" s="120">
        <v>0.28086411999999999</v>
      </c>
      <c r="X54" s="116">
        <v>21056.101999999999</v>
      </c>
      <c r="Y54" s="120">
        <v>0.28086411999999999</v>
      </c>
      <c r="Z54" s="12" t="s">
        <v>249</v>
      </c>
      <c r="AA54" s="12" t="s">
        <v>1531</v>
      </c>
      <c r="AB54" s="12" t="s">
        <v>2825</v>
      </c>
      <c r="AC54" s="116">
        <v>53912.898000000001</v>
      </c>
      <c r="AD54" s="116">
        <v>21056.101999999999</v>
      </c>
      <c r="AE54" s="120">
        <v>0.28086411999999999</v>
      </c>
      <c r="AF54" s="12" t="s">
        <v>1552</v>
      </c>
    </row>
    <row r="55" spans="2:32" ht="28.8" x14ac:dyDescent="0.3">
      <c r="B55" s="12" t="s">
        <v>1105</v>
      </c>
      <c r="C55" s="12" t="s">
        <v>304</v>
      </c>
      <c r="D55" s="12" t="s">
        <v>330</v>
      </c>
      <c r="E55" s="12" t="s">
        <v>2822</v>
      </c>
      <c r="F55" s="12" t="s">
        <v>2823</v>
      </c>
      <c r="G55" s="12" t="s">
        <v>2824</v>
      </c>
      <c r="H55" s="12" t="s">
        <v>1534</v>
      </c>
      <c r="I55" s="12" t="s">
        <v>1534</v>
      </c>
      <c r="J55" s="12" t="s">
        <v>1267</v>
      </c>
      <c r="K55" s="12" t="s">
        <v>1259</v>
      </c>
      <c r="L55" s="12" t="s">
        <v>1157</v>
      </c>
      <c r="M55" s="12" t="s">
        <v>1268</v>
      </c>
      <c r="N55" s="12" t="s">
        <v>259</v>
      </c>
      <c r="O55" s="12">
        <v>292</v>
      </c>
      <c r="P55" s="116">
        <v>156950</v>
      </c>
      <c r="Q55" s="12">
        <v>0</v>
      </c>
      <c r="R55" s="12" t="s">
        <v>259</v>
      </c>
      <c r="S55" s="12" t="s">
        <v>346</v>
      </c>
      <c r="T55" s="12" t="s">
        <v>805</v>
      </c>
      <c r="U55" s="116">
        <v>99075.6</v>
      </c>
      <c r="V55" s="116">
        <v>57874.400000000001</v>
      </c>
      <c r="W55" s="120">
        <v>0.36874419000000003</v>
      </c>
      <c r="X55" s="116">
        <v>57874.400000000001</v>
      </c>
      <c r="Y55" s="120">
        <v>0.36874419000000003</v>
      </c>
      <c r="Z55" s="12" t="s">
        <v>259</v>
      </c>
      <c r="AA55" s="12" t="s">
        <v>346</v>
      </c>
      <c r="AB55" s="12" t="s">
        <v>2828</v>
      </c>
      <c r="AC55" s="116">
        <v>99075.6</v>
      </c>
      <c r="AD55" s="116">
        <v>57874.400000000001</v>
      </c>
      <c r="AE55" s="120">
        <v>0.36874419000000003</v>
      </c>
      <c r="AF55" s="12" t="s">
        <v>1552</v>
      </c>
    </row>
    <row r="56" spans="2:32" ht="28.8" x14ac:dyDescent="0.3">
      <c r="B56" s="12" t="s">
        <v>1105</v>
      </c>
      <c r="C56" s="12" t="s">
        <v>304</v>
      </c>
      <c r="D56" s="12" t="s">
        <v>330</v>
      </c>
      <c r="E56" s="12" t="s">
        <v>2829</v>
      </c>
      <c r="F56" s="12" t="s">
        <v>2823</v>
      </c>
      <c r="G56" s="12" t="s">
        <v>2830</v>
      </c>
      <c r="H56" s="12" t="s">
        <v>1534</v>
      </c>
      <c r="I56" s="12" t="s">
        <v>1534</v>
      </c>
      <c r="J56" s="12" t="s">
        <v>1109</v>
      </c>
      <c r="K56" s="12" t="s">
        <v>1110</v>
      </c>
      <c r="L56" s="12" t="s">
        <v>1111</v>
      </c>
      <c r="M56" s="12" t="s">
        <v>1112</v>
      </c>
      <c r="N56" s="12" t="s">
        <v>254</v>
      </c>
      <c r="O56" s="12">
        <v>13</v>
      </c>
      <c r="P56" s="116">
        <v>17.315999999999999</v>
      </c>
      <c r="Q56" s="12">
        <v>0</v>
      </c>
      <c r="R56" s="12" t="s">
        <v>260</v>
      </c>
      <c r="S56" s="12" t="s">
        <v>2846</v>
      </c>
      <c r="T56" s="12" t="s">
        <v>805</v>
      </c>
      <c r="U56" s="116">
        <v>12.428000000000001</v>
      </c>
      <c r="V56" s="116">
        <v>4.8879999999999999</v>
      </c>
      <c r="W56" s="120">
        <v>0.28228228</v>
      </c>
      <c r="X56" s="116">
        <v>4.8879999999999999</v>
      </c>
      <c r="Y56" s="120">
        <v>0.28228228</v>
      </c>
      <c r="Z56" s="12" t="s">
        <v>260</v>
      </c>
      <c r="AA56" s="12" t="s">
        <v>2846</v>
      </c>
      <c r="AB56" s="12" t="s">
        <v>2949</v>
      </c>
      <c r="AC56" s="116">
        <v>12.428000000000001</v>
      </c>
      <c r="AD56" s="116">
        <v>4.8879999999999999</v>
      </c>
      <c r="AE56" s="120">
        <v>0.28228228</v>
      </c>
      <c r="AF56" s="12" t="s">
        <v>1552</v>
      </c>
    </row>
    <row r="57" spans="2:32" ht="28.8" x14ac:dyDescent="0.3">
      <c r="B57" s="12" t="s">
        <v>1105</v>
      </c>
      <c r="C57" s="12" t="s">
        <v>304</v>
      </c>
      <c r="D57" s="12" t="s">
        <v>330</v>
      </c>
      <c r="E57" s="12" t="s">
        <v>2829</v>
      </c>
      <c r="F57" s="12" t="s">
        <v>2823</v>
      </c>
      <c r="G57" s="12" t="s">
        <v>2830</v>
      </c>
      <c r="H57" s="12" t="s">
        <v>1534</v>
      </c>
      <c r="I57" s="12" t="s">
        <v>1534</v>
      </c>
      <c r="J57" s="12" t="s">
        <v>1119</v>
      </c>
      <c r="K57" s="12" t="s">
        <v>1110</v>
      </c>
      <c r="L57" s="12" t="s">
        <v>1111</v>
      </c>
      <c r="M57" s="12" t="s">
        <v>1120</v>
      </c>
      <c r="N57" s="12" t="s">
        <v>254</v>
      </c>
      <c r="O57" s="12">
        <v>217</v>
      </c>
      <c r="P57" s="116">
        <v>562.46400000000006</v>
      </c>
      <c r="Q57" s="12">
        <v>0</v>
      </c>
      <c r="R57" s="12" t="s">
        <v>256</v>
      </c>
      <c r="S57" s="12" t="s">
        <v>2846</v>
      </c>
      <c r="T57" s="12" t="s">
        <v>805</v>
      </c>
      <c r="U57" s="116">
        <v>224.70349999999999</v>
      </c>
      <c r="V57" s="116">
        <v>337.76049999999998</v>
      </c>
      <c r="W57" s="120">
        <v>0.60050154</v>
      </c>
      <c r="X57" s="116">
        <v>337.76049999999998</v>
      </c>
      <c r="Y57" s="120">
        <v>0.60050154</v>
      </c>
      <c r="Z57" s="12" t="s">
        <v>256</v>
      </c>
      <c r="AA57" s="12" t="s">
        <v>2846</v>
      </c>
      <c r="AB57" s="12" t="s">
        <v>2949</v>
      </c>
      <c r="AC57" s="116">
        <v>224.70349999999999</v>
      </c>
      <c r="AD57" s="116">
        <v>337.76049999999998</v>
      </c>
      <c r="AE57" s="120">
        <v>0.60050154</v>
      </c>
      <c r="AF57" s="12" t="s">
        <v>1552</v>
      </c>
    </row>
    <row r="58" spans="2:32" ht="28.8" x14ac:dyDescent="0.3">
      <c r="B58" s="12" t="s">
        <v>1105</v>
      </c>
      <c r="C58" s="12" t="s">
        <v>304</v>
      </c>
      <c r="D58" s="12" t="s">
        <v>330</v>
      </c>
      <c r="E58" s="12" t="s">
        <v>2829</v>
      </c>
      <c r="F58" s="12" t="s">
        <v>2823</v>
      </c>
      <c r="G58" s="12" t="s">
        <v>2830</v>
      </c>
      <c r="H58" s="12" t="s">
        <v>1534</v>
      </c>
      <c r="I58" s="12" t="s">
        <v>1534</v>
      </c>
      <c r="J58" s="12" t="s">
        <v>1125</v>
      </c>
      <c r="K58" s="12" t="s">
        <v>1110</v>
      </c>
      <c r="L58" s="12" t="s">
        <v>1111</v>
      </c>
      <c r="M58" s="12" t="s">
        <v>1126</v>
      </c>
      <c r="N58" s="12" t="s">
        <v>254</v>
      </c>
      <c r="O58" s="12">
        <v>318</v>
      </c>
      <c r="P58" s="116">
        <v>964.49400000000003</v>
      </c>
      <c r="Q58" s="12">
        <v>0</v>
      </c>
      <c r="R58" s="12" t="s">
        <v>256</v>
      </c>
      <c r="S58" s="12" t="s">
        <v>2846</v>
      </c>
      <c r="T58" s="12" t="s">
        <v>805</v>
      </c>
      <c r="U58" s="116">
        <v>413.24099999999999</v>
      </c>
      <c r="V58" s="116">
        <v>551.25300000000004</v>
      </c>
      <c r="W58" s="120">
        <v>0.57154632000000005</v>
      </c>
      <c r="X58" s="116">
        <v>551.25300000000004</v>
      </c>
      <c r="Y58" s="120">
        <v>0.57154632000000005</v>
      </c>
      <c r="Z58" s="12" t="s">
        <v>256</v>
      </c>
      <c r="AA58" s="12" t="s">
        <v>2846</v>
      </c>
      <c r="AB58" s="12" t="s">
        <v>2949</v>
      </c>
      <c r="AC58" s="116">
        <v>413.24099999999999</v>
      </c>
      <c r="AD58" s="116">
        <v>551.25300000000004</v>
      </c>
      <c r="AE58" s="120">
        <v>0.57154632000000005</v>
      </c>
      <c r="AF58" s="12" t="s">
        <v>1552</v>
      </c>
    </row>
    <row r="59" spans="2:32" ht="28.8" x14ac:dyDescent="0.3">
      <c r="B59" s="12" t="s">
        <v>1105</v>
      </c>
      <c r="C59" s="12" t="s">
        <v>304</v>
      </c>
      <c r="D59" s="12" t="s">
        <v>330</v>
      </c>
      <c r="E59" s="12" t="s">
        <v>2829</v>
      </c>
      <c r="F59" s="12" t="s">
        <v>2823</v>
      </c>
      <c r="G59" s="12" t="s">
        <v>2830</v>
      </c>
      <c r="H59" s="12" t="s">
        <v>1534</v>
      </c>
      <c r="I59" s="12" t="s">
        <v>1534</v>
      </c>
      <c r="J59" s="12" t="s">
        <v>1131</v>
      </c>
      <c r="K59" s="12" t="s">
        <v>1110</v>
      </c>
      <c r="L59" s="12" t="s">
        <v>1132</v>
      </c>
      <c r="M59" s="12" t="s">
        <v>1133</v>
      </c>
      <c r="N59" s="12" t="s">
        <v>254</v>
      </c>
      <c r="O59" s="12">
        <v>212</v>
      </c>
      <c r="P59" s="116">
        <v>697.69200000000001</v>
      </c>
      <c r="Q59" s="12">
        <v>0</v>
      </c>
      <c r="R59" s="12" t="s">
        <v>259</v>
      </c>
      <c r="S59" s="12" t="s">
        <v>2846</v>
      </c>
      <c r="T59" s="12" t="s">
        <v>805</v>
      </c>
      <c r="U59" s="116">
        <v>219.86519999999999</v>
      </c>
      <c r="V59" s="116">
        <v>477.82679999999999</v>
      </c>
      <c r="W59" s="120">
        <v>0.68486782000000002</v>
      </c>
      <c r="X59" s="116">
        <v>477.82679999999999</v>
      </c>
      <c r="Y59" s="120">
        <v>0.68486782000000002</v>
      </c>
      <c r="Z59" s="12" t="s">
        <v>259</v>
      </c>
      <c r="AA59" s="12" t="s">
        <v>2846</v>
      </c>
      <c r="AB59" s="12" t="s">
        <v>2949</v>
      </c>
      <c r="AC59" s="116">
        <v>219.86519999999999</v>
      </c>
      <c r="AD59" s="116">
        <v>477.82679999999999</v>
      </c>
      <c r="AE59" s="120">
        <v>0.68486782000000002</v>
      </c>
      <c r="AF59" s="12" t="s">
        <v>1552</v>
      </c>
    </row>
    <row r="60" spans="2:32" ht="28.8" x14ac:dyDescent="0.3">
      <c r="B60" s="12" t="s">
        <v>1105</v>
      </c>
      <c r="C60" s="12" t="s">
        <v>304</v>
      </c>
      <c r="D60" s="12" t="s">
        <v>330</v>
      </c>
      <c r="E60" s="12" t="s">
        <v>2829</v>
      </c>
      <c r="F60" s="12" t="s">
        <v>2823</v>
      </c>
      <c r="G60" s="12" t="s">
        <v>2830</v>
      </c>
      <c r="H60" s="12" t="s">
        <v>1534</v>
      </c>
      <c r="I60" s="12" t="s">
        <v>1534</v>
      </c>
      <c r="J60" s="12" t="s">
        <v>1138</v>
      </c>
      <c r="K60" s="12" t="s">
        <v>1110</v>
      </c>
      <c r="L60" s="12" t="s">
        <v>1132</v>
      </c>
      <c r="M60" s="12" t="s">
        <v>1139</v>
      </c>
      <c r="N60" s="12" t="s">
        <v>254</v>
      </c>
      <c r="O60" s="12">
        <v>457</v>
      </c>
      <c r="P60" s="116">
        <v>2314.248</v>
      </c>
      <c r="Q60" s="12">
        <v>0</v>
      </c>
      <c r="R60" s="12" t="s">
        <v>260</v>
      </c>
      <c r="S60" s="12" t="s">
        <v>2846</v>
      </c>
      <c r="T60" s="12" t="s">
        <v>805</v>
      </c>
      <c r="U60" s="116">
        <v>800.43550000000005</v>
      </c>
      <c r="V60" s="116">
        <v>1513.8125</v>
      </c>
      <c r="W60" s="120">
        <v>0.65412716999999998</v>
      </c>
      <c r="X60" s="116">
        <v>1513.8125</v>
      </c>
      <c r="Y60" s="120">
        <v>0.65412716999999998</v>
      </c>
      <c r="Z60" s="12" t="s">
        <v>260</v>
      </c>
      <c r="AA60" s="12" t="s">
        <v>2846</v>
      </c>
      <c r="AB60" s="12" t="s">
        <v>2949</v>
      </c>
      <c r="AC60" s="116">
        <v>800.43550000000005</v>
      </c>
      <c r="AD60" s="116">
        <v>1513.8125</v>
      </c>
      <c r="AE60" s="120">
        <v>0.65412716999999998</v>
      </c>
      <c r="AF60" s="12" t="s">
        <v>1552</v>
      </c>
    </row>
    <row r="61" spans="2:32" ht="28.8" x14ac:dyDescent="0.3">
      <c r="B61" s="12" t="s">
        <v>1105</v>
      </c>
      <c r="C61" s="12" t="s">
        <v>304</v>
      </c>
      <c r="D61" s="12" t="s">
        <v>330</v>
      </c>
      <c r="E61" s="12" t="s">
        <v>2829</v>
      </c>
      <c r="F61" s="12" t="s">
        <v>2823</v>
      </c>
      <c r="G61" s="12" t="s">
        <v>2830</v>
      </c>
      <c r="H61" s="12" t="s">
        <v>1534</v>
      </c>
      <c r="I61" s="12" t="s">
        <v>1534</v>
      </c>
      <c r="J61" s="12" t="s">
        <v>1144</v>
      </c>
      <c r="K61" s="12" t="s">
        <v>1110</v>
      </c>
      <c r="L61" s="12" t="s">
        <v>1132</v>
      </c>
      <c r="M61" s="12" t="s">
        <v>1145</v>
      </c>
      <c r="N61" s="12" t="s">
        <v>254</v>
      </c>
      <c r="O61" s="12">
        <v>387</v>
      </c>
      <c r="P61" s="116">
        <v>2329.7399999999998</v>
      </c>
      <c r="Q61" s="12">
        <v>0</v>
      </c>
      <c r="R61" s="12" t="s">
        <v>254</v>
      </c>
      <c r="S61" s="12" t="s">
        <v>346</v>
      </c>
      <c r="T61" s="12" t="s">
        <v>805</v>
      </c>
      <c r="U61" s="116">
        <v>1024.6599000000001</v>
      </c>
      <c r="V61" s="116">
        <v>1305.0800999999999</v>
      </c>
      <c r="W61" s="120">
        <v>0.56018272000000002</v>
      </c>
      <c r="X61" s="116">
        <v>1305.0800999999999</v>
      </c>
      <c r="Y61" s="120">
        <v>0.56018272000000002</v>
      </c>
      <c r="Z61" s="12" t="s">
        <v>254</v>
      </c>
      <c r="AA61" s="12" t="s">
        <v>346</v>
      </c>
      <c r="AB61" s="12" t="s">
        <v>2828</v>
      </c>
      <c r="AC61" s="116">
        <v>1024.6599000000001</v>
      </c>
      <c r="AD61" s="116">
        <v>1305.0800999999999</v>
      </c>
      <c r="AE61" s="120">
        <v>0.56018272000000002</v>
      </c>
      <c r="AF61" s="12" t="s">
        <v>1552</v>
      </c>
    </row>
    <row r="62" spans="2:32" ht="28.8" x14ac:dyDescent="0.3">
      <c r="B62" s="12" t="s">
        <v>1105</v>
      </c>
      <c r="C62" s="12" t="s">
        <v>304</v>
      </c>
      <c r="D62" s="12" t="s">
        <v>330</v>
      </c>
      <c r="E62" s="12" t="s">
        <v>2829</v>
      </c>
      <c r="F62" s="12" t="s">
        <v>2823</v>
      </c>
      <c r="G62" s="12" t="s">
        <v>2830</v>
      </c>
      <c r="H62" s="12" t="s">
        <v>1534</v>
      </c>
      <c r="I62" s="12" t="s">
        <v>1534</v>
      </c>
      <c r="J62" s="12" t="s">
        <v>1150</v>
      </c>
      <c r="K62" s="12" t="s">
        <v>1110</v>
      </c>
      <c r="L62" s="12" t="s">
        <v>1132</v>
      </c>
      <c r="M62" s="12" t="s">
        <v>1151</v>
      </c>
      <c r="N62" s="12" t="s">
        <v>254</v>
      </c>
      <c r="O62" s="12">
        <v>49</v>
      </c>
      <c r="P62" s="116">
        <v>437.32499999999999</v>
      </c>
      <c r="Q62" s="12">
        <v>0</v>
      </c>
      <c r="R62" s="12" t="s">
        <v>256</v>
      </c>
      <c r="S62" s="12" t="s">
        <v>2846</v>
      </c>
      <c r="T62" s="12" t="s">
        <v>805</v>
      </c>
      <c r="U62" s="116">
        <v>137.0138</v>
      </c>
      <c r="V62" s="116">
        <v>300.31119999999999</v>
      </c>
      <c r="W62" s="120">
        <v>0.68670028000000005</v>
      </c>
      <c r="X62" s="116">
        <v>300.31119999999999</v>
      </c>
      <c r="Y62" s="120">
        <v>0.68670028000000005</v>
      </c>
      <c r="Z62" s="12" t="s">
        <v>256</v>
      </c>
      <c r="AA62" s="12" t="s">
        <v>2846</v>
      </c>
      <c r="AB62" s="12" t="s">
        <v>2949</v>
      </c>
      <c r="AC62" s="116">
        <v>137.0138</v>
      </c>
      <c r="AD62" s="116">
        <v>300.31119999999999</v>
      </c>
      <c r="AE62" s="120">
        <v>0.68670028000000005</v>
      </c>
      <c r="AF62" s="12" t="s">
        <v>1552</v>
      </c>
    </row>
    <row r="63" spans="2:32" ht="28.8" x14ac:dyDescent="0.3">
      <c r="B63" s="12" t="s">
        <v>1105</v>
      </c>
      <c r="C63" s="12" t="s">
        <v>304</v>
      </c>
      <c r="D63" s="12" t="s">
        <v>330</v>
      </c>
      <c r="E63" s="12" t="s">
        <v>2829</v>
      </c>
      <c r="F63" s="12" t="s">
        <v>2823</v>
      </c>
      <c r="G63" s="12" t="s">
        <v>2830</v>
      </c>
      <c r="H63" s="12" t="s">
        <v>1534</v>
      </c>
      <c r="I63" s="12" t="s">
        <v>1534</v>
      </c>
      <c r="J63" s="12" t="s">
        <v>1156</v>
      </c>
      <c r="K63" s="12" t="s">
        <v>1110</v>
      </c>
      <c r="L63" s="12" t="s">
        <v>1157</v>
      </c>
      <c r="M63" s="12" t="s">
        <v>1158</v>
      </c>
      <c r="N63" s="12" t="s">
        <v>254</v>
      </c>
      <c r="O63" s="12">
        <v>255</v>
      </c>
      <c r="P63" s="116">
        <v>2441.88</v>
      </c>
      <c r="Q63" s="12">
        <v>0</v>
      </c>
      <c r="R63" s="12" t="s">
        <v>256</v>
      </c>
      <c r="S63" s="12" t="s">
        <v>2846</v>
      </c>
      <c r="T63" s="12" t="s">
        <v>805</v>
      </c>
      <c r="U63" s="116">
        <v>701.55600000000004</v>
      </c>
      <c r="V63" s="116">
        <v>1740.3240000000001</v>
      </c>
      <c r="W63" s="120">
        <v>0.71269841</v>
      </c>
      <c r="X63" s="116">
        <v>1740.3240000000001</v>
      </c>
      <c r="Y63" s="120">
        <v>0.71269841</v>
      </c>
      <c r="Z63" s="12" t="s">
        <v>256</v>
      </c>
      <c r="AA63" s="12" t="s">
        <v>2846</v>
      </c>
      <c r="AB63" s="12" t="s">
        <v>2949</v>
      </c>
      <c r="AC63" s="116">
        <v>701.55600000000004</v>
      </c>
      <c r="AD63" s="116">
        <v>1740.3240000000001</v>
      </c>
      <c r="AE63" s="120">
        <v>0.71269841</v>
      </c>
      <c r="AF63" s="12" t="s">
        <v>1552</v>
      </c>
    </row>
    <row r="64" spans="2:32" ht="28.8" x14ac:dyDescent="0.3">
      <c r="B64" s="12" t="s">
        <v>1105</v>
      </c>
      <c r="C64" s="12" t="s">
        <v>304</v>
      </c>
      <c r="D64" s="12" t="s">
        <v>330</v>
      </c>
      <c r="E64" s="12" t="s">
        <v>2829</v>
      </c>
      <c r="F64" s="12" t="s">
        <v>2823</v>
      </c>
      <c r="G64" s="12" t="s">
        <v>2830</v>
      </c>
      <c r="H64" s="12" t="s">
        <v>1534</v>
      </c>
      <c r="I64" s="12" t="s">
        <v>1534</v>
      </c>
      <c r="J64" s="12" t="s">
        <v>1163</v>
      </c>
      <c r="K64" s="12" t="s">
        <v>1110</v>
      </c>
      <c r="L64" s="12" t="s">
        <v>1157</v>
      </c>
      <c r="M64" s="12" t="s">
        <v>1164</v>
      </c>
      <c r="N64" s="12" t="s">
        <v>254</v>
      </c>
      <c r="O64" s="12">
        <v>297</v>
      </c>
      <c r="P64" s="116">
        <v>3250.3679999999999</v>
      </c>
      <c r="Q64" s="12">
        <v>0</v>
      </c>
      <c r="R64" s="12" t="s">
        <v>260</v>
      </c>
      <c r="S64" s="12" t="s">
        <v>2846</v>
      </c>
      <c r="T64" s="12" t="s">
        <v>805</v>
      </c>
      <c r="U64" s="116">
        <v>1090.5246</v>
      </c>
      <c r="V64" s="116">
        <v>2159.8434000000002</v>
      </c>
      <c r="W64" s="120">
        <v>0.66449195999999999</v>
      </c>
      <c r="X64" s="116">
        <v>2159.8434000000002</v>
      </c>
      <c r="Y64" s="120">
        <v>0.66449195999999999</v>
      </c>
      <c r="Z64" s="12" t="s">
        <v>260</v>
      </c>
      <c r="AA64" s="12" t="s">
        <v>2846</v>
      </c>
      <c r="AB64" s="12" t="s">
        <v>2949</v>
      </c>
      <c r="AC64" s="116">
        <v>1090.5246</v>
      </c>
      <c r="AD64" s="116">
        <v>2159.8434000000002</v>
      </c>
      <c r="AE64" s="120">
        <v>0.66449195999999999</v>
      </c>
      <c r="AF64" s="12" t="s">
        <v>1552</v>
      </c>
    </row>
    <row r="65" spans="2:32" ht="28.8" x14ac:dyDescent="0.3">
      <c r="B65" s="12" t="s">
        <v>1105</v>
      </c>
      <c r="C65" s="12" t="s">
        <v>304</v>
      </c>
      <c r="D65" s="12" t="s">
        <v>330</v>
      </c>
      <c r="E65" s="12" t="s">
        <v>2829</v>
      </c>
      <c r="F65" s="12" t="s">
        <v>2823</v>
      </c>
      <c r="G65" s="12" t="s">
        <v>2830</v>
      </c>
      <c r="H65" s="12" t="s">
        <v>1534</v>
      </c>
      <c r="I65" s="12" t="s">
        <v>1534</v>
      </c>
      <c r="J65" s="12" t="s">
        <v>1169</v>
      </c>
      <c r="K65" s="12" t="s">
        <v>1110</v>
      </c>
      <c r="L65" s="12" t="s">
        <v>1157</v>
      </c>
      <c r="M65" s="12" t="s">
        <v>1170</v>
      </c>
      <c r="N65" s="12" t="s">
        <v>254</v>
      </c>
      <c r="O65" s="12">
        <v>39</v>
      </c>
      <c r="P65" s="116">
        <v>539.37</v>
      </c>
      <c r="Q65" s="12">
        <v>0</v>
      </c>
      <c r="R65" s="12" t="s">
        <v>259</v>
      </c>
      <c r="S65" s="12" t="s">
        <v>2846</v>
      </c>
      <c r="T65" s="12" t="s">
        <v>805</v>
      </c>
      <c r="U65" s="116">
        <v>170.5275</v>
      </c>
      <c r="V65" s="116">
        <v>368.84249999999997</v>
      </c>
      <c r="W65" s="120">
        <v>0.68383948000000006</v>
      </c>
      <c r="X65" s="116">
        <v>368.84249999999997</v>
      </c>
      <c r="Y65" s="120">
        <v>0.68383948000000006</v>
      </c>
      <c r="Z65" s="12" t="s">
        <v>259</v>
      </c>
      <c r="AA65" s="12" t="s">
        <v>2846</v>
      </c>
      <c r="AB65" s="12" t="s">
        <v>2949</v>
      </c>
      <c r="AC65" s="116">
        <v>170.5275</v>
      </c>
      <c r="AD65" s="116">
        <v>368.84249999999997</v>
      </c>
      <c r="AE65" s="120">
        <v>0.68383948000000006</v>
      </c>
      <c r="AF65" s="12" t="s">
        <v>1552</v>
      </c>
    </row>
    <row r="66" spans="2:32" ht="28.8" x14ac:dyDescent="0.3">
      <c r="B66" s="12" t="s">
        <v>1105</v>
      </c>
      <c r="C66" s="12" t="s">
        <v>304</v>
      </c>
      <c r="D66" s="12" t="s">
        <v>330</v>
      </c>
      <c r="E66" s="12" t="s">
        <v>2829</v>
      </c>
      <c r="F66" s="12" t="s">
        <v>2823</v>
      </c>
      <c r="G66" s="12" t="s">
        <v>2830</v>
      </c>
      <c r="H66" s="12" t="s">
        <v>1534</v>
      </c>
      <c r="I66" s="12" t="s">
        <v>1534</v>
      </c>
      <c r="J66" s="12" t="s">
        <v>1175</v>
      </c>
      <c r="K66" s="12" t="s">
        <v>1176</v>
      </c>
      <c r="L66" s="12" t="s">
        <v>1111</v>
      </c>
      <c r="M66" s="12" t="s">
        <v>1177</v>
      </c>
      <c r="N66" s="12" t="s">
        <v>256</v>
      </c>
      <c r="O66" s="12">
        <v>204</v>
      </c>
      <c r="P66" s="116">
        <v>263.36399999999998</v>
      </c>
      <c r="Q66" s="12">
        <v>0</v>
      </c>
      <c r="R66" s="12" t="s">
        <v>260</v>
      </c>
      <c r="S66" s="12" t="s">
        <v>2846</v>
      </c>
      <c r="T66" s="12" t="s">
        <v>2826</v>
      </c>
      <c r="U66" s="116">
        <v>298.26839999999999</v>
      </c>
      <c r="V66" s="116">
        <v>-34.904400000000003</v>
      </c>
      <c r="W66" s="120">
        <v>-0.13253292</v>
      </c>
      <c r="X66" s="116">
        <v>0</v>
      </c>
      <c r="Y66" s="120">
        <v>0</v>
      </c>
      <c r="Z66" s="12" t="s">
        <v>256</v>
      </c>
      <c r="AA66" s="12" t="s">
        <v>346</v>
      </c>
      <c r="AB66" s="12" t="s">
        <v>2827</v>
      </c>
      <c r="AC66" s="116">
        <v>263.36399999999998</v>
      </c>
      <c r="AD66" s="116">
        <v>0</v>
      </c>
      <c r="AE66" s="120">
        <v>0</v>
      </c>
      <c r="AF66" s="12" t="s">
        <v>1552</v>
      </c>
    </row>
    <row r="67" spans="2:32" ht="28.8" x14ac:dyDescent="0.3">
      <c r="B67" s="12" t="s">
        <v>1105</v>
      </c>
      <c r="C67" s="12" t="s">
        <v>304</v>
      </c>
      <c r="D67" s="12" t="s">
        <v>330</v>
      </c>
      <c r="E67" s="12" t="s">
        <v>2829</v>
      </c>
      <c r="F67" s="12" t="s">
        <v>2823</v>
      </c>
      <c r="G67" s="12" t="s">
        <v>2830</v>
      </c>
      <c r="H67" s="12" t="s">
        <v>1534</v>
      </c>
      <c r="I67" s="12" t="s">
        <v>1534</v>
      </c>
      <c r="J67" s="12" t="s">
        <v>1181</v>
      </c>
      <c r="K67" s="12" t="s">
        <v>1176</v>
      </c>
      <c r="L67" s="12" t="s">
        <v>1111</v>
      </c>
      <c r="M67" s="12" t="s">
        <v>1182</v>
      </c>
      <c r="N67" s="12" t="s">
        <v>256</v>
      </c>
      <c r="O67" s="12">
        <v>309</v>
      </c>
      <c r="P67" s="116">
        <v>598.37850000000003</v>
      </c>
      <c r="Q67" s="12">
        <v>0</v>
      </c>
      <c r="R67" s="12" t="s">
        <v>256</v>
      </c>
      <c r="S67" s="12" t="s">
        <v>346</v>
      </c>
      <c r="T67" s="12" t="s">
        <v>805</v>
      </c>
      <c r="U67" s="116">
        <v>523.50779999999997</v>
      </c>
      <c r="V67" s="116">
        <v>74.870699999999999</v>
      </c>
      <c r="W67" s="120">
        <v>0.12512264000000001</v>
      </c>
      <c r="X67" s="116">
        <v>74.870699999999999</v>
      </c>
      <c r="Y67" s="120">
        <v>0.12512264000000001</v>
      </c>
      <c r="Z67" s="12" t="s">
        <v>256</v>
      </c>
      <c r="AA67" s="12" t="s">
        <v>346</v>
      </c>
      <c r="AB67" s="12" t="s">
        <v>2828</v>
      </c>
      <c r="AC67" s="116">
        <v>523.50779999999997</v>
      </c>
      <c r="AD67" s="116">
        <v>74.870699999999999</v>
      </c>
      <c r="AE67" s="120">
        <v>0.12512264000000001</v>
      </c>
      <c r="AF67" s="12" t="s">
        <v>1552</v>
      </c>
    </row>
    <row r="68" spans="2:32" ht="28.8" x14ac:dyDescent="0.3">
      <c r="B68" s="12" t="s">
        <v>1105</v>
      </c>
      <c r="C68" s="12" t="s">
        <v>304</v>
      </c>
      <c r="D68" s="12" t="s">
        <v>330</v>
      </c>
      <c r="E68" s="12" t="s">
        <v>2829</v>
      </c>
      <c r="F68" s="12" t="s">
        <v>2823</v>
      </c>
      <c r="G68" s="12" t="s">
        <v>2830</v>
      </c>
      <c r="H68" s="12" t="s">
        <v>1534</v>
      </c>
      <c r="I68" s="12" t="s">
        <v>1534</v>
      </c>
      <c r="J68" s="12" t="s">
        <v>1185</v>
      </c>
      <c r="K68" s="12" t="s">
        <v>1176</v>
      </c>
      <c r="L68" s="12" t="s">
        <v>1111</v>
      </c>
      <c r="M68" s="12" t="s">
        <v>1186</v>
      </c>
      <c r="N68" s="12" t="s">
        <v>256</v>
      </c>
      <c r="O68" s="12">
        <v>281</v>
      </c>
      <c r="P68" s="116">
        <v>703.06200000000001</v>
      </c>
      <c r="Q68" s="12">
        <v>0</v>
      </c>
      <c r="R68" s="12" t="s">
        <v>260</v>
      </c>
      <c r="S68" s="12" t="s">
        <v>2846</v>
      </c>
      <c r="T68" s="12" t="s">
        <v>805</v>
      </c>
      <c r="U68" s="116">
        <v>402.89780000000002</v>
      </c>
      <c r="V68" s="116">
        <v>300.16419999999999</v>
      </c>
      <c r="W68" s="120">
        <v>0.42693845000000002</v>
      </c>
      <c r="X68" s="116">
        <v>300.16419999999999</v>
      </c>
      <c r="Y68" s="120">
        <v>0.42693845000000002</v>
      </c>
      <c r="Z68" s="12" t="s">
        <v>260</v>
      </c>
      <c r="AA68" s="12" t="s">
        <v>2846</v>
      </c>
      <c r="AB68" s="12" t="s">
        <v>2949</v>
      </c>
      <c r="AC68" s="116">
        <v>402.89780000000002</v>
      </c>
      <c r="AD68" s="116">
        <v>300.16419999999999</v>
      </c>
      <c r="AE68" s="120">
        <v>0.42693845000000002</v>
      </c>
      <c r="AF68" s="12" t="s">
        <v>1552</v>
      </c>
    </row>
    <row r="69" spans="2:32" ht="28.8" x14ac:dyDescent="0.3">
      <c r="B69" s="12" t="s">
        <v>1105</v>
      </c>
      <c r="C69" s="12" t="s">
        <v>304</v>
      </c>
      <c r="D69" s="12" t="s">
        <v>330</v>
      </c>
      <c r="E69" s="12" t="s">
        <v>2829</v>
      </c>
      <c r="F69" s="12" t="s">
        <v>2823</v>
      </c>
      <c r="G69" s="12" t="s">
        <v>2830</v>
      </c>
      <c r="H69" s="12" t="s">
        <v>1534</v>
      </c>
      <c r="I69" s="12" t="s">
        <v>1534</v>
      </c>
      <c r="J69" s="12" t="s">
        <v>1189</v>
      </c>
      <c r="K69" s="12" t="s">
        <v>1176</v>
      </c>
      <c r="L69" s="12" t="s">
        <v>1132</v>
      </c>
      <c r="M69" s="12" t="s">
        <v>1190</v>
      </c>
      <c r="N69" s="12" t="s">
        <v>256</v>
      </c>
      <c r="O69" s="12">
        <v>318</v>
      </c>
      <c r="P69" s="116">
        <v>1249.74</v>
      </c>
      <c r="Q69" s="12">
        <v>0</v>
      </c>
      <c r="R69" s="12" t="s">
        <v>260</v>
      </c>
      <c r="S69" s="12" t="s">
        <v>2846</v>
      </c>
      <c r="T69" s="12" t="s">
        <v>805</v>
      </c>
      <c r="U69" s="116">
        <v>756.10860000000002</v>
      </c>
      <c r="V69" s="116">
        <v>493.63139999999999</v>
      </c>
      <c r="W69" s="120">
        <v>0.39498728</v>
      </c>
      <c r="X69" s="116">
        <v>493.63139999999999</v>
      </c>
      <c r="Y69" s="120">
        <v>0.39498728</v>
      </c>
      <c r="Z69" s="12" t="s">
        <v>260</v>
      </c>
      <c r="AA69" s="12" t="s">
        <v>2846</v>
      </c>
      <c r="AB69" s="12" t="s">
        <v>2949</v>
      </c>
      <c r="AC69" s="116">
        <v>756.10860000000002</v>
      </c>
      <c r="AD69" s="116">
        <v>493.63139999999999</v>
      </c>
      <c r="AE69" s="120">
        <v>0.39498728</v>
      </c>
      <c r="AF69" s="12" t="s">
        <v>1552</v>
      </c>
    </row>
    <row r="70" spans="2:32" ht="28.8" x14ac:dyDescent="0.3">
      <c r="B70" s="12" t="s">
        <v>1105</v>
      </c>
      <c r="C70" s="12" t="s">
        <v>304</v>
      </c>
      <c r="D70" s="12" t="s">
        <v>330</v>
      </c>
      <c r="E70" s="12" t="s">
        <v>2829</v>
      </c>
      <c r="F70" s="12" t="s">
        <v>2823</v>
      </c>
      <c r="G70" s="12" t="s">
        <v>2830</v>
      </c>
      <c r="H70" s="12" t="s">
        <v>1534</v>
      </c>
      <c r="I70" s="12" t="s">
        <v>1534</v>
      </c>
      <c r="J70" s="12" t="s">
        <v>1193</v>
      </c>
      <c r="K70" s="12" t="s">
        <v>1176</v>
      </c>
      <c r="L70" s="12" t="s">
        <v>1132</v>
      </c>
      <c r="M70" s="12" t="s">
        <v>1194</v>
      </c>
      <c r="N70" s="12" t="s">
        <v>256</v>
      </c>
      <c r="O70" s="12">
        <v>36</v>
      </c>
      <c r="P70" s="116">
        <v>149.68799999999999</v>
      </c>
      <c r="Q70" s="12">
        <v>0</v>
      </c>
      <c r="R70" s="12" t="s">
        <v>254</v>
      </c>
      <c r="S70" s="12" t="s">
        <v>2846</v>
      </c>
      <c r="T70" s="12" t="s">
        <v>805</v>
      </c>
      <c r="U70" s="116">
        <v>47.152799999999999</v>
      </c>
      <c r="V70" s="116">
        <v>102.5352</v>
      </c>
      <c r="W70" s="120">
        <v>0.68499277999999997</v>
      </c>
      <c r="X70" s="116">
        <v>102.5352</v>
      </c>
      <c r="Y70" s="120">
        <v>0.68499277999999997</v>
      </c>
      <c r="Z70" s="12" t="s">
        <v>254</v>
      </c>
      <c r="AA70" s="12" t="s">
        <v>2846</v>
      </c>
      <c r="AB70" s="12" t="s">
        <v>2949</v>
      </c>
      <c r="AC70" s="116">
        <v>47.152799999999999</v>
      </c>
      <c r="AD70" s="116">
        <v>102.5352</v>
      </c>
      <c r="AE70" s="120">
        <v>0.68499277999999997</v>
      </c>
      <c r="AF70" s="12" t="s">
        <v>1552</v>
      </c>
    </row>
    <row r="71" spans="2:32" ht="28.8" x14ac:dyDescent="0.3">
      <c r="B71" s="12" t="s">
        <v>1105</v>
      </c>
      <c r="C71" s="12" t="s">
        <v>304</v>
      </c>
      <c r="D71" s="12" t="s">
        <v>330</v>
      </c>
      <c r="E71" s="12" t="s">
        <v>2829</v>
      </c>
      <c r="F71" s="12" t="s">
        <v>2823</v>
      </c>
      <c r="G71" s="12" t="s">
        <v>2830</v>
      </c>
      <c r="H71" s="12" t="s">
        <v>1534</v>
      </c>
      <c r="I71" s="12" t="s">
        <v>1534</v>
      </c>
      <c r="J71" s="12" t="s">
        <v>1197</v>
      </c>
      <c r="K71" s="12" t="s">
        <v>1176</v>
      </c>
      <c r="L71" s="12" t="s">
        <v>1132</v>
      </c>
      <c r="M71" s="12" t="s">
        <v>1198</v>
      </c>
      <c r="N71" s="12" t="s">
        <v>256</v>
      </c>
      <c r="O71" s="12">
        <v>87</v>
      </c>
      <c r="P71" s="116">
        <v>410.29199999999997</v>
      </c>
      <c r="Q71" s="12">
        <v>0</v>
      </c>
      <c r="R71" s="12" t="s">
        <v>254</v>
      </c>
      <c r="S71" s="12" t="s">
        <v>2846</v>
      </c>
      <c r="T71" s="12" t="s">
        <v>805</v>
      </c>
      <c r="U71" s="116">
        <v>147.43889999999999</v>
      </c>
      <c r="V71" s="116">
        <v>262.85309999999998</v>
      </c>
      <c r="W71" s="120">
        <v>0.64064885000000005</v>
      </c>
      <c r="X71" s="116">
        <v>262.85309999999998</v>
      </c>
      <c r="Y71" s="120">
        <v>0.64064885000000005</v>
      </c>
      <c r="Z71" s="12" t="s">
        <v>254</v>
      </c>
      <c r="AA71" s="12" t="s">
        <v>2846</v>
      </c>
      <c r="AB71" s="12" t="s">
        <v>2949</v>
      </c>
      <c r="AC71" s="116">
        <v>147.43889999999999</v>
      </c>
      <c r="AD71" s="116">
        <v>262.85309999999998</v>
      </c>
      <c r="AE71" s="120">
        <v>0.64064885000000005</v>
      </c>
      <c r="AF71" s="12" t="s">
        <v>1552</v>
      </c>
    </row>
    <row r="72" spans="2:32" ht="28.8" x14ac:dyDescent="0.3">
      <c r="B72" s="12" t="s">
        <v>1105</v>
      </c>
      <c r="C72" s="12" t="s">
        <v>304</v>
      </c>
      <c r="D72" s="12" t="s">
        <v>330</v>
      </c>
      <c r="E72" s="12" t="s">
        <v>2829</v>
      </c>
      <c r="F72" s="12" t="s">
        <v>2823</v>
      </c>
      <c r="G72" s="12" t="s">
        <v>2830</v>
      </c>
      <c r="H72" s="12" t="s">
        <v>1534</v>
      </c>
      <c r="I72" s="12" t="s">
        <v>1534</v>
      </c>
      <c r="J72" s="12" t="s">
        <v>1201</v>
      </c>
      <c r="K72" s="12" t="s">
        <v>1176</v>
      </c>
      <c r="L72" s="12" t="s">
        <v>1132</v>
      </c>
      <c r="M72" s="12" t="s">
        <v>1202</v>
      </c>
      <c r="N72" s="12" t="s">
        <v>256</v>
      </c>
      <c r="O72" s="12">
        <v>596</v>
      </c>
      <c r="P72" s="116">
        <v>3558.12</v>
      </c>
      <c r="Q72" s="12">
        <v>0</v>
      </c>
      <c r="R72" s="12" t="s">
        <v>259</v>
      </c>
      <c r="S72" s="12" t="s">
        <v>2846</v>
      </c>
      <c r="T72" s="12" t="s">
        <v>2826</v>
      </c>
      <c r="U72" s="116">
        <v>3682.4456</v>
      </c>
      <c r="V72" s="116">
        <v>-124.32559999999999</v>
      </c>
      <c r="W72" s="120">
        <v>-3.4941369999999999E-2</v>
      </c>
      <c r="X72" s="116">
        <v>0</v>
      </c>
      <c r="Y72" s="120">
        <v>0</v>
      </c>
      <c r="Z72" s="12" t="s">
        <v>256</v>
      </c>
      <c r="AA72" s="12" t="s">
        <v>346</v>
      </c>
      <c r="AB72" s="12" t="s">
        <v>2827</v>
      </c>
      <c r="AC72" s="116">
        <v>3558.12</v>
      </c>
      <c r="AD72" s="116">
        <v>0</v>
      </c>
      <c r="AE72" s="120">
        <v>0</v>
      </c>
      <c r="AF72" s="12" t="s">
        <v>1552</v>
      </c>
    </row>
    <row r="73" spans="2:32" ht="28.8" x14ac:dyDescent="0.3">
      <c r="B73" s="12" t="s">
        <v>1105</v>
      </c>
      <c r="C73" s="12" t="s">
        <v>304</v>
      </c>
      <c r="D73" s="12" t="s">
        <v>330</v>
      </c>
      <c r="E73" s="12" t="s">
        <v>2829</v>
      </c>
      <c r="F73" s="12" t="s">
        <v>2823</v>
      </c>
      <c r="G73" s="12" t="s">
        <v>2830</v>
      </c>
      <c r="H73" s="12" t="s">
        <v>1534</v>
      </c>
      <c r="I73" s="12" t="s">
        <v>1534</v>
      </c>
      <c r="J73" s="12" t="s">
        <v>1205</v>
      </c>
      <c r="K73" s="12" t="s">
        <v>1176</v>
      </c>
      <c r="L73" s="12" t="s">
        <v>1157</v>
      </c>
      <c r="M73" s="12" t="s">
        <v>1206</v>
      </c>
      <c r="N73" s="12" t="s">
        <v>256</v>
      </c>
      <c r="O73" s="12">
        <v>137</v>
      </c>
      <c r="P73" s="116">
        <v>1764.56</v>
      </c>
      <c r="Q73" s="12">
        <v>0</v>
      </c>
      <c r="R73" s="12" t="s">
        <v>260</v>
      </c>
      <c r="S73" s="12" t="s">
        <v>2846</v>
      </c>
      <c r="T73" s="12" t="s">
        <v>805</v>
      </c>
      <c r="U73" s="116">
        <v>1230.8765000000001</v>
      </c>
      <c r="V73" s="116">
        <v>533.68349999999998</v>
      </c>
      <c r="W73" s="120">
        <v>0.30244565000000001</v>
      </c>
      <c r="X73" s="116">
        <v>533.68349999999998</v>
      </c>
      <c r="Y73" s="120">
        <v>0.30244565000000001</v>
      </c>
      <c r="Z73" s="12" t="s">
        <v>260</v>
      </c>
      <c r="AA73" s="12" t="s">
        <v>2846</v>
      </c>
      <c r="AB73" s="12" t="s">
        <v>2949</v>
      </c>
      <c r="AC73" s="116">
        <v>1230.8765000000001</v>
      </c>
      <c r="AD73" s="116">
        <v>533.68349999999998</v>
      </c>
      <c r="AE73" s="120">
        <v>0.30244565000000001</v>
      </c>
      <c r="AF73" s="12" t="s">
        <v>1552</v>
      </c>
    </row>
    <row r="74" spans="2:32" ht="28.8" x14ac:dyDescent="0.3">
      <c r="B74" s="12" t="s">
        <v>1105</v>
      </c>
      <c r="C74" s="12" t="s">
        <v>304</v>
      </c>
      <c r="D74" s="12" t="s">
        <v>330</v>
      </c>
      <c r="E74" s="12" t="s">
        <v>2829</v>
      </c>
      <c r="F74" s="12" t="s">
        <v>2823</v>
      </c>
      <c r="G74" s="12" t="s">
        <v>2830</v>
      </c>
      <c r="H74" s="12" t="s">
        <v>1534</v>
      </c>
      <c r="I74" s="12" t="s">
        <v>1534</v>
      </c>
      <c r="J74" s="12" t="s">
        <v>1209</v>
      </c>
      <c r="K74" s="12" t="s">
        <v>1176</v>
      </c>
      <c r="L74" s="12" t="s">
        <v>1157</v>
      </c>
      <c r="M74" s="12" t="s">
        <v>1210</v>
      </c>
      <c r="N74" s="12" t="s">
        <v>256</v>
      </c>
      <c r="O74" s="12">
        <v>359</v>
      </c>
      <c r="P74" s="116">
        <v>6321.99</v>
      </c>
      <c r="Q74" s="12">
        <v>0</v>
      </c>
      <c r="R74" s="12" t="s">
        <v>256</v>
      </c>
      <c r="S74" s="12" t="s">
        <v>346</v>
      </c>
      <c r="T74" s="12" t="s">
        <v>805</v>
      </c>
      <c r="U74" s="116">
        <v>1905.8233</v>
      </c>
      <c r="V74" s="116">
        <v>4416.1666999999998</v>
      </c>
      <c r="W74" s="120">
        <v>0.69854059999999996</v>
      </c>
      <c r="X74" s="116">
        <v>4416.1666999999998</v>
      </c>
      <c r="Y74" s="120">
        <v>0.69854059999999996</v>
      </c>
      <c r="Z74" s="12" t="s">
        <v>256</v>
      </c>
      <c r="AA74" s="12" t="s">
        <v>346</v>
      </c>
      <c r="AB74" s="12" t="s">
        <v>2828</v>
      </c>
      <c r="AC74" s="116">
        <v>1905.8233</v>
      </c>
      <c r="AD74" s="116">
        <v>4416.1666999999998</v>
      </c>
      <c r="AE74" s="120">
        <v>0.69854059999999996</v>
      </c>
      <c r="AF74" s="12" t="s">
        <v>1552</v>
      </c>
    </row>
    <row r="75" spans="2:32" ht="28.8" x14ac:dyDescent="0.3">
      <c r="B75" s="12" t="s">
        <v>1105</v>
      </c>
      <c r="C75" s="12" t="s">
        <v>304</v>
      </c>
      <c r="D75" s="12" t="s">
        <v>330</v>
      </c>
      <c r="E75" s="12" t="s">
        <v>2829</v>
      </c>
      <c r="F75" s="12" t="s">
        <v>2823</v>
      </c>
      <c r="G75" s="12" t="s">
        <v>2830</v>
      </c>
      <c r="H75" s="12" t="s">
        <v>1534</v>
      </c>
      <c r="I75" s="12" t="s">
        <v>1534</v>
      </c>
      <c r="J75" s="12" t="s">
        <v>1213</v>
      </c>
      <c r="K75" s="12" t="s">
        <v>1176</v>
      </c>
      <c r="L75" s="12" t="s">
        <v>1157</v>
      </c>
      <c r="M75" s="12" t="s">
        <v>1214</v>
      </c>
      <c r="N75" s="12" t="s">
        <v>256</v>
      </c>
      <c r="O75" s="12">
        <v>310</v>
      </c>
      <c r="P75" s="116">
        <v>7092.8</v>
      </c>
      <c r="Q75" s="12">
        <v>0</v>
      </c>
      <c r="R75" s="12" t="s">
        <v>256</v>
      </c>
      <c r="S75" s="12" t="s">
        <v>346</v>
      </c>
      <c r="T75" s="12" t="s">
        <v>805</v>
      </c>
      <c r="U75" s="116">
        <v>5167.6689999999999</v>
      </c>
      <c r="V75" s="116">
        <v>1925.1310000000001</v>
      </c>
      <c r="W75" s="120">
        <v>0.27142044999999998</v>
      </c>
      <c r="X75" s="116">
        <v>1925.1310000000001</v>
      </c>
      <c r="Y75" s="120">
        <v>0.27142044999999998</v>
      </c>
      <c r="Z75" s="12" t="s">
        <v>256</v>
      </c>
      <c r="AA75" s="12" t="s">
        <v>346</v>
      </c>
      <c r="AB75" s="12" t="s">
        <v>2828</v>
      </c>
      <c r="AC75" s="116">
        <v>5167.6689999999999</v>
      </c>
      <c r="AD75" s="116">
        <v>1925.1310000000001</v>
      </c>
      <c r="AE75" s="120">
        <v>0.27142044999999998</v>
      </c>
      <c r="AF75" s="12" t="s">
        <v>1552</v>
      </c>
    </row>
    <row r="76" spans="2:32" ht="28.8" x14ac:dyDescent="0.3">
      <c r="B76" s="12" t="s">
        <v>1105</v>
      </c>
      <c r="C76" s="12" t="s">
        <v>304</v>
      </c>
      <c r="D76" s="12" t="s">
        <v>330</v>
      </c>
      <c r="E76" s="12" t="s">
        <v>2829</v>
      </c>
      <c r="F76" s="12" t="s">
        <v>2823</v>
      </c>
      <c r="G76" s="12" t="s">
        <v>2830</v>
      </c>
      <c r="H76" s="12" t="s">
        <v>1534</v>
      </c>
      <c r="I76" s="12" t="s">
        <v>1534</v>
      </c>
      <c r="J76" s="12" t="s">
        <v>1217</v>
      </c>
      <c r="K76" s="12" t="s">
        <v>1218</v>
      </c>
      <c r="L76" s="12" t="s">
        <v>1111</v>
      </c>
      <c r="M76" s="12" t="s">
        <v>1219</v>
      </c>
      <c r="N76" s="12" t="s">
        <v>259</v>
      </c>
      <c r="O76" s="12">
        <v>152</v>
      </c>
      <c r="P76" s="116">
        <v>3508.16</v>
      </c>
      <c r="Q76" s="12">
        <v>0</v>
      </c>
      <c r="R76" s="12" t="s">
        <v>260</v>
      </c>
      <c r="S76" s="12" t="s">
        <v>2846</v>
      </c>
      <c r="T76" s="12" t="s">
        <v>805</v>
      </c>
      <c r="U76" s="116">
        <v>2400.3384000000001</v>
      </c>
      <c r="V76" s="116">
        <v>1107.8216</v>
      </c>
      <c r="W76" s="120">
        <v>0.31578423</v>
      </c>
      <c r="X76" s="116">
        <v>1107.8216</v>
      </c>
      <c r="Y76" s="120">
        <v>0.31578423</v>
      </c>
      <c r="Z76" s="12" t="s">
        <v>260</v>
      </c>
      <c r="AA76" s="12" t="s">
        <v>2846</v>
      </c>
      <c r="AB76" s="12" t="s">
        <v>2949</v>
      </c>
      <c r="AC76" s="116">
        <v>2400.3384000000001</v>
      </c>
      <c r="AD76" s="116">
        <v>1107.8216</v>
      </c>
      <c r="AE76" s="120">
        <v>0.31578423</v>
      </c>
      <c r="AF76" s="12" t="s">
        <v>1552</v>
      </c>
    </row>
    <row r="77" spans="2:32" ht="28.8" x14ac:dyDescent="0.3">
      <c r="B77" s="12" t="s">
        <v>1105</v>
      </c>
      <c r="C77" s="12" t="s">
        <v>304</v>
      </c>
      <c r="D77" s="12" t="s">
        <v>330</v>
      </c>
      <c r="E77" s="12" t="s">
        <v>2829</v>
      </c>
      <c r="F77" s="12" t="s">
        <v>2823</v>
      </c>
      <c r="G77" s="12" t="s">
        <v>2830</v>
      </c>
      <c r="H77" s="12" t="s">
        <v>1534</v>
      </c>
      <c r="I77" s="12" t="s">
        <v>1534</v>
      </c>
      <c r="J77" s="12" t="s">
        <v>1222</v>
      </c>
      <c r="K77" s="12" t="s">
        <v>1218</v>
      </c>
      <c r="L77" s="12" t="s">
        <v>1111</v>
      </c>
      <c r="M77" s="12" t="s">
        <v>1223</v>
      </c>
      <c r="N77" s="12" t="s">
        <v>259</v>
      </c>
      <c r="O77" s="12">
        <v>416</v>
      </c>
      <c r="P77" s="116">
        <v>11856</v>
      </c>
      <c r="Q77" s="12">
        <v>0</v>
      </c>
      <c r="R77" s="12" t="s">
        <v>260</v>
      </c>
      <c r="S77" s="12" t="s">
        <v>2846</v>
      </c>
      <c r="T77" s="12" t="s">
        <v>805</v>
      </c>
      <c r="U77" s="116">
        <v>8082.9215999999997</v>
      </c>
      <c r="V77" s="116">
        <v>3773.0783999999999</v>
      </c>
      <c r="W77" s="120">
        <v>0.31824211000000002</v>
      </c>
      <c r="X77" s="116">
        <v>3773.0783999999999</v>
      </c>
      <c r="Y77" s="120">
        <v>0.31824211000000002</v>
      </c>
      <c r="Z77" s="12" t="s">
        <v>260</v>
      </c>
      <c r="AA77" s="12" t="s">
        <v>2846</v>
      </c>
      <c r="AB77" s="12" t="s">
        <v>2949</v>
      </c>
      <c r="AC77" s="116">
        <v>8082.9215999999997</v>
      </c>
      <c r="AD77" s="116">
        <v>3773.0783999999999</v>
      </c>
      <c r="AE77" s="120">
        <v>0.31824211000000002</v>
      </c>
      <c r="AF77" s="12" t="s">
        <v>1552</v>
      </c>
    </row>
    <row r="78" spans="2:32" ht="28.8" x14ac:dyDescent="0.3">
      <c r="B78" s="12" t="s">
        <v>1105</v>
      </c>
      <c r="C78" s="12" t="s">
        <v>304</v>
      </c>
      <c r="D78" s="12" t="s">
        <v>330</v>
      </c>
      <c r="E78" s="12" t="s">
        <v>2829</v>
      </c>
      <c r="F78" s="12" t="s">
        <v>2823</v>
      </c>
      <c r="G78" s="12" t="s">
        <v>2830</v>
      </c>
      <c r="H78" s="12" t="s">
        <v>1534</v>
      </c>
      <c r="I78" s="12" t="s">
        <v>1534</v>
      </c>
      <c r="J78" s="12" t="s">
        <v>1226</v>
      </c>
      <c r="K78" s="12" t="s">
        <v>1218</v>
      </c>
      <c r="L78" s="12" t="s">
        <v>1111</v>
      </c>
      <c r="M78" s="12" t="s">
        <v>1227</v>
      </c>
      <c r="N78" s="12" t="s">
        <v>259</v>
      </c>
      <c r="O78" s="12">
        <v>584</v>
      </c>
      <c r="P78" s="116">
        <v>17826.016</v>
      </c>
      <c r="Q78" s="12">
        <v>0</v>
      </c>
      <c r="R78" s="12" t="s">
        <v>259</v>
      </c>
      <c r="S78" s="12" t="s">
        <v>346</v>
      </c>
      <c r="T78" s="12" t="s">
        <v>805</v>
      </c>
      <c r="U78" s="116">
        <v>11430.2816</v>
      </c>
      <c r="V78" s="116">
        <v>6395.7344000000003</v>
      </c>
      <c r="W78" s="120">
        <v>0.35878652999999999</v>
      </c>
      <c r="X78" s="116">
        <v>6395.7344000000003</v>
      </c>
      <c r="Y78" s="120">
        <v>0.35878652999999999</v>
      </c>
      <c r="Z78" s="12" t="s">
        <v>259</v>
      </c>
      <c r="AA78" s="12" t="s">
        <v>346</v>
      </c>
      <c r="AB78" s="12" t="s">
        <v>2828</v>
      </c>
      <c r="AC78" s="116">
        <v>11430.2816</v>
      </c>
      <c r="AD78" s="116">
        <v>6395.7344000000003</v>
      </c>
      <c r="AE78" s="120">
        <v>0.35878652999999999</v>
      </c>
      <c r="AF78" s="12" t="s">
        <v>1552</v>
      </c>
    </row>
    <row r="79" spans="2:32" ht="28.8" x14ac:dyDescent="0.3">
      <c r="B79" s="12" t="s">
        <v>1105</v>
      </c>
      <c r="C79" s="12" t="s">
        <v>304</v>
      </c>
      <c r="D79" s="12" t="s">
        <v>330</v>
      </c>
      <c r="E79" s="12" t="s">
        <v>2829</v>
      </c>
      <c r="F79" s="12" t="s">
        <v>2823</v>
      </c>
      <c r="G79" s="12" t="s">
        <v>2830</v>
      </c>
      <c r="H79" s="12" t="s">
        <v>1534</v>
      </c>
      <c r="I79" s="12" t="s">
        <v>1534</v>
      </c>
      <c r="J79" s="12" t="s">
        <v>1230</v>
      </c>
      <c r="K79" s="12" t="s">
        <v>1218</v>
      </c>
      <c r="L79" s="12" t="s">
        <v>1132</v>
      </c>
      <c r="M79" s="12" t="s">
        <v>1231</v>
      </c>
      <c r="N79" s="12" t="s">
        <v>259</v>
      </c>
      <c r="O79" s="12">
        <v>562</v>
      </c>
      <c r="P79" s="116">
        <v>27672.880000000001</v>
      </c>
      <c r="Q79" s="12">
        <v>0</v>
      </c>
      <c r="R79" s="12" t="s">
        <v>260</v>
      </c>
      <c r="S79" s="12" t="s">
        <v>2846</v>
      </c>
      <c r="T79" s="12" t="s">
        <v>805</v>
      </c>
      <c r="U79" s="116">
        <v>18047.393599999999</v>
      </c>
      <c r="V79" s="116">
        <v>9625.4863999999998</v>
      </c>
      <c r="W79" s="120">
        <v>0.34783102999999999</v>
      </c>
      <c r="X79" s="116">
        <v>9625.4863999999998</v>
      </c>
      <c r="Y79" s="120">
        <v>0.34783102999999999</v>
      </c>
      <c r="Z79" s="12" t="s">
        <v>260</v>
      </c>
      <c r="AA79" s="12" t="s">
        <v>2846</v>
      </c>
      <c r="AB79" s="12" t="s">
        <v>2949</v>
      </c>
      <c r="AC79" s="116">
        <v>18047.393599999999</v>
      </c>
      <c r="AD79" s="116">
        <v>9625.4863999999998</v>
      </c>
      <c r="AE79" s="120">
        <v>0.34783102999999999</v>
      </c>
      <c r="AF79" s="12" t="s">
        <v>1552</v>
      </c>
    </row>
    <row r="80" spans="2:32" ht="28.8" x14ac:dyDescent="0.3">
      <c r="B80" s="12" t="s">
        <v>1105</v>
      </c>
      <c r="C80" s="12" t="s">
        <v>304</v>
      </c>
      <c r="D80" s="12" t="s">
        <v>330</v>
      </c>
      <c r="E80" s="12" t="s">
        <v>2829</v>
      </c>
      <c r="F80" s="12" t="s">
        <v>2823</v>
      </c>
      <c r="G80" s="12" t="s">
        <v>2830</v>
      </c>
      <c r="H80" s="12" t="s">
        <v>1534</v>
      </c>
      <c r="I80" s="12" t="s">
        <v>1534</v>
      </c>
      <c r="J80" s="12" t="s">
        <v>1234</v>
      </c>
      <c r="K80" s="12" t="s">
        <v>1218</v>
      </c>
      <c r="L80" s="12" t="s">
        <v>1132</v>
      </c>
      <c r="M80" s="12" t="s">
        <v>1235</v>
      </c>
      <c r="N80" s="12" t="s">
        <v>259</v>
      </c>
      <c r="O80" s="12">
        <v>372</v>
      </c>
      <c r="P80" s="116">
        <v>24886.799999999999</v>
      </c>
      <c r="Q80" s="12"/>
      <c r="R80" s="12"/>
      <c r="S80" s="12"/>
      <c r="T80" s="12"/>
      <c r="U80" s="116">
        <v>0</v>
      </c>
      <c r="V80" s="116"/>
      <c r="W80" s="120"/>
      <c r="X80" s="116">
        <v>0</v>
      </c>
      <c r="Y80" s="120">
        <v>0</v>
      </c>
      <c r="Z80" s="12" t="s">
        <v>259</v>
      </c>
      <c r="AA80" s="12" t="s">
        <v>346</v>
      </c>
      <c r="AB80" s="12" t="s">
        <v>2827</v>
      </c>
      <c r="AC80" s="116">
        <v>24886.799999999999</v>
      </c>
      <c r="AD80" s="116">
        <v>0</v>
      </c>
      <c r="AE80" s="120">
        <v>0</v>
      </c>
      <c r="AF80" s="12" t="s">
        <v>1552</v>
      </c>
    </row>
    <row r="81" spans="2:32" ht="28.8" x14ac:dyDescent="0.3">
      <c r="B81" s="12" t="s">
        <v>1105</v>
      </c>
      <c r="C81" s="12" t="s">
        <v>304</v>
      </c>
      <c r="D81" s="12" t="s">
        <v>330</v>
      </c>
      <c r="E81" s="12" t="s">
        <v>2829</v>
      </c>
      <c r="F81" s="12" t="s">
        <v>2823</v>
      </c>
      <c r="G81" s="12" t="s">
        <v>2830</v>
      </c>
      <c r="H81" s="12" t="s">
        <v>1534</v>
      </c>
      <c r="I81" s="12" t="s">
        <v>1534</v>
      </c>
      <c r="J81" s="12" t="s">
        <v>1238</v>
      </c>
      <c r="K81" s="12" t="s">
        <v>1218</v>
      </c>
      <c r="L81" s="12" t="s">
        <v>1132</v>
      </c>
      <c r="M81" s="12" t="s">
        <v>1239</v>
      </c>
      <c r="N81" s="12" t="s">
        <v>259</v>
      </c>
      <c r="O81" s="12">
        <v>82</v>
      </c>
      <c r="P81" s="116">
        <v>5574.36</v>
      </c>
      <c r="Q81" s="12">
        <v>0</v>
      </c>
      <c r="R81" s="12" t="s">
        <v>254</v>
      </c>
      <c r="S81" s="12" t="s">
        <v>2846</v>
      </c>
      <c r="T81" s="12" t="s">
        <v>805</v>
      </c>
      <c r="U81" s="116">
        <v>4329.2719999999999</v>
      </c>
      <c r="V81" s="116">
        <v>1245.088</v>
      </c>
      <c r="W81" s="120">
        <v>0.22335980999999999</v>
      </c>
      <c r="X81" s="116">
        <v>1245.088</v>
      </c>
      <c r="Y81" s="120">
        <v>0.22335980999999999</v>
      </c>
      <c r="Z81" s="12" t="s">
        <v>254</v>
      </c>
      <c r="AA81" s="12" t="s">
        <v>2846</v>
      </c>
      <c r="AB81" s="12" t="s">
        <v>2949</v>
      </c>
      <c r="AC81" s="116">
        <v>4329.2719999999999</v>
      </c>
      <c r="AD81" s="116">
        <v>1245.088</v>
      </c>
      <c r="AE81" s="120">
        <v>0.22335980999999999</v>
      </c>
      <c r="AF81" s="12" t="s">
        <v>1552</v>
      </c>
    </row>
    <row r="82" spans="2:32" ht="28.8" x14ac:dyDescent="0.3">
      <c r="B82" s="12" t="s">
        <v>1105</v>
      </c>
      <c r="C82" s="12" t="s">
        <v>304</v>
      </c>
      <c r="D82" s="12" t="s">
        <v>330</v>
      </c>
      <c r="E82" s="12" t="s">
        <v>2829</v>
      </c>
      <c r="F82" s="12" t="s">
        <v>2823</v>
      </c>
      <c r="G82" s="12" t="s">
        <v>2830</v>
      </c>
      <c r="H82" s="12" t="s">
        <v>1534</v>
      </c>
      <c r="I82" s="12" t="s">
        <v>1534</v>
      </c>
      <c r="J82" s="12" t="s">
        <v>1242</v>
      </c>
      <c r="K82" s="12" t="s">
        <v>1218</v>
      </c>
      <c r="L82" s="12" t="s">
        <v>1132</v>
      </c>
      <c r="M82" s="12" t="s">
        <v>1243</v>
      </c>
      <c r="N82" s="12" t="s">
        <v>259</v>
      </c>
      <c r="O82" s="12">
        <v>345</v>
      </c>
      <c r="P82" s="116">
        <v>61065</v>
      </c>
      <c r="Q82" s="12">
        <v>0</v>
      </c>
      <c r="R82" s="12" t="s">
        <v>260</v>
      </c>
      <c r="S82" s="12" t="s">
        <v>2846</v>
      </c>
      <c r="T82" s="12" t="s">
        <v>805</v>
      </c>
      <c r="U82" s="116">
        <v>55403.55</v>
      </c>
      <c r="V82" s="116">
        <v>5661.45</v>
      </c>
      <c r="W82" s="120">
        <v>9.2711859999999993E-2</v>
      </c>
      <c r="X82" s="116">
        <v>5661.45</v>
      </c>
      <c r="Y82" s="120">
        <v>9.2711859999999993E-2</v>
      </c>
      <c r="Z82" s="12" t="s">
        <v>260</v>
      </c>
      <c r="AA82" s="12" t="s">
        <v>2846</v>
      </c>
      <c r="AB82" s="12" t="s">
        <v>2949</v>
      </c>
      <c r="AC82" s="116">
        <v>55403.55</v>
      </c>
      <c r="AD82" s="116">
        <v>5661.45</v>
      </c>
      <c r="AE82" s="120">
        <v>9.2711859999999993E-2</v>
      </c>
      <c r="AF82" s="12" t="s">
        <v>1552</v>
      </c>
    </row>
    <row r="83" spans="2:32" ht="28.8" x14ac:dyDescent="0.3">
      <c r="B83" s="12" t="s">
        <v>1105</v>
      </c>
      <c r="C83" s="12" t="s">
        <v>304</v>
      </c>
      <c r="D83" s="12" t="s">
        <v>330</v>
      </c>
      <c r="E83" s="12" t="s">
        <v>2829</v>
      </c>
      <c r="F83" s="12" t="s">
        <v>2823</v>
      </c>
      <c r="G83" s="12" t="s">
        <v>2830</v>
      </c>
      <c r="H83" s="12" t="s">
        <v>1534</v>
      </c>
      <c r="I83" s="12" t="s">
        <v>1534</v>
      </c>
      <c r="J83" s="12" t="s">
        <v>1246</v>
      </c>
      <c r="K83" s="12" t="s">
        <v>1218</v>
      </c>
      <c r="L83" s="12" t="s">
        <v>1157</v>
      </c>
      <c r="M83" s="12" t="s">
        <v>1247</v>
      </c>
      <c r="N83" s="12" t="s">
        <v>259</v>
      </c>
      <c r="O83" s="12">
        <v>522</v>
      </c>
      <c r="P83" s="116">
        <v>795528</v>
      </c>
      <c r="Q83" s="12">
        <v>0</v>
      </c>
      <c r="R83" s="12" t="s">
        <v>254</v>
      </c>
      <c r="S83" s="12" t="s">
        <v>2846</v>
      </c>
      <c r="T83" s="12" t="s">
        <v>805</v>
      </c>
      <c r="U83" s="116">
        <v>513544.01760000002</v>
      </c>
      <c r="V83" s="116">
        <v>281983.98239999998</v>
      </c>
      <c r="W83" s="120">
        <v>0.35446142000000003</v>
      </c>
      <c r="X83" s="116">
        <v>281983.98239999998</v>
      </c>
      <c r="Y83" s="120">
        <v>0.35446142000000003</v>
      </c>
      <c r="Z83" s="12" t="s">
        <v>254</v>
      </c>
      <c r="AA83" s="12" t="s">
        <v>2846</v>
      </c>
      <c r="AB83" s="12" t="s">
        <v>2949</v>
      </c>
      <c r="AC83" s="116">
        <v>513544.01760000002</v>
      </c>
      <c r="AD83" s="116">
        <v>281983.98239999998</v>
      </c>
      <c r="AE83" s="120">
        <v>0.35446142000000003</v>
      </c>
      <c r="AF83" s="12" t="s">
        <v>1552</v>
      </c>
    </row>
    <row r="84" spans="2:32" ht="28.8" x14ac:dyDescent="0.3">
      <c r="B84" s="12" t="s">
        <v>1105</v>
      </c>
      <c r="C84" s="12" t="s">
        <v>304</v>
      </c>
      <c r="D84" s="12" t="s">
        <v>330</v>
      </c>
      <c r="E84" s="12" t="s">
        <v>2829</v>
      </c>
      <c r="F84" s="12" t="s">
        <v>2823</v>
      </c>
      <c r="G84" s="12" t="s">
        <v>2830</v>
      </c>
      <c r="H84" s="12" t="s">
        <v>1534</v>
      </c>
      <c r="I84" s="12" t="s">
        <v>1534</v>
      </c>
      <c r="J84" s="12" t="s">
        <v>1250</v>
      </c>
      <c r="K84" s="12" t="s">
        <v>1218</v>
      </c>
      <c r="L84" s="12" t="s">
        <v>1157</v>
      </c>
      <c r="M84" s="12" t="s">
        <v>1251</v>
      </c>
      <c r="N84" s="12" t="s">
        <v>259</v>
      </c>
      <c r="O84" s="12">
        <v>303</v>
      </c>
      <c r="P84" s="116">
        <v>218250.9</v>
      </c>
      <c r="Q84" s="12">
        <v>0</v>
      </c>
      <c r="R84" s="12" t="s">
        <v>260</v>
      </c>
      <c r="S84" s="12" t="s">
        <v>2846</v>
      </c>
      <c r="T84" s="12" t="s">
        <v>805</v>
      </c>
      <c r="U84" s="116">
        <v>175504.90229999999</v>
      </c>
      <c r="V84" s="116">
        <v>42745.9977</v>
      </c>
      <c r="W84" s="120">
        <v>0.19585714000000001</v>
      </c>
      <c r="X84" s="116">
        <v>42745.9977</v>
      </c>
      <c r="Y84" s="120">
        <v>0.19585714000000001</v>
      </c>
      <c r="Z84" s="12" t="s">
        <v>260</v>
      </c>
      <c r="AA84" s="12" t="s">
        <v>2846</v>
      </c>
      <c r="AB84" s="12" t="s">
        <v>2949</v>
      </c>
      <c r="AC84" s="116">
        <v>175504.90229999999</v>
      </c>
      <c r="AD84" s="116">
        <v>42745.9977</v>
      </c>
      <c r="AE84" s="120">
        <v>0.19585714000000001</v>
      </c>
      <c r="AF84" s="12" t="s">
        <v>1552</v>
      </c>
    </row>
    <row r="85" spans="2:32" ht="28.8" x14ac:dyDescent="0.3">
      <c r="B85" s="12" t="s">
        <v>1105</v>
      </c>
      <c r="C85" s="12" t="s">
        <v>304</v>
      </c>
      <c r="D85" s="12" t="s">
        <v>330</v>
      </c>
      <c r="E85" s="12" t="s">
        <v>2829</v>
      </c>
      <c r="F85" s="12" t="s">
        <v>2823</v>
      </c>
      <c r="G85" s="12" t="s">
        <v>2830</v>
      </c>
      <c r="H85" s="12" t="s">
        <v>1534</v>
      </c>
      <c r="I85" s="12" t="s">
        <v>1534</v>
      </c>
      <c r="J85" s="12" t="s">
        <v>1254</v>
      </c>
      <c r="K85" s="12" t="s">
        <v>1218</v>
      </c>
      <c r="L85" s="12" t="s">
        <v>1157</v>
      </c>
      <c r="M85" s="12" t="s">
        <v>1255</v>
      </c>
      <c r="N85" s="12" t="s">
        <v>259</v>
      </c>
      <c r="O85" s="12">
        <v>229</v>
      </c>
      <c r="P85" s="116">
        <v>459259.5</v>
      </c>
      <c r="Q85" s="12">
        <v>0</v>
      </c>
      <c r="R85" s="12" t="s">
        <v>254</v>
      </c>
      <c r="S85" s="12" t="s">
        <v>2846</v>
      </c>
      <c r="T85" s="12" t="s">
        <v>2826</v>
      </c>
      <c r="U85" s="116">
        <v>556445.26800000004</v>
      </c>
      <c r="V85" s="116">
        <v>-97185.767999999996</v>
      </c>
      <c r="W85" s="120">
        <v>-0.21161405999999999</v>
      </c>
      <c r="X85" s="116">
        <v>0</v>
      </c>
      <c r="Y85" s="120">
        <v>0</v>
      </c>
      <c r="Z85" s="12" t="s">
        <v>259</v>
      </c>
      <c r="AA85" s="12" t="s">
        <v>346</v>
      </c>
      <c r="AB85" s="12" t="s">
        <v>2827</v>
      </c>
      <c r="AC85" s="116">
        <v>459259.5</v>
      </c>
      <c r="AD85" s="116">
        <v>0</v>
      </c>
      <c r="AE85" s="120">
        <v>0</v>
      </c>
      <c r="AF85" s="12" t="s">
        <v>1552</v>
      </c>
    </row>
    <row r="86" spans="2:32" ht="28.8" x14ac:dyDescent="0.3">
      <c r="B86" s="12" t="s">
        <v>1105</v>
      </c>
      <c r="C86" s="12" t="s">
        <v>304</v>
      </c>
      <c r="D86" s="12" t="s">
        <v>330</v>
      </c>
      <c r="E86" s="12" t="s">
        <v>2829</v>
      </c>
      <c r="F86" s="12" t="s">
        <v>2823</v>
      </c>
      <c r="G86" s="12" t="s">
        <v>2830</v>
      </c>
      <c r="H86" s="12" t="s">
        <v>1534</v>
      </c>
      <c r="I86" s="12" t="s">
        <v>1534</v>
      </c>
      <c r="J86" s="12" t="s">
        <v>1258</v>
      </c>
      <c r="K86" s="12" t="s">
        <v>1259</v>
      </c>
      <c r="L86" s="12" t="s">
        <v>1111</v>
      </c>
      <c r="M86" s="12" t="s">
        <v>1260</v>
      </c>
      <c r="N86" s="12" t="s">
        <v>259</v>
      </c>
      <c r="O86" s="12">
        <v>548</v>
      </c>
      <c r="P86" s="116">
        <v>63622.8</v>
      </c>
      <c r="Q86" s="12">
        <v>0</v>
      </c>
      <c r="R86" s="12" t="s">
        <v>259</v>
      </c>
      <c r="S86" s="12" t="s">
        <v>346</v>
      </c>
      <c r="T86" s="12" t="s">
        <v>805</v>
      </c>
      <c r="U86" s="116">
        <v>43597.235999999997</v>
      </c>
      <c r="V86" s="116">
        <v>20025.563999999998</v>
      </c>
      <c r="W86" s="120">
        <v>0.31475451999999998</v>
      </c>
      <c r="X86" s="116">
        <v>20025.563999999998</v>
      </c>
      <c r="Y86" s="120">
        <v>0.31475451999999998</v>
      </c>
      <c r="Z86" s="12" t="s">
        <v>259</v>
      </c>
      <c r="AA86" s="12" t="s">
        <v>346</v>
      </c>
      <c r="AB86" s="12" t="s">
        <v>2828</v>
      </c>
      <c r="AC86" s="116">
        <v>43597.235999999997</v>
      </c>
      <c r="AD86" s="116">
        <v>20025.563999999998</v>
      </c>
      <c r="AE86" s="120">
        <v>0.31475451999999998</v>
      </c>
      <c r="AF86" s="12" t="s">
        <v>1552</v>
      </c>
    </row>
    <row r="87" spans="2:32" ht="28.8" x14ac:dyDescent="0.3">
      <c r="B87" s="12" t="s">
        <v>1105</v>
      </c>
      <c r="C87" s="12" t="s">
        <v>304</v>
      </c>
      <c r="D87" s="12" t="s">
        <v>330</v>
      </c>
      <c r="E87" s="12" t="s">
        <v>2829</v>
      </c>
      <c r="F87" s="12" t="s">
        <v>2823</v>
      </c>
      <c r="G87" s="12" t="s">
        <v>2830</v>
      </c>
      <c r="H87" s="12" t="s">
        <v>1534</v>
      </c>
      <c r="I87" s="12" t="s">
        <v>1534</v>
      </c>
      <c r="J87" s="12" t="s">
        <v>1263</v>
      </c>
      <c r="K87" s="12" t="s">
        <v>1259</v>
      </c>
      <c r="L87" s="12" t="s">
        <v>1132</v>
      </c>
      <c r="M87" s="12" t="s">
        <v>1264</v>
      </c>
      <c r="N87" s="12" t="s">
        <v>259</v>
      </c>
      <c r="O87" s="12">
        <v>305</v>
      </c>
      <c r="P87" s="116">
        <v>74969</v>
      </c>
      <c r="Q87" s="12">
        <v>0</v>
      </c>
      <c r="R87" s="12" t="s">
        <v>259</v>
      </c>
      <c r="S87" s="12" t="s">
        <v>346</v>
      </c>
      <c r="T87" s="12" t="s">
        <v>2826</v>
      </c>
      <c r="U87" s="116">
        <v>89623.152000000002</v>
      </c>
      <c r="V87" s="116">
        <v>-14654.152</v>
      </c>
      <c r="W87" s="120">
        <v>-0.19546949</v>
      </c>
      <c r="X87" s="116">
        <v>0</v>
      </c>
      <c r="Y87" s="120">
        <v>0</v>
      </c>
      <c r="Z87" s="12" t="s">
        <v>259</v>
      </c>
      <c r="AA87" s="12" t="s">
        <v>346</v>
      </c>
      <c r="AB87" s="12" t="s">
        <v>2833</v>
      </c>
      <c r="AC87" s="116">
        <v>89623.152000000002</v>
      </c>
      <c r="AD87" s="116">
        <v>-14654.152</v>
      </c>
      <c r="AE87" s="120">
        <v>-0.19546949</v>
      </c>
      <c r="AF87" s="12" t="s">
        <v>1552</v>
      </c>
    </row>
    <row r="88" spans="2:32" ht="28.8" x14ac:dyDescent="0.3">
      <c r="B88" s="12" t="s">
        <v>1105</v>
      </c>
      <c r="C88" s="12" t="s">
        <v>304</v>
      </c>
      <c r="D88" s="12" t="s">
        <v>330</v>
      </c>
      <c r="E88" s="12" t="s">
        <v>2829</v>
      </c>
      <c r="F88" s="12" t="s">
        <v>2823</v>
      </c>
      <c r="G88" s="12" t="s">
        <v>2830</v>
      </c>
      <c r="H88" s="12" t="s">
        <v>1534</v>
      </c>
      <c r="I88" s="12" t="s">
        <v>1534</v>
      </c>
      <c r="J88" s="12" t="s">
        <v>1267</v>
      </c>
      <c r="K88" s="12" t="s">
        <v>1259</v>
      </c>
      <c r="L88" s="12" t="s">
        <v>1157</v>
      </c>
      <c r="M88" s="12" t="s">
        <v>1268</v>
      </c>
      <c r="N88" s="12" t="s">
        <v>259</v>
      </c>
      <c r="O88" s="12">
        <v>292</v>
      </c>
      <c r="P88" s="116">
        <v>156950</v>
      </c>
      <c r="Q88" s="12">
        <v>0</v>
      </c>
      <c r="R88" s="12" t="s">
        <v>259</v>
      </c>
      <c r="S88" s="12" t="s">
        <v>346</v>
      </c>
      <c r="T88" s="12" t="s">
        <v>805</v>
      </c>
      <c r="U88" s="116">
        <v>99075.6</v>
      </c>
      <c r="V88" s="116">
        <v>57874.400000000001</v>
      </c>
      <c r="W88" s="120">
        <v>0.36874419000000003</v>
      </c>
      <c r="X88" s="116">
        <v>57874.400000000001</v>
      </c>
      <c r="Y88" s="120">
        <v>0.36874419000000003</v>
      </c>
      <c r="Z88" s="12" t="s">
        <v>259</v>
      </c>
      <c r="AA88" s="12" t="s">
        <v>346</v>
      </c>
      <c r="AB88" s="12" t="s">
        <v>2828</v>
      </c>
      <c r="AC88" s="116">
        <v>99075.6</v>
      </c>
      <c r="AD88" s="116">
        <v>57874.400000000001</v>
      </c>
      <c r="AE88" s="120">
        <v>0.36874419000000003</v>
      </c>
      <c r="AF88" s="12" t="s">
        <v>1552</v>
      </c>
    </row>
    <row r="89" spans="2:32" ht="28.8" x14ac:dyDescent="0.3">
      <c r="B89" s="12" t="s">
        <v>1105</v>
      </c>
      <c r="C89" s="12" t="s">
        <v>304</v>
      </c>
      <c r="D89" s="12" t="s">
        <v>330</v>
      </c>
      <c r="E89" s="12" t="s">
        <v>2831</v>
      </c>
      <c r="F89" s="12" t="s">
        <v>2823</v>
      </c>
      <c r="G89" s="12" t="s">
        <v>2832</v>
      </c>
      <c r="H89" s="12" t="s">
        <v>1534</v>
      </c>
      <c r="I89" s="12" t="s">
        <v>1534</v>
      </c>
      <c r="J89" s="12" t="s">
        <v>1109</v>
      </c>
      <c r="K89" s="12" t="s">
        <v>1110</v>
      </c>
      <c r="L89" s="12" t="s">
        <v>1111</v>
      </c>
      <c r="M89" s="12" t="s">
        <v>1112</v>
      </c>
      <c r="N89" s="12" t="s">
        <v>254</v>
      </c>
      <c r="O89" s="12">
        <v>13</v>
      </c>
      <c r="P89" s="116">
        <v>17.315999999999999</v>
      </c>
      <c r="Q89" s="12">
        <v>0</v>
      </c>
      <c r="R89" s="12" t="s">
        <v>254</v>
      </c>
      <c r="S89" s="12" t="s">
        <v>346</v>
      </c>
      <c r="T89" s="12" t="s">
        <v>2826</v>
      </c>
      <c r="U89" s="116">
        <v>22.647300000000001</v>
      </c>
      <c r="V89" s="116">
        <v>-5.3312999999999997</v>
      </c>
      <c r="W89" s="120">
        <v>-0.30788288000000003</v>
      </c>
      <c r="X89" s="116">
        <v>0</v>
      </c>
      <c r="Y89" s="120">
        <v>0</v>
      </c>
      <c r="Z89" s="12" t="s">
        <v>254</v>
      </c>
      <c r="AA89" s="12" t="s">
        <v>346</v>
      </c>
      <c r="AB89" s="12" t="s">
        <v>2833</v>
      </c>
      <c r="AC89" s="116">
        <v>22.647300000000001</v>
      </c>
      <c r="AD89" s="116">
        <v>-5.3312999999999997</v>
      </c>
      <c r="AE89" s="120">
        <v>-0.30788288000000003</v>
      </c>
      <c r="AF89" s="12" t="s">
        <v>1552</v>
      </c>
    </row>
    <row r="90" spans="2:32" ht="28.8" x14ac:dyDescent="0.3">
      <c r="B90" s="12" t="s">
        <v>1105</v>
      </c>
      <c r="C90" s="12" t="s">
        <v>304</v>
      </c>
      <c r="D90" s="12" t="s">
        <v>330</v>
      </c>
      <c r="E90" s="12" t="s">
        <v>2831</v>
      </c>
      <c r="F90" s="12" t="s">
        <v>2823</v>
      </c>
      <c r="G90" s="12" t="s">
        <v>2832</v>
      </c>
      <c r="H90" s="12" t="s">
        <v>1534</v>
      </c>
      <c r="I90" s="12" t="s">
        <v>1534</v>
      </c>
      <c r="J90" s="12" t="s">
        <v>1119</v>
      </c>
      <c r="K90" s="12" t="s">
        <v>1110</v>
      </c>
      <c r="L90" s="12" t="s">
        <v>1111</v>
      </c>
      <c r="M90" s="12" t="s">
        <v>1120</v>
      </c>
      <c r="N90" s="12" t="s">
        <v>254</v>
      </c>
      <c r="O90" s="12">
        <v>217</v>
      </c>
      <c r="P90" s="116">
        <v>562.46400000000006</v>
      </c>
      <c r="Q90" s="12">
        <v>0</v>
      </c>
      <c r="R90" s="12" t="s">
        <v>254</v>
      </c>
      <c r="S90" s="12" t="s">
        <v>346</v>
      </c>
      <c r="T90" s="12" t="s">
        <v>2826</v>
      </c>
      <c r="U90" s="116">
        <v>677.97310000000004</v>
      </c>
      <c r="V90" s="116">
        <v>-115.5091</v>
      </c>
      <c r="W90" s="120">
        <v>-0.20536265000000001</v>
      </c>
      <c r="X90" s="116">
        <v>0</v>
      </c>
      <c r="Y90" s="120">
        <v>0</v>
      </c>
      <c r="Z90" s="12" t="s">
        <v>254</v>
      </c>
      <c r="AA90" s="12" t="s">
        <v>346</v>
      </c>
      <c r="AB90" s="12" t="s">
        <v>2833</v>
      </c>
      <c r="AC90" s="116">
        <v>677.97310000000004</v>
      </c>
      <c r="AD90" s="116">
        <v>-115.5091</v>
      </c>
      <c r="AE90" s="120">
        <v>-0.20536265000000001</v>
      </c>
      <c r="AF90" s="12" t="s">
        <v>1552</v>
      </c>
    </row>
    <row r="91" spans="2:32" ht="28.8" x14ac:dyDescent="0.3">
      <c r="B91" s="12" t="s">
        <v>1105</v>
      </c>
      <c r="C91" s="12" t="s">
        <v>304</v>
      </c>
      <c r="D91" s="12" t="s">
        <v>330</v>
      </c>
      <c r="E91" s="12" t="s">
        <v>2831</v>
      </c>
      <c r="F91" s="12" t="s">
        <v>2823</v>
      </c>
      <c r="G91" s="12" t="s">
        <v>2832</v>
      </c>
      <c r="H91" s="12" t="s">
        <v>1534</v>
      </c>
      <c r="I91" s="12" t="s">
        <v>1534</v>
      </c>
      <c r="J91" s="12" t="s">
        <v>1125</v>
      </c>
      <c r="K91" s="12" t="s">
        <v>1110</v>
      </c>
      <c r="L91" s="12" t="s">
        <v>1111</v>
      </c>
      <c r="M91" s="12" t="s">
        <v>1126</v>
      </c>
      <c r="N91" s="12" t="s">
        <v>254</v>
      </c>
      <c r="O91" s="12">
        <v>318</v>
      </c>
      <c r="P91" s="116">
        <v>964.49400000000003</v>
      </c>
      <c r="Q91" s="12">
        <v>0</v>
      </c>
      <c r="R91" s="12" t="s">
        <v>254</v>
      </c>
      <c r="S91" s="12" t="s">
        <v>346</v>
      </c>
      <c r="T91" s="12" t="s">
        <v>2826</v>
      </c>
      <c r="U91" s="116">
        <v>1091.4395999999999</v>
      </c>
      <c r="V91" s="116">
        <v>-126.9456</v>
      </c>
      <c r="W91" s="120">
        <v>-0.13161886</v>
      </c>
      <c r="X91" s="116">
        <v>0</v>
      </c>
      <c r="Y91" s="120">
        <v>0</v>
      </c>
      <c r="Z91" s="12" t="s">
        <v>254</v>
      </c>
      <c r="AA91" s="12" t="s">
        <v>346</v>
      </c>
      <c r="AB91" s="12" t="s">
        <v>2833</v>
      </c>
      <c r="AC91" s="116">
        <v>1091.4395999999999</v>
      </c>
      <c r="AD91" s="116">
        <v>-126.9456</v>
      </c>
      <c r="AE91" s="120">
        <v>-0.13161886</v>
      </c>
      <c r="AF91" s="12" t="s">
        <v>1552</v>
      </c>
    </row>
    <row r="92" spans="2:32" ht="28.8" x14ac:dyDescent="0.3">
      <c r="B92" s="12" t="s">
        <v>1105</v>
      </c>
      <c r="C92" s="12" t="s">
        <v>304</v>
      </c>
      <c r="D92" s="12" t="s">
        <v>330</v>
      </c>
      <c r="E92" s="12" t="s">
        <v>2831</v>
      </c>
      <c r="F92" s="12" t="s">
        <v>2823</v>
      </c>
      <c r="G92" s="12" t="s">
        <v>2832</v>
      </c>
      <c r="H92" s="12" t="s">
        <v>1534</v>
      </c>
      <c r="I92" s="12" t="s">
        <v>1534</v>
      </c>
      <c r="J92" s="12" t="s">
        <v>1131</v>
      </c>
      <c r="K92" s="12" t="s">
        <v>1110</v>
      </c>
      <c r="L92" s="12" t="s">
        <v>1132</v>
      </c>
      <c r="M92" s="12" t="s">
        <v>1133</v>
      </c>
      <c r="N92" s="12" t="s">
        <v>254</v>
      </c>
      <c r="O92" s="12">
        <v>212</v>
      </c>
      <c r="P92" s="116">
        <v>697.69200000000001</v>
      </c>
      <c r="Q92" s="12">
        <v>0</v>
      </c>
      <c r="R92" s="12" t="s">
        <v>254</v>
      </c>
      <c r="S92" s="12" t="s">
        <v>346</v>
      </c>
      <c r="T92" s="12" t="s">
        <v>2826</v>
      </c>
      <c r="U92" s="116">
        <v>714.07960000000003</v>
      </c>
      <c r="V92" s="116">
        <v>-16.387599999999999</v>
      </c>
      <c r="W92" s="120">
        <v>-2.34883E-2</v>
      </c>
      <c r="X92" s="116">
        <v>0</v>
      </c>
      <c r="Y92" s="120">
        <v>0</v>
      </c>
      <c r="Z92" s="12" t="s">
        <v>254</v>
      </c>
      <c r="AA92" s="12" t="s">
        <v>346</v>
      </c>
      <c r="AB92" s="12" t="s">
        <v>2833</v>
      </c>
      <c r="AC92" s="116">
        <v>714.07960000000003</v>
      </c>
      <c r="AD92" s="116">
        <v>-16.387599999999999</v>
      </c>
      <c r="AE92" s="120">
        <v>-2.34883E-2</v>
      </c>
      <c r="AF92" s="12" t="s">
        <v>1552</v>
      </c>
    </row>
    <row r="93" spans="2:32" ht="28.8" x14ac:dyDescent="0.3">
      <c r="B93" s="12" t="s">
        <v>1105</v>
      </c>
      <c r="C93" s="12" t="s">
        <v>304</v>
      </c>
      <c r="D93" s="12" t="s">
        <v>330</v>
      </c>
      <c r="E93" s="12" t="s">
        <v>2831</v>
      </c>
      <c r="F93" s="12" t="s">
        <v>2823</v>
      </c>
      <c r="G93" s="12" t="s">
        <v>2832</v>
      </c>
      <c r="H93" s="12" t="s">
        <v>1534</v>
      </c>
      <c r="I93" s="12" t="s">
        <v>1534</v>
      </c>
      <c r="J93" s="12" t="s">
        <v>1138</v>
      </c>
      <c r="K93" s="12" t="s">
        <v>1110</v>
      </c>
      <c r="L93" s="12" t="s">
        <v>1132</v>
      </c>
      <c r="M93" s="12" t="s">
        <v>1139</v>
      </c>
      <c r="N93" s="12" t="s">
        <v>254</v>
      </c>
      <c r="O93" s="12">
        <v>457</v>
      </c>
      <c r="P93" s="116">
        <v>2314.248</v>
      </c>
      <c r="Q93" s="12">
        <v>0</v>
      </c>
      <c r="R93" s="12" t="s">
        <v>254</v>
      </c>
      <c r="S93" s="12" t="s">
        <v>346</v>
      </c>
      <c r="T93" s="12" t="s">
        <v>2826</v>
      </c>
      <c r="U93" s="116">
        <v>3363.9313000000002</v>
      </c>
      <c r="V93" s="116">
        <v>-1049.6832999999999</v>
      </c>
      <c r="W93" s="120">
        <v>-0.45357425000000001</v>
      </c>
      <c r="X93" s="116">
        <v>0</v>
      </c>
      <c r="Y93" s="120">
        <v>0</v>
      </c>
      <c r="Z93" s="12" t="s">
        <v>254</v>
      </c>
      <c r="AA93" s="12" t="s">
        <v>346</v>
      </c>
      <c r="AB93" s="12" t="s">
        <v>2833</v>
      </c>
      <c r="AC93" s="116">
        <v>3363.9313000000002</v>
      </c>
      <c r="AD93" s="116">
        <v>-1049.6832999999999</v>
      </c>
      <c r="AE93" s="120">
        <v>-0.45357425000000001</v>
      </c>
      <c r="AF93" s="12" t="s">
        <v>1552</v>
      </c>
    </row>
    <row r="94" spans="2:32" ht="28.8" x14ac:dyDescent="0.3">
      <c r="B94" s="12" t="s">
        <v>1105</v>
      </c>
      <c r="C94" s="12" t="s">
        <v>304</v>
      </c>
      <c r="D94" s="12" t="s">
        <v>330</v>
      </c>
      <c r="E94" s="12" t="s">
        <v>2831</v>
      </c>
      <c r="F94" s="12" t="s">
        <v>2823</v>
      </c>
      <c r="G94" s="12" t="s">
        <v>2832</v>
      </c>
      <c r="H94" s="12" t="s">
        <v>1534</v>
      </c>
      <c r="I94" s="12" t="s">
        <v>1534</v>
      </c>
      <c r="J94" s="12" t="s">
        <v>1144</v>
      </c>
      <c r="K94" s="12" t="s">
        <v>1110</v>
      </c>
      <c r="L94" s="12" t="s">
        <v>1132</v>
      </c>
      <c r="M94" s="12" t="s">
        <v>1145</v>
      </c>
      <c r="N94" s="12" t="s">
        <v>254</v>
      </c>
      <c r="O94" s="12">
        <v>387</v>
      </c>
      <c r="P94" s="116">
        <v>2329.7399999999998</v>
      </c>
      <c r="Q94" s="12">
        <v>0</v>
      </c>
      <c r="R94" s="12" t="s">
        <v>254</v>
      </c>
      <c r="S94" s="12" t="s">
        <v>346</v>
      </c>
      <c r="T94" s="12" t="s">
        <v>805</v>
      </c>
      <c r="U94" s="116">
        <v>1024.6599000000001</v>
      </c>
      <c r="V94" s="116">
        <v>1305.0800999999999</v>
      </c>
      <c r="W94" s="120">
        <v>0.56018272000000002</v>
      </c>
      <c r="X94" s="116">
        <v>1305.0800999999999</v>
      </c>
      <c r="Y94" s="120">
        <v>0.56018272000000002</v>
      </c>
      <c r="Z94" s="12" t="s">
        <v>254</v>
      </c>
      <c r="AA94" s="12" t="s">
        <v>346</v>
      </c>
      <c r="AB94" s="12" t="s">
        <v>2828</v>
      </c>
      <c r="AC94" s="116">
        <v>1024.6599000000001</v>
      </c>
      <c r="AD94" s="116">
        <v>1305.0800999999999</v>
      </c>
      <c r="AE94" s="120">
        <v>0.56018272000000002</v>
      </c>
      <c r="AF94" s="12" t="s">
        <v>1552</v>
      </c>
    </row>
    <row r="95" spans="2:32" ht="28.8" x14ac:dyDescent="0.3">
      <c r="B95" s="12" t="s">
        <v>1105</v>
      </c>
      <c r="C95" s="12" t="s">
        <v>304</v>
      </c>
      <c r="D95" s="12" t="s">
        <v>330</v>
      </c>
      <c r="E95" s="12" t="s">
        <v>2831</v>
      </c>
      <c r="F95" s="12" t="s">
        <v>2823</v>
      </c>
      <c r="G95" s="12" t="s">
        <v>2832</v>
      </c>
      <c r="H95" s="12" t="s">
        <v>1534</v>
      </c>
      <c r="I95" s="12" t="s">
        <v>1534</v>
      </c>
      <c r="J95" s="12" t="s">
        <v>1150</v>
      </c>
      <c r="K95" s="12" t="s">
        <v>1110</v>
      </c>
      <c r="L95" s="12" t="s">
        <v>1132</v>
      </c>
      <c r="M95" s="12" t="s">
        <v>1151</v>
      </c>
      <c r="N95" s="12" t="s">
        <v>254</v>
      </c>
      <c r="O95" s="12">
        <v>49</v>
      </c>
      <c r="P95" s="116">
        <v>437.32499999999999</v>
      </c>
      <c r="Q95" s="12">
        <v>0</v>
      </c>
      <c r="R95" s="12" t="s">
        <v>254</v>
      </c>
      <c r="S95" s="12" t="s">
        <v>346</v>
      </c>
      <c r="T95" s="12" t="s">
        <v>805</v>
      </c>
      <c r="U95" s="116">
        <v>303.68729999999999</v>
      </c>
      <c r="V95" s="116">
        <v>133.6377</v>
      </c>
      <c r="W95" s="120">
        <v>0.30557983</v>
      </c>
      <c r="X95" s="116">
        <v>133.6377</v>
      </c>
      <c r="Y95" s="120">
        <v>0.30557983</v>
      </c>
      <c r="Z95" s="12" t="s">
        <v>254</v>
      </c>
      <c r="AA95" s="12" t="s">
        <v>346</v>
      </c>
      <c r="AB95" s="12" t="s">
        <v>2828</v>
      </c>
      <c r="AC95" s="116">
        <v>303.68729999999999</v>
      </c>
      <c r="AD95" s="116">
        <v>133.6377</v>
      </c>
      <c r="AE95" s="120">
        <v>0.30557983</v>
      </c>
      <c r="AF95" s="12" t="s">
        <v>1552</v>
      </c>
    </row>
    <row r="96" spans="2:32" ht="28.8" x14ac:dyDescent="0.3">
      <c r="B96" s="12" t="s">
        <v>1105</v>
      </c>
      <c r="C96" s="12" t="s">
        <v>304</v>
      </c>
      <c r="D96" s="12" t="s">
        <v>330</v>
      </c>
      <c r="E96" s="12" t="s">
        <v>2831</v>
      </c>
      <c r="F96" s="12" t="s">
        <v>2823</v>
      </c>
      <c r="G96" s="12" t="s">
        <v>2832</v>
      </c>
      <c r="H96" s="12" t="s">
        <v>1534</v>
      </c>
      <c r="I96" s="12" t="s">
        <v>1534</v>
      </c>
      <c r="J96" s="12" t="s">
        <v>1156</v>
      </c>
      <c r="K96" s="12" t="s">
        <v>1110</v>
      </c>
      <c r="L96" s="12" t="s">
        <v>1157</v>
      </c>
      <c r="M96" s="12" t="s">
        <v>1158</v>
      </c>
      <c r="N96" s="12" t="s">
        <v>254</v>
      </c>
      <c r="O96" s="12">
        <v>255</v>
      </c>
      <c r="P96" s="116">
        <v>2441.88</v>
      </c>
      <c r="Q96" s="12">
        <v>0</v>
      </c>
      <c r="R96" s="12" t="s">
        <v>254</v>
      </c>
      <c r="S96" s="12" t="s">
        <v>346</v>
      </c>
      <c r="T96" s="12" t="s">
        <v>2826</v>
      </c>
      <c r="U96" s="116">
        <v>3108.297</v>
      </c>
      <c r="V96" s="116">
        <v>-666.41700000000003</v>
      </c>
      <c r="W96" s="120">
        <v>-0.27291145</v>
      </c>
      <c r="X96" s="116">
        <v>0</v>
      </c>
      <c r="Y96" s="120">
        <v>0</v>
      </c>
      <c r="Z96" s="12" t="s">
        <v>254</v>
      </c>
      <c r="AA96" s="12" t="s">
        <v>346</v>
      </c>
      <c r="AB96" s="12" t="s">
        <v>2833</v>
      </c>
      <c r="AC96" s="116">
        <v>3108.297</v>
      </c>
      <c r="AD96" s="116">
        <v>-666.41700000000003</v>
      </c>
      <c r="AE96" s="120">
        <v>-0.27291145</v>
      </c>
      <c r="AF96" s="12" t="s">
        <v>1552</v>
      </c>
    </row>
    <row r="97" spans="2:32" ht="28.8" x14ac:dyDescent="0.3">
      <c r="B97" s="12" t="s">
        <v>1105</v>
      </c>
      <c r="C97" s="12" t="s">
        <v>304</v>
      </c>
      <c r="D97" s="12" t="s">
        <v>330</v>
      </c>
      <c r="E97" s="12" t="s">
        <v>2831</v>
      </c>
      <c r="F97" s="12" t="s">
        <v>2823</v>
      </c>
      <c r="G97" s="12" t="s">
        <v>2832</v>
      </c>
      <c r="H97" s="12" t="s">
        <v>1534</v>
      </c>
      <c r="I97" s="12" t="s">
        <v>1534</v>
      </c>
      <c r="J97" s="12" t="s">
        <v>1163</v>
      </c>
      <c r="K97" s="12" t="s">
        <v>1110</v>
      </c>
      <c r="L97" s="12" t="s">
        <v>1157</v>
      </c>
      <c r="M97" s="12" t="s">
        <v>1164</v>
      </c>
      <c r="N97" s="12" t="s">
        <v>254</v>
      </c>
      <c r="O97" s="12">
        <v>297</v>
      </c>
      <c r="P97" s="116">
        <v>3250.3679999999999</v>
      </c>
      <c r="Q97" s="12">
        <v>0</v>
      </c>
      <c r="R97" s="12" t="s">
        <v>254</v>
      </c>
      <c r="S97" s="12" t="s">
        <v>346</v>
      </c>
      <c r="T97" s="12" t="s">
        <v>2826</v>
      </c>
      <c r="U97" s="116">
        <v>3881.4038999999998</v>
      </c>
      <c r="V97" s="116">
        <v>-631.03589999999997</v>
      </c>
      <c r="W97" s="120">
        <v>-0.19414291</v>
      </c>
      <c r="X97" s="116">
        <v>0</v>
      </c>
      <c r="Y97" s="120">
        <v>0</v>
      </c>
      <c r="Z97" s="12" t="s">
        <v>254</v>
      </c>
      <c r="AA97" s="12" t="s">
        <v>346</v>
      </c>
      <c r="AB97" s="12" t="s">
        <v>2833</v>
      </c>
      <c r="AC97" s="116">
        <v>3881.4038999999998</v>
      </c>
      <c r="AD97" s="116">
        <v>-631.03589999999997</v>
      </c>
      <c r="AE97" s="120">
        <v>-0.19414291</v>
      </c>
      <c r="AF97" s="12" t="s">
        <v>1552</v>
      </c>
    </row>
    <row r="98" spans="2:32" ht="28.8" x14ac:dyDescent="0.3">
      <c r="B98" s="12" t="s">
        <v>1105</v>
      </c>
      <c r="C98" s="12" t="s">
        <v>304</v>
      </c>
      <c r="D98" s="12" t="s">
        <v>330</v>
      </c>
      <c r="E98" s="12" t="s">
        <v>2831</v>
      </c>
      <c r="F98" s="12" t="s">
        <v>2823</v>
      </c>
      <c r="G98" s="12" t="s">
        <v>2832</v>
      </c>
      <c r="H98" s="12" t="s">
        <v>1534</v>
      </c>
      <c r="I98" s="12" t="s">
        <v>1534</v>
      </c>
      <c r="J98" s="12" t="s">
        <v>1169</v>
      </c>
      <c r="K98" s="12" t="s">
        <v>1110</v>
      </c>
      <c r="L98" s="12" t="s">
        <v>1157</v>
      </c>
      <c r="M98" s="12" t="s">
        <v>1170</v>
      </c>
      <c r="N98" s="12" t="s">
        <v>254</v>
      </c>
      <c r="O98" s="12">
        <v>39</v>
      </c>
      <c r="P98" s="116">
        <v>539.37</v>
      </c>
      <c r="Q98" s="12">
        <v>0</v>
      </c>
      <c r="R98" s="12" t="s">
        <v>254</v>
      </c>
      <c r="S98" s="12" t="s">
        <v>346</v>
      </c>
      <c r="T98" s="12" t="s">
        <v>805</v>
      </c>
      <c r="U98" s="116">
        <v>172.73099999999999</v>
      </c>
      <c r="V98" s="116">
        <v>366.63900000000001</v>
      </c>
      <c r="W98" s="120">
        <v>0.67975416</v>
      </c>
      <c r="X98" s="116">
        <v>366.63900000000001</v>
      </c>
      <c r="Y98" s="120">
        <v>0.67975416</v>
      </c>
      <c r="Z98" s="12" t="s">
        <v>254</v>
      </c>
      <c r="AA98" s="12" t="s">
        <v>346</v>
      </c>
      <c r="AB98" s="12" t="s">
        <v>2828</v>
      </c>
      <c r="AC98" s="116">
        <v>172.73099999999999</v>
      </c>
      <c r="AD98" s="116">
        <v>366.63900000000001</v>
      </c>
      <c r="AE98" s="120">
        <v>0.67975416</v>
      </c>
      <c r="AF98" s="12" t="s">
        <v>1552</v>
      </c>
    </row>
    <row r="99" spans="2:32" ht="28.8" x14ac:dyDescent="0.3">
      <c r="B99" s="12" t="s">
        <v>1105</v>
      </c>
      <c r="C99" s="12" t="s">
        <v>304</v>
      </c>
      <c r="D99" s="12" t="s">
        <v>330</v>
      </c>
      <c r="E99" s="12" t="s">
        <v>2831</v>
      </c>
      <c r="F99" s="12" t="s">
        <v>2823</v>
      </c>
      <c r="G99" s="12" t="s">
        <v>2832</v>
      </c>
      <c r="H99" s="12" t="s">
        <v>1534</v>
      </c>
      <c r="I99" s="12" t="s">
        <v>1534</v>
      </c>
      <c r="J99" s="12" t="s">
        <v>1175</v>
      </c>
      <c r="K99" s="12" t="s">
        <v>1176</v>
      </c>
      <c r="L99" s="12" t="s">
        <v>1111</v>
      </c>
      <c r="M99" s="12" t="s">
        <v>1177</v>
      </c>
      <c r="N99" s="12" t="s">
        <v>256</v>
      </c>
      <c r="O99" s="12">
        <v>204</v>
      </c>
      <c r="P99" s="116">
        <v>263.36399999999998</v>
      </c>
      <c r="Q99" s="12"/>
      <c r="R99" s="12"/>
      <c r="S99" s="12"/>
      <c r="T99" s="12"/>
      <c r="U99" s="116">
        <v>0</v>
      </c>
      <c r="V99" s="116"/>
      <c r="W99" s="120"/>
      <c r="X99" s="116">
        <v>0</v>
      </c>
      <c r="Y99" s="120">
        <v>0</v>
      </c>
      <c r="Z99" s="12" t="s">
        <v>256</v>
      </c>
      <c r="AA99" s="12" t="s">
        <v>346</v>
      </c>
      <c r="AB99" s="12" t="s">
        <v>2827</v>
      </c>
      <c r="AC99" s="116">
        <v>263.36399999999998</v>
      </c>
      <c r="AD99" s="116">
        <v>0</v>
      </c>
      <c r="AE99" s="120">
        <v>0</v>
      </c>
      <c r="AF99" s="12" t="s">
        <v>1552</v>
      </c>
    </row>
    <row r="100" spans="2:32" ht="28.8" x14ac:dyDescent="0.3">
      <c r="B100" s="12" t="s">
        <v>1105</v>
      </c>
      <c r="C100" s="12" t="s">
        <v>304</v>
      </c>
      <c r="D100" s="12" t="s">
        <v>330</v>
      </c>
      <c r="E100" s="12" t="s">
        <v>2831</v>
      </c>
      <c r="F100" s="12" t="s">
        <v>2823</v>
      </c>
      <c r="G100" s="12" t="s">
        <v>2832</v>
      </c>
      <c r="H100" s="12" t="s">
        <v>1534</v>
      </c>
      <c r="I100" s="12" t="s">
        <v>1534</v>
      </c>
      <c r="J100" s="12" t="s">
        <v>1181</v>
      </c>
      <c r="K100" s="12" t="s">
        <v>1176</v>
      </c>
      <c r="L100" s="12" t="s">
        <v>1111</v>
      </c>
      <c r="M100" s="12" t="s">
        <v>1182</v>
      </c>
      <c r="N100" s="12" t="s">
        <v>256</v>
      </c>
      <c r="O100" s="12">
        <v>309</v>
      </c>
      <c r="P100" s="116">
        <v>598.37850000000003</v>
      </c>
      <c r="Q100" s="12">
        <v>0</v>
      </c>
      <c r="R100" s="12" t="s">
        <v>256</v>
      </c>
      <c r="S100" s="12" t="s">
        <v>346</v>
      </c>
      <c r="T100" s="12" t="s">
        <v>805</v>
      </c>
      <c r="U100" s="116">
        <v>523.50779999999997</v>
      </c>
      <c r="V100" s="116">
        <v>74.870699999999999</v>
      </c>
      <c r="W100" s="120">
        <v>0.12512264000000001</v>
      </c>
      <c r="X100" s="116">
        <v>74.870699999999999</v>
      </c>
      <c r="Y100" s="120">
        <v>0.12512264000000001</v>
      </c>
      <c r="Z100" s="12" t="s">
        <v>256</v>
      </c>
      <c r="AA100" s="12" t="s">
        <v>346</v>
      </c>
      <c r="AB100" s="12" t="s">
        <v>2828</v>
      </c>
      <c r="AC100" s="116">
        <v>523.50779999999997</v>
      </c>
      <c r="AD100" s="116">
        <v>74.870699999999999</v>
      </c>
      <c r="AE100" s="120">
        <v>0.12512264000000001</v>
      </c>
      <c r="AF100" s="12" t="s">
        <v>1552</v>
      </c>
    </row>
    <row r="101" spans="2:32" ht="28.8" x14ac:dyDescent="0.3">
      <c r="B101" s="12" t="s">
        <v>1105</v>
      </c>
      <c r="C101" s="12" t="s">
        <v>304</v>
      </c>
      <c r="D101" s="12" t="s">
        <v>330</v>
      </c>
      <c r="E101" s="12" t="s">
        <v>2831</v>
      </c>
      <c r="F101" s="12" t="s">
        <v>2823</v>
      </c>
      <c r="G101" s="12" t="s">
        <v>2832</v>
      </c>
      <c r="H101" s="12" t="s">
        <v>1534</v>
      </c>
      <c r="I101" s="12" t="s">
        <v>1534</v>
      </c>
      <c r="J101" s="12" t="s">
        <v>1185</v>
      </c>
      <c r="K101" s="12" t="s">
        <v>1176</v>
      </c>
      <c r="L101" s="12" t="s">
        <v>1111</v>
      </c>
      <c r="M101" s="12" t="s">
        <v>1186</v>
      </c>
      <c r="N101" s="12" t="s">
        <v>256</v>
      </c>
      <c r="O101" s="12">
        <v>281</v>
      </c>
      <c r="P101" s="116">
        <v>703.06200000000001</v>
      </c>
      <c r="Q101" s="12">
        <v>0</v>
      </c>
      <c r="R101" s="12" t="s">
        <v>256</v>
      </c>
      <c r="S101" s="12" t="s">
        <v>346</v>
      </c>
      <c r="T101" s="12" t="s">
        <v>805</v>
      </c>
      <c r="U101" s="116">
        <v>407.6748</v>
      </c>
      <c r="V101" s="116">
        <v>295.38720000000001</v>
      </c>
      <c r="W101" s="120">
        <v>0.42014388000000003</v>
      </c>
      <c r="X101" s="116">
        <v>295.38720000000001</v>
      </c>
      <c r="Y101" s="120">
        <v>0.42014388000000003</v>
      </c>
      <c r="Z101" s="12" t="s">
        <v>256</v>
      </c>
      <c r="AA101" s="12" t="s">
        <v>346</v>
      </c>
      <c r="AB101" s="12" t="s">
        <v>2828</v>
      </c>
      <c r="AC101" s="116">
        <v>407.6748</v>
      </c>
      <c r="AD101" s="116">
        <v>295.38720000000001</v>
      </c>
      <c r="AE101" s="120">
        <v>0.42014388000000003</v>
      </c>
      <c r="AF101" s="12" t="s">
        <v>1552</v>
      </c>
    </row>
    <row r="102" spans="2:32" ht="28.8" x14ac:dyDescent="0.3">
      <c r="B102" s="12" t="s">
        <v>1105</v>
      </c>
      <c r="C102" s="12" t="s">
        <v>304</v>
      </c>
      <c r="D102" s="12" t="s">
        <v>330</v>
      </c>
      <c r="E102" s="12" t="s">
        <v>2831</v>
      </c>
      <c r="F102" s="12" t="s">
        <v>2823</v>
      </c>
      <c r="G102" s="12" t="s">
        <v>2832</v>
      </c>
      <c r="H102" s="12" t="s">
        <v>1534</v>
      </c>
      <c r="I102" s="12" t="s">
        <v>1534</v>
      </c>
      <c r="J102" s="12" t="s">
        <v>1189</v>
      </c>
      <c r="K102" s="12" t="s">
        <v>1176</v>
      </c>
      <c r="L102" s="12" t="s">
        <v>1132</v>
      </c>
      <c r="M102" s="12" t="s">
        <v>1190</v>
      </c>
      <c r="N102" s="12" t="s">
        <v>256</v>
      </c>
      <c r="O102" s="12">
        <v>318</v>
      </c>
      <c r="P102" s="116">
        <v>1249.74</v>
      </c>
      <c r="Q102" s="12">
        <v>0</v>
      </c>
      <c r="R102" s="12" t="s">
        <v>256</v>
      </c>
      <c r="S102" s="12" t="s">
        <v>346</v>
      </c>
      <c r="T102" s="12" t="s">
        <v>2826</v>
      </c>
      <c r="U102" s="116">
        <v>1741.4315999999999</v>
      </c>
      <c r="V102" s="116">
        <v>-491.69159999999999</v>
      </c>
      <c r="W102" s="120">
        <v>-0.39343510999999998</v>
      </c>
      <c r="X102" s="116">
        <v>0</v>
      </c>
      <c r="Y102" s="120">
        <v>0</v>
      </c>
      <c r="Z102" s="12" t="s">
        <v>256</v>
      </c>
      <c r="AA102" s="12" t="s">
        <v>346</v>
      </c>
      <c r="AB102" s="12" t="s">
        <v>2833</v>
      </c>
      <c r="AC102" s="116">
        <v>1741.4315999999999</v>
      </c>
      <c r="AD102" s="116">
        <v>-491.69159999999999</v>
      </c>
      <c r="AE102" s="120">
        <v>-0.39343510999999998</v>
      </c>
      <c r="AF102" s="12" t="s">
        <v>1552</v>
      </c>
    </row>
    <row r="103" spans="2:32" ht="28.8" x14ac:dyDescent="0.3">
      <c r="B103" s="12" t="s">
        <v>1105</v>
      </c>
      <c r="C103" s="12" t="s">
        <v>304</v>
      </c>
      <c r="D103" s="12" t="s">
        <v>330</v>
      </c>
      <c r="E103" s="12" t="s">
        <v>2831</v>
      </c>
      <c r="F103" s="12" t="s">
        <v>2823</v>
      </c>
      <c r="G103" s="12" t="s">
        <v>2832</v>
      </c>
      <c r="H103" s="12" t="s">
        <v>1534</v>
      </c>
      <c r="I103" s="12" t="s">
        <v>1534</v>
      </c>
      <c r="J103" s="12" t="s">
        <v>1193</v>
      </c>
      <c r="K103" s="12" t="s">
        <v>1176</v>
      </c>
      <c r="L103" s="12" t="s">
        <v>1132</v>
      </c>
      <c r="M103" s="12" t="s">
        <v>1194</v>
      </c>
      <c r="N103" s="12" t="s">
        <v>256</v>
      </c>
      <c r="O103" s="12">
        <v>36</v>
      </c>
      <c r="P103" s="116">
        <v>149.68799999999999</v>
      </c>
      <c r="Q103" s="12">
        <v>0</v>
      </c>
      <c r="R103" s="12" t="s">
        <v>256</v>
      </c>
      <c r="S103" s="12" t="s">
        <v>346</v>
      </c>
      <c r="T103" s="12" t="s">
        <v>2826</v>
      </c>
      <c r="U103" s="116">
        <v>184.9212</v>
      </c>
      <c r="V103" s="116">
        <v>-35.233199999999997</v>
      </c>
      <c r="W103" s="120">
        <v>-0.23537759</v>
      </c>
      <c r="X103" s="116">
        <v>0</v>
      </c>
      <c r="Y103" s="120">
        <v>0</v>
      </c>
      <c r="Z103" s="12" t="s">
        <v>256</v>
      </c>
      <c r="AA103" s="12" t="s">
        <v>346</v>
      </c>
      <c r="AB103" s="12" t="s">
        <v>2833</v>
      </c>
      <c r="AC103" s="116">
        <v>184.9212</v>
      </c>
      <c r="AD103" s="116">
        <v>-35.233199999999997</v>
      </c>
      <c r="AE103" s="120">
        <v>-0.23537759</v>
      </c>
      <c r="AF103" s="12" t="s">
        <v>1552</v>
      </c>
    </row>
    <row r="104" spans="2:32" ht="28.8" x14ac:dyDescent="0.3">
      <c r="B104" s="12" t="s">
        <v>1105</v>
      </c>
      <c r="C104" s="12" t="s">
        <v>304</v>
      </c>
      <c r="D104" s="12" t="s">
        <v>330</v>
      </c>
      <c r="E104" s="12" t="s">
        <v>2831</v>
      </c>
      <c r="F104" s="12" t="s">
        <v>2823</v>
      </c>
      <c r="G104" s="12" t="s">
        <v>2832</v>
      </c>
      <c r="H104" s="12" t="s">
        <v>1534</v>
      </c>
      <c r="I104" s="12" t="s">
        <v>1534</v>
      </c>
      <c r="J104" s="12" t="s">
        <v>1197</v>
      </c>
      <c r="K104" s="12" t="s">
        <v>1176</v>
      </c>
      <c r="L104" s="12" t="s">
        <v>1132</v>
      </c>
      <c r="M104" s="12" t="s">
        <v>1198</v>
      </c>
      <c r="N104" s="12" t="s">
        <v>256</v>
      </c>
      <c r="O104" s="12">
        <v>87</v>
      </c>
      <c r="P104" s="116">
        <v>410.29199999999997</v>
      </c>
      <c r="Q104" s="12">
        <v>0</v>
      </c>
      <c r="R104" s="12" t="s">
        <v>256</v>
      </c>
      <c r="S104" s="12" t="s">
        <v>346</v>
      </c>
      <c r="T104" s="12" t="s">
        <v>2826</v>
      </c>
      <c r="U104" s="116">
        <v>570.51120000000003</v>
      </c>
      <c r="V104" s="116">
        <v>-160.2192</v>
      </c>
      <c r="W104" s="120">
        <v>-0.39050042000000001</v>
      </c>
      <c r="X104" s="116">
        <v>0</v>
      </c>
      <c r="Y104" s="120">
        <v>0</v>
      </c>
      <c r="Z104" s="12" t="s">
        <v>256</v>
      </c>
      <c r="AA104" s="12" t="s">
        <v>346</v>
      </c>
      <c r="AB104" s="12" t="s">
        <v>2833</v>
      </c>
      <c r="AC104" s="116">
        <v>570.51120000000003</v>
      </c>
      <c r="AD104" s="116">
        <v>-160.2192</v>
      </c>
      <c r="AE104" s="120">
        <v>-0.39050042000000001</v>
      </c>
      <c r="AF104" s="12" t="s">
        <v>1552</v>
      </c>
    </row>
    <row r="105" spans="2:32" ht="28.8" x14ac:dyDescent="0.3">
      <c r="B105" s="12" t="s">
        <v>1105</v>
      </c>
      <c r="C105" s="12" t="s">
        <v>304</v>
      </c>
      <c r="D105" s="12" t="s">
        <v>330</v>
      </c>
      <c r="E105" s="12" t="s">
        <v>2831</v>
      </c>
      <c r="F105" s="12" t="s">
        <v>2823</v>
      </c>
      <c r="G105" s="12" t="s">
        <v>2832</v>
      </c>
      <c r="H105" s="12" t="s">
        <v>1534</v>
      </c>
      <c r="I105" s="12" t="s">
        <v>1534</v>
      </c>
      <c r="J105" s="12" t="s">
        <v>1201</v>
      </c>
      <c r="K105" s="12" t="s">
        <v>1176</v>
      </c>
      <c r="L105" s="12" t="s">
        <v>1132</v>
      </c>
      <c r="M105" s="12" t="s">
        <v>1202</v>
      </c>
      <c r="N105" s="12" t="s">
        <v>256</v>
      </c>
      <c r="O105" s="12">
        <v>596</v>
      </c>
      <c r="P105" s="116">
        <v>3558.12</v>
      </c>
      <c r="Q105" s="12">
        <v>0</v>
      </c>
      <c r="R105" s="12" t="s">
        <v>256</v>
      </c>
      <c r="S105" s="12" t="s">
        <v>346</v>
      </c>
      <c r="T105" s="12" t="s">
        <v>2826</v>
      </c>
      <c r="U105" s="116">
        <v>3703.1268</v>
      </c>
      <c r="V105" s="116">
        <v>-145.0068</v>
      </c>
      <c r="W105" s="120">
        <v>-4.0753770000000002E-2</v>
      </c>
      <c r="X105" s="116">
        <v>0</v>
      </c>
      <c r="Y105" s="120">
        <v>0</v>
      </c>
      <c r="Z105" s="12" t="s">
        <v>256</v>
      </c>
      <c r="AA105" s="12" t="s">
        <v>346</v>
      </c>
      <c r="AB105" s="12" t="s">
        <v>2833</v>
      </c>
      <c r="AC105" s="116">
        <v>3703.1268</v>
      </c>
      <c r="AD105" s="116">
        <v>-145.0068</v>
      </c>
      <c r="AE105" s="120">
        <v>-4.0753770000000002E-2</v>
      </c>
      <c r="AF105" s="12" t="s">
        <v>1552</v>
      </c>
    </row>
    <row r="106" spans="2:32" ht="28.8" x14ac:dyDescent="0.3">
      <c r="B106" s="12" t="s">
        <v>1105</v>
      </c>
      <c r="C106" s="12" t="s">
        <v>304</v>
      </c>
      <c r="D106" s="12" t="s">
        <v>330</v>
      </c>
      <c r="E106" s="12" t="s">
        <v>2831</v>
      </c>
      <c r="F106" s="12" t="s">
        <v>2823</v>
      </c>
      <c r="G106" s="12" t="s">
        <v>2832</v>
      </c>
      <c r="H106" s="12" t="s">
        <v>1534</v>
      </c>
      <c r="I106" s="12" t="s">
        <v>1534</v>
      </c>
      <c r="J106" s="12" t="s">
        <v>1205</v>
      </c>
      <c r="K106" s="12" t="s">
        <v>1176</v>
      </c>
      <c r="L106" s="12" t="s">
        <v>1157</v>
      </c>
      <c r="M106" s="12" t="s">
        <v>1206</v>
      </c>
      <c r="N106" s="12" t="s">
        <v>256</v>
      </c>
      <c r="O106" s="12">
        <v>137</v>
      </c>
      <c r="P106" s="116">
        <v>1764.56</v>
      </c>
      <c r="Q106" s="12"/>
      <c r="R106" s="12"/>
      <c r="S106" s="12"/>
      <c r="T106" s="12"/>
      <c r="U106" s="116">
        <v>0</v>
      </c>
      <c r="V106" s="116"/>
      <c r="W106" s="120"/>
      <c r="X106" s="116">
        <v>0</v>
      </c>
      <c r="Y106" s="120">
        <v>0</v>
      </c>
      <c r="Z106" s="12" t="s">
        <v>256</v>
      </c>
      <c r="AA106" s="12" t="s">
        <v>346</v>
      </c>
      <c r="AB106" s="12" t="s">
        <v>2827</v>
      </c>
      <c r="AC106" s="116">
        <v>1764.56</v>
      </c>
      <c r="AD106" s="116">
        <v>0</v>
      </c>
      <c r="AE106" s="120">
        <v>0</v>
      </c>
      <c r="AF106" s="12" t="s">
        <v>1552</v>
      </c>
    </row>
    <row r="107" spans="2:32" ht="28.8" x14ac:dyDescent="0.3">
      <c r="B107" s="12" t="s">
        <v>1105</v>
      </c>
      <c r="C107" s="12" t="s">
        <v>304</v>
      </c>
      <c r="D107" s="12" t="s">
        <v>330</v>
      </c>
      <c r="E107" s="12" t="s">
        <v>2831</v>
      </c>
      <c r="F107" s="12" t="s">
        <v>2823</v>
      </c>
      <c r="G107" s="12" t="s">
        <v>2832</v>
      </c>
      <c r="H107" s="12" t="s">
        <v>1534</v>
      </c>
      <c r="I107" s="12" t="s">
        <v>1534</v>
      </c>
      <c r="J107" s="12" t="s">
        <v>1209</v>
      </c>
      <c r="K107" s="12" t="s">
        <v>1176</v>
      </c>
      <c r="L107" s="12" t="s">
        <v>1157</v>
      </c>
      <c r="M107" s="12" t="s">
        <v>1210</v>
      </c>
      <c r="N107" s="12" t="s">
        <v>256</v>
      </c>
      <c r="O107" s="12">
        <v>359</v>
      </c>
      <c r="P107" s="116">
        <v>6321.99</v>
      </c>
      <c r="Q107" s="12">
        <v>0</v>
      </c>
      <c r="R107" s="12" t="s">
        <v>256</v>
      </c>
      <c r="S107" s="12" t="s">
        <v>346</v>
      </c>
      <c r="T107" s="12" t="s">
        <v>805</v>
      </c>
      <c r="U107" s="116">
        <v>1905.8233</v>
      </c>
      <c r="V107" s="116">
        <v>4416.1666999999998</v>
      </c>
      <c r="W107" s="120">
        <v>0.69854059999999996</v>
      </c>
      <c r="X107" s="116">
        <v>4416.1666999999998</v>
      </c>
      <c r="Y107" s="120">
        <v>0.69854059999999996</v>
      </c>
      <c r="Z107" s="12" t="s">
        <v>256</v>
      </c>
      <c r="AA107" s="12" t="s">
        <v>346</v>
      </c>
      <c r="AB107" s="12" t="s">
        <v>2828</v>
      </c>
      <c r="AC107" s="116">
        <v>1905.8233</v>
      </c>
      <c r="AD107" s="116">
        <v>4416.1666999999998</v>
      </c>
      <c r="AE107" s="120">
        <v>0.69854059999999996</v>
      </c>
      <c r="AF107" s="12" t="s">
        <v>1552</v>
      </c>
    </row>
    <row r="108" spans="2:32" ht="28.8" x14ac:dyDescent="0.3">
      <c r="B108" s="12" t="s">
        <v>1105</v>
      </c>
      <c r="C108" s="12" t="s">
        <v>304</v>
      </c>
      <c r="D108" s="12" t="s">
        <v>330</v>
      </c>
      <c r="E108" s="12" t="s">
        <v>2831</v>
      </c>
      <c r="F108" s="12" t="s">
        <v>2823</v>
      </c>
      <c r="G108" s="12" t="s">
        <v>2832</v>
      </c>
      <c r="H108" s="12" t="s">
        <v>1534</v>
      </c>
      <c r="I108" s="12" t="s">
        <v>1534</v>
      </c>
      <c r="J108" s="12" t="s">
        <v>1213</v>
      </c>
      <c r="K108" s="12" t="s">
        <v>1176</v>
      </c>
      <c r="L108" s="12" t="s">
        <v>1157</v>
      </c>
      <c r="M108" s="12" t="s">
        <v>1214</v>
      </c>
      <c r="N108" s="12" t="s">
        <v>256</v>
      </c>
      <c r="O108" s="12">
        <v>310</v>
      </c>
      <c r="P108" s="116">
        <v>7092.8</v>
      </c>
      <c r="Q108" s="12">
        <v>0</v>
      </c>
      <c r="R108" s="12" t="s">
        <v>256</v>
      </c>
      <c r="S108" s="12" t="s">
        <v>346</v>
      </c>
      <c r="T108" s="12" t="s">
        <v>805</v>
      </c>
      <c r="U108" s="116">
        <v>5167.6689999999999</v>
      </c>
      <c r="V108" s="116">
        <v>1925.1310000000001</v>
      </c>
      <c r="W108" s="120">
        <v>0.27142044999999998</v>
      </c>
      <c r="X108" s="116">
        <v>1925.1310000000001</v>
      </c>
      <c r="Y108" s="120">
        <v>0.27142044999999998</v>
      </c>
      <c r="Z108" s="12" t="s">
        <v>256</v>
      </c>
      <c r="AA108" s="12" t="s">
        <v>346</v>
      </c>
      <c r="AB108" s="12" t="s">
        <v>2828</v>
      </c>
      <c r="AC108" s="116">
        <v>5167.6689999999999</v>
      </c>
      <c r="AD108" s="116">
        <v>1925.1310000000001</v>
      </c>
      <c r="AE108" s="120">
        <v>0.27142044999999998</v>
      </c>
      <c r="AF108" s="12" t="s">
        <v>1552</v>
      </c>
    </row>
    <row r="109" spans="2:32" ht="28.8" x14ac:dyDescent="0.3">
      <c r="B109" s="12" t="s">
        <v>1105</v>
      </c>
      <c r="C109" s="12" t="s">
        <v>304</v>
      </c>
      <c r="D109" s="12" t="s">
        <v>330</v>
      </c>
      <c r="E109" s="12" t="s">
        <v>2831</v>
      </c>
      <c r="F109" s="12" t="s">
        <v>2823</v>
      </c>
      <c r="G109" s="12" t="s">
        <v>2832</v>
      </c>
      <c r="H109" s="12" t="s">
        <v>1534</v>
      </c>
      <c r="I109" s="12" t="s">
        <v>1534</v>
      </c>
      <c r="J109" s="12" t="s">
        <v>1217</v>
      </c>
      <c r="K109" s="12" t="s">
        <v>1218</v>
      </c>
      <c r="L109" s="12" t="s">
        <v>1111</v>
      </c>
      <c r="M109" s="12" t="s">
        <v>1219</v>
      </c>
      <c r="N109" s="12" t="s">
        <v>259</v>
      </c>
      <c r="O109" s="12">
        <v>152</v>
      </c>
      <c r="P109" s="116">
        <v>3508.16</v>
      </c>
      <c r="Q109" s="12"/>
      <c r="R109" s="12"/>
      <c r="S109" s="12"/>
      <c r="T109" s="12"/>
      <c r="U109" s="116">
        <v>0</v>
      </c>
      <c r="V109" s="116"/>
      <c r="W109" s="120"/>
      <c r="X109" s="116">
        <v>0</v>
      </c>
      <c r="Y109" s="120">
        <v>0</v>
      </c>
      <c r="Z109" s="12" t="s">
        <v>259</v>
      </c>
      <c r="AA109" s="12" t="s">
        <v>346</v>
      </c>
      <c r="AB109" s="12" t="s">
        <v>2827</v>
      </c>
      <c r="AC109" s="116">
        <v>3508.16</v>
      </c>
      <c r="AD109" s="116">
        <v>0</v>
      </c>
      <c r="AE109" s="120">
        <v>0</v>
      </c>
      <c r="AF109" s="12" t="s">
        <v>1552</v>
      </c>
    </row>
    <row r="110" spans="2:32" ht="28.8" x14ac:dyDescent="0.3">
      <c r="B110" s="12" t="s">
        <v>1105</v>
      </c>
      <c r="C110" s="12" t="s">
        <v>304</v>
      </c>
      <c r="D110" s="12" t="s">
        <v>330</v>
      </c>
      <c r="E110" s="12" t="s">
        <v>2831</v>
      </c>
      <c r="F110" s="12" t="s">
        <v>2823</v>
      </c>
      <c r="G110" s="12" t="s">
        <v>2832</v>
      </c>
      <c r="H110" s="12" t="s">
        <v>1534</v>
      </c>
      <c r="I110" s="12" t="s">
        <v>1534</v>
      </c>
      <c r="J110" s="12" t="s">
        <v>1222</v>
      </c>
      <c r="K110" s="12" t="s">
        <v>1218</v>
      </c>
      <c r="L110" s="12" t="s">
        <v>1111</v>
      </c>
      <c r="M110" s="12" t="s">
        <v>1223</v>
      </c>
      <c r="N110" s="12" t="s">
        <v>259</v>
      </c>
      <c r="O110" s="12">
        <v>416</v>
      </c>
      <c r="P110" s="116">
        <v>11856</v>
      </c>
      <c r="Q110" s="12"/>
      <c r="R110" s="12"/>
      <c r="S110" s="12"/>
      <c r="T110" s="12"/>
      <c r="U110" s="116">
        <v>0</v>
      </c>
      <c r="V110" s="116"/>
      <c r="W110" s="120"/>
      <c r="X110" s="116">
        <v>0</v>
      </c>
      <c r="Y110" s="120">
        <v>0</v>
      </c>
      <c r="Z110" s="12" t="s">
        <v>259</v>
      </c>
      <c r="AA110" s="12" t="s">
        <v>346</v>
      </c>
      <c r="AB110" s="12" t="s">
        <v>2827</v>
      </c>
      <c r="AC110" s="116">
        <v>11856</v>
      </c>
      <c r="AD110" s="116">
        <v>0</v>
      </c>
      <c r="AE110" s="120">
        <v>0</v>
      </c>
      <c r="AF110" s="12" t="s">
        <v>1552</v>
      </c>
    </row>
    <row r="111" spans="2:32" ht="28.8" x14ac:dyDescent="0.3">
      <c r="B111" s="12" t="s">
        <v>1105</v>
      </c>
      <c r="C111" s="12" t="s">
        <v>304</v>
      </c>
      <c r="D111" s="12" t="s">
        <v>330</v>
      </c>
      <c r="E111" s="12" t="s">
        <v>2831</v>
      </c>
      <c r="F111" s="12" t="s">
        <v>2823</v>
      </c>
      <c r="G111" s="12" t="s">
        <v>2832</v>
      </c>
      <c r="H111" s="12" t="s">
        <v>1534</v>
      </c>
      <c r="I111" s="12" t="s">
        <v>1534</v>
      </c>
      <c r="J111" s="12" t="s">
        <v>1226</v>
      </c>
      <c r="K111" s="12" t="s">
        <v>1218</v>
      </c>
      <c r="L111" s="12" t="s">
        <v>1111</v>
      </c>
      <c r="M111" s="12" t="s">
        <v>1227</v>
      </c>
      <c r="N111" s="12" t="s">
        <v>259</v>
      </c>
      <c r="O111" s="12">
        <v>584</v>
      </c>
      <c r="P111" s="116">
        <v>17826.016</v>
      </c>
      <c r="Q111" s="12">
        <v>0</v>
      </c>
      <c r="R111" s="12" t="s">
        <v>259</v>
      </c>
      <c r="S111" s="12" t="s">
        <v>346</v>
      </c>
      <c r="T111" s="12" t="s">
        <v>805</v>
      </c>
      <c r="U111" s="116">
        <v>11430.2816</v>
      </c>
      <c r="V111" s="116">
        <v>6395.7344000000003</v>
      </c>
      <c r="W111" s="120">
        <v>0.35878652999999999</v>
      </c>
      <c r="X111" s="116">
        <v>6395.7344000000003</v>
      </c>
      <c r="Y111" s="120">
        <v>0.35878652999999999</v>
      </c>
      <c r="Z111" s="12" t="s">
        <v>259</v>
      </c>
      <c r="AA111" s="12" t="s">
        <v>346</v>
      </c>
      <c r="AB111" s="12" t="s">
        <v>2828</v>
      </c>
      <c r="AC111" s="116">
        <v>11430.2816</v>
      </c>
      <c r="AD111" s="116">
        <v>6395.7344000000003</v>
      </c>
      <c r="AE111" s="120">
        <v>0.35878652999999999</v>
      </c>
      <c r="AF111" s="12" t="s">
        <v>1552</v>
      </c>
    </row>
    <row r="112" spans="2:32" ht="28.8" x14ac:dyDescent="0.3">
      <c r="B112" s="12" t="s">
        <v>1105</v>
      </c>
      <c r="C112" s="12" t="s">
        <v>304</v>
      </c>
      <c r="D112" s="12" t="s">
        <v>330</v>
      </c>
      <c r="E112" s="12" t="s">
        <v>2831</v>
      </c>
      <c r="F112" s="12" t="s">
        <v>2823</v>
      </c>
      <c r="G112" s="12" t="s">
        <v>2832</v>
      </c>
      <c r="H112" s="12" t="s">
        <v>1534</v>
      </c>
      <c r="I112" s="12" t="s">
        <v>1534</v>
      </c>
      <c r="J112" s="12" t="s">
        <v>1230</v>
      </c>
      <c r="K112" s="12" t="s">
        <v>1218</v>
      </c>
      <c r="L112" s="12" t="s">
        <v>1132</v>
      </c>
      <c r="M112" s="12" t="s">
        <v>1231</v>
      </c>
      <c r="N112" s="12" t="s">
        <v>259</v>
      </c>
      <c r="O112" s="12">
        <v>562</v>
      </c>
      <c r="P112" s="116">
        <v>27672.880000000001</v>
      </c>
      <c r="Q112" s="12"/>
      <c r="R112" s="12"/>
      <c r="S112" s="12"/>
      <c r="T112" s="12"/>
      <c r="U112" s="116">
        <v>0</v>
      </c>
      <c r="V112" s="116"/>
      <c r="W112" s="120"/>
      <c r="X112" s="116">
        <v>0</v>
      </c>
      <c r="Y112" s="120">
        <v>0</v>
      </c>
      <c r="Z112" s="12" t="s">
        <v>259</v>
      </c>
      <c r="AA112" s="12" t="s">
        <v>346</v>
      </c>
      <c r="AB112" s="12" t="s">
        <v>2827</v>
      </c>
      <c r="AC112" s="116">
        <v>27672.880000000001</v>
      </c>
      <c r="AD112" s="116">
        <v>0</v>
      </c>
      <c r="AE112" s="120">
        <v>0</v>
      </c>
      <c r="AF112" s="12" t="s">
        <v>1552</v>
      </c>
    </row>
    <row r="113" spans="2:32" ht="28.8" x14ac:dyDescent="0.3">
      <c r="B113" s="12" t="s">
        <v>1105</v>
      </c>
      <c r="C113" s="12" t="s">
        <v>304</v>
      </c>
      <c r="D113" s="12" t="s">
        <v>330</v>
      </c>
      <c r="E113" s="12" t="s">
        <v>2831</v>
      </c>
      <c r="F113" s="12" t="s">
        <v>2823</v>
      </c>
      <c r="G113" s="12" t="s">
        <v>2832</v>
      </c>
      <c r="H113" s="12" t="s">
        <v>1534</v>
      </c>
      <c r="I113" s="12" t="s">
        <v>1534</v>
      </c>
      <c r="J113" s="12" t="s">
        <v>1234</v>
      </c>
      <c r="K113" s="12" t="s">
        <v>1218</v>
      </c>
      <c r="L113" s="12" t="s">
        <v>1132</v>
      </c>
      <c r="M113" s="12" t="s">
        <v>1235</v>
      </c>
      <c r="N113" s="12" t="s">
        <v>259</v>
      </c>
      <c r="O113" s="12">
        <v>372</v>
      </c>
      <c r="P113" s="116">
        <v>24886.799999999999</v>
      </c>
      <c r="Q113" s="12"/>
      <c r="R113" s="12"/>
      <c r="S113" s="12"/>
      <c r="T113" s="12"/>
      <c r="U113" s="116">
        <v>0</v>
      </c>
      <c r="V113" s="116"/>
      <c r="W113" s="120"/>
      <c r="X113" s="116">
        <v>0</v>
      </c>
      <c r="Y113" s="120">
        <v>0</v>
      </c>
      <c r="Z113" s="12" t="s">
        <v>259</v>
      </c>
      <c r="AA113" s="12" t="s">
        <v>346</v>
      </c>
      <c r="AB113" s="12" t="s">
        <v>2827</v>
      </c>
      <c r="AC113" s="116">
        <v>24886.799999999999</v>
      </c>
      <c r="AD113" s="116">
        <v>0</v>
      </c>
      <c r="AE113" s="120">
        <v>0</v>
      </c>
      <c r="AF113" s="12" t="s">
        <v>1552</v>
      </c>
    </row>
    <row r="114" spans="2:32" ht="28.8" x14ac:dyDescent="0.3">
      <c r="B114" s="12" t="s">
        <v>1105</v>
      </c>
      <c r="C114" s="12" t="s">
        <v>304</v>
      </c>
      <c r="D114" s="12" t="s">
        <v>330</v>
      </c>
      <c r="E114" s="12" t="s">
        <v>2831</v>
      </c>
      <c r="F114" s="12" t="s">
        <v>2823</v>
      </c>
      <c r="G114" s="12" t="s">
        <v>2832</v>
      </c>
      <c r="H114" s="12" t="s">
        <v>1534</v>
      </c>
      <c r="I114" s="12" t="s">
        <v>1534</v>
      </c>
      <c r="J114" s="12" t="s">
        <v>1238</v>
      </c>
      <c r="K114" s="12" t="s">
        <v>1218</v>
      </c>
      <c r="L114" s="12" t="s">
        <v>1132</v>
      </c>
      <c r="M114" s="12" t="s">
        <v>1239</v>
      </c>
      <c r="N114" s="12" t="s">
        <v>259</v>
      </c>
      <c r="O114" s="12">
        <v>82</v>
      </c>
      <c r="P114" s="116">
        <v>5574.36</v>
      </c>
      <c r="Q114" s="12">
        <v>0</v>
      </c>
      <c r="R114" s="12" t="s">
        <v>259</v>
      </c>
      <c r="S114" s="12" t="s">
        <v>346</v>
      </c>
      <c r="T114" s="12" t="s">
        <v>2826</v>
      </c>
      <c r="U114" s="116">
        <v>6384.7168000000001</v>
      </c>
      <c r="V114" s="116">
        <v>-810.35680000000002</v>
      </c>
      <c r="W114" s="120">
        <v>-0.14537217</v>
      </c>
      <c r="X114" s="116">
        <v>0</v>
      </c>
      <c r="Y114" s="120">
        <v>0</v>
      </c>
      <c r="Z114" s="12" t="s">
        <v>259</v>
      </c>
      <c r="AA114" s="12" t="s">
        <v>346</v>
      </c>
      <c r="AB114" s="12" t="s">
        <v>2833</v>
      </c>
      <c r="AC114" s="116">
        <v>6384.7168000000001</v>
      </c>
      <c r="AD114" s="116">
        <v>-810.35680000000002</v>
      </c>
      <c r="AE114" s="120">
        <v>-0.14537217</v>
      </c>
      <c r="AF114" s="12" t="s">
        <v>1552</v>
      </c>
    </row>
    <row r="115" spans="2:32" ht="28.8" x14ac:dyDescent="0.3">
      <c r="B115" s="12" t="s">
        <v>1105</v>
      </c>
      <c r="C115" s="12" t="s">
        <v>304</v>
      </c>
      <c r="D115" s="12" t="s">
        <v>330</v>
      </c>
      <c r="E115" s="12" t="s">
        <v>2831</v>
      </c>
      <c r="F115" s="12" t="s">
        <v>2823</v>
      </c>
      <c r="G115" s="12" t="s">
        <v>2832</v>
      </c>
      <c r="H115" s="12" t="s">
        <v>1534</v>
      </c>
      <c r="I115" s="12" t="s">
        <v>1534</v>
      </c>
      <c r="J115" s="12" t="s">
        <v>1242</v>
      </c>
      <c r="K115" s="12" t="s">
        <v>1218</v>
      </c>
      <c r="L115" s="12" t="s">
        <v>1132</v>
      </c>
      <c r="M115" s="12" t="s">
        <v>1243</v>
      </c>
      <c r="N115" s="12" t="s">
        <v>259</v>
      </c>
      <c r="O115" s="12">
        <v>345</v>
      </c>
      <c r="P115" s="116">
        <v>61065</v>
      </c>
      <c r="Q115" s="12">
        <v>0</v>
      </c>
      <c r="R115" s="12" t="s">
        <v>259</v>
      </c>
      <c r="S115" s="12" t="s">
        <v>346</v>
      </c>
      <c r="T115" s="12" t="s">
        <v>2826</v>
      </c>
      <c r="U115" s="116">
        <v>75711.077999999994</v>
      </c>
      <c r="V115" s="116">
        <v>-14646.078</v>
      </c>
      <c r="W115" s="120">
        <v>-0.23984406999999999</v>
      </c>
      <c r="X115" s="116">
        <v>0</v>
      </c>
      <c r="Y115" s="120">
        <v>0</v>
      </c>
      <c r="Z115" s="12" t="s">
        <v>259</v>
      </c>
      <c r="AA115" s="12" t="s">
        <v>346</v>
      </c>
      <c r="AB115" s="12" t="s">
        <v>2833</v>
      </c>
      <c r="AC115" s="116">
        <v>75711.077999999994</v>
      </c>
      <c r="AD115" s="116">
        <v>-14646.078</v>
      </c>
      <c r="AE115" s="120">
        <v>-0.23984406999999999</v>
      </c>
      <c r="AF115" s="12" t="s">
        <v>1552</v>
      </c>
    </row>
    <row r="116" spans="2:32" ht="28.8" x14ac:dyDescent="0.3">
      <c r="B116" s="12" t="s">
        <v>1105</v>
      </c>
      <c r="C116" s="12" t="s">
        <v>304</v>
      </c>
      <c r="D116" s="12" t="s">
        <v>330</v>
      </c>
      <c r="E116" s="12" t="s">
        <v>2831</v>
      </c>
      <c r="F116" s="12" t="s">
        <v>2823</v>
      </c>
      <c r="G116" s="12" t="s">
        <v>2832</v>
      </c>
      <c r="H116" s="12" t="s">
        <v>1534</v>
      </c>
      <c r="I116" s="12" t="s">
        <v>1534</v>
      </c>
      <c r="J116" s="12" t="s">
        <v>1246</v>
      </c>
      <c r="K116" s="12" t="s">
        <v>1218</v>
      </c>
      <c r="L116" s="12" t="s">
        <v>1157</v>
      </c>
      <c r="M116" s="12" t="s">
        <v>1247</v>
      </c>
      <c r="N116" s="12" t="s">
        <v>259</v>
      </c>
      <c r="O116" s="12">
        <v>522</v>
      </c>
      <c r="P116" s="116">
        <v>795528</v>
      </c>
      <c r="Q116" s="12">
        <v>0</v>
      </c>
      <c r="R116" s="12" t="s">
        <v>259</v>
      </c>
      <c r="S116" s="12" t="s">
        <v>346</v>
      </c>
      <c r="T116" s="12" t="s">
        <v>2826</v>
      </c>
      <c r="U116" s="116">
        <v>955471.72320000001</v>
      </c>
      <c r="V116" s="116">
        <v>-159943.72320000001</v>
      </c>
      <c r="W116" s="120">
        <v>-0.20105354</v>
      </c>
      <c r="X116" s="116">
        <v>0</v>
      </c>
      <c r="Y116" s="120">
        <v>0</v>
      </c>
      <c r="Z116" s="12" t="s">
        <v>259</v>
      </c>
      <c r="AA116" s="12" t="s">
        <v>346</v>
      </c>
      <c r="AB116" s="12" t="s">
        <v>2833</v>
      </c>
      <c r="AC116" s="116">
        <v>955471.72320000001</v>
      </c>
      <c r="AD116" s="116">
        <v>-159943.72320000001</v>
      </c>
      <c r="AE116" s="120">
        <v>-0.20105354</v>
      </c>
      <c r="AF116" s="12" t="s">
        <v>1552</v>
      </c>
    </row>
    <row r="117" spans="2:32" ht="28.8" x14ac:dyDescent="0.3">
      <c r="B117" s="12" t="s">
        <v>1105</v>
      </c>
      <c r="C117" s="12" t="s">
        <v>304</v>
      </c>
      <c r="D117" s="12" t="s">
        <v>330</v>
      </c>
      <c r="E117" s="12" t="s">
        <v>2831</v>
      </c>
      <c r="F117" s="12" t="s">
        <v>2823</v>
      </c>
      <c r="G117" s="12" t="s">
        <v>2832</v>
      </c>
      <c r="H117" s="12" t="s">
        <v>1534</v>
      </c>
      <c r="I117" s="12" t="s">
        <v>1534</v>
      </c>
      <c r="J117" s="12" t="s">
        <v>1250</v>
      </c>
      <c r="K117" s="12" t="s">
        <v>1218</v>
      </c>
      <c r="L117" s="12" t="s">
        <v>1157</v>
      </c>
      <c r="M117" s="12" t="s">
        <v>1251</v>
      </c>
      <c r="N117" s="12" t="s">
        <v>259</v>
      </c>
      <c r="O117" s="12">
        <v>303</v>
      </c>
      <c r="P117" s="116">
        <v>218250.9</v>
      </c>
      <c r="Q117" s="12"/>
      <c r="R117" s="12"/>
      <c r="S117" s="12"/>
      <c r="T117" s="12"/>
      <c r="U117" s="116">
        <v>0</v>
      </c>
      <c r="V117" s="116"/>
      <c r="W117" s="120"/>
      <c r="X117" s="116">
        <v>0</v>
      </c>
      <c r="Y117" s="120">
        <v>0</v>
      </c>
      <c r="Z117" s="12" t="s">
        <v>259</v>
      </c>
      <c r="AA117" s="12" t="s">
        <v>346</v>
      </c>
      <c r="AB117" s="12" t="s">
        <v>2827</v>
      </c>
      <c r="AC117" s="116">
        <v>218250.9</v>
      </c>
      <c r="AD117" s="116">
        <v>0</v>
      </c>
      <c r="AE117" s="120">
        <v>0</v>
      </c>
      <c r="AF117" s="12" t="s">
        <v>1552</v>
      </c>
    </row>
    <row r="118" spans="2:32" ht="28.8" x14ac:dyDescent="0.3">
      <c r="B118" s="12" t="s">
        <v>1105</v>
      </c>
      <c r="C118" s="12" t="s">
        <v>304</v>
      </c>
      <c r="D118" s="12" t="s">
        <v>330</v>
      </c>
      <c r="E118" s="12" t="s">
        <v>2831</v>
      </c>
      <c r="F118" s="12" t="s">
        <v>2823</v>
      </c>
      <c r="G118" s="12" t="s">
        <v>2832</v>
      </c>
      <c r="H118" s="12" t="s">
        <v>1534</v>
      </c>
      <c r="I118" s="12" t="s">
        <v>1534</v>
      </c>
      <c r="J118" s="12" t="s">
        <v>1254</v>
      </c>
      <c r="K118" s="12" t="s">
        <v>1218</v>
      </c>
      <c r="L118" s="12" t="s">
        <v>1157</v>
      </c>
      <c r="M118" s="12" t="s">
        <v>1255</v>
      </c>
      <c r="N118" s="12" t="s">
        <v>259</v>
      </c>
      <c r="O118" s="12">
        <v>229</v>
      </c>
      <c r="P118" s="116">
        <v>459259.5</v>
      </c>
      <c r="Q118" s="12"/>
      <c r="R118" s="12"/>
      <c r="S118" s="12"/>
      <c r="T118" s="12"/>
      <c r="U118" s="116">
        <v>0</v>
      </c>
      <c r="V118" s="116"/>
      <c r="W118" s="120"/>
      <c r="X118" s="116">
        <v>0</v>
      </c>
      <c r="Y118" s="120">
        <v>0</v>
      </c>
      <c r="Z118" s="12" t="s">
        <v>259</v>
      </c>
      <c r="AA118" s="12" t="s">
        <v>346</v>
      </c>
      <c r="AB118" s="12" t="s">
        <v>2827</v>
      </c>
      <c r="AC118" s="116">
        <v>459259.5</v>
      </c>
      <c r="AD118" s="116">
        <v>0</v>
      </c>
      <c r="AE118" s="120">
        <v>0</v>
      </c>
      <c r="AF118" s="12" t="s">
        <v>1552</v>
      </c>
    </row>
    <row r="119" spans="2:32" ht="28.8" x14ac:dyDescent="0.3">
      <c r="B119" s="12" t="s">
        <v>1105</v>
      </c>
      <c r="C119" s="12" t="s">
        <v>304</v>
      </c>
      <c r="D119" s="12" t="s">
        <v>330</v>
      </c>
      <c r="E119" s="12" t="s">
        <v>2831</v>
      </c>
      <c r="F119" s="12" t="s">
        <v>2823</v>
      </c>
      <c r="G119" s="12" t="s">
        <v>2832</v>
      </c>
      <c r="H119" s="12" t="s">
        <v>1534</v>
      </c>
      <c r="I119" s="12" t="s">
        <v>1534</v>
      </c>
      <c r="J119" s="12" t="s">
        <v>1258</v>
      </c>
      <c r="K119" s="12" t="s">
        <v>1259</v>
      </c>
      <c r="L119" s="12" t="s">
        <v>1111</v>
      </c>
      <c r="M119" s="12" t="s">
        <v>1260</v>
      </c>
      <c r="N119" s="12" t="s">
        <v>259</v>
      </c>
      <c r="O119" s="12">
        <v>548</v>
      </c>
      <c r="P119" s="116">
        <v>63622.8</v>
      </c>
      <c r="Q119" s="12">
        <v>0</v>
      </c>
      <c r="R119" s="12" t="s">
        <v>259</v>
      </c>
      <c r="S119" s="12" t="s">
        <v>346</v>
      </c>
      <c r="T119" s="12" t="s">
        <v>805</v>
      </c>
      <c r="U119" s="116">
        <v>43597.235999999997</v>
      </c>
      <c r="V119" s="116">
        <v>20025.563999999998</v>
      </c>
      <c r="W119" s="120">
        <v>0.31475451999999998</v>
      </c>
      <c r="X119" s="116">
        <v>20025.563999999998</v>
      </c>
      <c r="Y119" s="120">
        <v>0.31475451999999998</v>
      </c>
      <c r="Z119" s="12" t="s">
        <v>259</v>
      </c>
      <c r="AA119" s="12" t="s">
        <v>346</v>
      </c>
      <c r="AB119" s="12" t="s">
        <v>2828</v>
      </c>
      <c r="AC119" s="116">
        <v>43597.235999999997</v>
      </c>
      <c r="AD119" s="116">
        <v>20025.563999999998</v>
      </c>
      <c r="AE119" s="120">
        <v>0.31475451999999998</v>
      </c>
      <c r="AF119" s="12" t="s">
        <v>1552</v>
      </c>
    </row>
    <row r="120" spans="2:32" ht="28.8" x14ac:dyDescent="0.3">
      <c r="B120" s="12" t="s">
        <v>1105</v>
      </c>
      <c r="C120" s="12" t="s">
        <v>304</v>
      </c>
      <c r="D120" s="12" t="s">
        <v>330</v>
      </c>
      <c r="E120" s="12" t="s">
        <v>2831</v>
      </c>
      <c r="F120" s="12" t="s">
        <v>2823</v>
      </c>
      <c r="G120" s="12" t="s">
        <v>2832</v>
      </c>
      <c r="H120" s="12" t="s">
        <v>1534</v>
      </c>
      <c r="I120" s="12" t="s">
        <v>1534</v>
      </c>
      <c r="J120" s="12" t="s">
        <v>1263</v>
      </c>
      <c r="K120" s="12" t="s">
        <v>1259</v>
      </c>
      <c r="L120" s="12" t="s">
        <v>1132</v>
      </c>
      <c r="M120" s="12" t="s">
        <v>1264</v>
      </c>
      <c r="N120" s="12" t="s">
        <v>259</v>
      </c>
      <c r="O120" s="12">
        <v>305</v>
      </c>
      <c r="P120" s="116">
        <v>74969</v>
      </c>
      <c r="Q120" s="12">
        <v>0</v>
      </c>
      <c r="R120" s="12" t="s">
        <v>259</v>
      </c>
      <c r="S120" s="12" t="s">
        <v>346</v>
      </c>
      <c r="T120" s="12" t="s">
        <v>2826</v>
      </c>
      <c r="U120" s="116">
        <v>89623.152000000002</v>
      </c>
      <c r="V120" s="116">
        <v>-14654.152</v>
      </c>
      <c r="W120" s="120">
        <v>-0.19546949</v>
      </c>
      <c r="X120" s="116">
        <v>0</v>
      </c>
      <c r="Y120" s="120">
        <v>0</v>
      </c>
      <c r="Z120" s="12" t="s">
        <v>259</v>
      </c>
      <c r="AA120" s="12" t="s">
        <v>346</v>
      </c>
      <c r="AB120" s="12" t="s">
        <v>2833</v>
      </c>
      <c r="AC120" s="116">
        <v>89623.152000000002</v>
      </c>
      <c r="AD120" s="116">
        <v>-14654.152</v>
      </c>
      <c r="AE120" s="120">
        <v>-0.19546949</v>
      </c>
      <c r="AF120" s="12" t="s">
        <v>1552</v>
      </c>
    </row>
    <row r="121" spans="2:32" ht="28.8" x14ac:dyDescent="0.3">
      <c r="B121" s="12" t="s">
        <v>1105</v>
      </c>
      <c r="C121" s="12" t="s">
        <v>304</v>
      </c>
      <c r="D121" s="12" t="s">
        <v>330</v>
      </c>
      <c r="E121" s="12" t="s">
        <v>2831</v>
      </c>
      <c r="F121" s="12" t="s">
        <v>2823</v>
      </c>
      <c r="G121" s="12" t="s">
        <v>2832</v>
      </c>
      <c r="H121" s="12" t="s">
        <v>1534</v>
      </c>
      <c r="I121" s="12" t="s">
        <v>1534</v>
      </c>
      <c r="J121" s="12" t="s">
        <v>1267</v>
      </c>
      <c r="K121" s="12" t="s">
        <v>1259</v>
      </c>
      <c r="L121" s="12" t="s">
        <v>1157</v>
      </c>
      <c r="M121" s="12" t="s">
        <v>1268</v>
      </c>
      <c r="N121" s="12" t="s">
        <v>259</v>
      </c>
      <c r="O121" s="12">
        <v>292</v>
      </c>
      <c r="P121" s="116">
        <v>156950</v>
      </c>
      <c r="Q121" s="12">
        <v>0</v>
      </c>
      <c r="R121" s="12" t="s">
        <v>259</v>
      </c>
      <c r="S121" s="12" t="s">
        <v>346</v>
      </c>
      <c r="T121" s="12" t="s">
        <v>805</v>
      </c>
      <c r="U121" s="116">
        <v>99075.6</v>
      </c>
      <c r="V121" s="116">
        <v>57874.400000000001</v>
      </c>
      <c r="W121" s="120">
        <v>0.36874419000000003</v>
      </c>
      <c r="X121" s="116">
        <v>57874.400000000001</v>
      </c>
      <c r="Y121" s="120">
        <v>0.36874419000000003</v>
      </c>
      <c r="Z121" s="12" t="s">
        <v>259</v>
      </c>
      <c r="AA121" s="12" t="s">
        <v>346</v>
      </c>
      <c r="AB121" s="12" t="s">
        <v>2828</v>
      </c>
      <c r="AC121" s="116">
        <v>99075.6</v>
      </c>
      <c r="AD121" s="116">
        <v>57874.400000000001</v>
      </c>
      <c r="AE121" s="120">
        <v>0.36874419000000003</v>
      </c>
      <c r="AF121" s="12" t="s">
        <v>1552</v>
      </c>
    </row>
    <row r="122" spans="2:32" ht="28.8" x14ac:dyDescent="0.3">
      <c r="B122" s="12" t="s">
        <v>1105</v>
      </c>
      <c r="C122" s="12" t="s">
        <v>304</v>
      </c>
      <c r="D122" s="12" t="s">
        <v>330</v>
      </c>
      <c r="E122" s="12" t="s">
        <v>2834</v>
      </c>
      <c r="F122" s="12" t="s">
        <v>2835</v>
      </c>
      <c r="G122" s="12" t="s">
        <v>2836</v>
      </c>
      <c r="H122" s="12" t="s">
        <v>1533</v>
      </c>
      <c r="I122" s="12" t="s">
        <v>1534</v>
      </c>
      <c r="J122" s="12" t="s">
        <v>1109</v>
      </c>
      <c r="K122" s="12" t="s">
        <v>1110</v>
      </c>
      <c r="L122" s="12" t="s">
        <v>1111</v>
      </c>
      <c r="M122" s="12" t="s">
        <v>1112</v>
      </c>
      <c r="N122" s="12" t="s">
        <v>254</v>
      </c>
      <c r="O122" s="12">
        <v>13</v>
      </c>
      <c r="P122" s="116">
        <v>17.315999999999999</v>
      </c>
      <c r="Q122" s="12">
        <v>0</v>
      </c>
      <c r="R122" s="12" t="s">
        <v>254</v>
      </c>
      <c r="S122" s="12" t="s">
        <v>346</v>
      </c>
      <c r="T122" s="12" t="s">
        <v>2826</v>
      </c>
      <c r="U122" s="116">
        <v>22.647300000000001</v>
      </c>
      <c r="V122" s="116">
        <v>-5.3312999999999997</v>
      </c>
      <c r="W122" s="120">
        <v>-0.30788288000000003</v>
      </c>
      <c r="X122" s="116">
        <v>0</v>
      </c>
      <c r="Y122" s="120">
        <v>0</v>
      </c>
      <c r="Z122" s="12" t="s">
        <v>254</v>
      </c>
      <c r="AA122" s="12" t="s">
        <v>346</v>
      </c>
      <c r="AB122" s="12" t="s">
        <v>2833</v>
      </c>
      <c r="AC122" s="116">
        <v>22.647300000000001</v>
      </c>
      <c r="AD122" s="116">
        <v>-5.3312999999999997</v>
      </c>
      <c r="AE122" s="120">
        <v>-0.30788288000000003</v>
      </c>
      <c r="AF122" s="12" t="s">
        <v>1552</v>
      </c>
    </row>
    <row r="123" spans="2:32" ht="28.8" x14ac:dyDescent="0.3">
      <c r="B123" s="12" t="s">
        <v>1105</v>
      </c>
      <c r="C123" s="12" t="s">
        <v>304</v>
      </c>
      <c r="D123" s="12" t="s">
        <v>330</v>
      </c>
      <c r="E123" s="12" t="s">
        <v>2834</v>
      </c>
      <c r="F123" s="12" t="s">
        <v>2835</v>
      </c>
      <c r="G123" s="12" t="s">
        <v>2836</v>
      </c>
      <c r="H123" s="12" t="s">
        <v>1533</v>
      </c>
      <c r="I123" s="12" t="s">
        <v>1534</v>
      </c>
      <c r="J123" s="12" t="s">
        <v>1119</v>
      </c>
      <c r="K123" s="12" t="s">
        <v>1110</v>
      </c>
      <c r="L123" s="12" t="s">
        <v>1111</v>
      </c>
      <c r="M123" s="12" t="s">
        <v>1120</v>
      </c>
      <c r="N123" s="12" t="s">
        <v>254</v>
      </c>
      <c r="O123" s="12">
        <v>217</v>
      </c>
      <c r="P123" s="116">
        <v>562.46400000000006</v>
      </c>
      <c r="Q123" s="12">
        <v>0</v>
      </c>
      <c r="R123" s="12" t="s">
        <v>254</v>
      </c>
      <c r="S123" s="12" t="s">
        <v>346</v>
      </c>
      <c r="T123" s="12" t="s">
        <v>2826</v>
      </c>
      <c r="U123" s="116">
        <v>677.97310000000004</v>
      </c>
      <c r="V123" s="116">
        <v>-115.5091</v>
      </c>
      <c r="W123" s="120">
        <v>-0.20536265000000001</v>
      </c>
      <c r="X123" s="116">
        <v>0</v>
      </c>
      <c r="Y123" s="120">
        <v>0</v>
      </c>
      <c r="Z123" s="12" t="s">
        <v>254</v>
      </c>
      <c r="AA123" s="12" t="s">
        <v>346</v>
      </c>
      <c r="AB123" s="12" t="s">
        <v>2833</v>
      </c>
      <c r="AC123" s="116">
        <v>677.97310000000004</v>
      </c>
      <c r="AD123" s="116">
        <v>-115.5091</v>
      </c>
      <c r="AE123" s="120">
        <v>-0.20536265000000001</v>
      </c>
      <c r="AF123" s="12" t="s">
        <v>1552</v>
      </c>
    </row>
    <row r="124" spans="2:32" ht="28.8" x14ac:dyDescent="0.3">
      <c r="B124" s="12" t="s">
        <v>1105</v>
      </c>
      <c r="C124" s="12" t="s">
        <v>304</v>
      </c>
      <c r="D124" s="12" t="s">
        <v>330</v>
      </c>
      <c r="E124" s="12" t="s">
        <v>2834</v>
      </c>
      <c r="F124" s="12" t="s">
        <v>2835</v>
      </c>
      <c r="G124" s="12" t="s">
        <v>2836</v>
      </c>
      <c r="H124" s="12" t="s">
        <v>1533</v>
      </c>
      <c r="I124" s="12" t="s">
        <v>1534</v>
      </c>
      <c r="J124" s="12" t="s">
        <v>1125</v>
      </c>
      <c r="K124" s="12" t="s">
        <v>1110</v>
      </c>
      <c r="L124" s="12" t="s">
        <v>1111</v>
      </c>
      <c r="M124" s="12" t="s">
        <v>1126</v>
      </c>
      <c r="N124" s="12" t="s">
        <v>254</v>
      </c>
      <c r="O124" s="12">
        <v>318</v>
      </c>
      <c r="P124" s="116">
        <v>964.49400000000003</v>
      </c>
      <c r="Q124" s="12">
        <v>0</v>
      </c>
      <c r="R124" s="12" t="s">
        <v>254</v>
      </c>
      <c r="S124" s="12" t="s">
        <v>346</v>
      </c>
      <c r="T124" s="12" t="s">
        <v>2826</v>
      </c>
      <c r="U124" s="116">
        <v>1091.4395999999999</v>
      </c>
      <c r="V124" s="116">
        <v>-126.9456</v>
      </c>
      <c r="W124" s="120">
        <v>-0.13161886</v>
      </c>
      <c r="X124" s="116">
        <v>0</v>
      </c>
      <c r="Y124" s="120">
        <v>0</v>
      </c>
      <c r="Z124" s="12" t="s">
        <v>254</v>
      </c>
      <c r="AA124" s="12" t="s">
        <v>346</v>
      </c>
      <c r="AB124" s="12" t="s">
        <v>2833</v>
      </c>
      <c r="AC124" s="116">
        <v>1091.4395999999999</v>
      </c>
      <c r="AD124" s="116">
        <v>-126.9456</v>
      </c>
      <c r="AE124" s="120">
        <v>-0.13161886</v>
      </c>
      <c r="AF124" s="12" t="s">
        <v>1552</v>
      </c>
    </row>
    <row r="125" spans="2:32" ht="28.8" x14ac:dyDescent="0.3">
      <c r="B125" s="12" t="s">
        <v>1105</v>
      </c>
      <c r="C125" s="12" t="s">
        <v>304</v>
      </c>
      <c r="D125" s="12" t="s">
        <v>330</v>
      </c>
      <c r="E125" s="12" t="s">
        <v>2834</v>
      </c>
      <c r="F125" s="12" t="s">
        <v>2835</v>
      </c>
      <c r="G125" s="12" t="s">
        <v>2836</v>
      </c>
      <c r="H125" s="12" t="s">
        <v>1533</v>
      </c>
      <c r="I125" s="12" t="s">
        <v>1534</v>
      </c>
      <c r="J125" s="12" t="s">
        <v>1131</v>
      </c>
      <c r="K125" s="12" t="s">
        <v>1110</v>
      </c>
      <c r="L125" s="12" t="s">
        <v>1132</v>
      </c>
      <c r="M125" s="12" t="s">
        <v>1133</v>
      </c>
      <c r="N125" s="12" t="s">
        <v>254</v>
      </c>
      <c r="O125" s="12">
        <v>212</v>
      </c>
      <c r="P125" s="116">
        <v>697.69200000000001</v>
      </c>
      <c r="Q125" s="12">
        <v>0</v>
      </c>
      <c r="R125" s="12" t="s">
        <v>254</v>
      </c>
      <c r="S125" s="12" t="s">
        <v>346</v>
      </c>
      <c r="T125" s="12" t="s">
        <v>2826</v>
      </c>
      <c r="U125" s="116">
        <v>714.07960000000003</v>
      </c>
      <c r="V125" s="116">
        <v>-16.387599999999999</v>
      </c>
      <c r="W125" s="120">
        <v>-2.34883E-2</v>
      </c>
      <c r="X125" s="116">
        <v>0</v>
      </c>
      <c r="Y125" s="120">
        <v>0</v>
      </c>
      <c r="Z125" s="12" t="s">
        <v>254</v>
      </c>
      <c r="AA125" s="12" t="s">
        <v>346</v>
      </c>
      <c r="AB125" s="12" t="s">
        <v>2833</v>
      </c>
      <c r="AC125" s="116">
        <v>714.07960000000003</v>
      </c>
      <c r="AD125" s="116">
        <v>-16.387599999999999</v>
      </c>
      <c r="AE125" s="120">
        <v>-2.34883E-2</v>
      </c>
      <c r="AF125" s="12" t="s">
        <v>1552</v>
      </c>
    </row>
    <row r="126" spans="2:32" ht="28.8" x14ac:dyDescent="0.3">
      <c r="B126" s="12" t="s">
        <v>1105</v>
      </c>
      <c r="C126" s="12" t="s">
        <v>304</v>
      </c>
      <c r="D126" s="12" t="s">
        <v>330</v>
      </c>
      <c r="E126" s="12" t="s">
        <v>2834</v>
      </c>
      <c r="F126" s="12" t="s">
        <v>2835</v>
      </c>
      <c r="G126" s="12" t="s">
        <v>2836</v>
      </c>
      <c r="H126" s="12" t="s">
        <v>1533</v>
      </c>
      <c r="I126" s="12" t="s">
        <v>1534</v>
      </c>
      <c r="J126" s="12" t="s">
        <v>1138</v>
      </c>
      <c r="K126" s="12" t="s">
        <v>1110</v>
      </c>
      <c r="L126" s="12" t="s">
        <v>1132</v>
      </c>
      <c r="M126" s="12" t="s">
        <v>1139</v>
      </c>
      <c r="N126" s="12" t="s">
        <v>254</v>
      </c>
      <c r="O126" s="12">
        <v>457</v>
      </c>
      <c r="P126" s="116">
        <v>2314.248</v>
      </c>
      <c r="Q126" s="12">
        <v>0</v>
      </c>
      <c r="R126" s="12" t="s">
        <v>254</v>
      </c>
      <c r="S126" s="12" t="s">
        <v>346</v>
      </c>
      <c r="T126" s="12" t="s">
        <v>2826</v>
      </c>
      <c r="U126" s="116">
        <v>3363.9313000000002</v>
      </c>
      <c r="V126" s="116">
        <v>-1049.6832999999999</v>
      </c>
      <c r="W126" s="120">
        <v>-0.45357425000000001</v>
      </c>
      <c r="X126" s="116">
        <v>0</v>
      </c>
      <c r="Y126" s="120">
        <v>0</v>
      </c>
      <c r="Z126" s="12" t="s">
        <v>254</v>
      </c>
      <c r="AA126" s="12" t="s">
        <v>346</v>
      </c>
      <c r="AB126" s="12" t="s">
        <v>2833</v>
      </c>
      <c r="AC126" s="116">
        <v>3363.9313000000002</v>
      </c>
      <c r="AD126" s="116">
        <v>-1049.6832999999999</v>
      </c>
      <c r="AE126" s="120">
        <v>-0.45357425000000001</v>
      </c>
      <c r="AF126" s="12" t="s">
        <v>1552</v>
      </c>
    </row>
    <row r="127" spans="2:32" ht="28.8" x14ac:dyDescent="0.3">
      <c r="B127" s="12" t="s">
        <v>1105</v>
      </c>
      <c r="C127" s="12" t="s">
        <v>304</v>
      </c>
      <c r="D127" s="12" t="s">
        <v>330</v>
      </c>
      <c r="E127" s="12" t="s">
        <v>2834</v>
      </c>
      <c r="F127" s="12" t="s">
        <v>2835</v>
      </c>
      <c r="G127" s="12" t="s">
        <v>2836</v>
      </c>
      <c r="H127" s="12" t="s">
        <v>1533</v>
      </c>
      <c r="I127" s="12" t="s">
        <v>1534</v>
      </c>
      <c r="J127" s="12" t="s">
        <v>1144</v>
      </c>
      <c r="K127" s="12" t="s">
        <v>1110</v>
      </c>
      <c r="L127" s="12" t="s">
        <v>1132</v>
      </c>
      <c r="M127" s="12" t="s">
        <v>1145</v>
      </c>
      <c r="N127" s="12" t="s">
        <v>254</v>
      </c>
      <c r="O127" s="12">
        <v>387</v>
      </c>
      <c r="P127" s="116">
        <v>2329.7399999999998</v>
      </c>
      <c r="Q127" s="12">
        <v>0</v>
      </c>
      <c r="R127" s="12" t="s">
        <v>254</v>
      </c>
      <c r="S127" s="12" t="s">
        <v>346</v>
      </c>
      <c r="T127" s="12" t="s">
        <v>805</v>
      </c>
      <c r="U127" s="116">
        <v>1024.6599000000001</v>
      </c>
      <c r="V127" s="116">
        <v>1305.0800999999999</v>
      </c>
      <c r="W127" s="120">
        <v>0.56018272000000002</v>
      </c>
      <c r="X127" s="116">
        <v>1305.0800999999999</v>
      </c>
      <c r="Y127" s="120">
        <v>0.56018272000000002</v>
      </c>
      <c r="Z127" s="12" t="s">
        <v>254</v>
      </c>
      <c r="AA127" s="12" t="s">
        <v>346</v>
      </c>
      <c r="AB127" s="12" t="s">
        <v>2828</v>
      </c>
      <c r="AC127" s="116">
        <v>1024.6599000000001</v>
      </c>
      <c r="AD127" s="116">
        <v>1305.0800999999999</v>
      </c>
      <c r="AE127" s="120">
        <v>0.56018272000000002</v>
      </c>
      <c r="AF127" s="12" t="s">
        <v>1552</v>
      </c>
    </row>
    <row r="128" spans="2:32" ht="28.8" x14ac:dyDescent="0.3">
      <c r="B128" s="12" t="s">
        <v>1105</v>
      </c>
      <c r="C128" s="12" t="s">
        <v>304</v>
      </c>
      <c r="D128" s="12" t="s">
        <v>330</v>
      </c>
      <c r="E128" s="12" t="s">
        <v>2834</v>
      </c>
      <c r="F128" s="12" t="s">
        <v>2835</v>
      </c>
      <c r="G128" s="12" t="s">
        <v>2836</v>
      </c>
      <c r="H128" s="12" t="s">
        <v>1533</v>
      </c>
      <c r="I128" s="12" t="s">
        <v>1534</v>
      </c>
      <c r="J128" s="12" t="s">
        <v>1150</v>
      </c>
      <c r="K128" s="12" t="s">
        <v>1110</v>
      </c>
      <c r="L128" s="12" t="s">
        <v>1132</v>
      </c>
      <c r="M128" s="12" t="s">
        <v>1151</v>
      </c>
      <c r="N128" s="12" t="s">
        <v>254</v>
      </c>
      <c r="O128" s="12">
        <v>49</v>
      </c>
      <c r="P128" s="116">
        <v>437.32499999999999</v>
      </c>
      <c r="Q128" s="12">
        <v>0</v>
      </c>
      <c r="R128" s="12" t="s">
        <v>254</v>
      </c>
      <c r="S128" s="12" t="s">
        <v>346</v>
      </c>
      <c r="T128" s="12" t="s">
        <v>805</v>
      </c>
      <c r="U128" s="116">
        <v>303.68729999999999</v>
      </c>
      <c r="V128" s="116">
        <v>133.6377</v>
      </c>
      <c r="W128" s="120">
        <v>0.30557983</v>
      </c>
      <c r="X128" s="116">
        <v>133.6377</v>
      </c>
      <c r="Y128" s="120">
        <v>0.30557983</v>
      </c>
      <c r="Z128" s="12" t="s">
        <v>254</v>
      </c>
      <c r="AA128" s="12" t="s">
        <v>346</v>
      </c>
      <c r="AB128" s="12" t="s">
        <v>2828</v>
      </c>
      <c r="AC128" s="116">
        <v>303.68729999999999</v>
      </c>
      <c r="AD128" s="116">
        <v>133.6377</v>
      </c>
      <c r="AE128" s="120">
        <v>0.30557983</v>
      </c>
      <c r="AF128" s="12" t="s">
        <v>1552</v>
      </c>
    </row>
    <row r="129" spans="2:32" ht="28.8" x14ac:dyDescent="0.3">
      <c r="B129" s="12" t="s">
        <v>1105</v>
      </c>
      <c r="C129" s="12" t="s">
        <v>304</v>
      </c>
      <c r="D129" s="12" t="s">
        <v>330</v>
      </c>
      <c r="E129" s="12" t="s">
        <v>2834</v>
      </c>
      <c r="F129" s="12" t="s">
        <v>2835</v>
      </c>
      <c r="G129" s="12" t="s">
        <v>2836</v>
      </c>
      <c r="H129" s="12" t="s">
        <v>1533</v>
      </c>
      <c r="I129" s="12" t="s">
        <v>1534</v>
      </c>
      <c r="J129" s="12" t="s">
        <v>1156</v>
      </c>
      <c r="K129" s="12" t="s">
        <v>1110</v>
      </c>
      <c r="L129" s="12" t="s">
        <v>1157</v>
      </c>
      <c r="M129" s="12" t="s">
        <v>1158</v>
      </c>
      <c r="N129" s="12" t="s">
        <v>254</v>
      </c>
      <c r="O129" s="12">
        <v>255</v>
      </c>
      <c r="P129" s="116">
        <v>2441.88</v>
      </c>
      <c r="Q129" s="12">
        <v>0</v>
      </c>
      <c r="R129" s="12" t="s">
        <v>254</v>
      </c>
      <c r="S129" s="12" t="s">
        <v>346</v>
      </c>
      <c r="T129" s="12" t="s">
        <v>2826</v>
      </c>
      <c r="U129" s="116">
        <v>3108.297</v>
      </c>
      <c r="V129" s="116">
        <v>-666.41700000000003</v>
      </c>
      <c r="W129" s="120">
        <v>-0.27291145</v>
      </c>
      <c r="X129" s="116">
        <v>0</v>
      </c>
      <c r="Y129" s="120">
        <v>0</v>
      </c>
      <c r="Z129" s="12" t="s">
        <v>254</v>
      </c>
      <c r="AA129" s="12" t="s">
        <v>346</v>
      </c>
      <c r="AB129" s="12" t="s">
        <v>2833</v>
      </c>
      <c r="AC129" s="116">
        <v>3108.297</v>
      </c>
      <c r="AD129" s="116">
        <v>-666.41700000000003</v>
      </c>
      <c r="AE129" s="120">
        <v>-0.27291145</v>
      </c>
      <c r="AF129" s="12" t="s">
        <v>1552</v>
      </c>
    </row>
    <row r="130" spans="2:32" ht="28.8" x14ac:dyDescent="0.3">
      <c r="B130" s="12" t="s">
        <v>1105</v>
      </c>
      <c r="C130" s="12" t="s">
        <v>304</v>
      </c>
      <c r="D130" s="12" t="s">
        <v>330</v>
      </c>
      <c r="E130" s="12" t="s">
        <v>2834</v>
      </c>
      <c r="F130" s="12" t="s">
        <v>2835</v>
      </c>
      <c r="G130" s="12" t="s">
        <v>2836</v>
      </c>
      <c r="H130" s="12" t="s">
        <v>1533</v>
      </c>
      <c r="I130" s="12" t="s">
        <v>1534</v>
      </c>
      <c r="J130" s="12" t="s">
        <v>1163</v>
      </c>
      <c r="K130" s="12" t="s">
        <v>1110</v>
      </c>
      <c r="L130" s="12" t="s">
        <v>1157</v>
      </c>
      <c r="M130" s="12" t="s">
        <v>1164</v>
      </c>
      <c r="N130" s="12" t="s">
        <v>254</v>
      </c>
      <c r="O130" s="12">
        <v>297</v>
      </c>
      <c r="P130" s="116">
        <v>3250.3679999999999</v>
      </c>
      <c r="Q130" s="12">
        <v>0</v>
      </c>
      <c r="R130" s="12" t="s">
        <v>254</v>
      </c>
      <c r="S130" s="12" t="s">
        <v>346</v>
      </c>
      <c r="T130" s="12" t="s">
        <v>2826</v>
      </c>
      <c r="U130" s="116">
        <v>3881.4038999999998</v>
      </c>
      <c r="V130" s="116">
        <v>-631.03589999999997</v>
      </c>
      <c r="W130" s="120">
        <v>-0.19414291</v>
      </c>
      <c r="X130" s="116">
        <v>0</v>
      </c>
      <c r="Y130" s="120">
        <v>0</v>
      </c>
      <c r="Z130" s="12" t="s">
        <v>254</v>
      </c>
      <c r="AA130" s="12" t="s">
        <v>346</v>
      </c>
      <c r="AB130" s="12" t="s">
        <v>2833</v>
      </c>
      <c r="AC130" s="116">
        <v>3881.4038999999998</v>
      </c>
      <c r="AD130" s="116">
        <v>-631.03589999999997</v>
      </c>
      <c r="AE130" s="120">
        <v>-0.19414291</v>
      </c>
      <c r="AF130" s="12" t="s">
        <v>1552</v>
      </c>
    </row>
    <row r="131" spans="2:32" ht="28.8" x14ac:dyDescent="0.3">
      <c r="B131" s="12" t="s">
        <v>1105</v>
      </c>
      <c r="C131" s="12" t="s">
        <v>304</v>
      </c>
      <c r="D131" s="12" t="s">
        <v>330</v>
      </c>
      <c r="E131" s="12" t="s">
        <v>2834</v>
      </c>
      <c r="F131" s="12" t="s">
        <v>2835</v>
      </c>
      <c r="G131" s="12" t="s">
        <v>2836</v>
      </c>
      <c r="H131" s="12" t="s">
        <v>1533</v>
      </c>
      <c r="I131" s="12" t="s">
        <v>1534</v>
      </c>
      <c r="J131" s="12" t="s">
        <v>1169</v>
      </c>
      <c r="K131" s="12" t="s">
        <v>1110</v>
      </c>
      <c r="L131" s="12" t="s">
        <v>1157</v>
      </c>
      <c r="M131" s="12" t="s">
        <v>1170</v>
      </c>
      <c r="N131" s="12" t="s">
        <v>254</v>
      </c>
      <c r="O131" s="12">
        <v>39</v>
      </c>
      <c r="P131" s="116">
        <v>539.37</v>
      </c>
      <c r="Q131" s="12">
        <v>0</v>
      </c>
      <c r="R131" s="12" t="s">
        <v>254</v>
      </c>
      <c r="S131" s="12" t="s">
        <v>346</v>
      </c>
      <c r="T131" s="12" t="s">
        <v>805</v>
      </c>
      <c r="U131" s="116">
        <v>172.73099999999999</v>
      </c>
      <c r="V131" s="116">
        <v>366.63900000000001</v>
      </c>
      <c r="W131" s="120">
        <v>0.67975416</v>
      </c>
      <c r="X131" s="116">
        <v>366.63900000000001</v>
      </c>
      <c r="Y131" s="120">
        <v>0.67975416</v>
      </c>
      <c r="Z131" s="12" t="s">
        <v>254</v>
      </c>
      <c r="AA131" s="12" t="s">
        <v>346</v>
      </c>
      <c r="AB131" s="12" t="s">
        <v>2828</v>
      </c>
      <c r="AC131" s="116">
        <v>172.73099999999999</v>
      </c>
      <c r="AD131" s="116">
        <v>366.63900000000001</v>
      </c>
      <c r="AE131" s="120">
        <v>0.67975416</v>
      </c>
      <c r="AF131" s="12" t="s">
        <v>1552</v>
      </c>
    </row>
    <row r="132" spans="2:32" ht="28.8" x14ac:dyDescent="0.3">
      <c r="B132" s="12" t="s">
        <v>1105</v>
      </c>
      <c r="C132" s="12" t="s">
        <v>304</v>
      </c>
      <c r="D132" s="12" t="s">
        <v>330</v>
      </c>
      <c r="E132" s="12" t="s">
        <v>2834</v>
      </c>
      <c r="F132" s="12" t="s">
        <v>2835</v>
      </c>
      <c r="G132" s="12" t="s">
        <v>2836</v>
      </c>
      <c r="H132" s="12" t="s">
        <v>1533</v>
      </c>
      <c r="I132" s="12" t="s">
        <v>1534</v>
      </c>
      <c r="J132" s="12" t="s">
        <v>1175</v>
      </c>
      <c r="K132" s="12" t="s">
        <v>1176</v>
      </c>
      <c r="L132" s="12" t="s">
        <v>1111</v>
      </c>
      <c r="M132" s="12" t="s">
        <v>1177</v>
      </c>
      <c r="N132" s="12" t="s">
        <v>256</v>
      </c>
      <c r="O132" s="12">
        <v>204</v>
      </c>
      <c r="P132" s="116">
        <v>263.36399999999998</v>
      </c>
      <c r="Q132" s="12">
        <v>0</v>
      </c>
      <c r="R132" s="12" t="s">
        <v>254</v>
      </c>
      <c r="S132" s="12" t="s">
        <v>2846</v>
      </c>
      <c r="T132" s="12" t="s">
        <v>2826</v>
      </c>
      <c r="U132" s="116">
        <v>369.09719999999999</v>
      </c>
      <c r="V132" s="116">
        <v>-105.7332</v>
      </c>
      <c r="W132" s="120">
        <v>-0.40147173000000003</v>
      </c>
      <c r="X132" s="116">
        <v>0</v>
      </c>
      <c r="Y132" s="120">
        <v>0</v>
      </c>
      <c r="Z132" s="12" t="s">
        <v>256</v>
      </c>
      <c r="AA132" s="12" t="s">
        <v>346</v>
      </c>
      <c r="AB132" s="12" t="s">
        <v>2827</v>
      </c>
      <c r="AC132" s="116">
        <v>263.36399999999998</v>
      </c>
      <c r="AD132" s="116">
        <v>0</v>
      </c>
      <c r="AE132" s="120">
        <v>0</v>
      </c>
      <c r="AF132" s="12" t="s">
        <v>1552</v>
      </c>
    </row>
    <row r="133" spans="2:32" ht="28.8" x14ac:dyDescent="0.3">
      <c r="B133" s="12" t="s">
        <v>1105</v>
      </c>
      <c r="C133" s="12" t="s">
        <v>304</v>
      </c>
      <c r="D133" s="12" t="s">
        <v>330</v>
      </c>
      <c r="E133" s="12" t="s">
        <v>2834</v>
      </c>
      <c r="F133" s="12" t="s">
        <v>2835</v>
      </c>
      <c r="G133" s="12" t="s">
        <v>2836</v>
      </c>
      <c r="H133" s="12" t="s">
        <v>1533</v>
      </c>
      <c r="I133" s="12" t="s">
        <v>1534</v>
      </c>
      <c r="J133" s="12" t="s">
        <v>1181</v>
      </c>
      <c r="K133" s="12" t="s">
        <v>1176</v>
      </c>
      <c r="L133" s="12" t="s">
        <v>1111</v>
      </c>
      <c r="M133" s="12" t="s">
        <v>1182</v>
      </c>
      <c r="N133" s="12" t="s">
        <v>256</v>
      </c>
      <c r="O133" s="12">
        <v>309</v>
      </c>
      <c r="P133" s="116">
        <v>598.37850000000003</v>
      </c>
      <c r="Q133" s="12">
        <v>0</v>
      </c>
      <c r="R133" s="12" t="s">
        <v>254</v>
      </c>
      <c r="S133" s="12" t="s">
        <v>2846</v>
      </c>
      <c r="T133" s="12" t="s">
        <v>2826</v>
      </c>
      <c r="U133" s="116">
        <v>768.45209999999997</v>
      </c>
      <c r="V133" s="116">
        <v>-170.0736</v>
      </c>
      <c r="W133" s="120">
        <v>-0.28422412000000002</v>
      </c>
      <c r="X133" s="116">
        <v>0</v>
      </c>
      <c r="Y133" s="120">
        <v>0</v>
      </c>
      <c r="Z133" s="12" t="s">
        <v>256</v>
      </c>
      <c r="AA133" s="12" t="s">
        <v>346</v>
      </c>
      <c r="AB133" s="12" t="s">
        <v>2827</v>
      </c>
      <c r="AC133" s="116">
        <v>598.37850000000003</v>
      </c>
      <c r="AD133" s="116">
        <v>0</v>
      </c>
      <c r="AE133" s="120">
        <v>0</v>
      </c>
      <c r="AF133" s="12" t="s">
        <v>1552</v>
      </c>
    </row>
    <row r="134" spans="2:32" ht="28.8" x14ac:dyDescent="0.3">
      <c r="B134" s="12" t="s">
        <v>1105</v>
      </c>
      <c r="C134" s="12" t="s">
        <v>304</v>
      </c>
      <c r="D134" s="12" t="s">
        <v>330</v>
      </c>
      <c r="E134" s="12" t="s">
        <v>2834</v>
      </c>
      <c r="F134" s="12" t="s">
        <v>2835</v>
      </c>
      <c r="G134" s="12" t="s">
        <v>2836</v>
      </c>
      <c r="H134" s="12" t="s">
        <v>1533</v>
      </c>
      <c r="I134" s="12" t="s">
        <v>1534</v>
      </c>
      <c r="J134" s="12" t="s">
        <v>1185</v>
      </c>
      <c r="K134" s="12" t="s">
        <v>1176</v>
      </c>
      <c r="L134" s="12" t="s">
        <v>1111</v>
      </c>
      <c r="M134" s="12" t="s">
        <v>1186</v>
      </c>
      <c r="N134" s="12" t="s">
        <v>256</v>
      </c>
      <c r="O134" s="12">
        <v>281</v>
      </c>
      <c r="P134" s="116">
        <v>703.06200000000001</v>
      </c>
      <c r="Q134" s="12">
        <v>0</v>
      </c>
      <c r="R134" s="12" t="s">
        <v>254</v>
      </c>
      <c r="S134" s="12" t="s">
        <v>2846</v>
      </c>
      <c r="T134" s="12" t="s">
        <v>2826</v>
      </c>
      <c r="U134" s="116">
        <v>756.28340000000003</v>
      </c>
      <c r="V134" s="116">
        <v>-53.221400000000003</v>
      </c>
      <c r="W134" s="120">
        <v>-7.5699440000000007E-2</v>
      </c>
      <c r="X134" s="116">
        <v>0</v>
      </c>
      <c r="Y134" s="120">
        <v>0</v>
      </c>
      <c r="Z134" s="12" t="s">
        <v>256</v>
      </c>
      <c r="AA134" s="12" t="s">
        <v>346</v>
      </c>
      <c r="AB134" s="12" t="s">
        <v>2827</v>
      </c>
      <c r="AC134" s="116">
        <v>703.06200000000001</v>
      </c>
      <c r="AD134" s="116">
        <v>0</v>
      </c>
      <c r="AE134" s="120">
        <v>0</v>
      </c>
      <c r="AF134" s="12" t="s">
        <v>1552</v>
      </c>
    </row>
    <row r="135" spans="2:32" ht="28.8" x14ac:dyDescent="0.3">
      <c r="B135" s="12" t="s">
        <v>1105</v>
      </c>
      <c r="C135" s="12" t="s">
        <v>304</v>
      </c>
      <c r="D135" s="12" t="s">
        <v>330</v>
      </c>
      <c r="E135" s="12" t="s">
        <v>2834</v>
      </c>
      <c r="F135" s="12" t="s">
        <v>2835</v>
      </c>
      <c r="G135" s="12" t="s">
        <v>2836</v>
      </c>
      <c r="H135" s="12" t="s">
        <v>1533</v>
      </c>
      <c r="I135" s="12" t="s">
        <v>1534</v>
      </c>
      <c r="J135" s="12" t="s">
        <v>1189</v>
      </c>
      <c r="K135" s="12" t="s">
        <v>1176</v>
      </c>
      <c r="L135" s="12" t="s">
        <v>1132</v>
      </c>
      <c r="M135" s="12" t="s">
        <v>1190</v>
      </c>
      <c r="N135" s="12" t="s">
        <v>256</v>
      </c>
      <c r="O135" s="12">
        <v>318</v>
      </c>
      <c r="P135" s="116">
        <v>1249.74</v>
      </c>
      <c r="Q135" s="12">
        <v>0</v>
      </c>
      <c r="R135" s="12" t="s">
        <v>254</v>
      </c>
      <c r="S135" s="12" t="s">
        <v>2846</v>
      </c>
      <c r="T135" s="12" t="s">
        <v>2826</v>
      </c>
      <c r="U135" s="116">
        <v>1559.7264</v>
      </c>
      <c r="V135" s="116">
        <v>-309.9864</v>
      </c>
      <c r="W135" s="120">
        <v>-0.24804071</v>
      </c>
      <c r="X135" s="116">
        <v>0</v>
      </c>
      <c r="Y135" s="120">
        <v>0</v>
      </c>
      <c r="Z135" s="12" t="s">
        <v>256</v>
      </c>
      <c r="AA135" s="12" t="s">
        <v>346</v>
      </c>
      <c r="AB135" s="12" t="s">
        <v>2827</v>
      </c>
      <c r="AC135" s="116">
        <v>1249.74</v>
      </c>
      <c r="AD135" s="116">
        <v>0</v>
      </c>
      <c r="AE135" s="120">
        <v>0</v>
      </c>
      <c r="AF135" s="12" t="s">
        <v>1552</v>
      </c>
    </row>
    <row r="136" spans="2:32" ht="28.8" x14ac:dyDescent="0.3">
      <c r="B136" s="12" t="s">
        <v>1105</v>
      </c>
      <c r="C136" s="12" t="s">
        <v>304</v>
      </c>
      <c r="D136" s="12" t="s">
        <v>330</v>
      </c>
      <c r="E136" s="12" t="s">
        <v>2834</v>
      </c>
      <c r="F136" s="12" t="s">
        <v>2835</v>
      </c>
      <c r="G136" s="12" t="s">
        <v>2836</v>
      </c>
      <c r="H136" s="12" t="s">
        <v>1533</v>
      </c>
      <c r="I136" s="12" t="s">
        <v>1534</v>
      </c>
      <c r="J136" s="12" t="s">
        <v>1193</v>
      </c>
      <c r="K136" s="12" t="s">
        <v>1176</v>
      </c>
      <c r="L136" s="12" t="s">
        <v>1132</v>
      </c>
      <c r="M136" s="12" t="s">
        <v>1194</v>
      </c>
      <c r="N136" s="12" t="s">
        <v>256</v>
      </c>
      <c r="O136" s="12">
        <v>36</v>
      </c>
      <c r="P136" s="116">
        <v>149.68799999999999</v>
      </c>
      <c r="Q136" s="12">
        <v>0</v>
      </c>
      <c r="R136" s="12" t="s">
        <v>254</v>
      </c>
      <c r="S136" s="12" t="s">
        <v>2846</v>
      </c>
      <c r="T136" s="12" t="s">
        <v>805</v>
      </c>
      <c r="U136" s="116">
        <v>47.152799999999999</v>
      </c>
      <c r="V136" s="116">
        <v>102.5352</v>
      </c>
      <c r="W136" s="120">
        <v>0.68499277999999997</v>
      </c>
      <c r="X136" s="116">
        <v>102.5352</v>
      </c>
      <c r="Y136" s="120">
        <v>0.68499277999999997</v>
      </c>
      <c r="Z136" s="12" t="s">
        <v>254</v>
      </c>
      <c r="AA136" s="12" t="s">
        <v>2846</v>
      </c>
      <c r="AB136" s="12" t="s">
        <v>2949</v>
      </c>
      <c r="AC136" s="116">
        <v>47.152799999999999</v>
      </c>
      <c r="AD136" s="116">
        <v>102.5352</v>
      </c>
      <c r="AE136" s="120">
        <v>0.68499277999999997</v>
      </c>
      <c r="AF136" s="12" t="s">
        <v>1552</v>
      </c>
    </row>
    <row r="137" spans="2:32" ht="28.8" x14ac:dyDescent="0.3">
      <c r="B137" s="12" t="s">
        <v>1105</v>
      </c>
      <c r="C137" s="12" t="s">
        <v>304</v>
      </c>
      <c r="D137" s="12" t="s">
        <v>330</v>
      </c>
      <c r="E137" s="12" t="s">
        <v>2834</v>
      </c>
      <c r="F137" s="12" t="s">
        <v>2835</v>
      </c>
      <c r="G137" s="12" t="s">
        <v>2836</v>
      </c>
      <c r="H137" s="12" t="s">
        <v>1533</v>
      </c>
      <c r="I137" s="12" t="s">
        <v>1534</v>
      </c>
      <c r="J137" s="12" t="s">
        <v>1197</v>
      </c>
      <c r="K137" s="12" t="s">
        <v>1176</v>
      </c>
      <c r="L137" s="12" t="s">
        <v>1132</v>
      </c>
      <c r="M137" s="12" t="s">
        <v>1198</v>
      </c>
      <c r="N137" s="12" t="s">
        <v>256</v>
      </c>
      <c r="O137" s="12">
        <v>87</v>
      </c>
      <c r="P137" s="116">
        <v>410.29199999999997</v>
      </c>
      <c r="Q137" s="12">
        <v>0</v>
      </c>
      <c r="R137" s="12" t="s">
        <v>254</v>
      </c>
      <c r="S137" s="12" t="s">
        <v>2846</v>
      </c>
      <c r="T137" s="12" t="s">
        <v>805</v>
      </c>
      <c r="U137" s="116">
        <v>147.43889999999999</v>
      </c>
      <c r="V137" s="116">
        <v>262.85309999999998</v>
      </c>
      <c r="W137" s="120">
        <v>0.64064885000000005</v>
      </c>
      <c r="X137" s="116">
        <v>262.85309999999998</v>
      </c>
      <c r="Y137" s="120">
        <v>0.64064885000000005</v>
      </c>
      <c r="Z137" s="12" t="s">
        <v>254</v>
      </c>
      <c r="AA137" s="12" t="s">
        <v>2846</v>
      </c>
      <c r="AB137" s="12" t="s">
        <v>2949</v>
      </c>
      <c r="AC137" s="116">
        <v>147.43889999999999</v>
      </c>
      <c r="AD137" s="116">
        <v>262.85309999999998</v>
      </c>
      <c r="AE137" s="120">
        <v>0.64064885000000005</v>
      </c>
      <c r="AF137" s="12" t="s">
        <v>1552</v>
      </c>
    </row>
    <row r="138" spans="2:32" ht="28.8" x14ac:dyDescent="0.3">
      <c r="B138" s="12" t="s">
        <v>1105</v>
      </c>
      <c r="C138" s="12" t="s">
        <v>304</v>
      </c>
      <c r="D138" s="12" t="s">
        <v>330</v>
      </c>
      <c r="E138" s="12" t="s">
        <v>2834</v>
      </c>
      <c r="F138" s="12" t="s">
        <v>2835</v>
      </c>
      <c r="G138" s="12" t="s">
        <v>2836</v>
      </c>
      <c r="H138" s="12" t="s">
        <v>1533</v>
      </c>
      <c r="I138" s="12" t="s">
        <v>1534</v>
      </c>
      <c r="J138" s="12" t="s">
        <v>1201</v>
      </c>
      <c r="K138" s="12" t="s">
        <v>1176</v>
      </c>
      <c r="L138" s="12" t="s">
        <v>1132</v>
      </c>
      <c r="M138" s="12" t="s">
        <v>1202</v>
      </c>
      <c r="N138" s="12" t="s">
        <v>256</v>
      </c>
      <c r="O138" s="12">
        <v>596</v>
      </c>
      <c r="P138" s="116">
        <v>3558.12</v>
      </c>
      <c r="Q138" s="12">
        <v>0</v>
      </c>
      <c r="R138" s="12" t="s">
        <v>254</v>
      </c>
      <c r="S138" s="12" t="s">
        <v>2846</v>
      </c>
      <c r="T138" s="12" t="s">
        <v>2826</v>
      </c>
      <c r="U138" s="116">
        <v>5254.0976000000001</v>
      </c>
      <c r="V138" s="116">
        <v>-1695.9775999999999</v>
      </c>
      <c r="W138" s="120">
        <v>-0.47664992</v>
      </c>
      <c r="X138" s="116">
        <v>0</v>
      </c>
      <c r="Y138" s="120">
        <v>0</v>
      </c>
      <c r="Z138" s="12" t="s">
        <v>256</v>
      </c>
      <c r="AA138" s="12" t="s">
        <v>346</v>
      </c>
      <c r="AB138" s="12" t="s">
        <v>2827</v>
      </c>
      <c r="AC138" s="116">
        <v>3558.12</v>
      </c>
      <c r="AD138" s="116">
        <v>0</v>
      </c>
      <c r="AE138" s="120">
        <v>0</v>
      </c>
      <c r="AF138" s="12" t="s">
        <v>1552</v>
      </c>
    </row>
    <row r="139" spans="2:32" ht="28.8" x14ac:dyDescent="0.3">
      <c r="B139" s="12" t="s">
        <v>1105</v>
      </c>
      <c r="C139" s="12" t="s">
        <v>304</v>
      </c>
      <c r="D139" s="12" t="s">
        <v>330</v>
      </c>
      <c r="E139" s="12" t="s">
        <v>2834</v>
      </c>
      <c r="F139" s="12" t="s">
        <v>2835</v>
      </c>
      <c r="G139" s="12" t="s">
        <v>2836</v>
      </c>
      <c r="H139" s="12" t="s">
        <v>1533</v>
      </c>
      <c r="I139" s="12" t="s">
        <v>1534</v>
      </c>
      <c r="J139" s="12" t="s">
        <v>1205</v>
      </c>
      <c r="K139" s="12" t="s">
        <v>1176</v>
      </c>
      <c r="L139" s="12" t="s">
        <v>1157</v>
      </c>
      <c r="M139" s="12" t="s">
        <v>1206</v>
      </c>
      <c r="N139" s="12" t="s">
        <v>256</v>
      </c>
      <c r="O139" s="12">
        <v>137</v>
      </c>
      <c r="P139" s="116">
        <v>1764.56</v>
      </c>
      <c r="Q139" s="12">
        <v>0</v>
      </c>
      <c r="R139" s="12" t="s">
        <v>254</v>
      </c>
      <c r="S139" s="12" t="s">
        <v>2846</v>
      </c>
      <c r="T139" s="12" t="s">
        <v>805</v>
      </c>
      <c r="U139" s="116">
        <v>1342.1615999999999</v>
      </c>
      <c r="V139" s="116">
        <v>422.39839999999998</v>
      </c>
      <c r="W139" s="120">
        <v>0.23937887999999999</v>
      </c>
      <c r="X139" s="116">
        <v>422.39839999999998</v>
      </c>
      <c r="Y139" s="120">
        <v>0.23937887999999999</v>
      </c>
      <c r="Z139" s="12" t="s">
        <v>254</v>
      </c>
      <c r="AA139" s="12" t="s">
        <v>2846</v>
      </c>
      <c r="AB139" s="12" t="s">
        <v>2949</v>
      </c>
      <c r="AC139" s="116">
        <v>1342.1615999999999</v>
      </c>
      <c r="AD139" s="116">
        <v>422.39839999999998</v>
      </c>
      <c r="AE139" s="120">
        <v>0.23937887999999999</v>
      </c>
      <c r="AF139" s="12" t="s">
        <v>1552</v>
      </c>
    </row>
    <row r="140" spans="2:32" ht="28.8" x14ac:dyDescent="0.3">
      <c r="B140" s="12" t="s">
        <v>1105</v>
      </c>
      <c r="C140" s="12" t="s">
        <v>304</v>
      </c>
      <c r="D140" s="12" t="s">
        <v>330</v>
      </c>
      <c r="E140" s="12" t="s">
        <v>2834</v>
      </c>
      <c r="F140" s="12" t="s">
        <v>2835</v>
      </c>
      <c r="G140" s="12" t="s">
        <v>2836</v>
      </c>
      <c r="H140" s="12" t="s">
        <v>1533</v>
      </c>
      <c r="I140" s="12" t="s">
        <v>1534</v>
      </c>
      <c r="J140" s="12" t="s">
        <v>1209</v>
      </c>
      <c r="K140" s="12" t="s">
        <v>1176</v>
      </c>
      <c r="L140" s="12" t="s">
        <v>1157</v>
      </c>
      <c r="M140" s="12" t="s">
        <v>1210</v>
      </c>
      <c r="N140" s="12" t="s">
        <v>256</v>
      </c>
      <c r="O140" s="12">
        <v>359</v>
      </c>
      <c r="P140" s="116">
        <v>6321.99</v>
      </c>
      <c r="Q140" s="12">
        <v>0</v>
      </c>
      <c r="R140" s="12" t="s">
        <v>254</v>
      </c>
      <c r="S140" s="12" t="s">
        <v>2846</v>
      </c>
      <c r="T140" s="12" t="s">
        <v>805</v>
      </c>
      <c r="U140" s="116">
        <v>2371.6976</v>
      </c>
      <c r="V140" s="116">
        <v>3950.2923999999998</v>
      </c>
      <c r="W140" s="120">
        <v>0.62484952000000005</v>
      </c>
      <c r="X140" s="116">
        <v>3950.2923999999998</v>
      </c>
      <c r="Y140" s="120">
        <v>0.62484952000000005</v>
      </c>
      <c r="Z140" s="12" t="s">
        <v>254</v>
      </c>
      <c r="AA140" s="12" t="s">
        <v>2846</v>
      </c>
      <c r="AB140" s="12" t="s">
        <v>2949</v>
      </c>
      <c r="AC140" s="116">
        <v>2371.6976</v>
      </c>
      <c r="AD140" s="116">
        <v>3950.2923999999998</v>
      </c>
      <c r="AE140" s="120">
        <v>0.62484952000000005</v>
      </c>
      <c r="AF140" s="12" t="s">
        <v>1552</v>
      </c>
    </row>
    <row r="141" spans="2:32" ht="28.8" x14ac:dyDescent="0.3">
      <c r="B141" s="12" t="s">
        <v>1105</v>
      </c>
      <c r="C141" s="12" t="s">
        <v>304</v>
      </c>
      <c r="D141" s="12" t="s">
        <v>330</v>
      </c>
      <c r="E141" s="12" t="s">
        <v>2834</v>
      </c>
      <c r="F141" s="12" t="s">
        <v>2835</v>
      </c>
      <c r="G141" s="12" t="s">
        <v>2836</v>
      </c>
      <c r="H141" s="12" t="s">
        <v>1533</v>
      </c>
      <c r="I141" s="12" t="s">
        <v>1534</v>
      </c>
      <c r="J141" s="12" t="s">
        <v>1213</v>
      </c>
      <c r="K141" s="12" t="s">
        <v>1176</v>
      </c>
      <c r="L141" s="12" t="s">
        <v>1157</v>
      </c>
      <c r="M141" s="12" t="s">
        <v>1214</v>
      </c>
      <c r="N141" s="12" t="s">
        <v>256</v>
      </c>
      <c r="O141" s="12">
        <v>310</v>
      </c>
      <c r="P141" s="116">
        <v>7092.8</v>
      </c>
      <c r="Q141" s="12">
        <v>0</v>
      </c>
      <c r="R141" s="12" t="s">
        <v>254</v>
      </c>
      <c r="S141" s="12" t="s">
        <v>2846</v>
      </c>
      <c r="T141" s="12" t="s">
        <v>805</v>
      </c>
      <c r="U141" s="116">
        <v>7038.1779999999999</v>
      </c>
      <c r="V141" s="116">
        <v>54.622</v>
      </c>
      <c r="W141" s="120">
        <v>7.7010500000000001E-3</v>
      </c>
      <c r="X141" s="116">
        <v>54.622</v>
      </c>
      <c r="Y141" s="120">
        <v>7.7010500000000001E-3</v>
      </c>
      <c r="Z141" s="12" t="s">
        <v>254</v>
      </c>
      <c r="AA141" s="12" t="s">
        <v>2846</v>
      </c>
      <c r="AB141" s="12" t="s">
        <v>2949</v>
      </c>
      <c r="AC141" s="116">
        <v>7038.1779999999999</v>
      </c>
      <c r="AD141" s="116">
        <v>54.622</v>
      </c>
      <c r="AE141" s="120">
        <v>7.7010500000000001E-3</v>
      </c>
      <c r="AF141" s="12" t="s">
        <v>1552</v>
      </c>
    </row>
    <row r="142" spans="2:32" ht="28.8" x14ac:dyDescent="0.3">
      <c r="B142" s="12" t="s">
        <v>1105</v>
      </c>
      <c r="C142" s="12" t="s">
        <v>304</v>
      </c>
      <c r="D142" s="12" t="s">
        <v>330</v>
      </c>
      <c r="E142" s="12" t="s">
        <v>2834</v>
      </c>
      <c r="F142" s="12" t="s">
        <v>2835</v>
      </c>
      <c r="G142" s="12" t="s">
        <v>2836</v>
      </c>
      <c r="H142" s="12" t="s">
        <v>1533</v>
      </c>
      <c r="I142" s="12" t="s">
        <v>1534</v>
      </c>
      <c r="J142" s="12" t="s">
        <v>1217</v>
      </c>
      <c r="K142" s="12" t="s">
        <v>1218</v>
      </c>
      <c r="L142" s="12" t="s">
        <v>1111</v>
      </c>
      <c r="M142" s="12" t="s">
        <v>1219</v>
      </c>
      <c r="N142" s="12" t="s">
        <v>259</v>
      </c>
      <c r="O142" s="12">
        <v>152</v>
      </c>
      <c r="P142" s="116">
        <v>3508.16</v>
      </c>
      <c r="Q142" s="12">
        <v>0</v>
      </c>
      <c r="R142" s="12" t="s">
        <v>254</v>
      </c>
      <c r="S142" s="12" t="s">
        <v>2846</v>
      </c>
      <c r="T142" s="12" t="s">
        <v>2826</v>
      </c>
      <c r="U142" s="116">
        <v>4136.3455999999996</v>
      </c>
      <c r="V142" s="116">
        <v>-628.18560000000002</v>
      </c>
      <c r="W142" s="120">
        <v>-0.17906411999999999</v>
      </c>
      <c r="X142" s="116">
        <v>0</v>
      </c>
      <c r="Y142" s="120">
        <v>0</v>
      </c>
      <c r="Z142" s="12" t="s">
        <v>259</v>
      </c>
      <c r="AA142" s="12" t="s">
        <v>346</v>
      </c>
      <c r="AB142" s="12" t="s">
        <v>2827</v>
      </c>
      <c r="AC142" s="116">
        <v>3508.16</v>
      </c>
      <c r="AD142" s="116">
        <v>0</v>
      </c>
      <c r="AE142" s="120">
        <v>0</v>
      </c>
      <c r="AF142" s="12" t="s">
        <v>1552</v>
      </c>
    </row>
    <row r="143" spans="2:32" ht="28.8" x14ac:dyDescent="0.3">
      <c r="B143" s="12" t="s">
        <v>1105</v>
      </c>
      <c r="C143" s="12" t="s">
        <v>304</v>
      </c>
      <c r="D143" s="12" t="s">
        <v>330</v>
      </c>
      <c r="E143" s="12" t="s">
        <v>2834</v>
      </c>
      <c r="F143" s="12" t="s">
        <v>2835</v>
      </c>
      <c r="G143" s="12" t="s">
        <v>2836</v>
      </c>
      <c r="H143" s="12" t="s">
        <v>1533</v>
      </c>
      <c r="I143" s="12" t="s">
        <v>1534</v>
      </c>
      <c r="J143" s="12" t="s">
        <v>1222</v>
      </c>
      <c r="K143" s="12" t="s">
        <v>1218</v>
      </c>
      <c r="L143" s="12" t="s">
        <v>1111</v>
      </c>
      <c r="M143" s="12" t="s">
        <v>1223</v>
      </c>
      <c r="N143" s="12" t="s">
        <v>259</v>
      </c>
      <c r="O143" s="12">
        <v>416</v>
      </c>
      <c r="P143" s="116">
        <v>11856</v>
      </c>
      <c r="Q143" s="12">
        <v>0</v>
      </c>
      <c r="R143" s="12"/>
      <c r="S143" s="12"/>
      <c r="T143" s="12"/>
      <c r="U143" s="116">
        <v>0</v>
      </c>
      <c r="V143" s="116"/>
      <c r="W143" s="120"/>
      <c r="X143" s="116">
        <v>0</v>
      </c>
      <c r="Y143" s="120">
        <v>0</v>
      </c>
      <c r="Z143" s="12" t="s">
        <v>259</v>
      </c>
      <c r="AA143" s="12" t="s">
        <v>346</v>
      </c>
      <c r="AB143" s="12" t="s">
        <v>2827</v>
      </c>
      <c r="AC143" s="116">
        <v>11856</v>
      </c>
      <c r="AD143" s="116">
        <v>0</v>
      </c>
      <c r="AE143" s="120">
        <v>0</v>
      </c>
      <c r="AF143" s="12" t="s">
        <v>1552</v>
      </c>
    </row>
    <row r="144" spans="2:32" ht="28.8" x14ac:dyDescent="0.3">
      <c r="B144" s="12" t="s">
        <v>1105</v>
      </c>
      <c r="C144" s="12" t="s">
        <v>304</v>
      </c>
      <c r="D144" s="12" t="s">
        <v>330</v>
      </c>
      <c r="E144" s="12" t="s">
        <v>2834</v>
      </c>
      <c r="F144" s="12" t="s">
        <v>2835</v>
      </c>
      <c r="G144" s="12" t="s">
        <v>2836</v>
      </c>
      <c r="H144" s="12" t="s">
        <v>1533</v>
      </c>
      <c r="I144" s="12" t="s">
        <v>1534</v>
      </c>
      <c r="J144" s="12" t="s">
        <v>1226</v>
      </c>
      <c r="K144" s="12" t="s">
        <v>1218</v>
      </c>
      <c r="L144" s="12" t="s">
        <v>1111</v>
      </c>
      <c r="M144" s="12" t="s">
        <v>1227</v>
      </c>
      <c r="N144" s="12" t="s">
        <v>259</v>
      </c>
      <c r="O144" s="12">
        <v>584</v>
      </c>
      <c r="P144" s="116">
        <v>17826.016</v>
      </c>
      <c r="Q144" s="12">
        <v>0</v>
      </c>
      <c r="R144" s="12" t="s">
        <v>254</v>
      </c>
      <c r="S144" s="12" t="s">
        <v>2846</v>
      </c>
      <c r="T144" s="12" t="s">
        <v>2826</v>
      </c>
      <c r="U144" s="116">
        <v>21273.718400000002</v>
      </c>
      <c r="V144" s="116">
        <v>-3447.7024000000001</v>
      </c>
      <c r="W144" s="120">
        <v>-0.19340847</v>
      </c>
      <c r="X144" s="116">
        <v>0</v>
      </c>
      <c r="Y144" s="120">
        <v>0</v>
      </c>
      <c r="Z144" s="12" t="s">
        <v>259</v>
      </c>
      <c r="AA144" s="12" t="s">
        <v>346</v>
      </c>
      <c r="AB144" s="12" t="s">
        <v>2827</v>
      </c>
      <c r="AC144" s="116">
        <v>17826.016</v>
      </c>
      <c r="AD144" s="116">
        <v>0</v>
      </c>
      <c r="AE144" s="120">
        <v>0</v>
      </c>
      <c r="AF144" s="12" t="s">
        <v>1552</v>
      </c>
    </row>
    <row r="145" spans="2:32" ht="28.8" x14ac:dyDescent="0.3">
      <c r="B145" s="12" t="s">
        <v>1105</v>
      </c>
      <c r="C145" s="12" t="s">
        <v>304</v>
      </c>
      <c r="D145" s="12" t="s">
        <v>330</v>
      </c>
      <c r="E145" s="12" t="s">
        <v>2834</v>
      </c>
      <c r="F145" s="12" t="s">
        <v>2835</v>
      </c>
      <c r="G145" s="12" t="s">
        <v>2836</v>
      </c>
      <c r="H145" s="12" t="s">
        <v>1533</v>
      </c>
      <c r="I145" s="12" t="s">
        <v>1534</v>
      </c>
      <c r="J145" s="12" t="s">
        <v>1230</v>
      </c>
      <c r="K145" s="12" t="s">
        <v>1218</v>
      </c>
      <c r="L145" s="12" t="s">
        <v>1132</v>
      </c>
      <c r="M145" s="12" t="s">
        <v>1231</v>
      </c>
      <c r="N145" s="12" t="s">
        <v>259</v>
      </c>
      <c r="O145" s="12">
        <v>562</v>
      </c>
      <c r="P145" s="116">
        <v>27672.880000000001</v>
      </c>
      <c r="Q145" s="12">
        <v>0</v>
      </c>
      <c r="R145" s="12"/>
      <c r="S145" s="12"/>
      <c r="T145" s="12"/>
      <c r="U145" s="116">
        <v>0</v>
      </c>
      <c r="V145" s="116"/>
      <c r="W145" s="120"/>
      <c r="X145" s="116">
        <v>0</v>
      </c>
      <c r="Y145" s="120">
        <v>0</v>
      </c>
      <c r="Z145" s="12" t="s">
        <v>259</v>
      </c>
      <c r="AA145" s="12" t="s">
        <v>346</v>
      </c>
      <c r="AB145" s="12" t="s">
        <v>2827</v>
      </c>
      <c r="AC145" s="116">
        <v>27672.880000000001</v>
      </c>
      <c r="AD145" s="116">
        <v>0</v>
      </c>
      <c r="AE145" s="120">
        <v>0</v>
      </c>
      <c r="AF145" s="12" t="s">
        <v>1552</v>
      </c>
    </row>
    <row r="146" spans="2:32" ht="28.8" x14ac:dyDescent="0.3">
      <c r="B146" s="12" t="s">
        <v>1105</v>
      </c>
      <c r="C146" s="12" t="s">
        <v>304</v>
      </c>
      <c r="D146" s="12" t="s">
        <v>330</v>
      </c>
      <c r="E146" s="12" t="s">
        <v>2834</v>
      </c>
      <c r="F146" s="12" t="s">
        <v>2835</v>
      </c>
      <c r="G146" s="12" t="s">
        <v>2836</v>
      </c>
      <c r="H146" s="12" t="s">
        <v>1533</v>
      </c>
      <c r="I146" s="12" t="s">
        <v>1534</v>
      </c>
      <c r="J146" s="12" t="s">
        <v>1234</v>
      </c>
      <c r="K146" s="12" t="s">
        <v>1218</v>
      </c>
      <c r="L146" s="12" t="s">
        <v>1132</v>
      </c>
      <c r="M146" s="12" t="s">
        <v>1235</v>
      </c>
      <c r="N146" s="12" t="s">
        <v>259</v>
      </c>
      <c r="O146" s="12">
        <v>372</v>
      </c>
      <c r="P146" s="116">
        <v>24886.799999999999</v>
      </c>
      <c r="Q146" s="12">
        <v>0</v>
      </c>
      <c r="R146" s="12"/>
      <c r="S146" s="12"/>
      <c r="T146" s="12"/>
      <c r="U146" s="116">
        <v>0</v>
      </c>
      <c r="V146" s="116"/>
      <c r="W146" s="120"/>
      <c r="X146" s="116">
        <v>0</v>
      </c>
      <c r="Y146" s="120">
        <v>0</v>
      </c>
      <c r="Z146" s="12" t="s">
        <v>259</v>
      </c>
      <c r="AA146" s="12" t="s">
        <v>346</v>
      </c>
      <c r="AB146" s="12" t="s">
        <v>2827</v>
      </c>
      <c r="AC146" s="116">
        <v>24886.799999999999</v>
      </c>
      <c r="AD146" s="116">
        <v>0</v>
      </c>
      <c r="AE146" s="120">
        <v>0</v>
      </c>
      <c r="AF146" s="12" t="s">
        <v>1552</v>
      </c>
    </row>
    <row r="147" spans="2:32" ht="28.8" x14ac:dyDescent="0.3">
      <c r="B147" s="12" t="s">
        <v>1105</v>
      </c>
      <c r="C147" s="12" t="s">
        <v>304</v>
      </c>
      <c r="D147" s="12" t="s">
        <v>330</v>
      </c>
      <c r="E147" s="12" t="s">
        <v>2834</v>
      </c>
      <c r="F147" s="12" t="s">
        <v>2835</v>
      </c>
      <c r="G147" s="12" t="s">
        <v>2836</v>
      </c>
      <c r="H147" s="12" t="s">
        <v>1533</v>
      </c>
      <c r="I147" s="12" t="s">
        <v>1534</v>
      </c>
      <c r="J147" s="12" t="s">
        <v>1238</v>
      </c>
      <c r="K147" s="12" t="s">
        <v>1218</v>
      </c>
      <c r="L147" s="12" t="s">
        <v>1132</v>
      </c>
      <c r="M147" s="12" t="s">
        <v>1239</v>
      </c>
      <c r="N147" s="12" t="s">
        <v>259</v>
      </c>
      <c r="O147" s="12">
        <v>82</v>
      </c>
      <c r="P147" s="116">
        <v>5574.36</v>
      </c>
      <c r="Q147" s="12">
        <v>0</v>
      </c>
      <c r="R147" s="12" t="s">
        <v>254</v>
      </c>
      <c r="S147" s="12" t="s">
        <v>2846</v>
      </c>
      <c r="T147" s="12" t="s">
        <v>805</v>
      </c>
      <c r="U147" s="116">
        <v>4329.2719999999999</v>
      </c>
      <c r="V147" s="116">
        <v>1245.088</v>
      </c>
      <c r="W147" s="120">
        <v>0.22335980999999999</v>
      </c>
      <c r="X147" s="116">
        <v>1245.088</v>
      </c>
      <c r="Y147" s="120">
        <v>0.22335980999999999</v>
      </c>
      <c r="Z147" s="12" t="s">
        <v>254</v>
      </c>
      <c r="AA147" s="12" t="s">
        <v>2846</v>
      </c>
      <c r="AB147" s="12" t="s">
        <v>2949</v>
      </c>
      <c r="AC147" s="116">
        <v>4329.2719999999999</v>
      </c>
      <c r="AD147" s="116">
        <v>1245.088</v>
      </c>
      <c r="AE147" s="120">
        <v>0.22335980999999999</v>
      </c>
      <c r="AF147" s="12" t="s">
        <v>1552</v>
      </c>
    </row>
    <row r="148" spans="2:32" ht="28.8" x14ac:dyDescent="0.3">
      <c r="B148" s="12" t="s">
        <v>1105</v>
      </c>
      <c r="C148" s="12" t="s">
        <v>304</v>
      </c>
      <c r="D148" s="12" t="s">
        <v>330</v>
      </c>
      <c r="E148" s="12" t="s">
        <v>2834</v>
      </c>
      <c r="F148" s="12" t="s">
        <v>2835</v>
      </c>
      <c r="G148" s="12" t="s">
        <v>2836</v>
      </c>
      <c r="H148" s="12" t="s">
        <v>1533</v>
      </c>
      <c r="I148" s="12" t="s">
        <v>1534</v>
      </c>
      <c r="J148" s="12" t="s">
        <v>1242</v>
      </c>
      <c r="K148" s="12" t="s">
        <v>1218</v>
      </c>
      <c r="L148" s="12" t="s">
        <v>1132</v>
      </c>
      <c r="M148" s="12" t="s">
        <v>1243</v>
      </c>
      <c r="N148" s="12" t="s">
        <v>259</v>
      </c>
      <c r="O148" s="12">
        <v>345</v>
      </c>
      <c r="P148" s="116">
        <v>61065</v>
      </c>
      <c r="Q148" s="12">
        <v>0</v>
      </c>
      <c r="R148" s="12"/>
      <c r="S148" s="12"/>
      <c r="T148" s="12"/>
      <c r="U148" s="116">
        <v>0</v>
      </c>
      <c r="V148" s="116"/>
      <c r="W148" s="120"/>
      <c r="X148" s="116">
        <v>0</v>
      </c>
      <c r="Y148" s="120">
        <v>0</v>
      </c>
      <c r="Z148" s="12" t="s">
        <v>259</v>
      </c>
      <c r="AA148" s="12" t="s">
        <v>346</v>
      </c>
      <c r="AB148" s="12" t="s">
        <v>2827</v>
      </c>
      <c r="AC148" s="116">
        <v>61065</v>
      </c>
      <c r="AD148" s="116">
        <v>0</v>
      </c>
      <c r="AE148" s="120">
        <v>0</v>
      </c>
      <c r="AF148" s="12" t="s">
        <v>1552</v>
      </c>
    </row>
    <row r="149" spans="2:32" ht="28.8" x14ac:dyDescent="0.3">
      <c r="B149" s="12" t="s">
        <v>1105</v>
      </c>
      <c r="C149" s="12" t="s">
        <v>304</v>
      </c>
      <c r="D149" s="12" t="s">
        <v>330</v>
      </c>
      <c r="E149" s="12" t="s">
        <v>2834</v>
      </c>
      <c r="F149" s="12" t="s">
        <v>2835</v>
      </c>
      <c r="G149" s="12" t="s">
        <v>2836</v>
      </c>
      <c r="H149" s="12" t="s">
        <v>1533</v>
      </c>
      <c r="I149" s="12" t="s">
        <v>1534</v>
      </c>
      <c r="J149" s="12" t="s">
        <v>1246</v>
      </c>
      <c r="K149" s="12" t="s">
        <v>1218</v>
      </c>
      <c r="L149" s="12" t="s">
        <v>1157</v>
      </c>
      <c r="M149" s="12" t="s">
        <v>1247</v>
      </c>
      <c r="N149" s="12" t="s">
        <v>259</v>
      </c>
      <c r="O149" s="12">
        <v>522</v>
      </c>
      <c r="P149" s="116">
        <v>795528</v>
      </c>
      <c r="Q149" s="12">
        <v>0</v>
      </c>
      <c r="R149" s="12" t="s">
        <v>254</v>
      </c>
      <c r="S149" s="12" t="s">
        <v>2846</v>
      </c>
      <c r="T149" s="12" t="s">
        <v>805</v>
      </c>
      <c r="U149" s="116">
        <v>513544.01760000002</v>
      </c>
      <c r="V149" s="116">
        <v>281983.98239999998</v>
      </c>
      <c r="W149" s="120">
        <v>0.35446142000000003</v>
      </c>
      <c r="X149" s="116">
        <v>281983.98239999998</v>
      </c>
      <c r="Y149" s="120">
        <v>0.35446142000000003</v>
      </c>
      <c r="Z149" s="12" t="s">
        <v>254</v>
      </c>
      <c r="AA149" s="12" t="s">
        <v>2846</v>
      </c>
      <c r="AB149" s="12" t="s">
        <v>2949</v>
      </c>
      <c r="AC149" s="116">
        <v>513544.01760000002</v>
      </c>
      <c r="AD149" s="116">
        <v>281983.98239999998</v>
      </c>
      <c r="AE149" s="120">
        <v>0.35446142000000003</v>
      </c>
      <c r="AF149" s="12" t="s">
        <v>1552</v>
      </c>
    </row>
    <row r="150" spans="2:32" ht="28.8" x14ac:dyDescent="0.3">
      <c r="B150" s="12" t="s">
        <v>1105</v>
      </c>
      <c r="C150" s="12" t="s">
        <v>304</v>
      </c>
      <c r="D150" s="12" t="s">
        <v>330</v>
      </c>
      <c r="E150" s="12" t="s">
        <v>2834</v>
      </c>
      <c r="F150" s="12" t="s">
        <v>2835</v>
      </c>
      <c r="G150" s="12" t="s">
        <v>2836</v>
      </c>
      <c r="H150" s="12" t="s">
        <v>1533</v>
      </c>
      <c r="I150" s="12" t="s">
        <v>1534</v>
      </c>
      <c r="J150" s="12" t="s">
        <v>1250</v>
      </c>
      <c r="K150" s="12" t="s">
        <v>1218</v>
      </c>
      <c r="L150" s="12" t="s">
        <v>1157</v>
      </c>
      <c r="M150" s="12" t="s">
        <v>1251</v>
      </c>
      <c r="N150" s="12" t="s">
        <v>259</v>
      </c>
      <c r="O150" s="12">
        <v>303</v>
      </c>
      <c r="P150" s="116">
        <v>218250.9</v>
      </c>
      <c r="Q150" s="12">
        <v>0</v>
      </c>
      <c r="R150" s="12"/>
      <c r="S150" s="12"/>
      <c r="T150" s="12"/>
      <c r="U150" s="116">
        <v>0</v>
      </c>
      <c r="V150" s="116"/>
      <c r="W150" s="120"/>
      <c r="X150" s="116">
        <v>0</v>
      </c>
      <c r="Y150" s="120">
        <v>0</v>
      </c>
      <c r="Z150" s="12" t="s">
        <v>259</v>
      </c>
      <c r="AA150" s="12" t="s">
        <v>346</v>
      </c>
      <c r="AB150" s="12" t="s">
        <v>2827</v>
      </c>
      <c r="AC150" s="116">
        <v>218250.9</v>
      </c>
      <c r="AD150" s="116">
        <v>0</v>
      </c>
      <c r="AE150" s="120">
        <v>0</v>
      </c>
      <c r="AF150" s="12" t="s">
        <v>1552</v>
      </c>
    </row>
    <row r="151" spans="2:32" ht="28.8" x14ac:dyDescent="0.3">
      <c r="B151" s="12" t="s">
        <v>1105</v>
      </c>
      <c r="C151" s="12" t="s">
        <v>304</v>
      </c>
      <c r="D151" s="12" t="s">
        <v>330</v>
      </c>
      <c r="E151" s="12" t="s">
        <v>2834</v>
      </c>
      <c r="F151" s="12" t="s">
        <v>2835</v>
      </c>
      <c r="G151" s="12" t="s">
        <v>2836</v>
      </c>
      <c r="H151" s="12" t="s">
        <v>1533</v>
      </c>
      <c r="I151" s="12" t="s">
        <v>1534</v>
      </c>
      <c r="J151" s="12" t="s">
        <v>1254</v>
      </c>
      <c r="K151" s="12" t="s">
        <v>1218</v>
      </c>
      <c r="L151" s="12" t="s">
        <v>1157</v>
      </c>
      <c r="M151" s="12" t="s">
        <v>1255</v>
      </c>
      <c r="N151" s="12" t="s">
        <v>259</v>
      </c>
      <c r="O151" s="12">
        <v>229</v>
      </c>
      <c r="P151" s="116">
        <v>459259.5</v>
      </c>
      <c r="Q151" s="12">
        <v>0</v>
      </c>
      <c r="R151" s="12" t="s">
        <v>254</v>
      </c>
      <c r="S151" s="12" t="s">
        <v>2846</v>
      </c>
      <c r="T151" s="12" t="s">
        <v>2826</v>
      </c>
      <c r="U151" s="116">
        <v>556445.26800000004</v>
      </c>
      <c r="V151" s="116">
        <v>-97185.767999999996</v>
      </c>
      <c r="W151" s="120">
        <v>-0.21161405999999999</v>
      </c>
      <c r="X151" s="116">
        <v>0</v>
      </c>
      <c r="Y151" s="120">
        <v>0</v>
      </c>
      <c r="Z151" s="12" t="s">
        <v>259</v>
      </c>
      <c r="AA151" s="12" t="s">
        <v>346</v>
      </c>
      <c r="AB151" s="12" t="s">
        <v>2827</v>
      </c>
      <c r="AC151" s="116">
        <v>459259.5</v>
      </c>
      <c r="AD151" s="116">
        <v>0</v>
      </c>
      <c r="AE151" s="120">
        <v>0</v>
      </c>
      <c r="AF151" s="12" t="s">
        <v>1552</v>
      </c>
    </row>
    <row r="152" spans="2:32" ht="28.8" x14ac:dyDescent="0.3">
      <c r="B152" s="12" t="s">
        <v>1105</v>
      </c>
      <c r="C152" s="12" t="s">
        <v>304</v>
      </c>
      <c r="D152" s="12" t="s">
        <v>330</v>
      </c>
      <c r="E152" s="12" t="s">
        <v>2834</v>
      </c>
      <c r="F152" s="12" t="s">
        <v>2835</v>
      </c>
      <c r="G152" s="12" t="s">
        <v>2836</v>
      </c>
      <c r="H152" s="12" t="s">
        <v>1533</v>
      </c>
      <c r="I152" s="12" t="s">
        <v>1534</v>
      </c>
      <c r="J152" s="12" t="s">
        <v>1258</v>
      </c>
      <c r="K152" s="12" t="s">
        <v>1259</v>
      </c>
      <c r="L152" s="12" t="s">
        <v>1111</v>
      </c>
      <c r="M152" s="12" t="s">
        <v>1260</v>
      </c>
      <c r="N152" s="12" t="s">
        <v>259</v>
      </c>
      <c r="O152" s="12">
        <v>548</v>
      </c>
      <c r="P152" s="116">
        <v>63622.8</v>
      </c>
      <c r="Q152" s="12">
        <v>0</v>
      </c>
      <c r="R152" s="12"/>
      <c r="S152" s="12"/>
      <c r="T152" s="12"/>
      <c r="U152" s="116">
        <v>0</v>
      </c>
      <c r="V152" s="116"/>
      <c r="W152" s="120"/>
      <c r="X152" s="116">
        <v>0</v>
      </c>
      <c r="Y152" s="120">
        <v>0</v>
      </c>
      <c r="Z152" s="12" t="s">
        <v>259</v>
      </c>
      <c r="AA152" s="12" t="s">
        <v>346</v>
      </c>
      <c r="AB152" s="12" t="s">
        <v>2827</v>
      </c>
      <c r="AC152" s="116">
        <v>63622.8</v>
      </c>
      <c r="AD152" s="116">
        <v>0</v>
      </c>
      <c r="AE152" s="120">
        <v>0</v>
      </c>
      <c r="AF152" s="12" t="s">
        <v>1552</v>
      </c>
    </row>
    <row r="153" spans="2:32" ht="28.8" x14ac:dyDescent="0.3">
      <c r="B153" s="12" t="s">
        <v>1105</v>
      </c>
      <c r="C153" s="12" t="s">
        <v>304</v>
      </c>
      <c r="D153" s="12" t="s">
        <v>330</v>
      </c>
      <c r="E153" s="12" t="s">
        <v>2834</v>
      </c>
      <c r="F153" s="12" t="s">
        <v>2835</v>
      </c>
      <c r="G153" s="12" t="s">
        <v>2836</v>
      </c>
      <c r="H153" s="12" t="s">
        <v>1533</v>
      </c>
      <c r="I153" s="12" t="s">
        <v>1534</v>
      </c>
      <c r="J153" s="12" t="s">
        <v>1263</v>
      </c>
      <c r="K153" s="12" t="s">
        <v>1259</v>
      </c>
      <c r="L153" s="12" t="s">
        <v>1132</v>
      </c>
      <c r="M153" s="12" t="s">
        <v>1264</v>
      </c>
      <c r="N153" s="12" t="s">
        <v>259</v>
      </c>
      <c r="O153" s="12">
        <v>305</v>
      </c>
      <c r="P153" s="116">
        <v>74969</v>
      </c>
      <c r="Q153" s="12">
        <v>0</v>
      </c>
      <c r="R153" s="12"/>
      <c r="S153" s="12"/>
      <c r="T153" s="12"/>
      <c r="U153" s="116">
        <v>0</v>
      </c>
      <c r="V153" s="116"/>
      <c r="W153" s="120"/>
      <c r="X153" s="116">
        <v>0</v>
      </c>
      <c r="Y153" s="120">
        <v>0</v>
      </c>
      <c r="Z153" s="12" t="s">
        <v>259</v>
      </c>
      <c r="AA153" s="12" t="s">
        <v>346</v>
      </c>
      <c r="AB153" s="12" t="s">
        <v>2827</v>
      </c>
      <c r="AC153" s="116">
        <v>74969</v>
      </c>
      <c r="AD153" s="116">
        <v>0</v>
      </c>
      <c r="AE153" s="120">
        <v>0</v>
      </c>
      <c r="AF153" s="12" t="s">
        <v>1552</v>
      </c>
    </row>
    <row r="154" spans="2:32" ht="28.8" x14ac:dyDescent="0.3">
      <c r="B154" s="12" t="s">
        <v>1105</v>
      </c>
      <c r="C154" s="12" t="s">
        <v>304</v>
      </c>
      <c r="D154" s="12" t="s">
        <v>330</v>
      </c>
      <c r="E154" s="12" t="s">
        <v>2834</v>
      </c>
      <c r="F154" s="12" t="s">
        <v>2835</v>
      </c>
      <c r="G154" s="12" t="s">
        <v>2836</v>
      </c>
      <c r="H154" s="12" t="s">
        <v>1533</v>
      </c>
      <c r="I154" s="12" t="s">
        <v>1534</v>
      </c>
      <c r="J154" s="12" t="s">
        <v>1267</v>
      </c>
      <c r="K154" s="12" t="s">
        <v>1259</v>
      </c>
      <c r="L154" s="12" t="s">
        <v>1157</v>
      </c>
      <c r="M154" s="12" t="s">
        <v>1268</v>
      </c>
      <c r="N154" s="12" t="s">
        <v>259</v>
      </c>
      <c r="O154" s="12">
        <v>292</v>
      </c>
      <c r="P154" s="116">
        <v>156950</v>
      </c>
      <c r="Q154" s="12">
        <v>0</v>
      </c>
      <c r="R154" s="12" t="s">
        <v>254</v>
      </c>
      <c r="S154" s="12" t="s">
        <v>2846</v>
      </c>
      <c r="T154" s="12" t="s">
        <v>805</v>
      </c>
      <c r="U154" s="116">
        <v>143508.51</v>
      </c>
      <c r="V154" s="116">
        <v>13441.49</v>
      </c>
      <c r="W154" s="120">
        <v>8.564186E-2</v>
      </c>
      <c r="X154" s="116">
        <v>13441.49</v>
      </c>
      <c r="Y154" s="120">
        <v>8.564186E-2</v>
      </c>
      <c r="Z154" s="12" t="s">
        <v>254</v>
      </c>
      <c r="AA154" s="12" t="s">
        <v>2846</v>
      </c>
      <c r="AB154" s="12" t="s">
        <v>2949</v>
      </c>
      <c r="AC154" s="116">
        <v>143508.51</v>
      </c>
      <c r="AD154" s="116">
        <v>13441.49</v>
      </c>
      <c r="AE154" s="120">
        <v>8.564186E-2</v>
      </c>
      <c r="AF154" s="12" t="s">
        <v>1552</v>
      </c>
    </row>
    <row r="155" spans="2:32" ht="28.8" x14ac:dyDescent="0.3">
      <c r="B155" s="12" t="s">
        <v>1105</v>
      </c>
      <c r="C155" s="12" t="s">
        <v>304</v>
      </c>
      <c r="D155" s="12" t="s">
        <v>330</v>
      </c>
      <c r="E155" s="12" t="s">
        <v>2834</v>
      </c>
      <c r="F155" s="12" t="s">
        <v>2950</v>
      </c>
      <c r="G155" s="12" t="s">
        <v>2951</v>
      </c>
      <c r="H155" s="12" t="s">
        <v>1535</v>
      </c>
      <c r="I155" s="12" t="s">
        <v>1110</v>
      </c>
      <c r="J155" s="12" t="s">
        <v>1109</v>
      </c>
      <c r="K155" s="12" t="s">
        <v>1110</v>
      </c>
      <c r="L155" s="12" t="s">
        <v>1111</v>
      </c>
      <c r="M155" s="12" t="s">
        <v>1112</v>
      </c>
      <c r="N155" s="12" t="s">
        <v>254</v>
      </c>
      <c r="O155" s="12">
        <v>13</v>
      </c>
      <c r="P155" s="116">
        <v>17.315999999999999</v>
      </c>
      <c r="Q155" s="12">
        <v>0</v>
      </c>
      <c r="R155" s="12" t="s">
        <v>260</v>
      </c>
      <c r="S155" s="12" t="s">
        <v>2846</v>
      </c>
      <c r="T155" s="12" t="s">
        <v>805</v>
      </c>
      <c r="U155" s="116">
        <v>12.428000000000001</v>
      </c>
      <c r="V155" s="116">
        <v>4.8879999999999999</v>
      </c>
      <c r="W155" s="120">
        <v>0.28228228</v>
      </c>
      <c r="X155" s="116">
        <v>4.8879999999999999</v>
      </c>
      <c r="Y155" s="120">
        <v>0.28228228</v>
      </c>
      <c r="Z155" s="12" t="s">
        <v>260</v>
      </c>
      <c r="AA155" s="12" t="s">
        <v>2846</v>
      </c>
      <c r="AB155" s="12" t="s">
        <v>2949</v>
      </c>
      <c r="AC155" s="116">
        <v>12.428000000000001</v>
      </c>
      <c r="AD155" s="116">
        <v>4.8879999999999999</v>
      </c>
      <c r="AE155" s="120">
        <v>0.28228228</v>
      </c>
      <c r="AF155" s="12" t="s">
        <v>1552</v>
      </c>
    </row>
    <row r="156" spans="2:32" ht="28.8" x14ac:dyDescent="0.3">
      <c r="B156" s="12" t="s">
        <v>1105</v>
      </c>
      <c r="C156" s="12" t="s">
        <v>304</v>
      </c>
      <c r="D156" s="12" t="s">
        <v>330</v>
      </c>
      <c r="E156" s="12" t="s">
        <v>2834</v>
      </c>
      <c r="F156" s="12" t="s">
        <v>2950</v>
      </c>
      <c r="G156" s="12" t="s">
        <v>2951</v>
      </c>
      <c r="H156" s="12" t="s">
        <v>1535</v>
      </c>
      <c r="I156" s="12" t="s">
        <v>1110</v>
      </c>
      <c r="J156" s="12" t="s">
        <v>1119</v>
      </c>
      <c r="K156" s="12" t="s">
        <v>1110</v>
      </c>
      <c r="L156" s="12" t="s">
        <v>1111</v>
      </c>
      <c r="M156" s="12" t="s">
        <v>1120</v>
      </c>
      <c r="N156" s="12" t="s">
        <v>254</v>
      </c>
      <c r="O156" s="12">
        <v>217</v>
      </c>
      <c r="P156" s="116">
        <v>562.46400000000006</v>
      </c>
      <c r="Q156" s="12">
        <v>0</v>
      </c>
      <c r="R156" s="12" t="s">
        <v>260</v>
      </c>
      <c r="S156" s="12" t="s">
        <v>2846</v>
      </c>
      <c r="T156" s="12" t="s">
        <v>805</v>
      </c>
      <c r="U156" s="116">
        <v>511.07839999999999</v>
      </c>
      <c r="V156" s="116">
        <v>51.385599999999997</v>
      </c>
      <c r="W156" s="120">
        <v>9.1358019999999998E-2</v>
      </c>
      <c r="X156" s="116">
        <v>51.385599999999997</v>
      </c>
      <c r="Y156" s="120">
        <v>9.1358019999999998E-2</v>
      </c>
      <c r="Z156" s="12" t="s">
        <v>260</v>
      </c>
      <c r="AA156" s="12" t="s">
        <v>2846</v>
      </c>
      <c r="AB156" s="12" t="s">
        <v>2949</v>
      </c>
      <c r="AC156" s="116">
        <v>511.07839999999999</v>
      </c>
      <c r="AD156" s="116">
        <v>51.385599999999997</v>
      </c>
      <c r="AE156" s="120">
        <v>9.1358019999999998E-2</v>
      </c>
      <c r="AF156" s="12" t="s">
        <v>1552</v>
      </c>
    </row>
    <row r="157" spans="2:32" ht="28.8" x14ac:dyDescent="0.3">
      <c r="B157" s="12" t="s">
        <v>1105</v>
      </c>
      <c r="C157" s="12" t="s">
        <v>304</v>
      </c>
      <c r="D157" s="12" t="s">
        <v>330</v>
      </c>
      <c r="E157" s="12" t="s">
        <v>2834</v>
      </c>
      <c r="F157" s="12" t="s">
        <v>2950</v>
      </c>
      <c r="G157" s="12" t="s">
        <v>2951</v>
      </c>
      <c r="H157" s="12" t="s">
        <v>1535</v>
      </c>
      <c r="I157" s="12" t="s">
        <v>1110</v>
      </c>
      <c r="J157" s="12" t="s">
        <v>1125</v>
      </c>
      <c r="K157" s="12" t="s">
        <v>1110</v>
      </c>
      <c r="L157" s="12" t="s">
        <v>1111</v>
      </c>
      <c r="M157" s="12" t="s">
        <v>1126</v>
      </c>
      <c r="N157" s="12" t="s">
        <v>254</v>
      </c>
      <c r="O157" s="12">
        <v>318</v>
      </c>
      <c r="P157" s="116">
        <v>964.49400000000003</v>
      </c>
      <c r="Q157" s="12">
        <v>0</v>
      </c>
      <c r="R157" s="12" t="s">
        <v>260</v>
      </c>
      <c r="S157" s="12" t="s">
        <v>2846</v>
      </c>
      <c r="T157" s="12" t="s">
        <v>2826</v>
      </c>
      <c r="U157" s="116">
        <v>1749.6677999999999</v>
      </c>
      <c r="V157" s="116">
        <v>-785.17380000000003</v>
      </c>
      <c r="W157" s="120">
        <v>-0.81407847</v>
      </c>
      <c r="X157" s="116">
        <v>0</v>
      </c>
      <c r="Y157" s="120">
        <v>0</v>
      </c>
      <c r="Z157" s="12" t="s">
        <v>254</v>
      </c>
      <c r="AA157" s="12" t="s">
        <v>346</v>
      </c>
      <c r="AB157" s="12" t="s">
        <v>2827</v>
      </c>
      <c r="AC157" s="116">
        <v>964.49400000000003</v>
      </c>
      <c r="AD157" s="116">
        <v>0</v>
      </c>
      <c r="AE157" s="120">
        <v>0</v>
      </c>
      <c r="AF157" s="12" t="s">
        <v>1552</v>
      </c>
    </row>
    <row r="158" spans="2:32" ht="28.8" x14ac:dyDescent="0.3">
      <c r="B158" s="12" t="s">
        <v>1105</v>
      </c>
      <c r="C158" s="12" t="s">
        <v>304</v>
      </c>
      <c r="D158" s="12" t="s">
        <v>330</v>
      </c>
      <c r="E158" s="12" t="s">
        <v>2834</v>
      </c>
      <c r="F158" s="12" t="s">
        <v>2950</v>
      </c>
      <c r="G158" s="12" t="s">
        <v>2951</v>
      </c>
      <c r="H158" s="12" t="s">
        <v>1535</v>
      </c>
      <c r="I158" s="12" t="s">
        <v>1110</v>
      </c>
      <c r="J158" s="12" t="s">
        <v>1131</v>
      </c>
      <c r="K158" s="12" t="s">
        <v>1110</v>
      </c>
      <c r="L158" s="12" t="s">
        <v>1132</v>
      </c>
      <c r="M158" s="12" t="s">
        <v>1133</v>
      </c>
      <c r="N158" s="12" t="s">
        <v>254</v>
      </c>
      <c r="O158" s="12">
        <v>212</v>
      </c>
      <c r="P158" s="116">
        <v>697.69200000000001</v>
      </c>
      <c r="Q158" s="12">
        <v>0</v>
      </c>
      <c r="R158" s="12" t="s">
        <v>260</v>
      </c>
      <c r="S158" s="12" t="s">
        <v>2846</v>
      </c>
      <c r="T158" s="12" t="s">
        <v>805</v>
      </c>
      <c r="U158" s="116">
        <v>487.55759999999998</v>
      </c>
      <c r="V158" s="116">
        <v>210.1344</v>
      </c>
      <c r="W158" s="120">
        <v>0.30118505000000001</v>
      </c>
      <c r="X158" s="116">
        <v>210.1344</v>
      </c>
      <c r="Y158" s="120">
        <v>0.30118505000000001</v>
      </c>
      <c r="Z158" s="12" t="s">
        <v>260</v>
      </c>
      <c r="AA158" s="12" t="s">
        <v>2846</v>
      </c>
      <c r="AB158" s="12" t="s">
        <v>2949</v>
      </c>
      <c r="AC158" s="116">
        <v>487.55759999999998</v>
      </c>
      <c r="AD158" s="116">
        <v>210.1344</v>
      </c>
      <c r="AE158" s="120">
        <v>0.30118505000000001</v>
      </c>
      <c r="AF158" s="12" t="s">
        <v>1552</v>
      </c>
    </row>
    <row r="159" spans="2:32" ht="28.8" x14ac:dyDescent="0.3">
      <c r="B159" s="12" t="s">
        <v>1105</v>
      </c>
      <c r="C159" s="12" t="s">
        <v>304</v>
      </c>
      <c r="D159" s="12" t="s">
        <v>330</v>
      </c>
      <c r="E159" s="12" t="s">
        <v>2834</v>
      </c>
      <c r="F159" s="12" t="s">
        <v>2950</v>
      </c>
      <c r="G159" s="12" t="s">
        <v>2951</v>
      </c>
      <c r="H159" s="12" t="s">
        <v>1535</v>
      </c>
      <c r="I159" s="12" t="s">
        <v>1110</v>
      </c>
      <c r="J159" s="12" t="s">
        <v>1138</v>
      </c>
      <c r="K159" s="12" t="s">
        <v>1110</v>
      </c>
      <c r="L159" s="12" t="s">
        <v>1132</v>
      </c>
      <c r="M159" s="12" t="s">
        <v>1139</v>
      </c>
      <c r="N159" s="12" t="s">
        <v>254</v>
      </c>
      <c r="O159" s="12">
        <v>457</v>
      </c>
      <c r="P159" s="116">
        <v>2314.248</v>
      </c>
      <c r="Q159" s="12">
        <v>0</v>
      </c>
      <c r="R159" s="12" t="s">
        <v>260</v>
      </c>
      <c r="S159" s="12" t="s">
        <v>2846</v>
      </c>
      <c r="T159" s="12" t="s">
        <v>805</v>
      </c>
      <c r="U159" s="116">
        <v>800.43550000000005</v>
      </c>
      <c r="V159" s="116">
        <v>1513.8125</v>
      </c>
      <c r="W159" s="120">
        <v>0.65412716999999998</v>
      </c>
      <c r="X159" s="116">
        <v>1513.8125</v>
      </c>
      <c r="Y159" s="120">
        <v>0.65412716999999998</v>
      </c>
      <c r="Z159" s="12" t="s">
        <v>260</v>
      </c>
      <c r="AA159" s="12" t="s">
        <v>2846</v>
      </c>
      <c r="AB159" s="12" t="s">
        <v>2949</v>
      </c>
      <c r="AC159" s="116">
        <v>800.43550000000005</v>
      </c>
      <c r="AD159" s="116">
        <v>1513.8125</v>
      </c>
      <c r="AE159" s="120">
        <v>0.65412716999999998</v>
      </c>
      <c r="AF159" s="12" t="s">
        <v>1552</v>
      </c>
    </row>
    <row r="160" spans="2:32" ht="28.8" x14ac:dyDescent="0.3">
      <c r="B160" s="12" t="s">
        <v>1105</v>
      </c>
      <c r="C160" s="12" t="s">
        <v>304</v>
      </c>
      <c r="D160" s="12" t="s">
        <v>330</v>
      </c>
      <c r="E160" s="12" t="s">
        <v>2834</v>
      </c>
      <c r="F160" s="12" t="s">
        <v>2950</v>
      </c>
      <c r="G160" s="12" t="s">
        <v>2951</v>
      </c>
      <c r="H160" s="12" t="s">
        <v>1535</v>
      </c>
      <c r="I160" s="12" t="s">
        <v>1110</v>
      </c>
      <c r="J160" s="12" t="s">
        <v>1144</v>
      </c>
      <c r="K160" s="12" t="s">
        <v>1110</v>
      </c>
      <c r="L160" s="12" t="s">
        <v>1132</v>
      </c>
      <c r="M160" s="12" t="s">
        <v>1145</v>
      </c>
      <c r="N160" s="12" t="s">
        <v>254</v>
      </c>
      <c r="O160" s="12">
        <v>387</v>
      </c>
      <c r="P160" s="116">
        <v>2329.7399999999998</v>
      </c>
      <c r="Q160" s="12">
        <v>0</v>
      </c>
      <c r="R160" s="12" t="s">
        <v>260</v>
      </c>
      <c r="S160" s="12" t="s">
        <v>2846</v>
      </c>
      <c r="T160" s="12" t="s">
        <v>2826</v>
      </c>
      <c r="U160" s="116">
        <v>3020.6124</v>
      </c>
      <c r="V160" s="116">
        <v>-690.87239999999997</v>
      </c>
      <c r="W160" s="120">
        <v>-0.29654485000000003</v>
      </c>
      <c r="X160" s="116">
        <v>0</v>
      </c>
      <c r="Y160" s="120">
        <v>0</v>
      </c>
      <c r="Z160" s="12" t="s">
        <v>254</v>
      </c>
      <c r="AA160" s="12" t="s">
        <v>346</v>
      </c>
      <c r="AB160" s="12" t="s">
        <v>2827</v>
      </c>
      <c r="AC160" s="116">
        <v>2329.7399999999998</v>
      </c>
      <c r="AD160" s="116">
        <v>0</v>
      </c>
      <c r="AE160" s="120">
        <v>0</v>
      </c>
      <c r="AF160" s="12" t="s">
        <v>1552</v>
      </c>
    </row>
    <row r="161" spans="2:32" ht="28.8" x14ac:dyDescent="0.3">
      <c r="B161" s="12" t="s">
        <v>1105</v>
      </c>
      <c r="C161" s="12" t="s">
        <v>304</v>
      </c>
      <c r="D161" s="12" t="s">
        <v>330</v>
      </c>
      <c r="E161" s="12" t="s">
        <v>2834</v>
      </c>
      <c r="F161" s="12" t="s">
        <v>2950</v>
      </c>
      <c r="G161" s="12" t="s">
        <v>2951</v>
      </c>
      <c r="H161" s="12" t="s">
        <v>1535</v>
      </c>
      <c r="I161" s="12" t="s">
        <v>1110</v>
      </c>
      <c r="J161" s="12" t="s">
        <v>1150</v>
      </c>
      <c r="K161" s="12" t="s">
        <v>1110</v>
      </c>
      <c r="L161" s="12" t="s">
        <v>1132</v>
      </c>
      <c r="M161" s="12" t="s">
        <v>1151</v>
      </c>
      <c r="N161" s="12" t="s">
        <v>254</v>
      </c>
      <c r="O161" s="12">
        <v>49</v>
      </c>
      <c r="P161" s="116">
        <v>437.32499999999999</v>
      </c>
      <c r="Q161" s="12">
        <v>0</v>
      </c>
      <c r="R161" s="12" t="s">
        <v>260</v>
      </c>
      <c r="S161" s="12" t="s">
        <v>2846</v>
      </c>
      <c r="T161" s="12" t="s">
        <v>2826</v>
      </c>
      <c r="U161" s="116">
        <v>506.0181</v>
      </c>
      <c r="V161" s="116">
        <v>-68.693100000000001</v>
      </c>
      <c r="W161" s="120">
        <v>-0.15707562999999999</v>
      </c>
      <c r="X161" s="116">
        <v>0</v>
      </c>
      <c r="Y161" s="120">
        <v>0</v>
      </c>
      <c r="Z161" s="12" t="s">
        <v>254</v>
      </c>
      <c r="AA161" s="12" t="s">
        <v>346</v>
      </c>
      <c r="AB161" s="12" t="s">
        <v>2827</v>
      </c>
      <c r="AC161" s="116">
        <v>437.32499999999999</v>
      </c>
      <c r="AD161" s="116">
        <v>0</v>
      </c>
      <c r="AE161" s="120">
        <v>0</v>
      </c>
      <c r="AF161" s="12" t="s">
        <v>1552</v>
      </c>
    </row>
    <row r="162" spans="2:32" ht="28.8" x14ac:dyDescent="0.3">
      <c r="B162" s="12" t="s">
        <v>1105</v>
      </c>
      <c r="C162" s="12" t="s">
        <v>304</v>
      </c>
      <c r="D162" s="12" t="s">
        <v>330</v>
      </c>
      <c r="E162" s="12" t="s">
        <v>2834</v>
      </c>
      <c r="F162" s="12" t="s">
        <v>2950</v>
      </c>
      <c r="G162" s="12" t="s">
        <v>2951</v>
      </c>
      <c r="H162" s="12" t="s">
        <v>1535</v>
      </c>
      <c r="I162" s="12" t="s">
        <v>1110</v>
      </c>
      <c r="J162" s="12" t="s">
        <v>1156</v>
      </c>
      <c r="K162" s="12" t="s">
        <v>1110</v>
      </c>
      <c r="L162" s="12" t="s">
        <v>1157</v>
      </c>
      <c r="M162" s="12" t="s">
        <v>1158</v>
      </c>
      <c r="N162" s="12" t="s">
        <v>254</v>
      </c>
      <c r="O162" s="12">
        <v>255</v>
      </c>
      <c r="P162" s="116">
        <v>2441.88</v>
      </c>
      <c r="Q162" s="12">
        <v>0</v>
      </c>
      <c r="R162" s="12" t="s">
        <v>260</v>
      </c>
      <c r="S162" s="12" t="s">
        <v>2846</v>
      </c>
      <c r="T162" s="12" t="s">
        <v>805</v>
      </c>
      <c r="U162" s="116">
        <v>1888.53</v>
      </c>
      <c r="V162" s="116">
        <v>553.35</v>
      </c>
      <c r="W162" s="120">
        <v>0.22660818999999999</v>
      </c>
      <c r="X162" s="116">
        <v>553.35</v>
      </c>
      <c r="Y162" s="120">
        <v>0.22660818999999999</v>
      </c>
      <c r="Z162" s="12" t="s">
        <v>260</v>
      </c>
      <c r="AA162" s="12" t="s">
        <v>2846</v>
      </c>
      <c r="AB162" s="12" t="s">
        <v>2949</v>
      </c>
      <c r="AC162" s="116">
        <v>1888.53</v>
      </c>
      <c r="AD162" s="116">
        <v>553.35</v>
      </c>
      <c r="AE162" s="120">
        <v>0.22660818999999999</v>
      </c>
      <c r="AF162" s="12" t="s">
        <v>1552</v>
      </c>
    </row>
    <row r="163" spans="2:32" ht="28.8" x14ac:dyDescent="0.3">
      <c r="B163" s="12" t="s">
        <v>1105</v>
      </c>
      <c r="C163" s="12" t="s">
        <v>304</v>
      </c>
      <c r="D163" s="12" t="s">
        <v>330</v>
      </c>
      <c r="E163" s="12" t="s">
        <v>2834</v>
      </c>
      <c r="F163" s="12" t="s">
        <v>2950</v>
      </c>
      <c r="G163" s="12" t="s">
        <v>2951</v>
      </c>
      <c r="H163" s="12" t="s">
        <v>1535</v>
      </c>
      <c r="I163" s="12" t="s">
        <v>1110</v>
      </c>
      <c r="J163" s="12" t="s">
        <v>1163</v>
      </c>
      <c r="K163" s="12" t="s">
        <v>1110</v>
      </c>
      <c r="L163" s="12" t="s">
        <v>1157</v>
      </c>
      <c r="M163" s="12" t="s">
        <v>1164</v>
      </c>
      <c r="N163" s="12" t="s">
        <v>254</v>
      </c>
      <c r="O163" s="12">
        <v>297</v>
      </c>
      <c r="P163" s="116">
        <v>3250.3679999999999</v>
      </c>
      <c r="Q163" s="12">
        <v>0</v>
      </c>
      <c r="R163" s="12" t="s">
        <v>260</v>
      </c>
      <c r="S163" s="12" t="s">
        <v>2846</v>
      </c>
      <c r="T163" s="12" t="s">
        <v>805</v>
      </c>
      <c r="U163" s="116">
        <v>1090.5246</v>
      </c>
      <c r="V163" s="116">
        <v>2159.8434000000002</v>
      </c>
      <c r="W163" s="120">
        <v>0.66449195999999999</v>
      </c>
      <c r="X163" s="116">
        <v>2159.8434000000002</v>
      </c>
      <c r="Y163" s="120">
        <v>0.66449195999999999</v>
      </c>
      <c r="Z163" s="12" t="s">
        <v>260</v>
      </c>
      <c r="AA163" s="12" t="s">
        <v>2846</v>
      </c>
      <c r="AB163" s="12" t="s">
        <v>2949</v>
      </c>
      <c r="AC163" s="116">
        <v>1090.5246</v>
      </c>
      <c r="AD163" s="116">
        <v>2159.8434000000002</v>
      </c>
      <c r="AE163" s="120">
        <v>0.66449195999999999</v>
      </c>
      <c r="AF163" s="12" t="s">
        <v>1552</v>
      </c>
    </row>
    <row r="164" spans="2:32" ht="28.8" x14ac:dyDescent="0.3">
      <c r="B164" s="12" t="s">
        <v>1105</v>
      </c>
      <c r="C164" s="12" t="s">
        <v>304</v>
      </c>
      <c r="D164" s="12" t="s">
        <v>330</v>
      </c>
      <c r="E164" s="12" t="s">
        <v>2834</v>
      </c>
      <c r="F164" s="12" t="s">
        <v>2950</v>
      </c>
      <c r="G164" s="12" t="s">
        <v>2951</v>
      </c>
      <c r="H164" s="12" t="s">
        <v>1535</v>
      </c>
      <c r="I164" s="12" t="s">
        <v>1110</v>
      </c>
      <c r="J164" s="12" t="s">
        <v>1169</v>
      </c>
      <c r="K164" s="12" t="s">
        <v>1110</v>
      </c>
      <c r="L164" s="12" t="s">
        <v>1157</v>
      </c>
      <c r="M164" s="12" t="s">
        <v>1170</v>
      </c>
      <c r="N164" s="12" t="s">
        <v>254</v>
      </c>
      <c r="O164" s="12">
        <v>39</v>
      </c>
      <c r="P164" s="116">
        <v>539.37</v>
      </c>
      <c r="Q164" s="12">
        <v>0</v>
      </c>
      <c r="R164" s="12" t="s">
        <v>260</v>
      </c>
      <c r="S164" s="12" t="s">
        <v>2846</v>
      </c>
      <c r="T164" s="12" t="s">
        <v>2826</v>
      </c>
      <c r="U164" s="116">
        <v>540.41129999999998</v>
      </c>
      <c r="V164" s="116">
        <v>-1.0412999999999999</v>
      </c>
      <c r="W164" s="120">
        <v>-1.93059E-3</v>
      </c>
      <c r="X164" s="116">
        <v>0</v>
      </c>
      <c r="Y164" s="120">
        <v>0</v>
      </c>
      <c r="Z164" s="12" t="s">
        <v>254</v>
      </c>
      <c r="AA164" s="12" t="s">
        <v>346</v>
      </c>
      <c r="AB164" s="12" t="s">
        <v>2827</v>
      </c>
      <c r="AC164" s="116">
        <v>539.37</v>
      </c>
      <c r="AD164" s="116">
        <v>0</v>
      </c>
      <c r="AE164" s="120">
        <v>0</v>
      </c>
      <c r="AF164" s="12" t="s">
        <v>1552</v>
      </c>
    </row>
    <row r="165" spans="2:32" ht="28.8" x14ac:dyDescent="0.3">
      <c r="B165" s="12" t="s">
        <v>1105</v>
      </c>
      <c r="C165" s="12" t="s">
        <v>304</v>
      </c>
      <c r="D165" s="12" t="s">
        <v>330</v>
      </c>
      <c r="E165" s="12" t="s">
        <v>2834</v>
      </c>
      <c r="F165" s="12" t="s">
        <v>2950</v>
      </c>
      <c r="G165" s="12" t="s">
        <v>2951</v>
      </c>
      <c r="H165" s="12" t="s">
        <v>1535</v>
      </c>
      <c r="I165" s="12" t="s">
        <v>1176</v>
      </c>
      <c r="J165" s="12" t="s">
        <v>1175</v>
      </c>
      <c r="K165" s="12" t="s">
        <v>1176</v>
      </c>
      <c r="L165" s="12" t="s">
        <v>1111</v>
      </c>
      <c r="M165" s="12" t="s">
        <v>1177</v>
      </c>
      <c r="N165" s="12" t="s">
        <v>256</v>
      </c>
      <c r="O165" s="12">
        <v>204</v>
      </c>
      <c r="P165" s="116">
        <v>263.36399999999998</v>
      </c>
      <c r="Q165" s="12">
        <v>0</v>
      </c>
      <c r="R165" s="12"/>
      <c r="S165" s="12"/>
      <c r="T165" s="12"/>
      <c r="U165" s="116">
        <v>0</v>
      </c>
      <c r="V165" s="116"/>
      <c r="W165" s="120"/>
      <c r="X165" s="116">
        <v>0</v>
      </c>
      <c r="Y165" s="120">
        <v>0</v>
      </c>
      <c r="Z165" s="12" t="s">
        <v>256</v>
      </c>
      <c r="AA165" s="12" t="s">
        <v>346</v>
      </c>
      <c r="AB165" s="12" t="s">
        <v>2827</v>
      </c>
      <c r="AC165" s="116">
        <v>263.36399999999998</v>
      </c>
      <c r="AD165" s="116">
        <v>0</v>
      </c>
      <c r="AE165" s="120">
        <v>0</v>
      </c>
      <c r="AF165" s="12" t="s">
        <v>1552</v>
      </c>
    </row>
    <row r="166" spans="2:32" ht="28.8" x14ac:dyDescent="0.3">
      <c r="B166" s="12" t="s">
        <v>1105</v>
      </c>
      <c r="C166" s="12" t="s">
        <v>304</v>
      </c>
      <c r="D166" s="12" t="s">
        <v>330</v>
      </c>
      <c r="E166" s="12" t="s">
        <v>2834</v>
      </c>
      <c r="F166" s="12" t="s">
        <v>2950</v>
      </c>
      <c r="G166" s="12" t="s">
        <v>2951</v>
      </c>
      <c r="H166" s="12" t="s">
        <v>1535</v>
      </c>
      <c r="I166" s="12" t="s">
        <v>1176</v>
      </c>
      <c r="J166" s="12" t="s">
        <v>1181</v>
      </c>
      <c r="K166" s="12" t="s">
        <v>1176</v>
      </c>
      <c r="L166" s="12" t="s">
        <v>1111</v>
      </c>
      <c r="M166" s="12" t="s">
        <v>1182</v>
      </c>
      <c r="N166" s="12" t="s">
        <v>256</v>
      </c>
      <c r="O166" s="12">
        <v>309</v>
      </c>
      <c r="P166" s="116">
        <v>598.37850000000003</v>
      </c>
      <c r="Q166" s="12">
        <v>0</v>
      </c>
      <c r="R166" s="12" t="s">
        <v>256</v>
      </c>
      <c r="S166" s="12" t="s">
        <v>346</v>
      </c>
      <c r="T166" s="12" t="s">
        <v>805</v>
      </c>
      <c r="U166" s="116">
        <v>523.50779999999997</v>
      </c>
      <c r="V166" s="116">
        <v>74.870699999999999</v>
      </c>
      <c r="W166" s="120">
        <v>0.12512264000000001</v>
      </c>
      <c r="X166" s="116">
        <v>74.870699999999999</v>
      </c>
      <c r="Y166" s="120">
        <v>0.12512264000000001</v>
      </c>
      <c r="Z166" s="12" t="s">
        <v>256</v>
      </c>
      <c r="AA166" s="12" t="s">
        <v>346</v>
      </c>
      <c r="AB166" s="12" t="s">
        <v>2828</v>
      </c>
      <c r="AC166" s="116">
        <v>523.50779999999997</v>
      </c>
      <c r="AD166" s="116">
        <v>74.870699999999999</v>
      </c>
      <c r="AE166" s="120">
        <v>0.12512264000000001</v>
      </c>
      <c r="AF166" s="12" t="s">
        <v>1552</v>
      </c>
    </row>
    <row r="167" spans="2:32" ht="28.8" x14ac:dyDescent="0.3">
      <c r="B167" s="12" t="s">
        <v>1105</v>
      </c>
      <c r="C167" s="12" t="s">
        <v>304</v>
      </c>
      <c r="D167" s="12" t="s">
        <v>330</v>
      </c>
      <c r="E167" s="12" t="s">
        <v>2834</v>
      </c>
      <c r="F167" s="12" t="s">
        <v>2950</v>
      </c>
      <c r="G167" s="12" t="s">
        <v>2951</v>
      </c>
      <c r="H167" s="12" t="s">
        <v>1535</v>
      </c>
      <c r="I167" s="12" t="s">
        <v>1176</v>
      </c>
      <c r="J167" s="12" t="s">
        <v>1185</v>
      </c>
      <c r="K167" s="12" t="s">
        <v>1176</v>
      </c>
      <c r="L167" s="12" t="s">
        <v>1111</v>
      </c>
      <c r="M167" s="12" t="s">
        <v>1186</v>
      </c>
      <c r="N167" s="12" t="s">
        <v>256</v>
      </c>
      <c r="O167" s="12">
        <v>281</v>
      </c>
      <c r="P167" s="116">
        <v>703.06200000000001</v>
      </c>
      <c r="Q167" s="12">
        <v>0</v>
      </c>
      <c r="R167" s="12" t="s">
        <v>256</v>
      </c>
      <c r="S167" s="12" t="s">
        <v>346</v>
      </c>
      <c r="T167" s="12" t="s">
        <v>805</v>
      </c>
      <c r="U167" s="116">
        <v>407.6748</v>
      </c>
      <c r="V167" s="116">
        <v>295.38720000000001</v>
      </c>
      <c r="W167" s="120">
        <v>0.42014388000000003</v>
      </c>
      <c r="X167" s="116">
        <v>295.38720000000001</v>
      </c>
      <c r="Y167" s="120">
        <v>0.42014388000000003</v>
      </c>
      <c r="Z167" s="12" t="s">
        <v>256</v>
      </c>
      <c r="AA167" s="12" t="s">
        <v>346</v>
      </c>
      <c r="AB167" s="12" t="s">
        <v>2828</v>
      </c>
      <c r="AC167" s="116">
        <v>407.6748</v>
      </c>
      <c r="AD167" s="116">
        <v>295.38720000000001</v>
      </c>
      <c r="AE167" s="120">
        <v>0.42014388000000003</v>
      </c>
      <c r="AF167" s="12" t="s">
        <v>1552</v>
      </c>
    </row>
    <row r="168" spans="2:32" ht="28.8" x14ac:dyDescent="0.3">
      <c r="B168" s="12" t="s">
        <v>1105</v>
      </c>
      <c r="C168" s="12" t="s">
        <v>304</v>
      </c>
      <c r="D168" s="12" t="s">
        <v>330</v>
      </c>
      <c r="E168" s="12" t="s">
        <v>2834</v>
      </c>
      <c r="F168" s="12" t="s">
        <v>2950</v>
      </c>
      <c r="G168" s="12" t="s">
        <v>2951</v>
      </c>
      <c r="H168" s="12" t="s">
        <v>1535</v>
      </c>
      <c r="I168" s="12" t="s">
        <v>1176</v>
      </c>
      <c r="J168" s="12" t="s">
        <v>1189</v>
      </c>
      <c r="K168" s="12" t="s">
        <v>1176</v>
      </c>
      <c r="L168" s="12" t="s">
        <v>1132</v>
      </c>
      <c r="M168" s="12" t="s">
        <v>1190</v>
      </c>
      <c r="N168" s="12" t="s">
        <v>256</v>
      </c>
      <c r="O168" s="12">
        <v>318</v>
      </c>
      <c r="P168" s="116">
        <v>1249.74</v>
      </c>
      <c r="Q168" s="12">
        <v>0</v>
      </c>
      <c r="R168" s="12" t="s">
        <v>256</v>
      </c>
      <c r="S168" s="12" t="s">
        <v>346</v>
      </c>
      <c r="T168" s="12" t="s">
        <v>2826</v>
      </c>
      <c r="U168" s="116">
        <v>1741.4315999999999</v>
      </c>
      <c r="V168" s="116">
        <v>-491.69159999999999</v>
      </c>
      <c r="W168" s="120">
        <v>-0.39343510999999998</v>
      </c>
      <c r="X168" s="116">
        <v>0</v>
      </c>
      <c r="Y168" s="120">
        <v>0</v>
      </c>
      <c r="Z168" s="12" t="s">
        <v>256</v>
      </c>
      <c r="AA168" s="12" t="s">
        <v>346</v>
      </c>
      <c r="AB168" s="12" t="s">
        <v>2833</v>
      </c>
      <c r="AC168" s="116">
        <v>1741.4315999999999</v>
      </c>
      <c r="AD168" s="116">
        <v>-491.69159999999999</v>
      </c>
      <c r="AE168" s="120">
        <v>-0.39343510999999998</v>
      </c>
      <c r="AF168" s="12" t="s">
        <v>1552</v>
      </c>
    </row>
    <row r="169" spans="2:32" ht="28.8" x14ac:dyDescent="0.3">
      <c r="B169" s="12" t="s">
        <v>1105</v>
      </c>
      <c r="C169" s="12" t="s">
        <v>304</v>
      </c>
      <c r="D169" s="12" t="s">
        <v>330</v>
      </c>
      <c r="E169" s="12" t="s">
        <v>2834</v>
      </c>
      <c r="F169" s="12" t="s">
        <v>2950</v>
      </c>
      <c r="G169" s="12" t="s">
        <v>2951</v>
      </c>
      <c r="H169" s="12" t="s">
        <v>1535</v>
      </c>
      <c r="I169" s="12" t="s">
        <v>1176</v>
      </c>
      <c r="J169" s="12" t="s">
        <v>1193</v>
      </c>
      <c r="K169" s="12" t="s">
        <v>1176</v>
      </c>
      <c r="L169" s="12" t="s">
        <v>1132</v>
      </c>
      <c r="M169" s="12" t="s">
        <v>1194</v>
      </c>
      <c r="N169" s="12" t="s">
        <v>256</v>
      </c>
      <c r="O169" s="12">
        <v>36</v>
      </c>
      <c r="P169" s="116">
        <v>149.68799999999999</v>
      </c>
      <c r="Q169" s="12">
        <v>0</v>
      </c>
      <c r="R169" s="12" t="s">
        <v>256</v>
      </c>
      <c r="S169" s="12" t="s">
        <v>346</v>
      </c>
      <c r="T169" s="12" t="s">
        <v>2826</v>
      </c>
      <c r="U169" s="116">
        <v>184.9212</v>
      </c>
      <c r="V169" s="116">
        <v>-35.233199999999997</v>
      </c>
      <c r="W169" s="120">
        <v>-0.23537759</v>
      </c>
      <c r="X169" s="116">
        <v>0</v>
      </c>
      <c r="Y169" s="120">
        <v>0</v>
      </c>
      <c r="Z169" s="12" t="s">
        <v>256</v>
      </c>
      <c r="AA169" s="12" t="s">
        <v>346</v>
      </c>
      <c r="AB169" s="12" t="s">
        <v>2833</v>
      </c>
      <c r="AC169" s="116">
        <v>184.9212</v>
      </c>
      <c r="AD169" s="116">
        <v>-35.233199999999997</v>
      </c>
      <c r="AE169" s="120">
        <v>-0.23537759</v>
      </c>
      <c r="AF169" s="12" t="s">
        <v>1552</v>
      </c>
    </row>
    <row r="170" spans="2:32" ht="28.8" x14ac:dyDescent="0.3">
      <c r="B170" s="12" t="s">
        <v>1105</v>
      </c>
      <c r="C170" s="12" t="s">
        <v>304</v>
      </c>
      <c r="D170" s="12" t="s">
        <v>330</v>
      </c>
      <c r="E170" s="12" t="s">
        <v>2834</v>
      </c>
      <c r="F170" s="12" t="s">
        <v>2950</v>
      </c>
      <c r="G170" s="12" t="s">
        <v>2951</v>
      </c>
      <c r="H170" s="12" t="s">
        <v>1535</v>
      </c>
      <c r="I170" s="12" t="s">
        <v>1176</v>
      </c>
      <c r="J170" s="12" t="s">
        <v>1197</v>
      </c>
      <c r="K170" s="12" t="s">
        <v>1176</v>
      </c>
      <c r="L170" s="12" t="s">
        <v>1132</v>
      </c>
      <c r="M170" s="12" t="s">
        <v>1198</v>
      </c>
      <c r="N170" s="12" t="s">
        <v>256</v>
      </c>
      <c r="O170" s="12">
        <v>87</v>
      </c>
      <c r="P170" s="116">
        <v>410.29199999999997</v>
      </c>
      <c r="Q170" s="12">
        <v>0</v>
      </c>
      <c r="R170" s="12" t="s">
        <v>256</v>
      </c>
      <c r="S170" s="12" t="s">
        <v>346</v>
      </c>
      <c r="T170" s="12" t="s">
        <v>2826</v>
      </c>
      <c r="U170" s="116">
        <v>570.51120000000003</v>
      </c>
      <c r="V170" s="116">
        <v>-160.2192</v>
      </c>
      <c r="W170" s="120">
        <v>-0.39050042000000001</v>
      </c>
      <c r="X170" s="116">
        <v>0</v>
      </c>
      <c r="Y170" s="120">
        <v>0</v>
      </c>
      <c r="Z170" s="12" t="s">
        <v>256</v>
      </c>
      <c r="AA170" s="12" t="s">
        <v>346</v>
      </c>
      <c r="AB170" s="12" t="s">
        <v>2833</v>
      </c>
      <c r="AC170" s="116">
        <v>570.51120000000003</v>
      </c>
      <c r="AD170" s="116">
        <v>-160.2192</v>
      </c>
      <c r="AE170" s="120">
        <v>-0.39050042000000001</v>
      </c>
      <c r="AF170" s="12" t="s">
        <v>1552</v>
      </c>
    </row>
    <row r="171" spans="2:32" ht="28.8" x14ac:dyDescent="0.3">
      <c r="B171" s="12" t="s">
        <v>1105</v>
      </c>
      <c r="C171" s="12" t="s">
        <v>304</v>
      </c>
      <c r="D171" s="12" t="s">
        <v>330</v>
      </c>
      <c r="E171" s="12" t="s">
        <v>2834</v>
      </c>
      <c r="F171" s="12" t="s">
        <v>2950</v>
      </c>
      <c r="G171" s="12" t="s">
        <v>2951</v>
      </c>
      <c r="H171" s="12" t="s">
        <v>1535</v>
      </c>
      <c r="I171" s="12" t="s">
        <v>1176</v>
      </c>
      <c r="J171" s="12" t="s">
        <v>1201</v>
      </c>
      <c r="K171" s="12" t="s">
        <v>1176</v>
      </c>
      <c r="L171" s="12" t="s">
        <v>1132</v>
      </c>
      <c r="M171" s="12" t="s">
        <v>1202</v>
      </c>
      <c r="N171" s="12" t="s">
        <v>256</v>
      </c>
      <c r="O171" s="12">
        <v>596</v>
      </c>
      <c r="P171" s="116">
        <v>3558.12</v>
      </c>
      <c r="Q171" s="12">
        <v>0</v>
      </c>
      <c r="R171" s="12" t="s">
        <v>256</v>
      </c>
      <c r="S171" s="12" t="s">
        <v>346</v>
      </c>
      <c r="T171" s="12" t="s">
        <v>2826</v>
      </c>
      <c r="U171" s="116">
        <v>3703.1268</v>
      </c>
      <c r="V171" s="116">
        <v>-145.0068</v>
      </c>
      <c r="W171" s="120">
        <v>-4.0753770000000002E-2</v>
      </c>
      <c r="X171" s="116">
        <v>0</v>
      </c>
      <c r="Y171" s="120">
        <v>0</v>
      </c>
      <c r="Z171" s="12" t="s">
        <v>256</v>
      </c>
      <c r="AA171" s="12" t="s">
        <v>346</v>
      </c>
      <c r="AB171" s="12" t="s">
        <v>2833</v>
      </c>
      <c r="AC171" s="116">
        <v>3703.1268</v>
      </c>
      <c r="AD171" s="116">
        <v>-145.0068</v>
      </c>
      <c r="AE171" s="120">
        <v>-4.0753770000000002E-2</v>
      </c>
      <c r="AF171" s="12" t="s">
        <v>1552</v>
      </c>
    </row>
    <row r="172" spans="2:32" ht="28.8" x14ac:dyDescent="0.3">
      <c r="B172" s="12" t="s">
        <v>1105</v>
      </c>
      <c r="C172" s="12" t="s">
        <v>304</v>
      </c>
      <c r="D172" s="12" t="s">
        <v>330</v>
      </c>
      <c r="E172" s="12" t="s">
        <v>2834</v>
      </c>
      <c r="F172" s="12" t="s">
        <v>2950</v>
      </c>
      <c r="G172" s="12" t="s">
        <v>2951</v>
      </c>
      <c r="H172" s="12" t="s">
        <v>1535</v>
      </c>
      <c r="I172" s="12" t="s">
        <v>1176</v>
      </c>
      <c r="J172" s="12" t="s">
        <v>1205</v>
      </c>
      <c r="K172" s="12" t="s">
        <v>1176</v>
      </c>
      <c r="L172" s="12" t="s">
        <v>1157</v>
      </c>
      <c r="M172" s="12" t="s">
        <v>1206</v>
      </c>
      <c r="N172" s="12" t="s">
        <v>256</v>
      </c>
      <c r="O172" s="12">
        <v>137</v>
      </c>
      <c r="P172" s="116">
        <v>1764.56</v>
      </c>
      <c r="Q172" s="12">
        <v>0</v>
      </c>
      <c r="R172" s="12"/>
      <c r="S172" s="12"/>
      <c r="T172" s="12"/>
      <c r="U172" s="116">
        <v>0</v>
      </c>
      <c r="V172" s="116"/>
      <c r="W172" s="120"/>
      <c r="X172" s="116">
        <v>0</v>
      </c>
      <c r="Y172" s="120">
        <v>0</v>
      </c>
      <c r="Z172" s="12" t="s">
        <v>256</v>
      </c>
      <c r="AA172" s="12" t="s">
        <v>346</v>
      </c>
      <c r="AB172" s="12" t="s">
        <v>2827</v>
      </c>
      <c r="AC172" s="116">
        <v>1764.56</v>
      </c>
      <c r="AD172" s="116">
        <v>0</v>
      </c>
      <c r="AE172" s="120">
        <v>0</v>
      </c>
      <c r="AF172" s="12" t="s">
        <v>1552</v>
      </c>
    </row>
    <row r="173" spans="2:32" ht="28.8" x14ac:dyDescent="0.3">
      <c r="B173" s="12" t="s">
        <v>1105</v>
      </c>
      <c r="C173" s="12" t="s">
        <v>304</v>
      </c>
      <c r="D173" s="12" t="s">
        <v>330</v>
      </c>
      <c r="E173" s="12" t="s">
        <v>2834</v>
      </c>
      <c r="F173" s="12" t="s">
        <v>2950</v>
      </c>
      <c r="G173" s="12" t="s">
        <v>2951</v>
      </c>
      <c r="H173" s="12" t="s">
        <v>1535</v>
      </c>
      <c r="I173" s="12" t="s">
        <v>1176</v>
      </c>
      <c r="J173" s="12" t="s">
        <v>1209</v>
      </c>
      <c r="K173" s="12" t="s">
        <v>1176</v>
      </c>
      <c r="L173" s="12" t="s">
        <v>1157</v>
      </c>
      <c r="M173" s="12" t="s">
        <v>1210</v>
      </c>
      <c r="N173" s="12" t="s">
        <v>256</v>
      </c>
      <c r="O173" s="12">
        <v>359</v>
      </c>
      <c r="P173" s="116">
        <v>6321.99</v>
      </c>
      <c r="Q173" s="12">
        <v>0</v>
      </c>
      <c r="R173" s="12" t="s">
        <v>256</v>
      </c>
      <c r="S173" s="12" t="s">
        <v>346</v>
      </c>
      <c r="T173" s="12" t="s">
        <v>805</v>
      </c>
      <c r="U173" s="116">
        <v>1905.8233</v>
      </c>
      <c r="V173" s="116">
        <v>4416.1666999999998</v>
      </c>
      <c r="W173" s="120">
        <v>0.69854059999999996</v>
      </c>
      <c r="X173" s="116">
        <v>4416.1666999999998</v>
      </c>
      <c r="Y173" s="120">
        <v>0.69854059999999996</v>
      </c>
      <c r="Z173" s="12" t="s">
        <v>256</v>
      </c>
      <c r="AA173" s="12" t="s">
        <v>346</v>
      </c>
      <c r="AB173" s="12" t="s">
        <v>2828</v>
      </c>
      <c r="AC173" s="116">
        <v>1905.8233</v>
      </c>
      <c r="AD173" s="116">
        <v>4416.1666999999998</v>
      </c>
      <c r="AE173" s="120">
        <v>0.69854059999999996</v>
      </c>
      <c r="AF173" s="12" t="s">
        <v>1552</v>
      </c>
    </row>
    <row r="174" spans="2:32" ht="28.8" x14ac:dyDescent="0.3">
      <c r="B174" s="12" t="s">
        <v>1105</v>
      </c>
      <c r="C174" s="12" t="s">
        <v>304</v>
      </c>
      <c r="D174" s="12" t="s">
        <v>330</v>
      </c>
      <c r="E174" s="12" t="s">
        <v>2834</v>
      </c>
      <c r="F174" s="12" t="s">
        <v>2950</v>
      </c>
      <c r="G174" s="12" t="s">
        <v>2951</v>
      </c>
      <c r="H174" s="12" t="s">
        <v>1535</v>
      </c>
      <c r="I174" s="12" t="s">
        <v>1176</v>
      </c>
      <c r="J174" s="12" t="s">
        <v>1213</v>
      </c>
      <c r="K174" s="12" t="s">
        <v>1176</v>
      </c>
      <c r="L174" s="12" t="s">
        <v>1157</v>
      </c>
      <c r="M174" s="12" t="s">
        <v>1214</v>
      </c>
      <c r="N174" s="12" t="s">
        <v>256</v>
      </c>
      <c r="O174" s="12">
        <v>310</v>
      </c>
      <c r="P174" s="116">
        <v>7092.8</v>
      </c>
      <c r="Q174" s="12">
        <v>0</v>
      </c>
      <c r="R174" s="12" t="s">
        <v>256</v>
      </c>
      <c r="S174" s="12" t="s">
        <v>346</v>
      </c>
      <c r="T174" s="12" t="s">
        <v>805</v>
      </c>
      <c r="U174" s="116">
        <v>5167.6689999999999</v>
      </c>
      <c r="V174" s="116">
        <v>1925.1310000000001</v>
      </c>
      <c r="W174" s="120">
        <v>0.27142044999999998</v>
      </c>
      <c r="X174" s="116">
        <v>1925.1310000000001</v>
      </c>
      <c r="Y174" s="120">
        <v>0.27142044999999998</v>
      </c>
      <c r="Z174" s="12" t="s">
        <v>256</v>
      </c>
      <c r="AA174" s="12" t="s">
        <v>346</v>
      </c>
      <c r="AB174" s="12" t="s">
        <v>2828</v>
      </c>
      <c r="AC174" s="116">
        <v>5167.6689999999999</v>
      </c>
      <c r="AD174" s="116">
        <v>1925.1310000000001</v>
      </c>
      <c r="AE174" s="120">
        <v>0.27142044999999998</v>
      </c>
      <c r="AF174" s="12" t="s">
        <v>1552</v>
      </c>
    </row>
    <row r="175" spans="2:32" ht="28.8" x14ac:dyDescent="0.3">
      <c r="B175" s="12" t="s">
        <v>1105</v>
      </c>
      <c r="C175" s="12" t="s">
        <v>304</v>
      </c>
      <c r="D175" s="12" t="s">
        <v>330</v>
      </c>
      <c r="E175" s="12" t="s">
        <v>2834</v>
      </c>
      <c r="F175" s="12" t="s">
        <v>2950</v>
      </c>
      <c r="G175" s="12" t="s">
        <v>2951</v>
      </c>
      <c r="H175" s="12" t="s">
        <v>1535</v>
      </c>
      <c r="I175" s="12" t="s">
        <v>1218</v>
      </c>
      <c r="J175" s="12" t="s">
        <v>1217</v>
      </c>
      <c r="K175" s="12" t="s">
        <v>1218</v>
      </c>
      <c r="L175" s="12" t="s">
        <v>1111</v>
      </c>
      <c r="M175" s="12" t="s">
        <v>1219</v>
      </c>
      <c r="N175" s="12" t="s">
        <v>259</v>
      </c>
      <c r="O175" s="12">
        <v>152</v>
      </c>
      <c r="P175" s="116">
        <v>3508.16</v>
      </c>
      <c r="Q175" s="12">
        <v>0</v>
      </c>
      <c r="R175" s="12" t="s">
        <v>254</v>
      </c>
      <c r="S175" s="12" t="s">
        <v>2846</v>
      </c>
      <c r="T175" s="12" t="s">
        <v>2826</v>
      </c>
      <c r="U175" s="116">
        <v>4136.3455999999996</v>
      </c>
      <c r="V175" s="116">
        <v>-628.18560000000002</v>
      </c>
      <c r="W175" s="120">
        <v>-0.17906411999999999</v>
      </c>
      <c r="X175" s="116">
        <v>0</v>
      </c>
      <c r="Y175" s="120">
        <v>0</v>
      </c>
      <c r="Z175" s="12" t="s">
        <v>259</v>
      </c>
      <c r="AA175" s="12" t="s">
        <v>346</v>
      </c>
      <c r="AB175" s="12" t="s">
        <v>2827</v>
      </c>
      <c r="AC175" s="116">
        <v>3508.16</v>
      </c>
      <c r="AD175" s="116">
        <v>0</v>
      </c>
      <c r="AE175" s="120">
        <v>0</v>
      </c>
      <c r="AF175" s="12" t="s">
        <v>1552</v>
      </c>
    </row>
    <row r="176" spans="2:32" ht="28.8" x14ac:dyDescent="0.3">
      <c r="B176" s="12" t="s">
        <v>1105</v>
      </c>
      <c r="C176" s="12" t="s">
        <v>304</v>
      </c>
      <c r="D176" s="12" t="s">
        <v>330</v>
      </c>
      <c r="E176" s="12" t="s">
        <v>2834</v>
      </c>
      <c r="F176" s="12" t="s">
        <v>2950</v>
      </c>
      <c r="G176" s="12" t="s">
        <v>2951</v>
      </c>
      <c r="H176" s="12" t="s">
        <v>1535</v>
      </c>
      <c r="I176" s="12" t="s">
        <v>1218</v>
      </c>
      <c r="J176" s="12" t="s">
        <v>1222</v>
      </c>
      <c r="K176" s="12" t="s">
        <v>1218</v>
      </c>
      <c r="L176" s="12" t="s">
        <v>1111</v>
      </c>
      <c r="M176" s="12" t="s">
        <v>1223</v>
      </c>
      <c r="N176" s="12" t="s">
        <v>259</v>
      </c>
      <c r="O176" s="12">
        <v>416</v>
      </c>
      <c r="P176" s="116">
        <v>11856</v>
      </c>
      <c r="Q176" s="12">
        <v>0</v>
      </c>
      <c r="R176" s="12"/>
      <c r="S176" s="12"/>
      <c r="T176" s="12"/>
      <c r="U176" s="116">
        <v>0</v>
      </c>
      <c r="V176" s="116"/>
      <c r="W176" s="120"/>
      <c r="X176" s="116">
        <v>0</v>
      </c>
      <c r="Y176" s="120">
        <v>0</v>
      </c>
      <c r="Z176" s="12" t="s">
        <v>259</v>
      </c>
      <c r="AA176" s="12" t="s">
        <v>346</v>
      </c>
      <c r="AB176" s="12" t="s">
        <v>2827</v>
      </c>
      <c r="AC176" s="116">
        <v>11856</v>
      </c>
      <c r="AD176" s="116">
        <v>0</v>
      </c>
      <c r="AE176" s="120">
        <v>0</v>
      </c>
      <c r="AF176" s="12" t="s">
        <v>1552</v>
      </c>
    </row>
    <row r="177" spans="2:32" ht="28.8" x14ac:dyDescent="0.3">
      <c r="B177" s="12" t="s">
        <v>1105</v>
      </c>
      <c r="C177" s="12" t="s">
        <v>304</v>
      </c>
      <c r="D177" s="12" t="s">
        <v>330</v>
      </c>
      <c r="E177" s="12" t="s">
        <v>2834</v>
      </c>
      <c r="F177" s="12" t="s">
        <v>2950</v>
      </c>
      <c r="G177" s="12" t="s">
        <v>2951</v>
      </c>
      <c r="H177" s="12" t="s">
        <v>1535</v>
      </c>
      <c r="I177" s="12" t="s">
        <v>1218</v>
      </c>
      <c r="J177" s="12" t="s">
        <v>1226</v>
      </c>
      <c r="K177" s="12" t="s">
        <v>1218</v>
      </c>
      <c r="L177" s="12" t="s">
        <v>1111</v>
      </c>
      <c r="M177" s="12" t="s">
        <v>1227</v>
      </c>
      <c r="N177" s="12" t="s">
        <v>259</v>
      </c>
      <c r="O177" s="12">
        <v>584</v>
      </c>
      <c r="P177" s="116">
        <v>17826.016</v>
      </c>
      <c r="Q177" s="12">
        <v>0</v>
      </c>
      <c r="R177" s="12" t="s">
        <v>254</v>
      </c>
      <c r="S177" s="12" t="s">
        <v>2846</v>
      </c>
      <c r="T177" s="12" t="s">
        <v>2826</v>
      </c>
      <c r="U177" s="116">
        <v>21273.718400000002</v>
      </c>
      <c r="V177" s="116">
        <v>-3447.7024000000001</v>
      </c>
      <c r="W177" s="120">
        <v>-0.19340847</v>
      </c>
      <c r="X177" s="116">
        <v>0</v>
      </c>
      <c r="Y177" s="120">
        <v>0</v>
      </c>
      <c r="Z177" s="12" t="s">
        <v>259</v>
      </c>
      <c r="AA177" s="12" t="s">
        <v>346</v>
      </c>
      <c r="AB177" s="12" t="s">
        <v>2827</v>
      </c>
      <c r="AC177" s="116">
        <v>17826.016</v>
      </c>
      <c r="AD177" s="116">
        <v>0</v>
      </c>
      <c r="AE177" s="120">
        <v>0</v>
      </c>
      <c r="AF177" s="12" t="s">
        <v>1552</v>
      </c>
    </row>
    <row r="178" spans="2:32" ht="28.8" x14ac:dyDescent="0.3">
      <c r="B178" s="12" t="s">
        <v>1105</v>
      </c>
      <c r="C178" s="12" t="s">
        <v>304</v>
      </c>
      <c r="D178" s="12" t="s">
        <v>330</v>
      </c>
      <c r="E178" s="12" t="s">
        <v>2834</v>
      </c>
      <c r="F178" s="12" t="s">
        <v>2950</v>
      </c>
      <c r="G178" s="12" t="s">
        <v>2951</v>
      </c>
      <c r="H178" s="12" t="s">
        <v>1535</v>
      </c>
      <c r="I178" s="12" t="s">
        <v>1218</v>
      </c>
      <c r="J178" s="12" t="s">
        <v>1230</v>
      </c>
      <c r="K178" s="12" t="s">
        <v>1218</v>
      </c>
      <c r="L178" s="12" t="s">
        <v>1132</v>
      </c>
      <c r="M178" s="12" t="s">
        <v>1231</v>
      </c>
      <c r="N178" s="12" t="s">
        <v>259</v>
      </c>
      <c r="O178" s="12">
        <v>562</v>
      </c>
      <c r="P178" s="116">
        <v>27672.880000000001</v>
      </c>
      <c r="Q178" s="12">
        <v>0</v>
      </c>
      <c r="R178" s="12"/>
      <c r="S178" s="12"/>
      <c r="T178" s="12"/>
      <c r="U178" s="116">
        <v>0</v>
      </c>
      <c r="V178" s="116"/>
      <c r="W178" s="120"/>
      <c r="X178" s="116">
        <v>0</v>
      </c>
      <c r="Y178" s="120">
        <v>0</v>
      </c>
      <c r="Z178" s="12" t="s">
        <v>259</v>
      </c>
      <c r="AA178" s="12" t="s">
        <v>346</v>
      </c>
      <c r="AB178" s="12" t="s">
        <v>2827</v>
      </c>
      <c r="AC178" s="116">
        <v>27672.880000000001</v>
      </c>
      <c r="AD178" s="116">
        <v>0</v>
      </c>
      <c r="AE178" s="120">
        <v>0</v>
      </c>
      <c r="AF178" s="12" t="s">
        <v>1552</v>
      </c>
    </row>
    <row r="179" spans="2:32" ht="28.8" x14ac:dyDescent="0.3">
      <c r="B179" s="12" t="s">
        <v>1105</v>
      </c>
      <c r="C179" s="12" t="s">
        <v>304</v>
      </c>
      <c r="D179" s="12" t="s">
        <v>330</v>
      </c>
      <c r="E179" s="12" t="s">
        <v>2834</v>
      </c>
      <c r="F179" s="12" t="s">
        <v>2950</v>
      </c>
      <c r="G179" s="12" t="s">
        <v>2951</v>
      </c>
      <c r="H179" s="12" t="s">
        <v>1535</v>
      </c>
      <c r="I179" s="12" t="s">
        <v>1218</v>
      </c>
      <c r="J179" s="12" t="s">
        <v>1234</v>
      </c>
      <c r="K179" s="12" t="s">
        <v>1218</v>
      </c>
      <c r="L179" s="12" t="s">
        <v>1132</v>
      </c>
      <c r="M179" s="12" t="s">
        <v>1235</v>
      </c>
      <c r="N179" s="12" t="s">
        <v>259</v>
      </c>
      <c r="O179" s="12">
        <v>372</v>
      </c>
      <c r="P179" s="116">
        <v>24886.799999999999</v>
      </c>
      <c r="Q179" s="12">
        <v>0</v>
      </c>
      <c r="R179" s="12"/>
      <c r="S179" s="12"/>
      <c r="T179" s="12"/>
      <c r="U179" s="116">
        <v>0</v>
      </c>
      <c r="V179" s="116"/>
      <c r="W179" s="120"/>
      <c r="X179" s="116">
        <v>0</v>
      </c>
      <c r="Y179" s="120">
        <v>0</v>
      </c>
      <c r="Z179" s="12" t="s">
        <v>259</v>
      </c>
      <c r="AA179" s="12" t="s">
        <v>346</v>
      </c>
      <c r="AB179" s="12" t="s">
        <v>2827</v>
      </c>
      <c r="AC179" s="116">
        <v>24886.799999999999</v>
      </c>
      <c r="AD179" s="116">
        <v>0</v>
      </c>
      <c r="AE179" s="120">
        <v>0</v>
      </c>
      <c r="AF179" s="12" t="s">
        <v>1552</v>
      </c>
    </row>
    <row r="180" spans="2:32" ht="28.8" x14ac:dyDescent="0.3">
      <c r="B180" s="12" t="s">
        <v>1105</v>
      </c>
      <c r="C180" s="12" t="s">
        <v>304</v>
      </c>
      <c r="D180" s="12" t="s">
        <v>330</v>
      </c>
      <c r="E180" s="12" t="s">
        <v>2834</v>
      </c>
      <c r="F180" s="12" t="s">
        <v>2950</v>
      </c>
      <c r="G180" s="12" t="s">
        <v>2951</v>
      </c>
      <c r="H180" s="12" t="s">
        <v>1535</v>
      </c>
      <c r="I180" s="12" t="s">
        <v>1218</v>
      </c>
      <c r="J180" s="12" t="s">
        <v>1238</v>
      </c>
      <c r="K180" s="12" t="s">
        <v>1218</v>
      </c>
      <c r="L180" s="12" t="s">
        <v>1132</v>
      </c>
      <c r="M180" s="12" t="s">
        <v>1239</v>
      </c>
      <c r="N180" s="12" t="s">
        <v>259</v>
      </c>
      <c r="O180" s="12">
        <v>82</v>
      </c>
      <c r="P180" s="116">
        <v>5574.36</v>
      </c>
      <c r="Q180" s="12">
        <v>0</v>
      </c>
      <c r="R180" s="12" t="s">
        <v>254</v>
      </c>
      <c r="S180" s="12" t="s">
        <v>2846</v>
      </c>
      <c r="T180" s="12" t="s">
        <v>805</v>
      </c>
      <c r="U180" s="116">
        <v>4329.2719999999999</v>
      </c>
      <c r="V180" s="116">
        <v>1245.088</v>
      </c>
      <c r="W180" s="120">
        <v>0.22335980999999999</v>
      </c>
      <c r="X180" s="116">
        <v>1245.088</v>
      </c>
      <c r="Y180" s="120">
        <v>0.22335980999999999</v>
      </c>
      <c r="Z180" s="12" t="s">
        <v>254</v>
      </c>
      <c r="AA180" s="12" t="s">
        <v>2846</v>
      </c>
      <c r="AB180" s="12" t="s">
        <v>2949</v>
      </c>
      <c r="AC180" s="116">
        <v>4329.2719999999999</v>
      </c>
      <c r="AD180" s="116">
        <v>1245.088</v>
      </c>
      <c r="AE180" s="120">
        <v>0.22335980999999999</v>
      </c>
      <c r="AF180" s="12" t="s">
        <v>1552</v>
      </c>
    </row>
    <row r="181" spans="2:32" ht="28.8" x14ac:dyDescent="0.3">
      <c r="B181" s="12" t="s">
        <v>1105</v>
      </c>
      <c r="C181" s="12" t="s">
        <v>304</v>
      </c>
      <c r="D181" s="12" t="s">
        <v>330</v>
      </c>
      <c r="E181" s="12" t="s">
        <v>2834</v>
      </c>
      <c r="F181" s="12" t="s">
        <v>2950</v>
      </c>
      <c r="G181" s="12" t="s">
        <v>2951</v>
      </c>
      <c r="H181" s="12" t="s">
        <v>1535</v>
      </c>
      <c r="I181" s="12" t="s">
        <v>1218</v>
      </c>
      <c r="J181" s="12" t="s">
        <v>1242</v>
      </c>
      <c r="K181" s="12" t="s">
        <v>1218</v>
      </c>
      <c r="L181" s="12" t="s">
        <v>1132</v>
      </c>
      <c r="M181" s="12" t="s">
        <v>1243</v>
      </c>
      <c r="N181" s="12" t="s">
        <v>259</v>
      </c>
      <c r="O181" s="12">
        <v>345</v>
      </c>
      <c r="P181" s="116">
        <v>61065</v>
      </c>
      <c r="Q181" s="12">
        <v>0</v>
      </c>
      <c r="R181" s="12"/>
      <c r="S181" s="12"/>
      <c r="T181" s="12"/>
      <c r="U181" s="116">
        <v>0</v>
      </c>
      <c r="V181" s="116"/>
      <c r="W181" s="120"/>
      <c r="X181" s="116">
        <v>0</v>
      </c>
      <c r="Y181" s="120">
        <v>0</v>
      </c>
      <c r="Z181" s="12" t="s">
        <v>259</v>
      </c>
      <c r="AA181" s="12" t="s">
        <v>346</v>
      </c>
      <c r="AB181" s="12" t="s">
        <v>2827</v>
      </c>
      <c r="AC181" s="116">
        <v>61065</v>
      </c>
      <c r="AD181" s="116">
        <v>0</v>
      </c>
      <c r="AE181" s="120">
        <v>0</v>
      </c>
      <c r="AF181" s="12" t="s">
        <v>1552</v>
      </c>
    </row>
    <row r="182" spans="2:32" ht="28.8" x14ac:dyDescent="0.3">
      <c r="B182" s="12" t="s">
        <v>1105</v>
      </c>
      <c r="C182" s="12" t="s">
        <v>304</v>
      </c>
      <c r="D182" s="12" t="s">
        <v>330</v>
      </c>
      <c r="E182" s="12" t="s">
        <v>2834</v>
      </c>
      <c r="F182" s="12" t="s">
        <v>2950</v>
      </c>
      <c r="G182" s="12" t="s">
        <v>2951</v>
      </c>
      <c r="H182" s="12" t="s">
        <v>1535</v>
      </c>
      <c r="I182" s="12" t="s">
        <v>1218</v>
      </c>
      <c r="J182" s="12" t="s">
        <v>1246</v>
      </c>
      <c r="K182" s="12" t="s">
        <v>1218</v>
      </c>
      <c r="L182" s="12" t="s">
        <v>1157</v>
      </c>
      <c r="M182" s="12" t="s">
        <v>1247</v>
      </c>
      <c r="N182" s="12" t="s">
        <v>259</v>
      </c>
      <c r="O182" s="12">
        <v>522</v>
      </c>
      <c r="P182" s="116">
        <v>795528</v>
      </c>
      <c r="Q182" s="12">
        <v>0</v>
      </c>
      <c r="R182" s="12" t="s">
        <v>254</v>
      </c>
      <c r="S182" s="12" t="s">
        <v>2846</v>
      </c>
      <c r="T182" s="12" t="s">
        <v>805</v>
      </c>
      <c r="U182" s="116">
        <v>513544.01760000002</v>
      </c>
      <c r="V182" s="116">
        <v>281983.98239999998</v>
      </c>
      <c r="W182" s="120">
        <v>0.35446142000000003</v>
      </c>
      <c r="X182" s="116">
        <v>281983.98239999998</v>
      </c>
      <c r="Y182" s="120">
        <v>0.35446142000000003</v>
      </c>
      <c r="Z182" s="12" t="s">
        <v>254</v>
      </c>
      <c r="AA182" s="12" t="s">
        <v>2846</v>
      </c>
      <c r="AB182" s="12" t="s">
        <v>2949</v>
      </c>
      <c r="AC182" s="116">
        <v>513544.01760000002</v>
      </c>
      <c r="AD182" s="116">
        <v>281983.98239999998</v>
      </c>
      <c r="AE182" s="120">
        <v>0.35446142000000003</v>
      </c>
      <c r="AF182" s="12" t="s">
        <v>1552</v>
      </c>
    </row>
    <row r="183" spans="2:32" ht="28.8" x14ac:dyDescent="0.3">
      <c r="B183" s="12" t="s">
        <v>1105</v>
      </c>
      <c r="C183" s="12" t="s">
        <v>304</v>
      </c>
      <c r="D183" s="12" t="s">
        <v>330</v>
      </c>
      <c r="E183" s="12" t="s">
        <v>2834</v>
      </c>
      <c r="F183" s="12" t="s">
        <v>2950</v>
      </c>
      <c r="G183" s="12" t="s">
        <v>2951</v>
      </c>
      <c r="H183" s="12" t="s">
        <v>1535</v>
      </c>
      <c r="I183" s="12" t="s">
        <v>1218</v>
      </c>
      <c r="J183" s="12" t="s">
        <v>1250</v>
      </c>
      <c r="K183" s="12" t="s">
        <v>1218</v>
      </c>
      <c r="L183" s="12" t="s">
        <v>1157</v>
      </c>
      <c r="M183" s="12" t="s">
        <v>1251</v>
      </c>
      <c r="N183" s="12" t="s">
        <v>259</v>
      </c>
      <c r="O183" s="12">
        <v>303</v>
      </c>
      <c r="P183" s="116">
        <v>218250.9</v>
      </c>
      <c r="Q183" s="12">
        <v>0</v>
      </c>
      <c r="R183" s="12"/>
      <c r="S183" s="12"/>
      <c r="T183" s="12"/>
      <c r="U183" s="116">
        <v>0</v>
      </c>
      <c r="V183" s="116"/>
      <c r="W183" s="120"/>
      <c r="X183" s="116">
        <v>0</v>
      </c>
      <c r="Y183" s="120">
        <v>0</v>
      </c>
      <c r="Z183" s="12" t="s">
        <v>259</v>
      </c>
      <c r="AA183" s="12" t="s">
        <v>346</v>
      </c>
      <c r="AB183" s="12" t="s">
        <v>2827</v>
      </c>
      <c r="AC183" s="116">
        <v>218250.9</v>
      </c>
      <c r="AD183" s="116">
        <v>0</v>
      </c>
      <c r="AE183" s="120">
        <v>0</v>
      </c>
      <c r="AF183" s="12" t="s">
        <v>1552</v>
      </c>
    </row>
    <row r="184" spans="2:32" ht="28.8" x14ac:dyDescent="0.3">
      <c r="B184" s="12" t="s">
        <v>1105</v>
      </c>
      <c r="C184" s="12" t="s">
        <v>304</v>
      </c>
      <c r="D184" s="12" t="s">
        <v>330</v>
      </c>
      <c r="E184" s="12" t="s">
        <v>2834</v>
      </c>
      <c r="F184" s="12" t="s">
        <v>2950</v>
      </c>
      <c r="G184" s="12" t="s">
        <v>2951</v>
      </c>
      <c r="H184" s="12" t="s">
        <v>1535</v>
      </c>
      <c r="I184" s="12" t="s">
        <v>1218</v>
      </c>
      <c r="J184" s="12" t="s">
        <v>1254</v>
      </c>
      <c r="K184" s="12" t="s">
        <v>1218</v>
      </c>
      <c r="L184" s="12" t="s">
        <v>1157</v>
      </c>
      <c r="M184" s="12" t="s">
        <v>1255</v>
      </c>
      <c r="N184" s="12" t="s">
        <v>259</v>
      </c>
      <c r="O184" s="12">
        <v>229</v>
      </c>
      <c r="P184" s="116">
        <v>459259.5</v>
      </c>
      <c r="Q184" s="12">
        <v>0</v>
      </c>
      <c r="R184" s="12" t="s">
        <v>254</v>
      </c>
      <c r="S184" s="12" t="s">
        <v>2846</v>
      </c>
      <c r="T184" s="12" t="s">
        <v>2826</v>
      </c>
      <c r="U184" s="116">
        <v>556445.26800000004</v>
      </c>
      <c r="V184" s="116">
        <v>-97185.767999999996</v>
      </c>
      <c r="W184" s="120">
        <v>-0.21161405999999999</v>
      </c>
      <c r="X184" s="116">
        <v>0</v>
      </c>
      <c r="Y184" s="120">
        <v>0</v>
      </c>
      <c r="Z184" s="12" t="s">
        <v>259</v>
      </c>
      <c r="AA184" s="12" t="s">
        <v>346</v>
      </c>
      <c r="AB184" s="12" t="s">
        <v>2827</v>
      </c>
      <c r="AC184" s="116">
        <v>459259.5</v>
      </c>
      <c r="AD184" s="116">
        <v>0</v>
      </c>
      <c r="AE184" s="120">
        <v>0</v>
      </c>
      <c r="AF184" s="12" t="s">
        <v>1552</v>
      </c>
    </row>
    <row r="185" spans="2:32" ht="28.8" x14ac:dyDescent="0.3">
      <c r="B185" s="12" t="s">
        <v>1105</v>
      </c>
      <c r="C185" s="12" t="s">
        <v>304</v>
      </c>
      <c r="D185" s="12" t="s">
        <v>330</v>
      </c>
      <c r="E185" s="12" t="s">
        <v>2834</v>
      </c>
      <c r="F185" s="12" t="s">
        <v>2950</v>
      </c>
      <c r="G185" s="12" t="s">
        <v>2951</v>
      </c>
      <c r="H185" s="12" t="s">
        <v>1535</v>
      </c>
      <c r="I185" s="12" t="s">
        <v>1259</v>
      </c>
      <c r="J185" s="12" t="s">
        <v>1258</v>
      </c>
      <c r="K185" s="12" t="s">
        <v>1259</v>
      </c>
      <c r="L185" s="12" t="s">
        <v>1111</v>
      </c>
      <c r="M185" s="12" t="s">
        <v>1260</v>
      </c>
      <c r="N185" s="12" t="s">
        <v>259</v>
      </c>
      <c r="O185" s="12">
        <v>548</v>
      </c>
      <c r="P185" s="116">
        <v>63622.8</v>
      </c>
      <c r="Q185" s="12">
        <v>0</v>
      </c>
      <c r="R185" s="12"/>
      <c r="S185" s="12"/>
      <c r="T185" s="12"/>
      <c r="U185" s="116">
        <v>0</v>
      </c>
      <c r="V185" s="116"/>
      <c r="W185" s="120"/>
      <c r="X185" s="116">
        <v>0</v>
      </c>
      <c r="Y185" s="120">
        <v>0</v>
      </c>
      <c r="Z185" s="12" t="s">
        <v>259</v>
      </c>
      <c r="AA185" s="12" t="s">
        <v>346</v>
      </c>
      <c r="AB185" s="12" t="s">
        <v>2827</v>
      </c>
      <c r="AC185" s="116">
        <v>63622.8</v>
      </c>
      <c r="AD185" s="116">
        <v>0</v>
      </c>
      <c r="AE185" s="120">
        <v>0</v>
      </c>
      <c r="AF185" s="12" t="s">
        <v>1552</v>
      </c>
    </row>
    <row r="186" spans="2:32" ht="28.8" x14ac:dyDescent="0.3">
      <c r="B186" s="12" t="s">
        <v>1105</v>
      </c>
      <c r="C186" s="12" t="s">
        <v>304</v>
      </c>
      <c r="D186" s="12" t="s">
        <v>330</v>
      </c>
      <c r="E186" s="12" t="s">
        <v>2834</v>
      </c>
      <c r="F186" s="12" t="s">
        <v>2950</v>
      </c>
      <c r="G186" s="12" t="s">
        <v>2951</v>
      </c>
      <c r="H186" s="12" t="s">
        <v>1535</v>
      </c>
      <c r="I186" s="12" t="s">
        <v>1259</v>
      </c>
      <c r="J186" s="12" t="s">
        <v>1263</v>
      </c>
      <c r="K186" s="12" t="s">
        <v>1259</v>
      </c>
      <c r="L186" s="12" t="s">
        <v>1132</v>
      </c>
      <c r="M186" s="12" t="s">
        <v>1264</v>
      </c>
      <c r="N186" s="12" t="s">
        <v>259</v>
      </c>
      <c r="O186" s="12">
        <v>305</v>
      </c>
      <c r="P186" s="116">
        <v>74969</v>
      </c>
      <c r="Q186" s="12">
        <v>0</v>
      </c>
      <c r="R186" s="12" t="s">
        <v>249</v>
      </c>
      <c r="S186" s="12" t="s">
        <v>1531</v>
      </c>
      <c r="T186" s="12" t="s">
        <v>805</v>
      </c>
      <c r="U186" s="116">
        <v>53912.898000000001</v>
      </c>
      <c r="V186" s="116">
        <v>21056.101999999999</v>
      </c>
      <c r="W186" s="120">
        <v>0.28086411999999999</v>
      </c>
      <c r="X186" s="116">
        <v>21056.101999999999</v>
      </c>
      <c r="Y186" s="120">
        <v>0.28086411999999999</v>
      </c>
      <c r="Z186" s="12" t="s">
        <v>249</v>
      </c>
      <c r="AA186" s="12" t="s">
        <v>1531</v>
      </c>
      <c r="AB186" s="12" t="s">
        <v>2825</v>
      </c>
      <c r="AC186" s="116">
        <v>53912.898000000001</v>
      </c>
      <c r="AD186" s="116">
        <v>21056.101999999999</v>
      </c>
      <c r="AE186" s="120">
        <v>0.28086411999999999</v>
      </c>
      <c r="AF186" s="12" t="s">
        <v>1552</v>
      </c>
    </row>
    <row r="187" spans="2:32" ht="28.8" x14ac:dyDescent="0.3">
      <c r="B187" s="12" t="s">
        <v>1105</v>
      </c>
      <c r="C187" s="12" t="s">
        <v>304</v>
      </c>
      <c r="D187" s="12" t="s">
        <v>330</v>
      </c>
      <c r="E187" s="12" t="s">
        <v>2834</v>
      </c>
      <c r="F187" s="12" t="s">
        <v>2950</v>
      </c>
      <c r="G187" s="12" t="s">
        <v>2951</v>
      </c>
      <c r="H187" s="12" t="s">
        <v>1535</v>
      </c>
      <c r="I187" s="12" t="s">
        <v>1259</v>
      </c>
      <c r="J187" s="12" t="s">
        <v>1267</v>
      </c>
      <c r="K187" s="12" t="s">
        <v>1259</v>
      </c>
      <c r="L187" s="12" t="s">
        <v>1157</v>
      </c>
      <c r="M187" s="12" t="s">
        <v>1268</v>
      </c>
      <c r="N187" s="12" t="s">
        <v>259</v>
      </c>
      <c r="O187" s="12">
        <v>292</v>
      </c>
      <c r="P187" s="116">
        <v>156950</v>
      </c>
      <c r="Q187" s="12">
        <v>0</v>
      </c>
      <c r="R187" s="12" t="s">
        <v>249</v>
      </c>
      <c r="S187" s="12" t="s">
        <v>1531</v>
      </c>
      <c r="T187" s="12" t="s">
        <v>805</v>
      </c>
      <c r="U187" s="116">
        <v>99636.24</v>
      </c>
      <c r="V187" s="116">
        <v>57313.760000000002</v>
      </c>
      <c r="W187" s="120">
        <v>0.36517209</v>
      </c>
      <c r="X187" s="116">
        <v>57313.760000000002</v>
      </c>
      <c r="Y187" s="120">
        <v>0.36517209</v>
      </c>
      <c r="Z187" s="12" t="s">
        <v>249</v>
      </c>
      <c r="AA187" s="12" t="s">
        <v>1531</v>
      </c>
      <c r="AB187" s="12" t="s">
        <v>2825</v>
      </c>
      <c r="AC187" s="116">
        <v>99636.24</v>
      </c>
      <c r="AD187" s="116">
        <v>57313.760000000002</v>
      </c>
      <c r="AE187" s="120">
        <v>0.36517209</v>
      </c>
      <c r="AF187" s="12" t="s">
        <v>1552</v>
      </c>
    </row>
    <row r="188" spans="2:32" ht="28.8" x14ac:dyDescent="0.3">
      <c r="B188" s="12" t="s">
        <v>1105</v>
      </c>
      <c r="C188" s="12" t="s">
        <v>304</v>
      </c>
      <c r="D188" s="12" t="s">
        <v>330</v>
      </c>
      <c r="E188" s="12" t="s">
        <v>2834</v>
      </c>
      <c r="F188" s="12" t="s">
        <v>2952</v>
      </c>
      <c r="G188" s="12" t="s">
        <v>2953</v>
      </c>
      <c r="H188" s="12" t="s">
        <v>1536</v>
      </c>
      <c r="I188" s="12" t="s">
        <v>1111</v>
      </c>
      <c r="J188" s="12" t="s">
        <v>1109</v>
      </c>
      <c r="K188" s="12" t="s">
        <v>1110</v>
      </c>
      <c r="L188" s="12" t="s">
        <v>1111</v>
      </c>
      <c r="M188" s="12" t="s">
        <v>1112</v>
      </c>
      <c r="N188" s="12" t="s">
        <v>254</v>
      </c>
      <c r="O188" s="12">
        <v>13</v>
      </c>
      <c r="P188" s="116">
        <v>17.315999999999999</v>
      </c>
      <c r="Q188" s="12">
        <v>0</v>
      </c>
      <c r="R188" s="12" t="s">
        <v>259</v>
      </c>
      <c r="S188" s="12" t="s">
        <v>2846</v>
      </c>
      <c r="T188" s="12" t="s">
        <v>805</v>
      </c>
      <c r="U188" s="116">
        <v>16.2851</v>
      </c>
      <c r="V188" s="116">
        <v>1.0308999999999999</v>
      </c>
      <c r="W188" s="120">
        <v>5.9534530000000002E-2</v>
      </c>
      <c r="X188" s="116">
        <v>1.0308999999999999</v>
      </c>
      <c r="Y188" s="120">
        <v>5.9534530000000002E-2</v>
      </c>
      <c r="Z188" s="12" t="s">
        <v>259</v>
      </c>
      <c r="AA188" s="12" t="s">
        <v>2846</v>
      </c>
      <c r="AB188" s="12" t="s">
        <v>2949</v>
      </c>
      <c r="AC188" s="116">
        <v>16.2851</v>
      </c>
      <c r="AD188" s="116">
        <v>1.0308999999999999</v>
      </c>
      <c r="AE188" s="120">
        <v>5.9534530000000002E-2</v>
      </c>
      <c r="AF188" s="12" t="s">
        <v>1552</v>
      </c>
    </row>
    <row r="189" spans="2:32" ht="28.8" x14ac:dyDescent="0.3">
      <c r="B189" s="12" t="s">
        <v>1105</v>
      </c>
      <c r="C189" s="12" t="s">
        <v>304</v>
      </c>
      <c r="D189" s="12" t="s">
        <v>330</v>
      </c>
      <c r="E189" s="12" t="s">
        <v>2834</v>
      </c>
      <c r="F189" s="12" t="s">
        <v>2952</v>
      </c>
      <c r="G189" s="12" t="s">
        <v>2953</v>
      </c>
      <c r="H189" s="12" t="s">
        <v>1536</v>
      </c>
      <c r="I189" s="12" t="s">
        <v>1111</v>
      </c>
      <c r="J189" s="12" t="s">
        <v>1119</v>
      </c>
      <c r="K189" s="12" t="s">
        <v>1110</v>
      </c>
      <c r="L189" s="12" t="s">
        <v>1111</v>
      </c>
      <c r="M189" s="12" t="s">
        <v>1120</v>
      </c>
      <c r="N189" s="12" t="s">
        <v>254</v>
      </c>
      <c r="O189" s="12">
        <v>217</v>
      </c>
      <c r="P189" s="116">
        <v>562.46400000000006</v>
      </c>
      <c r="Q189" s="12">
        <v>0</v>
      </c>
      <c r="R189" s="12" t="s">
        <v>259</v>
      </c>
      <c r="S189" s="12" t="s">
        <v>2846</v>
      </c>
      <c r="T189" s="12" t="s">
        <v>805</v>
      </c>
      <c r="U189" s="116">
        <v>356.46589999999998</v>
      </c>
      <c r="V189" s="116">
        <v>205.99809999999999</v>
      </c>
      <c r="W189" s="120">
        <v>0.36624227999999998</v>
      </c>
      <c r="X189" s="116">
        <v>205.99809999999999</v>
      </c>
      <c r="Y189" s="120">
        <v>0.36624227999999998</v>
      </c>
      <c r="Z189" s="12" t="s">
        <v>259</v>
      </c>
      <c r="AA189" s="12" t="s">
        <v>2846</v>
      </c>
      <c r="AB189" s="12" t="s">
        <v>2949</v>
      </c>
      <c r="AC189" s="116">
        <v>356.46589999999998</v>
      </c>
      <c r="AD189" s="116">
        <v>205.99809999999999</v>
      </c>
      <c r="AE189" s="120">
        <v>0.36624227999999998</v>
      </c>
      <c r="AF189" s="12" t="s">
        <v>1552</v>
      </c>
    </row>
    <row r="190" spans="2:32" ht="28.8" x14ac:dyDescent="0.3">
      <c r="B190" s="12" t="s">
        <v>1105</v>
      </c>
      <c r="C190" s="12" t="s">
        <v>304</v>
      </c>
      <c r="D190" s="12" t="s">
        <v>330</v>
      </c>
      <c r="E190" s="12" t="s">
        <v>2834</v>
      </c>
      <c r="F190" s="12" t="s">
        <v>2952</v>
      </c>
      <c r="G190" s="12" t="s">
        <v>2953</v>
      </c>
      <c r="H190" s="12" t="s">
        <v>1536</v>
      </c>
      <c r="I190" s="12" t="s">
        <v>1111</v>
      </c>
      <c r="J190" s="12" t="s">
        <v>1125</v>
      </c>
      <c r="K190" s="12" t="s">
        <v>1110</v>
      </c>
      <c r="L190" s="12" t="s">
        <v>1111</v>
      </c>
      <c r="M190" s="12" t="s">
        <v>1126</v>
      </c>
      <c r="N190" s="12" t="s">
        <v>254</v>
      </c>
      <c r="O190" s="12">
        <v>318</v>
      </c>
      <c r="P190" s="116">
        <v>964.49400000000003</v>
      </c>
      <c r="Q190" s="12">
        <v>0</v>
      </c>
      <c r="R190" s="12"/>
      <c r="S190" s="12"/>
      <c r="T190" s="12"/>
      <c r="U190" s="116">
        <v>0</v>
      </c>
      <c r="V190" s="116"/>
      <c r="W190" s="120"/>
      <c r="X190" s="116">
        <v>0</v>
      </c>
      <c r="Y190" s="120">
        <v>0</v>
      </c>
      <c r="Z190" s="12" t="s">
        <v>254</v>
      </c>
      <c r="AA190" s="12" t="s">
        <v>346</v>
      </c>
      <c r="AB190" s="12" t="s">
        <v>2827</v>
      </c>
      <c r="AC190" s="116">
        <v>964.49400000000003</v>
      </c>
      <c r="AD190" s="116">
        <v>0</v>
      </c>
      <c r="AE190" s="120">
        <v>0</v>
      </c>
      <c r="AF190" s="12" t="s">
        <v>1552</v>
      </c>
    </row>
    <row r="191" spans="2:32" ht="28.8" x14ac:dyDescent="0.3">
      <c r="B191" s="12" t="s">
        <v>1105</v>
      </c>
      <c r="C191" s="12" t="s">
        <v>304</v>
      </c>
      <c r="D191" s="12" t="s">
        <v>330</v>
      </c>
      <c r="E191" s="12" t="s">
        <v>2834</v>
      </c>
      <c r="F191" s="12" t="s">
        <v>2952</v>
      </c>
      <c r="G191" s="12" t="s">
        <v>2953</v>
      </c>
      <c r="H191" s="12" t="s">
        <v>1536</v>
      </c>
      <c r="I191" s="12" t="s">
        <v>1132</v>
      </c>
      <c r="J191" s="12" t="s">
        <v>1131</v>
      </c>
      <c r="K191" s="12" t="s">
        <v>1110</v>
      </c>
      <c r="L191" s="12" t="s">
        <v>1132</v>
      </c>
      <c r="M191" s="12" t="s">
        <v>1133</v>
      </c>
      <c r="N191" s="12" t="s">
        <v>254</v>
      </c>
      <c r="O191" s="12">
        <v>212</v>
      </c>
      <c r="P191" s="116">
        <v>697.69200000000001</v>
      </c>
      <c r="Q191" s="12">
        <v>0</v>
      </c>
      <c r="R191" s="12" t="s">
        <v>260</v>
      </c>
      <c r="S191" s="12" t="s">
        <v>2846</v>
      </c>
      <c r="T191" s="12" t="s">
        <v>805</v>
      </c>
      <c r="U191" s="116">
        <v>487.55759999999998</v>
      </c>
      <c r="V191" s="116">
        <v>210.1344</v>
      </c>
      <c r="W191" s="120">
        <v>0.30118505000000001</v>
      </c>
      <c r="X191" s="116">
        <v>210.1344</v>
      </c>
      <c r="Y191" s="120">
        <v>0.30118505000000001</v>
      </c>
      <c r="Z191" s="12" t="s">
        <v>260</v>
      </c>
      <c r="AA191" s="12" t="s">
        <v>2846</v>
      </c>
      <c r="AB191" s="12" t="s">
        <v>2949</v>
      </c>
      <c r="AC191" s="116">
        <v>487.55759999999998</v>
      </c>
      <c r="AD191" s="116">
        <v>210.1344</v>
      </c>
      <c r="AE191" s="120">
        <v>0.30118505000000001</v>
      </c>
      <c r="AF191" s="12" t="s">
        <v>1552</v>
      </c>
    </row>
    <row r="192" spans="2:32" ht="28.8" x14ac:dyDescent="0.3">
      <c r="B192" s="12" t="s">
        <v>1105</v>
      </c>
      <c r="C192" s="12" t="s">
        <v>304</v>
      </c>
      <c r="D192" s="12" t="s">
        <v>330</v>
      </c>
      <c r="E192" s="12" t="s">
        <v>2834</v>
      </c>
      <c r="F192" s="12" t="s">
        <v>2952</v>
      </c>
      <c r="G192" s="12" t="s">
        <v>2953</v>
      </c>
      <c r="H192" s="12" t="s">
        <v>1536</v>
      </c>
      <c r="I192" s="12" t="s">
        <v>1132</v>
      </c>
      <c r="J192" s="12" t="s">
        <v>1138</v>
      </c>
      <c r="K192" s="12" t="s">
        <v>1110</v>
      </c>
      <c r="L192" s="12" t="s">
        <v>1132</v>
      </c>
      <c r="M192" s="12" t="s">
        <v>1139</v>
      </c>
      <c r="N192" s="12" t="s">
        <v>254</v>
      </c>
      <c r="O192" s="12">
        <v>457</v>
      </c>
      <c r="P192" s="116">
        <v>2314.248</v>
      </c>
      <c r="Q192" s="12">
        <v>0</v>
      </c>
      <c r="R192" s="12" t="s">
        <v>260</v>
      </c>
      <c r="S192" s="12" t="s">
        <v>2846</v>
      </c>
      <c r="T192" s="12" t="s">
        <v>805</v>
      </c>
      <c r="U192" s="116">
        <v>800.43550000000005</v>
      </c>
      <c r="V192" s="116">
        <v>1513.8125</v>
      </c>
      <c r="W192" s="120">
        <v>0.65412716999999998</v>
      </c>
      <c r="X192" s="116">
        <v>1513.8125</v>
      </c>
      <c r="Y192" s="120">
        <v>0.65412716999999998</v>
      </c>
      <c r="Z192" s="12" t="s">
        <v>260</v>
      </c>
      <c r="AA192" s="12" t="s">
        <v>2846</v>
      </c>
      <c r="AB192" s="12" t="s">
        <v>2949</v>
      </c>
      <c r="AC192" s="116">
        <v>800.43550000000005</v>
      </c>
      <c r="AD192" s="116">
        <v>1513.8125</v>
      </c>
      <c r="AE192" s="120">
        <v>0.65412716999999998</v>
      </c>
      <c r="AF192" s="12" t="s">
        <v>1552</v>
      </c>
    </row>
    <row r="193" spans="2:32" ht="28.8" x14ac:dyDescent="0.3">
      <c r="B193" s="12" t="s">
        <v>1105</v>
      </c>
      <c r="C193" s="12" t="s">
        <v>304</v>
      </c>
      <c r="D193" s="12" t="s">
        <v>330</v>
      </c>
      <c r="E193" s="12" t="s">
        <v>2834</v>
      </c>
      <c r="F193" s="12" t="s">
        <v>2952</v>
      </c>
      <c r="G193" s="12" t="s">
        <v>2953</v>
      </c>
      <c r="H193" s="12" t="s">
        <v>1536</v>
      </c>
      <c r="I193" s="12" t="s">
        <v>1132</v>
      </c>
      <c r="J193" s="12" t="s">
        <v>1144</v>
      </c>
      <c r="K193" s="12" t="s">
        <v>1110</v>
      </c>
      <c r="L193" s="12" t="s">
        <v>1132</v>
      </c>
      <c r="M193" s="12" t="s">
        <v>1145</v>
      </c>
      <c r="N193" s="12" t="s">
        <v>254</v>
      </c>
      <c r="O193" s="12">
        <v>387</v>
      </c>
      <c r="P193" s="116">
        <v>2329.7399999999998</v>
      </c>
      <c r="Q193" s="12">
        <v>0</v>
      </c>
      <c r="R193" s="12" t="s">
        <v>260</v>
      </c>
      <c r="S193" s="12" t="s">
        <v>2846</v>
      </c>
      <c r="T193" s="12" t="s">
        <v>2826</v>
      </c>
      <c r="U193" s="116">
        <v>3020.6124</v>
      </c>
      <c r="V193" s="116">
        <v>-690.87239999999997</v>
      </c>
      <c r="W193" s="120">
        <v>-0.29654485000000003</v>
      </c>
      <c r="X193" s="116">
        <v>0</v>
      </c>
      <c r="Y193" s="120">
        <v>0</v>
      </c>
      <c r="Z193" s="12" t="s">
        <v>254</v>
      </c>
      <c r="AA193" s="12" t="s">
        <v>346</v>
      </c>
      <c r="AB193" s="12" t="s">
        <v>2827</v>
      </c>
      <c r="AC193" s="116">
        <v>2329.7399999999998</v>
      </c>
      <c r="AD193" s="116">
        <v>0</v>
      </c>
      <c r="AE193" s="120">
        <v>0</v>
      </c>
      <c r="AF193" s="12" t="s">
        <v>1552</v>
      </c>
    </row>
    <row r="194" spans="2:32" ht="28.8" x14ac:dyDescent="0.3">
      <c r="B194" s="12" t="s">
        <v>1105</v>
      </c>
      <c r="C194" s="12" t="s">
        <v>304</v>
      </c>
      <c r="D194" s="12" t="s">
        <v>330</v>
      </c>
      <c r="E194" s="12" t="s">
        <v>2834</v>
      </c>
      <c r="F194" s="12" t="s">
        <v>2952</v>
      </c>
      <c r="G194" s="12" t="s">
        <v>2953</v>
      </c>
      <c r="H194" s="12" t="s">
        <v>1536</v>
      </c>
      <c r="I194" s="12" t="s">
        <v>1132</v>
      </c>
      <c r="J194" s="12" t="s">
        <v>1150</v>
      </c>
      <c r="K194" s="12" t="s">
        <v>1110</v>
      </c>
      <c r="L194" s="12" t="s">
        <v>1132</v>
      </c>
      <c r="M194" s="12" t="s">
        <v>1151</v>
      </c>
      <c r="N194" s="12" t="s">
        <v>254</v>
      </c>
      <c r="O194" s="12">
        <v>49</v>
      </c>
      <c r="P194" s="116">
        <v>437.32499999999999</v>
      </c>
      <c r="Q194" s="12">
        <v>0</v>
      </c>
      <c r="R194" s="12" t="s">
        <v>260</v>
      </c>
      <c r="S194" s="12" t="s">
        <v>2846</v>
      </c>
      <c r="T194" s="12" t="s">
        <v>2826</v>
      </c>
      <c r="U194" s="116">
        <v>506.0181</v>
      </c>
      <c r="V194" s="116">
        <v>-68.693100000000001</v>
      </c>
      <c r="W194" s="120">
        <v>-0.15707562999999999</v>
      </c>
      <c r="X194" s="116">
        <v>0</v>
      </c>
      <c r="Y194" s="120">
        <v>0</v>
      </c>
      <c r="Z194" s="12" t="s">
        <v>254</v>
      </c>
      <c r="AA194" s="12" t="s">
        <v>346</v>
      </c>
      <c r="AB194" s="12" t="s">
        <v>2827</v>
      </c>
      <c r="AC194" s="116">
        <v>437.32499999999999</v>
      </c>
      <c r="AD194" s="116">
        <v>0</v>
      </c>
      <c r="AE194" s="120">
        <v>0</v>
      </c>
      <c r="AF194" s="12" t="s">
        <v>1552</v>
      </c>
    </row>
    <row r="195" spans="2:32" ht="28.8" x14ac:dyDescent="0.3">
      <c r="B195" s="12" t="s">
        <v>1105</v>
      </c>
      <c r="C195" s="12" t="s">
        <v>304</v>
      </c>
      <c r="D195" s="12" t="s">
        <v>330</v>
      </c>
      <c r="E195" s="12" t="s">
        <v>2834</v>
      </c>
      <c r="F195" s="12" t="s">
        <v>2952</v>
      </c>
      <c r="G195" s="12" t="s">
        <v>2953</v>
      </c>
      <c r="H195" s="12" t="s">
        <v>1536</v>
      </c>
      <c r="I195" s="12" t="s">
        <v>1157</v>
      </c>
      <c r="J195" s="12" t="s">
        <v>1156</v>
      </c>
      <c r="K195" s="12" t="s">
        <v>1110</v>
      </c>
      <c r="L195" s="12" t="s">
        <v>1157</v>
      </c>
      <c r="M195" s="12" t="s">
        <v>1158</v>
      </c>
      <c r="N195" s="12" t="s">
        <v>254</v>
      </c>
      <c r="O195" s="12">
        <v>255</v>
      </c>
      <c r="P195" s="116">
        <v>2441.88</v>
      </c>
      <c r="Q195" s="12">
        <v>0</v>
      </c>
      <c r="R195" s="12" t="s">
        <v>254</v>
      </c>
      <c r="S195" s="12" t="s">
        <v>346</v>
      </c>
      <c r="T195" s="12" t="s">
        <v>2826</v>
      </c>
      <c r="U195" s="116">
        <v>3108.297</v>
      </c>
      <c r="V195" s="116">
        <v>-666.41700000000003</v>
      </c>
      <c r="W195" s="120">
        <v>-0.27291145</v>
      </c>
      <c r="X195" s="116">
        <v>0</v>
      </c>
      <c r="Y195" s="120">
        <v>0</v>
      </c>
      <c r="Z195" s="12" t="s">
        <v>254</v>
      </c>
      <c r="AA195" s="12" t="s">
        <v>346</v>
      </c>
      <c r="AB195" s="12" t="s">
        <v>2833</v>
      </c>
      <c r="AC195" s="116">
        <v>3108.297</v>
      </c>
      <c r="AD195" s="116">
        <v>-666.41700000000003</v>
      </c>
      <c r="AE195" s="120">
        <v>-0.27291145</v>
      </c>
      <c r="AF195" s="12" t="s">
        <v>1552</v>
      </c>
    </row>
    <row r="196" spans="2:32" ht="28.8" x14ac:dyDescent="0.3">
      <c r="B196" s="12" t="s">
        <v>1105</v>
      </c>
      <c r="C196" s="12" t="s">
        <v>304</v>
      </c>
      <c r="D196" s="12" t="s">
        <v>330</v>
      </c>
      <c r="E196" s="12" t="s">
        <v>2834</v>
      </c>
      <c r="F196" s="12" t="s">
        <v>2952</v>
      </c>
      <c r="G196" s="12" t="s">
        <v>2953</v>
      </c>
      <c r="H196" s="12" t="s">
        <v>1536</v>
      </c>
      <c r="I196" s="12" t="s">
        <v>1157</v>
      </c>
      <c r="J196" s="12" t="s">
        <v>1163</v>
      </c>
      <c r="K196" s="12" t="s">
        <v>1110</v>
      </c>
      <c r="L196" s="12" t="s">
        <v>1157</v>
      </c>
      <c r="M196" s="12" t="s">
        <v>1164</v>
      </c>
      <c r="N196" s="12" t="s">
        <v>254</v>
      </c>
      <c r="O196" s="12">
        <v>297</v>
      </c>
      <c r="P196" s="116">
        <v>3250.3679999999999</v>
      </c>
      <c r="Q196" s="12">
        <v>0</v>
      </c>
      <c r="R196" s="12" t="s">
        <v>254</v>
      </c>
      <c r="S196" s="12" t="s">
        <v>346</v>
      </c>
      <c r="T196" s="12" t="s">
        <v>2826</v>
      </c>
      <c r="U196" s="116">
        <v>3881.4038999999998</v>
      </c>
      <c r="V196" s="116">
        <v>-631.03589999999997</v>
      </c>
      <c r="W196" s="120">
        <v>-0.19414291</v>
      </c>
      <c r="X196" s="116">
        <v>0</v>
      </c>
      <c r="Y196" s="120">
        <v>0</v>
      </c>
      <c r="Z196" s="12" t="s">
        <v>254</v>
      </c>
      <c r="AA196" s="12" t="s">
        <v>346</v>
      </c>
      <c r="AB196" s="12" t="s">
        <v>2833</v>
      </c>
      <c r="AC196" s="116">
        <v>3881.4038999999998</v>
      </c>
      <c r="AD196" s="116">
        <v>-631.03589999999997</v>
      </c>
      <c r="AE196" s="120">
        <v>-0.19414291</v>
      </c>
      <c r="AF196" s="12" t="s">
        <v>1552</v>
      </c>
    </row>
    <row r="197" spans="2:32" ht="28.8" x14ac:dyDescent="0.3">
      <c r="B197" s="12" t="s">
        <v>1105</v>
      </c>
      <c r="C197" s="12" t="s">
        <v>304</v>
      </c>
      <c r="D197" s="12" t="s">
        <v>330</v>
      </c>
      <c r="E197" s="12" t="s">
        <v>2834</v>
      </c>
      <c r="F197" s="12" t="s">
        <v>2952</v>
      </c>
      <c r="G197" s="12" t="s">
        <v>2953</v>
      </c>
      <c r="H197" s="12" t="s">
        <v>1536</v>
      </c>
      <c r="I197" s="12" t="s">
        <v>1157</v>
      </c>
      <c r="J197" s="12" t="s">
        <v>1169</v>
      </c>
      <c r="K197" s="12" t="s">
        <v>1110</v>
      </c>
      <c r="L197" s="12" t="s">
        <v>1157</v>
      </c>
      <c r="M197" s="12" t="s">
        <v>1170</v>
      </c>
      <c r="N197" s="12" t="s">
        <v>254</v>
      </c>
      <c r="O197" s="12">
        <v>39</v>
      </c>
      <c r="P197" s="116">
        <v>539.37</v>
      </c>
      <c r="Q197" s="12">
        <v>0</v>
      </c>
      <c r="R197" s="12" t="s">
        <v>254</v>
      </c>
      <c r="S197" s="12" t="s">
        <v>346</v>
      </c>
      <c r="T197" s="12" t="s">
        <v>805</v>
      </c>
      <c r="U197" s="116">
        <v>172.73099999999999</v>
      </c>
      <c r="V197" s="116">
        <v>366.63900000000001</v>
      </c>
      <c r="W197" s="120">
        <v>0.67975416</v>
      </c>
      <c r="X197" s="116">
        <v>366.63900000000001</v>
      </c>
      <c r="Y197" s="120">
        <v>0.67975416</v>
      </c>
      <c r="Z197" s="12" t="s">
        <v>254</v>
      </c>
      <c r="AA197" s="12" t="s">
        <v>346</v>
      </c>
      <c r="AB197" s="12" t="s">
        <v>2828</v>
      </c>
      <c r="AC197" s="116">
        <v>172.73099999999999</v>
      </c>
      <c r="AD197" s="116">
        <v>366.63900000000001</v>
      </c>
      <c r="AE197" s="120">
        <v>0.67975416</v>
      </c>
      <c r="AF197" s="12" t="s">
        <v>1552</v>
      </c>
    </row>
    <row r="198" spans="2:32" ht="28.8" x14ac:dyDescent="0.3">
      <c r="B198" s="12" t="s">
        <v>1105</v>
      </c>
      <c r="C198" s="12" t="s">
        <v>304</v>
      </c>
      <c r="D198" s="12" t="s">
        <v>330</v>
      </c>
      <c r="E198" s="12" t="s">
        <v>2834</v>
      </c>
      <c r="F198" s="12" t="s">
        <v>2952</v>
      </c>
      <c r="G198" s="12" t="s">
        <v>2953</v>
      </c>
      <c r="H198" s="12" t="s">
        <v>1536</v>
      </c>
      <c r="I198" s="12" t="s">
        <v>1111</v>
      </c>
      <c r="J198" s="12" t="s">
        <v>1175</v>
      </c>
      <c r="K198" s="12" t="s">
        <v>1176</v>
      </c>
      <c r="L198" s="12" t="s">
        <v>1111</v>
      </c>
      <c r="M198" s="12" t="s">
        <v>1177</v>
      </c>
      <c r="N198" s="12" t="s">
        <v>256</v>
      </c>
      <c r="O198" s="12">
        <v>204</v>
      </c>
      <c r="P198" s="116">
        <v>263.36399999999998</v>
      </c>
      <c r="Q198" s="12">
        <v>0</v>
      </c>
      <c r="R198" s="12" t="s">
        <v>259</v>
      </c>
      <c r="S198" s="12" t="s">
        <v>2846</v>
      </c>
      <c r="T198" s="12" t="s">
        <v>2826</v>
      </c>
      <c r="U198" s="116">
        <v>379.6848</v>
      </c>
      <c r="V198" s="116">
        <v>-116.32080000000001</v>
      </c>
      <c r="W198" s="120">
        <v>-0.44167311999999997</v>
      </c>
      <c r="X198" s="116">
        <v>0</v>
      </c>
      <c r="Y198" s="120">
        <v>0</v>
      </c>
      <c r="Z198" s="12" t="s">
        <v>256</v>
      </c>
      <c r="AA198" s="12" t="s">
        <v>346</v>
      </c>
      <c r="AB198" s="12" t="s">
        <v>2827</v>
      </c>
      <c r="AC198" s="116">
        <v>263.36399999999998</v>
      </c>
      <c r="AD198" s="116">
        <v>0</v>
      </c>
      <c r="AE198" s="120">
        <v>0</v>
      </c>
      <c r="AF198" s="12" t="s">
        <v>1552</v>
      </c>
    </row>
    <row r="199" spans="2:32" ht="28.8" x14ac:dyDescent="0.3">
      <c r="B199" s="12" t="s">
        <v>1105</v>
      </c>
      <c r="C199" s="12" t="s">
        <v>304</v>
      </c>
      <c r="D199" s="12" t="s">
        <v>330</v>
      </c>
      <c r="E199" s="12" t="s">
        <v>2834</v>
      </c>
      <c r="F199" s="12" t="s">
        <v>2952</v>
      </c>
      <c r="G199" s="12" t="s">
        <v>2953</v>
      </c>
      <c r="H199" s="12" t="s">
        <v>1536</v>
      </c>
      <c r="I199" s="12" t="s">
        <v>1111</v>
      </c>
      <c r="J199" s="12" t="s">
        <v>1181</v>
      </c>
      <c r="K199" s="12" t="s">
        <v>1176</v>
      </c>
      <c r="L199" s="12" t="s">
        <v>1111</v>
      </c>
      <c r="M199" s="12" t="s">
        <v>1182</v>
      </c>
      <c r="N199" s="12" t="s">
        <v>256</v>
      </c>
      <c r="O199" s="12">
        <v>309</v>
      </c>
      <c r="P199" s="116">
        <v>598.37850000000003</v>
      </c>
      <c r="Q199" s="12">
        <v>0</v>
      </c>
      <c r="R199" s="12" t="s">
        <v>259</v>
      </c>
      <c r="S199" s="12" t="s">
        <v>2846</v>
      </c>
      <c r="T199" s="12" t="s">
        <v>2826</v>
      </c>
      <c r="U199" s="116">
        <v>689.93520000000001</v>
      </c>
      <c r="V199" s="116">
        <v>-91.556700000000006</v>
      </c>
      <c r="W199" s="120">
        <v>-0.15300800000000001</v>
      </c>
      <c r="X199" s="116">
        <v>0</v>
      </c>
      <c r="Y199" s="120">
        <v>0</v>
      </c>
      <c r="Z199" s="12" t="s">
        <v>256</v>
      </c>
      <c r="AA199" s="12" t="s">
        <v>346</v>
      </c>
      <c r="AB199" s="12" t="s">
        <v>2827</v>
      </c>
      <c r="AC199" s="116">
        <v>598.37850000000003</v>
      </c>
      <c r="AD199" s="116">
        <v>0</v>
      </c>
      <c r="AE199" s="120">
        <v>0</v>
      </c>
      <c r="AF199" s="12" t="s">
        <v>1552</v>
      </c>
    </row>
    <row r="200" spans="2:32" ht="28.8" x14ac:dyDescent="0.3">
      <c r="B200" s="12" t="s">
        <v>1105</v>
      </c>
      <c r="C200" s="12" t="s">
        <v>304</v>
      </c>
      <c r="D200" s="12" t="s">
        <v>330</v>
      </c>
      <c r="E200" s="12" t="s">
        <v>2834</v>
      </c>
      <c r="F200" s="12" t="s">
        <v>2952</v>
      </c>
      <c r="G200" s="12" t="s">
        <v>2953</v>
      </c>
      <c r="H200" s="12" t="s">
        <v>1536</v>
      </c>
      <c r="I200" s="12" t="s">
        <v>1111</v>
      </c>
      <c r="J200" s="12" t="s">
        <v>1185</v>
      </c>
      <c r="K200" s="12" t="s">
        <v>1176</v>
      </c>
      <c r="L200" s="12" t="s">
        <v>1111</v>
      </c>
      <c r="M200" s="12" t="s">
        <v>1186</v>
      </c>
      <c r="N200" s="12" t="s">
        <v>256</v>
      </c>
      <c r="O200" s="12">
        <v>281</v>
      </c>
      <c r="P200" s="116">
        <v>703.06200000000001</v>
      </c>
      <c r="Q200" s="12">
        <v>0</v>
      </c>
      <c r="R200" s="12"/>
      <c r="S200" s="12"/>
      <c r="T200" s="12"/>
      <c r="U200" s="116">
        <v>0</v>
      </c>
      <c r="V200" s="116"/>
      <c r="W200" s="120"/>
      <c r="X200" s="116">
        <v>0</v>
      </c>
      <c r="Y200" s="120">
        <v>0</v>
      </c>
      <c r="Z200" s="12" t="s">
        <v>256</v>
      </c>
      <c r="AA200" s="12" t="s">
        <v>346</v>
      </c>
      <c r="AB200" s="12" t="s">
        <v>2827</v>
      </c>
      <c r="AC200" s="116">
        <v>703.06200000000001</v>
      </c>
      <c r="AD200" s="116">
        <v>0</v>
      </c>
      <c r="AE200" s="120">
        <v>0</v>
      </c>
      <c r="AF200" s="12" t="s">
        <v>1552</v>
      </c>
    </row>
    <row r="201" spans="2:32" ht="28.8" x14ac:dyDescent="0.3">
      <c r="B201" s="12" t="s">
        <v>1105</v>
      </c>
      <c r="C201" s="12" t="s">
        <v>304</v>
      </c>
      <c r="D201" s="12" t="s">
        <v>330</v>
      </c>
      <c r="E201" s="12" t="s">
        <v>2834</v>
      </c>
      <c r="F201" s="12" t="s">
        <v>2952</v>
      </c>
      <c r="G201" s="12" t="s">
        <v>2953</v>
      </c>
      <c r="H201" s="12" t="s">
        <v>1536</v>
      </c>
      <c r="I201" s="12" t="s">
        <v>1132</v>
      </c>
      <c r="J201" s="12" t="s">
        <v>1189</v>
      </c>
      <c r="K201" s="12" t="s">
        <v>1176</v>
      </c>
      <c r="L201" s="12" t="s">
        <v>1132</v>
      </c>
      <c r="M201" s="12" t="s">
        <v>1190</v>
      </c>
      <c r="N201" s="12" t="s">
        <v>256</v>
      </c>
      <c r="O201" s="12">
        <v>318</v>
      </c>
      <c r="P201" s="116">
        <v>1249.74</v>
      </c>
      <c r="Q201" s="12">
        <v>0</v>
      </c>
      <c r="R201" s="12" t="s">
        <v>260</v>
      </c>
      <c r="S201" s="12" t="s">
        <v>2846</v>
      </c>
      <c r="T201" s="12" t="s">
        <v>805</v>
      </c>
      <c r="U201" s="116">
        <v>756.10860000000002</v>
      </c>
      <c r="V201" s="116">
        <v>493.63139999999999</v>
      </c>
      <c r="W201" s="120">
        <v>0.39498728</v>
      </c>
      <c r="X201" s="116">
        <v>493.63139999999999</v>
      </c>
      <c r="Y201" s="120">
        <v>0.39498728</v>
      </c>
      <c r="Z201" s="12" t="s">
        <v>260</v>
      </c>
      <c r="AA201" s="12" t="s">
        <v>2846</v>
      </c>
      <c r="AB201" s="12" t="s">
        <v>2949</v>
      </c>
      <c r="AC201" s="116">
        <v>756.10860000000002</v>
      </c>
      <c r="AD201" s="116">
        <v>493.63139999999999</v>
      </c>
      <c r="AE201" s="120">
        <v>0.39498728</v>
      </c>
      <c r="AF201" s="12" t="s">
        <v>1552</v>
      </c>
    </row>
    <row r="202" spans="2:32" ht="28.8" x14ac:dyDescent="0.3">
      <c r="B202" s="12" t="s">
        <v>1105</v>
      </c>
      <c r="C202" s="12" t="s">
        <v>304</v>
      </c>
      <c r="D202" s="12" t="s">
        <v>330</v>
      </c>
      <c r="E202" s="12" t="s">
        <v>2834</v>
      </c>
      <c r="F202" s="12" t="s">
        <v>2952</v>
      </c>
      <c r="G202" s="12" t="s">
        <v>2953</v>
      </c>
      <c r="H202" s="12" t="s">
        <v>1536</v>
      </c>
      <c r="I202" s="12" t="s">
        <v>1132</v>
      </c>
      <c r="J202" s="12" t="s">
        <v>1193</v>
      </c>
      <c r="K202" s="12" t="s">
        <v>1176</v>
      </c>
      <c r="L202" s="12" t="s">
        <v>1132</v>
      </c>
      <c r="M202" s="12" t="s">
        <v>1194</v>
      </c>
      <c r="N202" s="12" t="s">
        <v>256</v>
      </c>
      <c r="O202" s="12">
        <v>36</v>
      </c>
      <c r="P202" s="116">
        <v>149.68799999999999</v>
      </c>
      <c r="Q202" s="12">
        <v>0</v>
      </c>
      <c r="R202" s="12"/>
      <c r="S202" s="12"/>
      <c r="T202" s="12"/>
      <c r="U202" s="116">
        <v>0</v>
      </c>
      <c r="V202" s="116"/>
      <c r="W202" s="120"/>
      <c r="X202" s="116">
        <v>0</v>
      </c>
      <c r="Y202" s="120">
        <v>0</v>
      </c>
      <c r="Z202" s="12" t="s">
        <v>256</v>
      </c>
      <c r="AA202" s="12" t="s">
        <v>346</v>
      </c>
      <c r="AB202" s="12" t="s">
        <v>2827</v>
      </c>
      <c r="AC202" s="116">
        <v>149.68799999999999</v>
      </c>
      <c r="AD202" s="116">
        <v>0</v>
      </c>
      <c r="AE202" s="120">
        <v>0</v>
      </c>
      <c r="AF202" s="12" t="s">
        <v>1552</v>
      </c>
    </row>
    <row r="203" spans="2:32" ht="28.8" x14ac:dyDescent="0.3">
      <c r="B203" s="12" t="s">
        <v>1105</v>
      </c>
      <c r="C203" s="12" t="s">
        <v>304</v>
      </c>
      <c r="D203" s="12" t="s">
        <v>330</v>
      </c>
      <c r="E203" s="12" t="s">
        <v>2834</v>
      </c>
      <c r="F203" s="12" t="s">
        <v>2952</v>
      </c>
      <c r="G203" s="12" t="s">
        <v>2953</v>
      </c>
      <c r="H203" s="12" t="s">
        <v>1536</v>
      </c>
      <c r="I203" s="12" t="s">
        <v>1132</v>
      </c>
      <c r="J203" s="12" t="s">
        <v>1197</v>
      </c>
      <c r="K203" s="12" t="s">
        <v>1176</v>
      </c>
      <c r="L203" s="12" t="s">
        <v>1132</v>
      </c>
      <c r="M203" s="12" t="s">
        <v>1198</v>
      </c>
      <c r="N203" s="12" t="s">
        <v>256</v>
      </c>
      <c r="O203" s="12">
        <v>87</v>
      </c>
      <c r="P203" s="116">
        <v>410.29199999999997</v>
      </c>
      <c r="Q203" s="12">
        <v>0</v>
      </c>
      <c r="R203" s="12" t="s">
        <v>260</v>
      </c>
      <c r="S203" s="12" t="s">
        <v>2846</v>
      </c>
      <c r="T203" s="12" t="s">
        <v>805</v>
      </c>
      <c r="U203" s="116">
        <v>403.29719999999998</v>
      </c>
      <c r="V203" s="116">
        <v>6.9947999999999997</v>
      </c>
      <c r="W203" s="120">
        <v>1.704835E-2</v>
      </c>
      <c r="X203" s="116">
        <v>6.9947999999999997</v>
      </c>
      <c r="Y203" s="120">
        <v>1.704835E-2</v>
      </c>
      <c r="Z203" s="12" t="s">
        <v>260</v>
      </c>
      <c r="AA203" s="12" t="s">
        <v>2846</v>
      </c>
      <c r="AB203" s="12" t="s">
        <v>2949</v>
      </c>
      <c r="AC203" s="116">
        <v>403.29719999999998</v>
      </c>
      <c r="AD203" s="116">
        <v>6.9947999999999997</v>
      </c>
      <c r="AE203" s="120">
        <v>1.704835E-2</v>
      </c>
      <c r="AF203" s="12" t="s">
        <v>1552</v>
      </c>
    </row>
    <row r="204" spans="2:32" ht="28.8" x14ac:dyDescent="0.3">
      <c r="B204" s="12" t="s">
        <v>1105</v>
      </c>
      <c r="C204" s="12" t="s">
        <v>304</v>
      </c>
      <c r="D204" s="12" t="s">
        <v>330</v>
      </c>
      <c r="E204" s="12" t="s">
        <v>2834</v>
      </c>
      <c r="F204" s="12" t="s">
        <v>2952</v>
      </c>
      <c r="G204" s="12" t="s">
        <v>2953</v>
      </c>
      <c r="H204" s="12" t="s">
        <v>1536</v>
      </c>
      <c r="I204" s="12" t="s">
        <v>1132</v>
      </c>
      <c r="J204" s="12" t="s">
        <v>1201</v>
      </c>
      <c r="K204" s="12" t="s">
        <v>1176</v>
      </c>
      <c r="L204" s="12" t="s">
        <v>1132</v>
      </c>
      <c r="M204" s="12" t="s">
        <v>1202</v>
      </c>
      <c r="N204" s="12" t="s">
        <v>256</v>
      </c>
      <c r="O204" s="12">
        <v>596</v>
      </c>
      <c r="P204" s="116">
        <v>3558.12</v>
      </c>
      <c r="Q204" s="12">
        <v>0</v>
      </c>
      <c r="R204" s="12" t="s">
        <v>260</v>
      </c>
      <c r="S204" s="12" t="s">
        <v>2846</v>
      </c>
      <c r="T204" s="12" t="s">
        <v>2826</v>
      </c>
      <c r="U204" s="116">
        <v>4930.0523999999996</v>
      </c>
      <c r="V204" s="116">
        <v>-1371.9323999999999</v>
      </c>
      <c r="W204" s="120">
        <v>-0.38557788999999998</v>
      </c>
      <c r="X204" s="116">
        <v>0</v>
      </c>
      <c r="Y204" s="120">
        <v>0</v>
      </c>
      <c r="Z204" s="12" t="s">
        <v>256</v>
      </c>
      <c r="AA204" s="12" t="s">
        <v>346</v>
      </c>
      <c r="AB204" s="12" t="s">
        <v>2827</v>
      </c>
      <c r="AC204" s="116">
        <v>3558.12</v>
      </c>
      <c r="AD204" s="116">
        <v>0</v>
      </c>
      <c r="AE204" s="120">
        <v>0</v>
      </c>
      <c r="AF204" s="12" t="s">
        <v>1552</v>
      </c>
    </row>
    <row r="205" spans="2:32" ht="28.8" x14ac:dyDescent="0.3">
      <c r="B205" s="12" t="s">
        <v>1105</v>
      </c>
      <c r="C205" s="12" t="s">
        <v>304</v>
      </c>
      <c r="D205" s="12" t="s">
        <v>330</v>
      </c>
      <c r="E205" s="12" t="s">
        <v>2834</v>
      </c>
      <c r="F205" s="12" t="s">
        <v>2952</v>
      </c>
      <c r="G205" s="12" t="s">
        <v>2953</v>
      </c>
      <c r="H205" s="12" t="s">
        <v>1536</v>
      </c>
      <c r="I205" s="12" t="s">
        <v>1157</v>
      </c>
      <c r="J205" s="12" t="s">
        <v>1205</v>
      </c>
      <c r="K205" s="12" t="s">
        <v>1176</v>
      </c>
      <c r="L205" s="12" t="s">
        <v>1157</v>
      </c>
      <c r="M205" s="12" t="s">
        <v>1206</v>
      </c>
      <c r="N205" s="12" t="s">
        <v>256</v>
      </c>
      <c r="O205" s="12">
        <v>137</v>
      </c>
      <c r="P205" s="116">
        <v>1764.56</v>
      </c>
      <c r="Q205" s="12">
        <v>0</v>
      </c>
      <c r="R205" s="12" t="s">
        <v>254</v>
      </c>
      <c r="S205" s="12" t="s">
        <v>2846</v>
      </c>
      <c r="T205" s="12" t="s">
        <v>805</v>
      </c>
      <c r="U205" s="116">
        <v>1342.1615999999999</v>
      </c>
      <c r="V205" s="116">
        <v>422.39839999999998</v>
      </c>
      <c r="W205" s="120">
        <v>0.23937887999999999</v>
      </c>
      <c r="X205" s="116">
        <v>422.39839999999998</v>
      </c>
      <c r="Y205" s="120">
        <v>0.23937887999999999</v>
      </c>
      <c r="Z205" s="12" t="s">
        <v>254</v>
      </c>
      <c r="AA205" s="12" t="s">
        <v>2846</v>
      </c>
      <c r="AB205" s="12" t="s">
        <v>2949</v>
      </c>
      <c r="AC205" s="116">
        <v>1342.1615999999999</v>
      </c>
      <c r="AD205" s="116">
        <v>422.39839999999998</v>
      </c>
      <c r="AE205" s="120">
        <v>0.23937887999999999</v>
      </c>
      <c r="AF205" s="12" t="s">
        <v>1552</v>
      </c>
    </row>
    <row r="206" spans="2:32" ht="28.8" x14ac:dyDescent="0.3">
      <c r="B206" s="12" t="s">
        <v>1105</v>
      </c>
      <c r="C206" s="12" t="s">
        <v>304</v>
      </c>
      <c r="D206" s="12" t="s">
        <v>330</v>
      </c>
      <c r="E206" s="12" t="s">
        <v>2834</v>
      </c>
      <c r="F206" s="12" t="s">
        <v>2952</v>
      </c>
      <c r="G206" s="12" t="s">
        <v>2953</v>
      </c>
      <c r="H206" s="12" t="s">
        <v>1536</v>
      </c>
      <c r="I206" s="12" t="s">
        <v>1157</v>
      </c>
      <c r="J206" s="12" t="s">
        <v>1209</v>
      </c>
      <c r="K206" s="12" t="s">
        <v>1176</v>
      </c>
      <c r="L206" s="12" t="s">
        <v>1157</v>
      </c>
      <c r="M206" s="12" t="s">
        <v>1210</v>
      </c>
      <c r="N206" s="12" t="s">
        <v>256</v>
      </c>
      <c r="O206" s="12">
        <v>359</v>
      </c>
      <c r="P206" s="116">
        <v>6321.99</v>
      </c>
      <c r="Q206" s="12">
        <v>0</v>
      </c>
      <c r="R206" s="12" t="s">
        <v>254</v>
      </c>
      <c r="S206" s="12" t="s">
        <v>2846</v>
      </c>
      <c r="T206" s="12" t="s">
        <v>805</v>
      </c>
      <c r="U206" s="116">
        <v>2371.6976</v>
      </c>
      <c r="V206" s="116">
        <v>3950.2923999999998</v>
      </c>
      <c r="W206" s="120">
        <v>0.62484952000000005</v>
      </c>
      <c r="X206" s="116">
        <v>3950.2923999999998</v>
      </c>
      <c r="Y206" s="120">
        <v>0.62484952000000005</v>
      </c>
      <c r="Z206" s="12" t="s">
        <v>254</v>
      </c>
      <c r="AA206" s="12" t="s">
        <v>2846</v>
      </c>
      <c r="AB206" s="12" t="s">
        <v>2949</v>
      </c>
      <c r="AC206" s="116">
        <v>2371.6976</v>
      </c>
      <c r="AD206" s="116">
        <v>3950.2923999999998</v>
      </c>
      <c r="AE206" s="120">
        <v>0.62484952000000005</v>
      </c>
      <c r="AF206" s="12" t="s">
        <v>1552</v>
      </c>
    </row>
    <row r="207" spans="2:32" ht="28.8" x14ac:dyDescent="0.3">
      <c r="B207" s="12" t="s">
        <v>1105</v>
      </c>
      <c r="C207" s="12" t="s">
        <v>304</v>
      </c>
      <c r="D207" s="12" t="s">
        <v>330</v>
      </c>
      <c r="E207" s="12" t="s">
        <v>2834</v>
      </c>
      <c r="F207" s="12" t="s">
        <v>2952</v>
      </c>
      <c r="G207" s="12" t="s">
        <v>2953</v>
      </c>
      <c r="H207" s="12" t="s">
        <v>1536</v>
      </c>
      <c r="I207" s="12" t="s">
        <v>1157</v>
      </c>
      <c r="J207" s="12" t="s">
        <v>1213</v>
      </c>
      <c r="K207" s="12" t="s">
        <v>1176</v>
      </c>
      <c r="L207" s="12" t="s">
        <v>1157</v>
      </c>
      <c r="M207" s="12" t="s">
        <v>1214</v>
      </c>
      <c r="N207" s="12" t="s">
        <v>256</v>
      </c>
      <c r="O207" s="12">
        <v>310</v>
      </c>
      <c r="P207" s="116">
        <v>7092.8</v>
      </c>
      <c r="Q207" s="12">
        <v>0</v>
      </c>
      <c r="R207" s="12" t="s">
        <v>254</v>
      </c>
      <c r="S207" s="12" t="s">
        <v>2846</v>
      </c>
      <c r="T207" s="12" t="s">
        <v>805</v>
      </c>
      <c r="U207" s="116">
        <v>7038.1779999999999</v>
      </c>
      <c r="V207" s="116">
        <v>54.622</v>
      </c>
      <c r="W207" s="120">
        <v>7.7010500000000001E-3</v>
      </c>
      <c r="X207" s="116">
        <v>54.622</v>
      </c>
      <c r="Y207" s="120">
        <v>7.7010500000000001E-3</v>
      </c>
      <c r="Z207" s="12" t="s">
        <v>254</v>
      </c>
      <c r="AA207" s="12" t="s">
        <v>2846</v>
      </c>
      <c r="AB207" s="12" t="s">
        <v>2949</v>
      </c>
      <c r="AC207" s="116">
        <v>7038.1779999999999</v>
      </c>
      <c r="AD207" s="116">
        <v>54.622</v>
      </c>
      <c r="AE207" s="120">
        <v>7.7010500000000001E-3</v>
      </c>
      <c r="AF207" s="12" t="s">
        <v>1552</v>
      </c>
    </row>
    <row r="208" spans="2:32" ht="28.8" x14ac:dyDescent="0.3">
      <c r="B208" s="12" t="s">
        <v>1105</v>
      </c>
      <c r="C208" s="12" t="s">
        <v>304</v>
      </c>
      <c r="D208" s="12" t="s">
        <v>330</v>
      </c>
      <c r="E208" s="12" t="s">
        <v>2834</v>
      </c>
      <c r="F208" s="12" t="s">
        <v>2952</v>
      </c>
      <c r="G208" s="12" t="s">
        <v>2953</v>
      </c>
      <c r="H208" s="12" t="s">
        <v>1536</v>
      </c>
      <c r="I208" s="12" t="s">
        <v>1111</v>
      </c>
      <c r="J208" s="12" t="s">
        <v>1217</v>
      </c>
      <c r="K208" s="12" t="s">
        <v>1218</v>
      </c>
      <c r="L208" s="12" t="s">
        <v>1111</v>
      </c>
      <c r="M208" s="12" t="s">
        <v>1219</v>
      </c>
      <c r="N208" s="12" t="s">
        <v>259</v>
      </c>
      <c r="O208" s="12">
        <v>152</v>
      </c>
      <c r="P208" s="116">
        <v>3508.16</v>
      </c>
      <c r="Q208" s="12">
        <v>0</v>
      </c>
      <c r="R208" s="12"/>
      <c r="S208" s="12"/>
      <c r="T208" s="12"/>
      <c r="U208" s="116">
        <v>0</v>
      </c>
      <c r="V208" s="116"/>
      <c r="W208" s="120"/>
      <c r="X208" s="116">
        <v>0</v>
      </c>
      <c r="Y208" s="120">
        <v>0</v>
      </c>
      <c r="Z208" s="12" t="s">
        <v>259</v>
      </c>
      <c r="AA208" s="12" t="s">
        <v>346</v>
      </c>
      <c r="AB208" s="12" t="s">
        <v>2827</v>
      </c>
      <c r="AC208" s="116">
        <v>3508.16</v>
      </c>
      <c r="AD208" s="116">
        <v>0</v>
      </c>
      <c r="AE208" s="120">
        <v>0</v>
      </c>
      <c r="AF208" s="12" t="s">
        <v>1552</v>
      </c>
    </row>
    <row r="209" spans="2:32" ht="28.8" x14ac:dyDescent="0.3">
      <c r="B209" s="12" t="s">
        <v>1105</v>
      </c>
      <c r="C209" s="12" t="s">
        <v>304</v>
      </c>
      <c r="D209" s="12" t="s">
        <v>330</v>
      </c>
      <c r="E209" s="12" t="s">
        <v>2834</v>
      </c>
      <c r="F209" s="12" t="s">
        <v>2952</v>
      </c>
      <c r="G209" s="12" t="s">
        <v>2953</v>
      </c>
      <c r="H209" s="12" t="s">
        <v>1536</v>
      </c>
      <c r="I209" s="12" t="s">
        <v>1111</v>
      </c>
      <c r="J209" s="12" t="s">
        <v>1222</v>
      </c>
      <c r="K209" s="12" t="s">
        <v>1218</v>
      </c>
      <c r="L209" s="12" t="s">
        <v>1111</v>
      </c>
      <c r="M209" s="12" t="s">
        <v>1223</v>
      </c>
      <c r="N209" s="12" t="s">
        <v>259</v>
      </c>
      <c r="O209" s="12">
        <v>416</v>
      </c>
      <c r="P209" s="116">
        <v>11856</v>
      </c>
      <c r="Q209" s="12">
        <v>0</v>
      </c>
      <c r="R209" s="12"/>
      <c r="S209" s="12"/>
      <c r="T209" s="12"/>
      <c r="U209" s="116">
        <v>0</v>
      </c>
      <c r="V209" s="116"/>
      <c r="W209" s="120"/>
      <c r="X209" s="116">
        <v>0</v>
      </c>
      <c r="Y209" s="120">
        <v>0</v>
      </c>
      <c r="Z209" s="12" t="s">
        <v>259</v>
      </c>
      <c r="AA209" s="12" t="s">
        <v>346</v>
      </c>
      <c r="AB209" s="12" t="s">
        <v>2827</v>
      </c>
      <c r="AC209" s="116">
        <v>11856</v>
      </c>
      <c r="AD209" s="116">
        <v>0</v>
      </c>
      <c r="AE209" s="120">
        <v>0</v>
      </c>
      <c r="AF209" s="12" t="s">
        <v>1552</v>
      </c>
    </row>
    <row r="210" spans="2:32" ht="28.8" x14ac:dyDescent="0.3">
      <c r="B210" s="12" t="s">
        <v>1105</v>
      </c>
      <c r="C210" s="12" t="s">
        <v>304</v>
      </c>
      <c r="D210" s="12" t="s">
        <v>330</v>
      </c>
      <c r="E210" s="12" t="s">
        <v>2834</v>
      </c>
      <c r="F210" s="12" t="s">
        <v>2952</v>
      </c>
      <c r="G210" s="12" t="s">
        <v>2953</v>
      </c>
      <c r="H210" s="12" t="s">
        <v>1536</v>
      </c>
      <c r="I210" s="12" t="s">
        <v>1111</v>
      </c>
      <c r="J210" s="12" t="s">
        <v>1226</v>
      </c>
      <c r="K210" s="12" t="s">
        <v>1218</v>
      </c>
      <c r="L210" s="12" t="s">
        <v>1111</v>
      </c>
      <c r="M210" s="12" t="s">
        <v>1227</v>
      </c>
      <c r="N210" s="12" t="s">
        <v>259</v>
      </c>
      <c r="O210" s="12">
        <v>584</v>
      </c>
      <c r="P210" s="116">
        <v>17826.016</v>
      </c>
      <c r="Q210" s="12">
        <v>0</v>
      </c>
      <c r="R210" s="12" t="s">
        <v>259</v>
      </c>
      <c r="S210" s="12" t="s">
        <v>346</v>
      </c>
      <c r="T210" s="12" t="s">
        <v>805</v>
      </c>
      <c r="U210" s="116">
        <v>11430.2816</v>
      </c>
      <c r="V210" s="116">
        <v>6395.7344000000003</v>
      </c>
      <c r="W210" s="120">
        <v>0.35878652999999999</v>
      </c>
      <c r="X210" s="116">
        <v>6395.7344000000003</v>
      </c>
      <c r="Y210" s="120">
        <v>0.35878652999999999</v>
      </c>
      <c r="Z210" s="12" t="s">
        <v>259</v>
      </c>
      <c r="AA210" s="12" t="s">
        <v>346</v>
      </c>
      <c r="AB210" s="12" t="s">
        <v>2828</v>
      </c>
      <c r="AC210" s="116">
        <v>11430.2816</v>
      </c>
      <c r="AD210" s="116">
        <v>6395.7344000000003</v>
      </c>
      <c r="AE210" s="120">
        <v>0.35878652999999999</v>
      </c>
      <c r="AF210" s="12" t="s">
        <v>1552</v>
      </c>
    </row>
    <row r="211" spans="2:32" ht="28.8" x14ac:dyDescent="0.3">
      <c r="B211" s="12" t="s">
        <v>1105</v>
      </c>
      <c r="C211" s="12" t="s">
        <v>304</v>
      </c>
      <c r="D211" s="12" t="s">
        <v>330</v>
      </c>
      <c r="E211" s="12" t="s">
        <v>2834</v>
      </c>
      <c r="F211" s="12" t="s">
        <v>2952</v>
      </c>
      <c r="G211" s="12" t="s">
        <v>2953</v>
      </c>
      <c r="H211" s="12" t="s">
        <v>1536</v>
      </c>
      <c r="I211" s="12" t="s">
        <v>1132</v>
      </c>
      <c r="J211" s="12" t="s">
        <v>1230</v>
      </c>
      <c r="K211" s="12" t="s">
        <v>1218</v>
      </c>
      <c r="L211" s="12" t="s">
        <v>1132</v>
      </c>
      <c r="M211" s="12" t="s">
        <v>1231</v>
      </c>
      <c r="N211" s="12" t="s">
        <v>259</v>
      </c>
      <c r="O211" s="12">
        <v>562</v>
      </c>
      <c r="P211" s="116">
        <v>27672.880000000001</v>
      </c>
      <c r="Q211" s="12">
        <v>0</v>
      </c>
      <c r="R211" s="12" t="s">
        <v>260</v>
      </c>
      <c r="S211" s="12" t="s">
        <v>2846</v>
      </c>
      <c r="T211" s="12" t="s">
        <v>805</v>
      </c>
      <c r="U211" s="116">
        <v>18047.393599999999</v>
      </c>
      <c r="V211" s="116">
        <v>9625.4863999999998</v>
      </c>
      <c r="W211" s="120">
        <v>0.34783102999999999</v>
      </c>
      <c r="X211" s="116">
        <v>9625.4863999999998</v>
      </c>
      <c r="Y211" s="120">
        <v>0.34783102999999999</v>
      </c>
      <c r="Z211" s="12" t="s">
        <v>260</v>
      </c>
      <c r="AA211" s="12" t="s">
        <v>2846</v>
      </c>
      <c r="AB211" s="12" t="s">
        <v>2949</v>
      </c>
      <c r="AC211" s="116">
        <v>18047.393599999999</v>
      </c>
      <c r="AD211" s="116">
        <v>9625.4863999999998</v>
      </c>
      <c r="AE211" s="120">
        <v>0.34783102999999999</v>
      </c>
      <c r="AF211" s="12" t="s">
        <v>1552</v>
      </c>
    </row>
    <row r="212" spans="2:32" ht="28.8" x14ac:dyDescent="0.3">
      <c r="B212" s="12" t="s">
        <v>1105</v>
      </c>
      <c r="C212" s="12" t="s">
        <v>304</v>
      </c>
      <c r="D212" s="12" t="s">
        <v>330</v>
      </c>
      <c r="E212" s="12" t="s">
        <v>2834</v>
      </c>
      <c r="F212" s="12" t="s">
        <v>2952</v>
      </c>
      <c r="G212" s="12" t="s">
        <v>2953</v>
      </c>
      <c r="H212" s="12" t="s">
        <v>1536</v>
      </c>
      <c r="I212" s="12" t="s">
        <v>1132</v>
      </c>
      <c r="J212" s="12" t="s">
        <v>1234</v>
      </c>
      <c r="K212" s="12" t="s">
        <v>1218</v>
      </c>
      <c r="L212" s="12" t="s">
        <v>1132</v>
      </c>
      <c r="M212" s="12" t="s">
        <v>1235</v>
      </c>
      <c r="N212" s="12" t="s">
        <v>259</v>
      </c>
      <c r="O212" s="12">
        <v>372</v>
      </c>
      <c r="P212" s="116">
        <v>24886.799999999999</v>
      </c>
      <c r="Q212" s="12">
        <v>0</v>
      </c>
      <c r="R212" s="12"/>
      <c r="S212" s="12"/>
      <c r="T212" s="12"/>
      <c r="U212" s="116">
        <v>0</v>
      </c>
      <c r="V212" s="116"/>
      <c r="W212" s="120"/>
      <c r="X212" s="116">
        <v>0</v>
      </c>
      <c r="Y212" s="120">
        <v>0</v>
      </c>
      <c r="Z212" s="12" t="s">
        <v>259</v>
      </c>
      <c r="AA212" s="12" t="s">
        <v>346</v>
      </c>
      <c r="AB212" s="12" t="s">
        <v>2827</v>
      </c>
      <c r="AC212" s="116">
        <v>24886.799999999999</v>
      </c>
      <c r="AD212" s="116">
        <v>0</v>
      </c>
      <c r="AE212" s="120">
        <v>0</v>
      </c>
      <c r="AF212" s="12" t="s">
        <v>1552</v>
      </c>
    </row>
    <row r="213" spans="2:32" ht="28.8" x14ac:dyDescent="0.3">
      <c r="B213" s="12" t="s">
        <v>1105</v>
      </c>
      <c r="C213" s="12" t="s">
        <v>304</v>
      </c>
      <c r="D213" s="12" t="s">
        <v>330</v>
      </c>
      <c r="E213" s="12" t="s">
        <v>2834</v>
      </c>
      <c r="F213" s="12" t="s">
        <v>2952</v>
      </c>
      <c r="G213" s="12" t="s">
        <v>2953</v>
      </c>
      <c r="H213" s="12" t="s">
        <v>1536</v>
      </c>
      <c r="I213" s="12" t="s">
        <v>1132</v>
      </c>
      <c r="J213" s="12" t="s">
        <v>1238</v>
      </c>
      <c r="K213" s="12" t="s">
        <v>1218</v>
      </c>
      <c r="L213" s="12" t="s">
        <v>1132</v>
      </c>
      <c r="M213" s="12" t="s">
        <v>1239</v>
      </c>
      <c r="N213" s="12" t="s">
        <v>259</v>
      </c>
      <c r="O213" s="12">
        <v>82</v>
      </c>
      <c r="P213" s="116">
        <v>5574.36</v>
      </c>
      <c r="Q213" s="12">
        <v>0</v>
      </c>
      <c r="R213" s="12"/>
      <c r="S213" s="12"/>
      <c r="T213" s="12"/>
      <c r="U213" s="116">
        <v>0</v>
      </c>
      <c r="V213" s="116"/>
      <c r="W213" s="120"/>
      <c r="X213" s="116">
        <v>0</v>
      </c>
      <c r="Y213" s="120">
        <v>0</v>
      </c>
      <c r="Z213" s="12" t="s">
        <v>259</v>
      </c>
      <c r="AA213" s="12" t="s">
        <v>346</v>
      </c>
      <c r="AB213" s="12" t="s">
        <v>2827</v>
      </c>
      <c r="AC213" s="116">
        <v>5574.36</v>
      </c>
      <c r="AD213" s="116">
        <v>0</v>
      </c>
      <c r="AE213" s="120">
        <v>0</v>
      </c>
      <c r="AF213" s="12" t="s">
        <v>1552</v>
      </c>
    </row>
    <row r="214" spans="2:32" ht="28.8" x14ac:dyDescent="0.3">
      <c r="B214" s="12" t="s">
        <v>1105</v>
      </c>
      <c r="C214" s="12" t="s">
        <v>304</v>
      </c>
      <c r="D214" s="12" t="s">
        <v>330</v>
      </c>
      <c r="E214" s="12" t="s">
        <v>2834</v>
      </c>
      <c r="F214" s="12" t="s">
        <v>2952</v>
      </c>
      <c r="G214" s="12" t="s">
        <v>2953</v>
      </c>
      <c r="H214" s="12" t="s">
        <v>1536</v>
      </c>
      <c r="I214" s="12" t="s">
        <v>1132</v>
      </c>
      <c r="J214" s="12" t="s">
        <v>1242</v>
      </c>
      <c r="K214" s="12" t="s">
        <v>1218</v>
      </c>
      <c r="L214" s="12" t="s">
        <v>1132</v>
      </c>
      <c r="M214" s="12" t="s">
        <v>1243</v>
      </c>
      <c r="N214" s="12" t="s">
        <v>259</v>
      </c>
      <c r="O214" s="12">
        <v>345</v>
      </c>
      <c r="P214" s="116">
        <v>61065</v>
      </c>
      <c r="Q214" s="12">
        <v>0</v>
      </c>
      <c r="R214" s="12" t="s">
        <v>260</v>
      </c>
      <c r="S214" s="12" t="s">
        <v>2846</v>
      </c>
      <c r="T214" s="12" t="s">
        <v>805</v>
      </c>
      <c r="U214" s="116">
        <v>55403.55</v>
      </c>
      <c r="V214" s="116">
        <v>5661.45</v>
      </c>
      <c r="W214" s="120">
        <v>9.2711859999999993E-2</v>
      </c>
      <c r="X214" s="116">
        <v>5661.45</v>
      </c>
      <c r="Y214" s="120">
        <v>9.2711859999999993E-2</v>
      </c>
      <c r="Z214" s="12" t="s">
        <v>260</v>
      </c>
      <c r="AA214" s="12" t="s">
        <v>2846</v>
      </c>
      <c r="AB214" s="12" t="s">
        <v>2949</v>
      </c>
      <c r="AC214" s="116">
        <v>55403.55</v>
      </c>
      <c r="AD214" s="116">
        <v>5661.45</v>
      </c>
      <c r="AE214" s="120">
        <v>9.2711859999999993E-2</v>
      </c>
      <c r="AF214" s="12" t="s">
        <v>1552</v>
      </c>
    </row>
    <row r="215" spans="2:32" ht="28.8" x14ac:dyDescent="0.3">
      <c r="B215" s="12" t="s">
        <v>1105</v>
      </c>
      <c r="C215" s="12" t="s">
        <v>304</v>
      </c>
      <c r="D215" s="12" t="s">
        <v>330</v>
      </c>
      <c r="E215" s="12" t="s">
        <v>2834</v>
      </c>
      <c r="F215" s="12" t="s">
        <v>2952</v>
      </c>
      <c r="G215" s="12" t="s">
        <v>2953</v>
      </c>
      <c r="H215" s="12" t="s">
        <v>1536</v>
      </c>
      <c r="I215" s="12" t="s">
        <v>1157</v>
      </c>
      <c r="J215" s="12" t="s">
        <v>1246</v>
      </c>
      <c r="K215" s="12" t="s">
        <v>1218</v>
      </c>
      <c r="L215" s="12" t="s">
        <v>1157</v>
      </c>
      <c r="M215" s="12" t="s">
        <v>1247</v>
      </c>
      <c r="N215" s="12" t="s">
        <v>259</v>
      </c>
      <c r="O215" s="12">
        <v>522</v>
      </c>
      <c r="P215" s="116">
        <v>795528</v>
      </c>
      <c r="Q215" s="12">
        <v>0</v>
      </c>
      <c r="R215" s="12" t="s">
        <v>254</v>
      </c>
      <c r="S215" s="12" t="s">
        <v>2846</v>
      </c>
      <c r="T215" s="12" t="s">
        <v>805</v>
      </c>
      <c r="U215" s="116">
        <v>513544.01760000002</v>
      </c>
      <c r="V215" s="116">
        <v>281983.98239999998</v>
      </c>
      <c r="W215" s="120">
        <v>0.35446142000000003</v>
      </c>
      <c r="X215" s="116">
        <v>281983.98239999998</v>
      </c>
      <c r="Y215" s="120">
        <v>0.35446142000000003</v>
      </c>
      <c r="Z215" s="12" t="s">
        <v>254</v>
      </c>
      <c r="AA215" s="12" t="s">
        <v>2846</v>
      </c>
      <c r="AB215" s="12" t="s">
        <v>2949</v>
      </c>
      <c r="AC215" s="116">
        <v>513544.01760000002</v>
      </c>
      <c r="AD215" s="116">
        <v>281983.98239999998</v>
      </c>
      <c r="AE215" s="120">
        <v>0.35446142000000003</v>
      </c>
      <c r="AF215" s="12" t="s">
        <v>1552</v>
      </c>
    </row>
    <row r="216" spans="2:32" ht="28.8" x14ac:dyDescent="0.3">
      <c r="B216" s="12" t="s">
        <v>1105</v>
      </c>
      <c r="C216" s="12" t="s">
        <v>304</v>
      </c>
      <c r="D216" s="12" t="s">
        <v>330</v>
      </c>
      <c r="E216" s="12" t="s">
        <v>2834</v>
      </c>
      <c r="F216" s="12" t="s">
        <v>2952</v>
      </c>
      <c r="G216" s="12" t="s">
        <v>2953</v>
      </c>
      <c r="H216" s="12" t="s">
        <v>1536</v>
      </c>
      <c r="I216" s="12" t="s">
        <v>1157</v>
      </c>
      <c r="J216" s="12" t="s">
        <v>1250</v>
      </c>
      <c r="K216" s="12" t="s">
        <v>1218</v>
      </c>
      <c r="L216" s="12" t="s">
        <v>1157</v>
      </c>
      <c r="M216" s="12" t="s">
        <v>1251</v>
      </c>
      <c r="N216" s="12" t="s">
        <v>259</v>
      </c>
      <c r="O216" s="12">
        <v>303</v>
      </c>
      <c r="P216" s="116">
        <v>218250.9</v>
      </c>
      <c r="Q216" s="12">
        <v>0</v>
      </c>
      <c r="R216" s="12"/>
      <c r="S216" s="12"/>
      <c r="T216" s="12"/>
      <c r="U216" s="116">
        <v>0</v>
      </c>
      <c r="V216" s="116"/>
      <c r="W216" s="120"/>
      <c r="X216" s="116">
        <v>0</v>
      </c>
      <c r="Y216" s="120">
        <v>0</v>
      </c>
      <c r="Z216" s="12" t="s">
        <v>259</v>
      </c>
      <c r="AA216" s="12" t="s">
        <v>346</v>
      </c>
      <c r="AB216" s="12" t="s">
        <v>2827</v>
      </c>
      <c r="AC216" s="116">
        <v>218250.9</v>
      </c>
      <c r="AD216" s="116">
        <v>0</v>
      </c>
      <c r="AE216" s="120">
        <v>0</v>
      </c>
      <c r="AF216" s="12" t="s">
        <v>1552</v>
      </c>
    </row>
    <row r="217" spans="2:32" ht="28.8" x14ac:dyDescent="0.3">
      <c r="B217" s="12" t="s">
        <v>1105</v>
      </c>
      <c r="C217" s="12" t="s">
        <v>304</v>
      </c>
      <c r="D217" s="12" t="s">
        <v>330</v>
      </c>
      <c r="E217" s="12" t="s">
        <v>2834</v>
      </c>
      <c r="F217" s="12" t="s">
        <v>2952</v>
      </c>
      <c r="G217" s="12" t="s">
        <v>2953</v>
      </c>
      <c r="H217" s="12" t="s">
        <v>1536</v>
      </c>
      <c r="I217" s="12" t="s">
        <v>1157</v>
      </c>
      <c r="J217" s="12" t="s">
        <v>1254</v>
      </c>
      <c r="K217" s="12" t="s">
        <v>1218</v>
      </c>
      <c r="L217" s="12" t="s">
        <v>1157</v>
      </c>
      <c r="M217" s="12" t="s">
        <v>1255</v>
      </c>
      <c r="N217" s="12" t="s">
        <v>259</v>
      </c>
      <c r="O217" s="12">
        <v>229</v>
      </c>
      <c r="P217" s="116">
        <v>459259.5</v>
      </c>
      <c r="Q217" s="12">
        <v>0</v>
      </c>
      <c r="R217" s="12" t="s">
        <v>254</v>
      </c>
      <c r="S217" s="12" t="s">
        <v>2846</v>
      </c>
      <c r="T217" s="12" t="s">
        <v>2826</v>
      </c>
      <c r="U217" s="116">
        <v>556445.26800000004</v>
      </c>
      <c r="V217" s="116">
        <v>-97185.767999999996</v>
      </c>
      <c r="W217" s="120">
        <v>-0.21161405999999999</v>
      </c>
      <c r="X217" s="116">
        <v>0</v>
      </c>
      <c r="Y217" s="120">
        <v>0</v>
      </c>
      <c r="Z217" s="12" t="s">
        <v>259</v>
      </c>
      <c r="AA217" s="12" t="s">
        <v>346</v>
      </c>
      <c r="AB217" s="12" t="s">
        <v>2827</v>
      </c>
      <c r="AC217" s="116">
        <v>459259.5</v>
      </c>
      <c r="AD217" s="116">
        <v>0</v>
      </c>
      <c r="AE217" s="120">
        <v>0</v>
      </c>
      <c r="AF217" s="12" t="s">
        <v>1552</v>
      </c>
    </row>
    <row r="218" spans="2:32" ht="28.8" x14ac:dyDescent="0.3">
      <c r="B218" s="12" t="s">
        <v>1105</v>
      </c>
      <c r="C218" s="12" t="s">
        <v>304</v>
      </c>
      <c r="D218" s="12" t="s">
        <v>330</v>
      </c>
      <c r="E218" s="12" t="s">
        <v>2834</v>
      </c>
      <c r="F218" s="12" t="s">
        <v>2952</v>
      </c>
      <c r="G218" s="12" t="s">
        <v>2953</v>
      </c>
      <c r="H218" s="12" t="s">
        <v>1536</v>
      </c>
      <c r="I218" s="12" t="s">
        <v>1111</v>
      </c>
      <c r="J218" s="12" t="s">
        <v>1258</v>
      </c>
      <c r="K218" s="12" t="s">
        <v>1259</v>
      </c>
      <c r="L218" s="12" t="s">
        <v>1111</v>
      </c>
      <c r="M218" s="12" t="s">
        <v>1260</v>
      </c>
      <c r="N218" s="12" t="s">
        <v>259</v>
      </c>
      <c r="O218" s="12">
        <v>548</v>
      </c>
      <c r="P218" s="116">
        <v>63622.8</v>
      </c>
      <c r="Q218" s="12">
        <v>0</v>
      </c>
      <c r="R218" s="12" t="s">
        <v>259</v>
      </c>
      <c r="S218" s="12" t="s">
        <v>346</v>
      </c>
      <c r="T218" s="12" t="s">
        <v>805</v>
      </c>
      <c r="U218" s="116">
        <v>43597.235999999997</v>
      </c>
      <c r="V218" s="116">
        <v>20025.563999999998</v>
      </c>
      <c r="W218" s="120">
        <v>0.31475451999999998</v>
      </c>
      <c r="X218" s="116">
        <v>20025.563999999998</v>
      </c>
      <c r="Y218" s="120">
        <v>0.31475451999999998</v>
      </c>
      <c r="Z218" s="12" t="s">
        <v>259</v>
      </c>
      <c r="AA218" s="12" t="s">
        <v>346</v>
      </c>
      <c r="AB218" s="12" t="s">
        <v>2828</v>
      </c>
      <c r="AC218" s="116">
        <v>43597.235999999997</v>
      </c>
      <c r="AD218" s="116">
        <v>20025.563999999998</v>
      </c>
      <c r="AE218" s="120">
        <v>0.31475451999999998</v>
      </c>
      <c r="AF218" s="12" t="s">
        <v>1552</v>
      </c>
    </row>
    <row r="219" spans="2:32" ht="28.8" x14ac:dyDescent="0.3">
      <c r="B219" s="12" t="s">
        <v>1105</v>
      </c>
      <c r="C219" s="12" t="s">
        <v>304</v>
      </c>
      <c r="D219" s="12" t="s">
        <v>330</v>
      </c>
      <c r="E219" s="12" t="s">
        <v>2834</v>
      </c>
      <c r="F219" s="12" t="s">
        <v>2952</v>
      </c>
      <c r="G219" s="12" t="s">
        <v>2953</v>
      </c>
      <c r="H219" s="12" t="s">
        <v>1536</v>
      </c>
      <c r="I219" s="12" t="s">
        <v>1132</v>
      </c>
      <c r="J219" s="12" t="s">
        <v>1263</v>
      </c>
      <c r="K219" s="12" t="s">
        <v>1259</v>
      </c>
      <c r="L219" s="12" t="s">
        <v>1132</v>
      </c>
      <c r="M219" s="12" t="s">
        <v>1264</v>
      </c>
      <c r="N219" s="12" t="s">
        <v>259</v>
      </c>
      <c r="O219" s="12">
        <v>305</v>
      </c>
      <c r="P219" s="116">
        <v>74969</v>
      </c>
      <c r="Q219" s="12">
        <v>0</v>
      </c>
      <c r="R219" s="12" t="s">
        <v>260</v>
      </c>
      <c r="S219" s="12" t="s">
        <v>2846</v>
      </c>
      <c r="T219" s="12" t="s">
        <v>2826</v>
      </c>
      <c r="U219" s="116">
        <v>98610.16</v>
      </c>
      <c r="V219" s="116">
        <v>-23641.16</v>
      </c>
      <c r="W219" s="120">
        <v>-0.31534581</v>
      </c>
      <c r="X219" s="116">
        <v>0</v>
      </c>
      <c r="Y219" s="120">
        <v>0</v>
      </c>
      <c r="Z219" s="12" t="s">
        <v>259</v>
      </c>
      <c r="AA219" s="12" t="s">
        <v>346</v>
      </c>
      <c r="AB219" s="12" t="s">
        <v>2827</v>
      </c>
      <c r="AC219" s="116">
        <v>74969</v>
      </c>
      <c r="AD219" s="116">
        <v>0</v>
      </c>
      <c r="AE219" s="120">
        <v>0</v>
      </c>
      <c r="AF219" s="12" t="s">
        <v>1552</v>
      </c>
    </row>
    <row r="220" spans="2:32" ht="28.8" x14ac:dyDescent="0.3">
      <c r="B220" s="12" t="s">
        <v>1105</v>
      </c>
      <c r="C220" s="12" t="s">
        <v>304</v>
      </c>
      <c r="D220" s="12" t="s">
        <v>330</v>
      </c>
      <c r="E220" s="12" t="s">
        <v>2834</v>
      </c>
      <c r="F220" s="12" t="s">
        <v>2952</v>
      </c>
      <c r="G220" s="12" t="s">
        <v>2953</v>
      </c>
      <c r="H220" s="12" t="s">
        <v>1536</v>
      </c>
      <c r="I220" s="12" t="s">
        <v>1157</v>
      </c>
      <c r="J220" s="12" t="s">
        <v>1267</v>
      </c>
      <c r="K220" s="12" t="s">
        <v>1259</v>
      </c>
      <c r="L220" s="12" t="s">
        <v>1157</v>
      </c>
      <c r="M220" s="12" t="s">
        <v>1268</v>
      </c>
      <c r="N220" s="12" t="s">
        <v>259</v>
      </c>
      <c r="O220" s="12">
        <v>292</v>
      </c>
      <c r="P220" s="116">
        <v>156950</v>
      </c>
      <c r="Q220" s="12">
        <v>0</v>
      </c>
      <c r="R220" s="12" t="s">
        <v>254</v>
      </c>
      <c r="S220" s="12" t="s">
        <v>2846</v>
      </c>
      <c r="T220" s="12" t="s">
        <v>805</v>
      </c>
      <c r="U220" s="116">
        <v>143508.51</v>
      </c>
      <c r="V220" s="116">
        <v>13441.49</v>
      </c>
      <c r="W220" s="120">
        <v>8.564186E-2</v>
      </c>
      <c r="X220" s="116">
        <v>13441.49</v>
      </c>
      <c r="Y220" s="120">
        <v>8.564186E-2</v>
      </c>
      <c r="Z220" s="12" t="s">
        <v>254</v>
      </c>
      <c r="AA220" s="12" t="s">
        <v>2846</v>
      </c>
      <c r="AB220" s="12" t="s">
        <v>2949</v>
      </c>
      <c r="AC220" s="116">
        <v>143508.51</v>
      </c>
      <c r="AD220" s="116">
        <v>13441.49</v>
      </c>
      <c r="AE220" s="120">
        <v>8.564186E-2</v>
      </c>
      <c r="AF220" s="12" t="s">
        <v>1552</v>
      </c>
    </row>
    <row r="221" spans="2:32" ht="28.8" x14ac:dyDescent="0.3">
      <c r="B221" s="12" t="s">
        <v>1105</v>
      </c>
      <c r="C221" s="12" t="s">
        <v>304</v>
      </c>
      <c r="D221" s="12" t="s">
        <v>330</v>
      </c>
      <c r="E221" s="12" t="s">
        <v>2837</v>
      </c>
      <c r="F221" s="12" t="s">
        <v>2835</v>
      </c>
      <c r="G221" s="12" t="s">
        <v>2838</v>
      </c>
      <c r="H221" s="12" t="s">
        <v>1533</v>
      </c>
      <c r="I221" s="12" t="s">
        <v>1534</v>
      </c>
      <c r="J221" s="12" t="s">
        <v>1109</v>
      </c>
      <c r="K221" s="12" t="s">
        <v>1110</v>
      </c>
      <c r="L221" s="12" t="s">
        <v>1111</v>
      </c>
      <c r="M221" s="12" t="s">
        <v>1112</v>
      </c>
      <c r="N221" s="12" t="s">
        <v>254</v>
      </c>
      <c r="O221" s="12">
        <v>13</v>
      </c>
      <c r="P221" s="116">
        <v>17.315999999999999</v>
      </c>
      <c r="Q221" s="12">
        <v>0</v>
      </c>
      <c r="R221" s="12" t="s">
        <v>259</v>
      </c>
      <c r="S221" s="12" t="s">
        <v>2846</v>
      </c>
      <c r="T221" s="12" t="s">
        <v>805</v>
      </c>
      <c r="U221" s="116">
        <v>16.2851</v>
      </c>
      <c r="V221" s="116">
        <v>1.0308999999999999</v>
      </c>
      <c r="W221" s="120">
        <v>5.9534530000000002E-2</v>
      </c>
      <c r="X221" s="116">
        <v>1.0308999999999999</v>
      </c>
      <c r="Y221" s="120">
        <v>5.9534530000000002E-2</v>
      </c>
      <c r="Z221" s="12" t="s">
        <v>259</v>
      </c>
      <c r="AA221" s="12" t="s">
        <v>2846</v>
      </c>
      <c r="AB221" s="12" t="s">
        <v>2949</v>
      </c>
      <c r="AC221" s="116">
        <v>16.2851</v>
      </c>
      <c r="AD221" s="116">
        <v>1.0308999999999999</v>
      </c>
      <c r="AE221" s="120">
        <v>5.9534530000000002E-2</v>
      </c>
      <c r="AF221" s="12" t="s">
        <v>1552</v>
      </c>
    </row>
    <row r="222" spans="2:32" ht="28.8" x14ac:dyDescent="0.3">
      <c r="B222" s="12" t="s">
        <v>1105</v>
      </c>
      <c r="C222" s="12" t="s">
        <v>304</v>
      </c>
      <c r="D222" s="12" t="s">
        <v>330</v>
      </c>
      <c r="E222" s="12" t="s">
        <v>2837</v>
      </c>
      <c r="F222" s="12" t="s">
        <v>2835</v>
      </c>
      <c r="G222" s="12" t="s">
        <v>2838</v>
      </c>
      <c r="H222" s="12" t="s">
        <v>1533</v>
      </c>
      <c r="I222" s="12" t="s">
        <v>1534</v>
      </c>
      <c r="J222" s="12" t="s">
        <v>1119</v>
      </c>
      <c r="K222" s="12" t="s">
        <v>1110</v>
      </c>
      <c r="L222" s="12" t="s">
        <v>1111</v>
      </c>
      <c r="M222" s="12" t="s">
        <v>1120</v>
      </c>
      <c r="N222" s="12" t="s">
        <v>254</v>
      </c>
      <c r="O222" s="12">
        <v>217</v>
      </c>
      <c r="P222" s="116">
        <v>562.46400000000006</v>
      </c>
      <c r="Q222" s="12">
        <v>0</v>
      </c>
      <c r="R222" s="12" t="s">
        <v>259</v>
      </c>
      <c r="S222" s="12" t="s">
        <v>2846</v>
      </c>
      <c r="T222" s="12" t="s">
        <v>805</v>
      </c>
      <c r="U222" s="116">
        <v>356.46589999999998</v>
      </c>
      <c r="V222" s="116">
        <v>205.99809999999999</v>
      </c>
      <c r="W222" s="120">
        <v>0.36624227999999998</v>
      </c>
      <c r="X222" s="116">
        <v>205.99809999999999</v>
      </c>
      <c r="Y222" s="120">
        <v>0.36624227999999998</v>
      </c>
      <c r="Z222" s="12" t="s">
        <v>259</v>
      </c>
      <c r="AA222" s="12" t="s">
        <v>2846</v>
      </c>
      <c r="AB222" s="12" t="s">
        <v>2949</v>
      </c>
      <c r="AC222" s="116">
        <v>356.46589999999998</v>
      </c>
      <c r="AD222" s="116">
        <v>205.99809999999999</v>
      </c>
      <c r="AE222" s="120">
        <v>0.36624227999999998</v>
      </c>
      <c r="AF222" s="12" t="s">
        <v>1552</v>
      </c>
    </row>
    <row r="223" spans="2:32" ht="28.8" x14ac:dyDescent="0.3">
      <c r="B223" s="12" t="s">
        <v>1105</v>
      </c>
      <c r="C223" s="12" t="s">
        <v>304</v>
      </c>
      <c r="D223" s="12" t="s">
        <v>330</v>
      </c>
      <c r="E223" s="12" t="s">
        <v>2837</v>
      </c>
      <c r="F223" s="12" t="s">
        <v>2835</v>
      </c>
      <c r="G223" s="12" t="s">
        <v>2838</v>
      </c>
      <c r="H223" s="12" t="s">
        <v>1533</v>
      </c>
      <c r="I223" s="12" t="s">
        <v>1534</v>
      </c>
      <c r="J223" s="12" t="s">
        <v>1125</v>
      </c>
      <c r="K223" s="12" t="s">
        <v>1110</v>
      </c>
      <c r="L223" s="12" t="s">
        <v>1111</v>
      </c>
      <c r="M223" s="12" t="s">
        <v>1126</v>
      </c>
      <c r="N223" s="12" t="s">
        <v>254</v>
      </c>
      <c r="O223" s="12">
        <v>318</v>
      </c>
      <c r="P223" s="116">
        <v>964.49400000000003</v>
      </c>
      <c r="Q223" s="12">
        <v>0</v>
      </c>
      <c r="R223" s="12" t="s">
        <v>254</v>
      </c>
      <c r="S223" s="12" t="s">
        <v>346</v>
      </c>
      <c r="T223" s="12" t="s">
        <v>2826</v>
      </c>
      <c r="U223" s="116">
        <v>1091.4395999999999</v>
      </c>
      <c r="V223" s="116">
        <v>-126.9456</v>
      </c>
      <c r="W223" s="120">
        <v>-0.13161886</v>
      </c>
      <c r="X223" s="116">
        <v>0</v>
      </c>
      <c r="Y223" s="120">
        <v>0</v>
      </c>
      <c r="Z223" s="12" t="s">
        <v>254</v>
      </c>
      <c r="AA223" s="12" t="s">
        <v>346</v>
      </c>
      <c r="AB223" s="12" t="s">
        <v>2833</v>
      </c>
      <c r="AC223" s="116">
        <v>1091.4395999999999</v>
      </c>
      <c r="AD223" s="116">
        <v>-126.9456</v>
      </c>
      <c r="AE223" s="120">
        <v>-0.13161886</v>
      </c>
      <c r="AF223" s="12" t="s">
        <v>1552</v>
      </c>
    </row>
    <row r="224" spans="2:32" ht="28.8" x14ac:dyDescent="0.3">
      <c r="B224" s="12" t="s">
        <v>1105</v>
      </c>
      <c r="C224" s="12" t="s">
        <v>304</v>
      </c>
      <c r="D224" s="12" t="s">
        <v>330</v>
      </c>
      <c r="E224" s="12" t="s">
        <v>2837</v>
      </c>
      <c r="F224" s="12" t="s">
        <v>2835</v>
      </c>
      <c r="G224" s="12" t="s">
        <v>2838</v>
      </c>
      <c r="H224" s="12" t="s">
        <v>1533</v>
      </c>
      <c r="I224" s="12" t="s">
        <v>1534</v>
      </c>
      <c r="J224" s="12" t="s">
        <v>1131</v>
      </c>
      <c r="K224" s="12" t="s">
        <v>1110</v>
      </c>
      <c r="L224" s="12" t="s">
        <v>1132</v>
      </c>
      <c r="M224" s="12" t="s">
        <v>1133</v>
      </c>
      <c r="N224" s="12" t="s">
        <v>254</v>
      </c>
      <c r="O224" s="12">
        <v>212</v>
      </c>
      <c r="P224" s="116">
        <v>697.69200000000001</v>
      </c>
      <c r="Q224" s="12">
        <v>0</v>
      </c>
      <c r="R224" s="12" t="s">
        <v>259</v>
      </c>
      <c r="S224" s="12" t="s">
        <v>2846</v>
      </c>
      <c r="T224" s="12" t="s">
        <v>805</v>
      </c>
      <c r="U224" s="116">
        <v>219.86519999999999</v>
      </c>
      <c r="V224" s="116">
        <v>477.82679999999999</v>
      </c>
      <c r="W224" s="120">
        <v>0.68486782000000002</v>
      </c>
      <c r="X224" s="116">
        <v>477.82679999999999</v>
      </c>
      <c r="Y224" s="120">
        <v>0.68486782000000002</v>
      </c>
      <c r="Z224" s="12" t="s">
        <v>259</v>
      </c>
      <c r="AA224" s="12" t="s">
        <v>2846</v>
      </c>
      <c r="AB224" s="12" t="s">
        <v>2949</v>
      </c>
      <c r="AC224" s="116">
        <v>219.86519999999999</v>
      </c>
      <c r="AD224" s="116">
        <v>477.82679999999999</v>
      </c>
      <c r="AE224" s="120">
        <v>0.68486782000000002</v>
      </c>
      <c r="AF224" s="12" t="s">
        <v>1552</v>
      </c>
    </row>
    <row r="225" spans="2:32" ht="28.8" x14ac:dyDescent="0.3">
      <c r="B225" s="12" t="s">
        <v>1105</v>
      </c>
      <c r="C225" s="12" t="s">
        <v>304</v>
      </c>
      <c r="D225" s="12" t="s">
        <v>330</v>
      </c>
      <c r="E225" s="12" t="s">
        <v>2837</v>
      </c>
      <c r="F225" s="12" t="s">
        <v>2835</v>
      </c>
      <c r="G225" s="12" t="s">
        <v>2838</v>
      </c>
      <c r="H225" s="12" t="s">
        <v>1533</v>
      </c>
      <c r="I225" s="12" t="s">
        <v>1534</v>
      </c>
      <c r="J225" s="12" t="s">
        <v>1138</v>
      </c>
      <c r="K225" s="12" t="s">
        <v>1110</v>
      </c>
      <c r="L225" s="12" t="s">
        <v>1132</v>
      </c>
      <c r="M225" s="12" t="s">
        <v>1139</v>
      </c>
      <c r="N225" s="12" t="s">
        <v>254</v>
      </c>
      <c r="O225" s="12">
        <v>457</v>
      </c>
      <c r="P225" s="116">
        <v>2314.248</v>
      </c>
      <c r="Q225" s="12">
        <v>0</v>
      </c>
      <c r="R225" s="12" t="s">
        <v>259</v>
      </c>
      <c r="S225" s="12" t="s">
        <v>2846</v>
      </c>
      <c r="T225" s="12" t="s">
        <v>805</v>
      </c>
      <c r="U225" s="116">
        <v>1112.8407</v>
      </c>
      <c r="V225" s="116">
        <v>1201.4073000000001</v>
      </c>
      <c r="W225" s="120">
        <v>0.51913507000000003</v>
      </c>
      <c r="X225" s="116">
        <v>1201.4073000000001</v>
      </c>
      <c r="Y225" s="120">
        <v>0.51913507000000003</v>
      </c>
      <c r="Z225" s="12" t="s">
        <v>259</v>
      </c>
      <c r="AA225" s="12" t="s">
        <v>2846</v>
      </c>
      <c r="AB225" s="12" t="s">
        <v>2949</v>
      </c>
      <c r="AC225" s="116">
        <v>1112.8407</v>
      </c>
      <c r="AD225" s="116">
        <v>1201.4073000000001</v>
      </c>
      <c r="AE225" s="120">
        <v>0.51913507000000003</v>
      </c>
      <c r="AF225" s="12" t="s">
        <v>1552</v>
      </c>
    </row>
    <row r="226" spans="2:32" ht="28.8" x14ac:dyDescent="0.3">
      <c r="B226" s="12" t="s">
        <v>1105</v>
      </c>
      <c r="C226" s="12" t="s">
        <v>304</v>
      </c>
      <c r="D226" s="12" t="s">
        <v>330</v>
      </c>
      <c r="E226" s="12" t="s">
        <v>2837</v>
      </c>
      <c r="F226" s="12" t="s">
        <v>2835</v>
      </c>
      <c r="G226" s="12" t="s">
        <v>2838</v>
      </c>
      <c r="H226" s="12" t="s">
        <v>1533</v>
      </c>
      <c r="I226" s="12" t="s">
        <v>1534</v>
      </c>
      <c r="J226" s="12" t="s">
        <v>1144</v>
      </c>
      <c r="K226" s="12" t="s">
        <v>1110</v>
      </c>
      <c r="L226" s="12" t="s">
        <v>1132</v>
      </c>
      <c r="M226" s="12" t="s">
        <v>1145</v>
      </c>
      <c r="N226" s="12" t="s">
        <v>254</v>
      </c>
      <c r="O226" s="12">
        <v>387</v>
      </c>
      <c r="P226" s="116">
        <v>2329.7399999999998</v>
      </c>
      <c r="Q226" s="12">
        <v>0</v>
      </c>
      <c r="R226" s="12" t="s">
        <v>254</v>
      </c>
      <c r="S226" s="12" t="s">
        <v>346</v>
      </c>
      <c r="T226" s="12" t="s">
        <v>805</v>
      </c>
      <c r="U226" s="116">
        <v>1024.6599000000001</v>
      </c>
      <c r="V226" s="116">
        <v>1305.0800999999999</v>
      </c>
      <c r="W226" s="120">
        <v>0.56018272000000002</v>
      </c>
      <c r="X226" s="116">
        <v>1305.0800999999999</v>
      </c>
      <c r="Y226" s="120">
        <v>0.56018272000000002</v>
      </c>
      <c r="Z226" s="12" t="s">
        <v>254</v>
      </c>
      <c r="AA226" s="12" t="s">
        <v>346</v>
      </c>
      <c r="AB226" s="12" t="s">
        <v>2828</v>
      </c>
      <c r="AC226" s="116">
        <v>1024.6599000000001</v>
      </c>
      <c r="AD226" s="116">
        <v>1305.0800999999999</v>
      </c>
      <c r="AE226" s="120">
        <v>0.56018272000000002</v>
      </c>
      <c r="AF226" s="12" t="s">
        <v>1552</v>
      </c>
    </row>
    <row r="227" spans="2:32" ht="28.8" x14ac:dyDescent="0.3">
      <c r="B227" s="12" t="s">
        <v>1105</v>
      </c>
      <c r="C227" s="12" t="s">
        <v>304</v>
      </c>
      <c r="D227" s="12" t="s">
        <v>330</v>
      </c>
      <c r="E227" s="12" t="s">
        <v>2837</v>
      </c>
      <c r="F227" s="12" t="s">
        <v>2835</v>
      </c>
      <c r="G227" s="12" t="s">
        <v>2838</v>
      </c>
      <c r="H227" s="12" t="s">
        <v>1533</v>
      </c>
      <c r="I227" s="12" t="s">
        <v>1534</v>
      </c>
      <c r="J227" s="12" t="s">
        <v>1150</v>
      </c>
      <c r="K227" s="12" t="s">
        <v>1110</v>
      </c>
      <c r="L227" s="12" t="s">
        <v>1132</v>
      </c>
      <c r="M227" s="12" t="s">
        <v>1151</v>
      </c>
      <c r="N227" s="12" t="s">
        <v>254</v>
      </c>
      <c r="O227" s="12">
        <v>49</v>
      </c>
      <c r="P227" s="116">
        <v>437.32499999999999</v>
      </c>
      <c r="Q227" s="12">
        <v>0</v>
      </c>
      <c r="R227" s="12" t="s">
        <v>254</v>
      </c>
      <c r="S227" s="12" t="s">
        <v>346</v>
      </c>
      <c r="T227" s="12" t="s">
        <v>805</v>
      </c>
      <c r="U227" s="116">
        <v>303.68729999999999</v>
      </c>
      <c r="V227" s="116">
        <v>133.6377</v>
      </c>
      <c r="W227" s="120">
        <v>0.30557983</v>
      </c>
      <c r="X227" s="116">
        <v>133.6377</v>
      </c>
      <c r="Y227" s="120">
        <v>0.30557983</v>
      </c>
      <c r="Z227" s="12" t="s">
        <v>254</v>
      </c>
      <c r="AA227" s="12" t="s">
        <v>346</v>
      </c>
      <c r="AB227" s="12" t="s">
        <v>2828</v>
      </c>
      <c r="AC227" s="116">
        <v>303.68729999999999</v>
      </c>
      <c r="AD227" s="116">
        <v>133.6377</v>
      </c>
      <c r="AE227" s="120">
        <v>0.30557983</v>
      </c>
      <c r="AF227" s="12" t="s">
        <v>1552</v>
      </c>
    </row>
    <row r="228" spans="2:32" ht="28.8" x14ac:dyDescent="0.3">
      <c r="B228" s="12" t="s">
        <v>1105</v>
      </c>
      <c r="C228" s="12" t="s">
        <v>304</v>
      </c>
      <c r="D228" s="12" t="s">
        <v>330</v>
      </c>
      <c r="E228" s="12" t="s">
        <v>2837</v>
      </c>
      <c r="F228" s="12" t="s">
        <v>2835</v>
      </c>
      <c r="G228" s="12" t="s">
        <v>2838</v>
      </c>
      <c r="H228" s="12" t="s">
        <v>1533</v>
      </c>
      <c r="I228" s="12" t="s">
        <v>1534</v>
      </c>
      <c r="J228" s="12" t="s">
        <v>1156</v>
      </c>
      <c r="K228" s="12" t="s">
        <v>1110</v>
      </c>
      <c r="L228" s="12" t="s">
        <v>1157</v>
      </c>
      <c r="M228" s="12" t="s">
        <v>1158</v>
      </c>
      <c r="N228" s="12" t="s">
        <v>254</v>
      </c>
      <c r="O228" s="12">
        <v>255</v>
      </c>
      <c r="P228" s="116">
        <v>2441.88</v>
      </c>
      <c r="Q228" s="12">
        <v>0</v>
      </c>
      <c r="R228" s="12" t="s">
        <v>259</v>
      </c>
      <c r="S228" s="12" t="s">
        <v>2846</v>
      </c>
      <c r="T228" s="12" t="s">
        <v>805</v>
      </c>
      <c r="U228" s="116">
        <v>1890.9014999999999</v>
      </c>
      <c r="V228" s="116">
        <v>550.97850000000005</v>
      </c>
      <c r="W228" s="120">
        <v>0.22563701</v>
      </c>
      <c r="X228" s="116">
        <v>550.97850000000005</v>
      </c>
      <c r="Y228" s="120">
        <v>0.22563701</v>
      </c>
      <c r="Z228" s="12" t="s">
        <v>259</v>
      </c>
      <c r="AA228" s="12" t="s">
        <v>2846</v>
      </c>
      <c r="AB228" s="12" t="s">
        <v>2949</v>
      </c>
      <c r="AC228" s="116">
        <v>1890.9014999999999</v>
      </c>
      <c r="AD228" s="116">
        <v>550.97850000000005</v>
      </c>
      <c r="AE228" s="120">
        <v>0.22563701</v>
      </c>
      <c r="AF228" s="12" t="s">
        <v>1552</v>
      </c>
    </row>
    <row r="229" spans="2:32" ht="28.8" x14ac:dyDescent="0.3">
      <c r="B229" s="12" t="s">
        <v>1105</v>
      </c>
      <c r="C229" s="12" t="s">
        <v>304</v>
      </c>
      <c r="D229" s="12" t="s">
        <v>330</v>
      </c>
      <c r="E229" s="12" t="s">
        <v>2837</v>
      </c>
      <c r="F229" s="12" t="s">
        <v>2835</v>
      </c>
      <c r="G229" s="12" t="s">
        <v>2838</v>
      </c>
      <c r="H229" s="12" t="s">
        <v>1533</v>
      </c>
      <c r="I229" s="12" t="s">
        <v>1534</v>
      </c>
      <c r="J229" s="12" t="s">
        <v>1163</v>
      </c>
      <c r="K229" s="12" t="s">
        <v>1110</v>
      </c>
      <c r="L229" s="12" t="s">
        <v>1157</v>
      </c>
      <c r="M229" s="12" t="s">
        <v>1164</v>
      </c>
      <c r="N229" s="12" t="s">
        <v>254</v>
      </c>
      <c r="O229" s="12">
        <v>297</v>
      </c>
      <c r="P229" s="116">
        <v>3250.3679999999999</v>
      </c>
      <c r="Q229" s="12">
        <v>0</v>
      </c>
      <c r="R229" s="12" t="s">
        <v>259</v>
      </c>
      <c r="S229" s="12" t="s">
        <v>2846</v>
      </c>
      <c r="T229" s="12" t="s">
        <v>2826</v>
      </c>
      <c r="U229" s="116">
        <v>3599.64</v>
      </c>
      <c r="V229" s="116">
        <v>-349.27199999999999</v>
      </c>
      <c r="W229" s="120">
        <v>-0.10745614000000001</v>
      </c>
      <c r="X229" s="116">
        <v>0</v>
      </c>
      <c r="Y229" s="120">
        <v>0</v>
      </c>
      <c r="Z229" s="12" t="s">
        <v>254</v>
      </c>
      <c r="AA229" s="12" t="s">
        <v>346</v>
      </c>
      <c r="AB229" s="12" t="s">
        <v>2827</v>
      </c>
      <c r="AC229" s="116">
        <v>3250.3679999999999</v>
      </c>
      <c r="AD229" s="116">
        <v>0</v>
      </c>
      <c r="AE229" s="120">
        <v>0</v>
      </c>
      <c r="AF229" s="12" t="s">
        <v>1552</v>
      </c>
    </row>
    <row r="230" spans="2:32" ht="28.8" x14ac:dyDescent="0.3">
      <c r="B230" s="12" t="s">
        <v>1105</v>
      </c>
      <c r="C230" s="12" t="s">
        <v>304</v>
      </c>
      <c r="D230" s="12" t="s">
        <v>330</v>
      </c>
      <c r="E230" s="12" t="s">
        <v>2837</v>
      </c>
      <c r="F230" s="12" t="s">
        <v>2835</v>
      </c>
      <c r="G230" s="12" t="s">
        <v>2838</v>
      </c>
      <c r="H230" s="12" t="s">
        <v>1533</v>
      </c>
      <c r="I230" s="12" t="s">
        <v>1534</v>
      </c>
      <c r="J230" s="12" t="s">
        <v>1169</v>
      </c>
      <c r="K230" s="12" t="s">
        <v>1110</v>
      </c>
      <c r="L230" s="12" t="s">
        <v>1157</v>
      </c>
      <c r="M230" s="12" t="s">
        <v>1170</v>
      </c>
      <c r="N230" s="12" t="s">
        <v>254</v>
      </c>
      <c r="O230" s="12">
        <v>39</v>
      </c>
      <c r="P230" s="116">
        <v>539.37</v>
      </c>
      <c r="Q230" s="12">
        <v>0</v>
      </c>
      <c r="R230" s="12" t="s">
        <v>259</v>
      </c>
      <c r="S230" s="12" t="s">
        <v>2846</v>
      </c>
      <c r="T230" s="12" t="s">
        <v>805</v>
      </c>
      <c r="U230" s="116">
        <v>170.5275</v>
      </c>
      <c r="V230" s="116">
        <v>368.84249999999997</v>
      </c>
      <c r="W230" s="120">
        <v>0.68383948000000006</v>
      </c>
      <c r="X230" s="116">
        <v>368.84249999999997</v>
      </c>
      <c r="Y230" s="120">
        <v>0.68383948000000006</v>
      </c>
      <c r="Z230" s="12" t="s">
        <v>259</v>
      </c>
      <c r="AA230" s="12" t="s">
        <v>2846</v>
      </c>
      <c r="AB230" s="12" t="s">
        <v>2949</v>
      </c>
      <c r="AC230" s="116">
        <v>170.5275</v>
      </c>
      <c r="AD230" s="116">
        <v>368.84249999999997</v>
      </c>
      <c r="AE230" s="120">
        <v>0.68383948000000006</v>
      </c>
      <c r="AF230" s="12" t="s">
        <v>1552</v>
      </c>
    </row>
    <row r="231" spans="2:32" ht="28.8" x14ac:dyDescent="0.3">
      <c r="B231" s="12" t="s">
        <v>1105</v>
      </c>
      <c r="C231" s="12" t="s">
        <v>304</v>
      </c>
      <c r="D231" s="12" t="s">
        <v>330</v>
      </c>
      <c r="E231" s="12" t="s">
        <v>2837</v>
      </c>
      <c r="F231" s="12" t="s">
        <v>2835</v>
      </c>
      <c r="G231" s="12" t="s">
        <v>2838</v>
      </c>
      <c r="H231" s="12" t="s">
        <v>1533</v>
      </c>
      <c r="I231" s="12" t="s">
        <v>1534</v>
      </c>
      <c r="J231" s="12" t="s">
        <v>1175</v>
      </c>
      <c r="K231" s="12" t="s">
        <v>1176</v>
      </c>
      <c r="L231" s="12" t="s">
        <v>1111</v>
      </c>
      <c r="M231" s="12" t="s">
        <v>1177</v>
      </c>
      <c r="N231" s="12" t="s">
        <v>256</v>
      </c>
      <c r="O231" s="12">
        <v>204</v>
      </c>
      <c r="P231" s="116">
        <v>263.36399999999998</v>
      </c>
      <c r="Q231" s="12">
        <v>0</v>
      </c>
      <c r="R231" s="12" t="s">
        <v>254</v>
      </c>
      <c r="S231" s="12" t="s">
        <v>2846</v>
      </c>
      <c r="T231" s="12" t="s">
        <v>2826</v>
      </c>
      <c r="U231" s="116">
        <v>369.09719999999999</v>
      </c>
      <c r="V231" s="116">
        <v>-105.7332</v>
      </c>
      <c r="W231" s="120">
        <v>-0.40147173000000003</v>
      </c>
      <c r="X231" s="116">
        <v>0</v>
      </c>
      <c r="Y231" s="120">
        <v>0</v>
      </c>
      <c r="Z231" s="12" t="s">
        <v>256</v>
      </c>
      <c r="AA231" s="12" t="s">
        <v>346</v>
      </c>
      <c r="AB231" s="12" t="s">
        <v>2827</v>
      </c>
      <c r="AC231" s="116">
        <v>263.36399999999998</v>
      </c>
      <c r="AD231" s="116">
        <v>0</v>
      </c>
      <c r="AE231" s="120">
        <v>0</v>
      </c>
      <c r="AF231" s="12" t="s">
        <v>1552</v>
      </c>
    </row>
    <row r="232" spans="2:32" ht="28.8" x14ac:dyDescent="0.3">
      <c r="B232" s="12" t="s">
        <v>1105</v>
      </c>
      <c r="C232" s="12" t="s">
        <v>304</v>
      </c>
      <c r="D232" s="12" t="s">
        <v>330</v>
      </c>
      <c r="E232" s="12" t="s">
        <v>2837</v>
      </c>
      <c r="F232" s="12" t="s">
        <v>2835</v>
      </c>
      <c r="G232" s="12" t="s">
        <v>2838</v>
      </c>
      <c r="H232" s="12" t="s">
        <v>1533</v>
      </c>
      <c r="I232" s="12" t="s">
        <v>1534</v>
      </c>
      <c r="J232" s="12" t="s">
        <v>1181</v>
      </c>
      <c r="K232" s="12" t="s">
        <v>1176</v>
      </c>
      <c r="L232" s="12" t="s">
        <v>1111</v>
      </c>
      <c r="M232" s="12" t="s">
        <v>1182</v>
      </c>
      <c r="N232" s="12" t="s">
        <v>256</v>
      </c>
      <c r="O232" s="12">
        <v>309</v>
      </c>
      <c r="P232" s="116">
        <v>598.37850000000003</v>
      </c>
      <c r="Q232" s="12">
        <v>0</v>
      </c>
      <c r="R232" s="12" t="s">
        <v>259</v>
      </c>
      <c r="S232" s="12" t="s">
        <v>2846</v>
      </c>
      <c r="T232" s="12" t="s">
        <v>2826</v>
      </c>
      <c r="U232" s="116">
        <v>689.93520000000001</v>
      </c>
      <c r="V232" s="116">
        <v>-91.556700000000006</v>
      </c>
      <c r="W232" s="120">
        <v>-0.15300800000000001</v>
      </c>
      <c r="X232" s="116">
        <v>0</v>
      </c>
      <c r="Y232" s="120">
        <v>0</v>
      </c>
      <c r="Z232" s="12" t="s">
        <v>256</v>
      </c>
      <c r="AA232" s="12" t="s">
        <v>346</v>
      </c>
      <c r="AB232" s="12" t="s">
        <v>2827</v>
      </c>
      <c r="AC232" s="116">
        <v>598.37850000000003</v>
      </c>
      <c r="AD232" s="116">
        <v>0</v>
      </c>
      <c r="AE232" s="120">
        <v>0</v>
      </c>
      <c r="AF232" s="12" t="s">
        <v>1552</v>
      </c>
    </row>
    <row r="233" spans="2:32" ht="28.8" x14ac:dyDescent="0.3">
      <c r="B233" s="12" t="s">
        <v>1105</v>
      </c>
      <c r="C233" s="12" t="s">
        <v>304</v>
      </c>
      <c r="D233" s="12" t="s">
        <v>330</v>
      </c>
      <c r="E233" s="12" t="s">
        <v>2837</v>
      </c>
      <c r="F233" s="12" t="s">
        <v>2835</v>
      </c>
      <c r="G233" s="12" t="s">
        <v>2838</v>
      </c>
      <c r="H233" s="12" t="s">
        <v>1533</v>
      </c>
      <c r="I233" s="12" t="s">
        <v>1534</v>
      </c>
      <c r="J233" s="12" t="s">
        <v>1185</v>
      </c>
      <c r="K233" s="12" t="s">
        <v>1176</v>
      </c>
      <c r="L233" s="12" t="s">
        <v>1111</v>
      </c>
      <c r="M233" s="12" t="s">
        <v>1186</v>
      </c>
      <c r="N233" s="12" t="s">
        <v>256</v>
      </c>
      <c r="O233" s="12">
        <v>281</v>
      </c>
      <c r="P233" s="116">
        <v>703.06200000000001</v>
      </c>
      <c r="Q233" s="12">
        <v>0</v>
      </c>
      <c r="R233" s="12" t="s">
        <v>254</v>
      </c>
      <c r="S233" s="12" t="s">
        <v>2846</v>
      </c>
      <c r="T233" s="12" t="s">
        <v>2826</v>
      </c>
      <c r="U233" s="116">
        <v>756.28340000000003</v>
      </c>
      <c r="V233" s="116">
        <v>-53.221400000000003</v>
      </c>
      <c r="W233" s="120">
        <v>-7.5699440000000007E-2</v>
      </c>
      <c r="X233" s="116">
        <v>0</v>
      </c>
      <c r="Y233" s="120">
        <v>0</v>
      </c>
      <c r="Z233" s="12" t="s">
        <v>256</v>
      </c>
      <c r="AA233" s="12" t="s">
        <v>346</v>
      </c>
      <c r="AB233" s="12" t="s">
        <v>2827</v>
      </c>
      <c r="AC233" s="116">
        <v>703.06200000000001</v>
      </c>
      <c r="AD233" s="116">
        <v>0</v>
      </c>
      <c r="AE233" s="120">
        <v>0</v>
      </c>
      <c r="AF233" s="12" t="s">
        <v>1552</v>
      </c>
    </row>
    <row r="234" spans="2:32" ht="28.8" x14ac:dyDescent="0.3">
      <c r="B234" s="12" t="s">
        <v>1105</v>
      </c>
      <c r="C234" s="12" t="s">
        <v>304</v>
      </c>
      <c r="D234" s="12" t="s">
        <v>330</v>
      </c>
      <c r="E234" s="12" t="s">
        <v>2837</v>
      </c>
      <c r="F234" s="12" t="s">
        <v>2835</v>
      </c>
      <c r="G234" s="12" t="s">
        <v>2838</v>
      </c>
      <c r="H234" s="12" t="s">
        <v>1533</v>
      </c>
      <c r="I234" s="12" t="s">
        <v>1534</v>
      </c>
      <c r="J234" s="12" t="s">
        <v>1189</v>
      </c>
      <c r="K234" s="12" t="s">
        <v>1176</v>
      </c>
      <c r="L234" s="12" t="s">
        <v>1132</v>
      </c>
      <c r="M234" s="12" t="s">
        <v>1190</v>
      </c>
      <c r="N234" s="12" t="s">
        <v>256</v>
      </c>
      <c r="O234" s="12">
        <v>318</v>
      </c>
      <c r="P234" s="116">
        <v>1249.74</v>
      </c>
      <c r="Q234" s="12">
        <v>0</v>
      </c>
      <c r="R234" s="12" t="s">
        <v>259</v>
      </c>
      <c r="S234" s="12" t="s">
        <v>2846</v>
      </c>
      <c r="T234" s="12" t="s">
        <v>2826</v>
      </c>
      <c r="U234" s="116">
        <v>1279.7909999999999</v>
      </c>
      <c r="V234" s="116">
        <v>-30.050999999999998</v>
      </c>
      <c r="W234" s="120">
        <v>-2.4045799999999999E-2</v>
      </c>
      <c r="X234" s="116">
        <v>0</v>
      </c>
      <c r="Y234" s="120">
        <v>0</v>
      </c>
      <c r="Z234" s="12" t="s">
        <v>256</v>
      </c>
      <c r="AA234" s="12" t="s">
        <v>346</v>
      </c>
      <c r="AB234" s="12" t="s">
        <v>2827</v>
      </c>
      <c r="AC234" s="116">
        <v>1249.74</v>
      </c>
      <c r="AD234" s="116">
        <v>0</v>
      </c>
      <c r="AE234" s="120">
        <v>0</v>
      </c>
      <c r="AF234" s="12" t="s">
        <v>1552</v>
      </c>
    </row>
    <row r="235" spans="2:32" ht="28.8" x14ac:dyDescent="0.3">
      <c r="B235" s="12" t="s">
        <v>1105</v>
      </c>
      <c r="C235" s="12" t="s">
        <v>304</v>
      </c>
      <c r="D235" s="12" t="s">
        <v>330</v>
      </c>
      <c r="E235" s="12" t="s">
        <v>2837</v>
      </c>
      <c r="F235" s="12" t="s">
        <v>2835</v>
      </c>
      <c r="G235" s="12" t="s">
        <v>2838</v>
      </c>
      <c r="H235" s="12" t="s">
        <v>1533</v>
      </c>
      <c r="I235" s="12" t="s">
        <v>1534</v>
      </c>
      <c r="J235" s="12" t="s">
        <v>1193</v>
      </c>
      <c r="K235" s="12" t="s">
        <v>1176</v>
      </c>
      <c r="L235" s="12" t="s">
        <v>1132</v>
      </c>
      <c r="M235" s="12" t="s">
        <v>1194</v>
      </c>
      <c r="N235" s="12" t="s">
        <v>256</v>
      </c>
      <c r="O235" s="12">
        <v>36</v>
      </c>
      <c r="P235" s="116">
        <v>149.68799999999999</v>
      </c>
      <c r="Q235" s="12">
        <v>0</v>
      </c>
      <c r="R235" s="12" t="s">
        <v>254</v>
      </c>
      <c r="S235" s="12" t="s">
        <v>2846</v>
      </c>
      <c r="T235" s="12" t="s">
        <v>805</v>
      </c>
      <c r="U235" s="116">
        <v>47.152799999999999</v>
      </c>
      <c r="V235" s="116">
        <v>102.5352</v>
      </c>
      <c r="W235" s="120">
        <v>0.68499277999999997</v>
      </c>
      <c r="X235" s="116">
        <v>102.5352</v>
      </c>
      <c r="Y235" s="120">
        <v>0.68499277999999997</v>
      </c>
      <c r="Z235" s="12" t="s">
        <v>254</v>
      </c>
      <c r="AA235" s="12" t="s">
        <v>2846</v>
      </c>
      <c r="AB235" s="12" t="s">
        <v>2949</v>
      </c>
      <c r="AC235" s="116">
        <v>47.152799999999999</v>
      </c>
      <c r="AD235" s="116">
        <v>102.5352</v>
      </c>
      <c r="AE235" s="120">
        <v>0.68499277999999997</v>
      </c>
      <c r="AF235" s="12" t="s">
        <v>1552</v>
      </c>
    </row>
    <row r="236" spans="2:32" ht="28.8" x14ac:dyDescent="0.3">
      <c r="B236" s="12" t="s">
        <v>1105</v>
      </c>
      <c r="C236" s="12" t="s">
        <v>304</v>
      </c>
      <c r="D236" s="12" t="s">
        <v>330</v>
      </c>
      <c r="E236" s="12" t="s">
        <v>2837</v>
      </c>
      <c r="F236" s="12" t="s">
        <v>2835</v>
      </c>
      <c r="G236" s="12" t="s">
        <v>2838</v>
      </c>
      <c r="H236" s="12" t="s">
        <v>1533</v>
      </c>
      <c r="I236" s="12" t="s">
        <v>1534</v>
      </c>
      <c r="J236" s="12" t="s">
        <v>1197</v>
      </c>
      <c r="K236" s="12" t="s">
        <v>1176</v>
      </c>
      <c r="L236" s="12" t="s">
        <v>1132</v>
      </c>
      <c r="M236" s="12" t="s">
        <v>1198</v>
      </c>
      <c r="N236" s="12" t="s">
        <v>256</v>
      </c>
      <c r="O236" s="12">
        <v>87</v>
      </c>
      <c r="P236" s="116">
        <v>410.29199999999997</v>
      </c>
      <c r="Q236" s="12">
        <v>0</v>
      </c>
      <c r="R236" s="12" t="s">
        <v>254</v>
      </c>
      <c r="S236" s="12" t="s">
        <v>2846</v>
      </c>
      <c r="T236" s="12" t="s">
        <v>805</v>
      </c>
      <c r="U236" s="116">
        <v>147.43889999999999</v>
      </c>
      <c r="V236" s="116">
        <v>262.85309999999998</v>
      </c>
      <c r="W236" s="120">
        <v>0.64064885000000005</v>
      </c>
      <c r="X236" s="116">
        <v>262.85309999999998</v>
      </c>
      <c r="Y236" s="120">
        <v>0.64064885000000005</v>
      </c>
      <c r="Z236" s="12" t="s">
        <v>254</v>
      </c>
      <c r="AA236" s="12" t="s">
        <v>2846</v>
      </c>
      <c r="AB236" s="12" t="s">
        <v>2949</v>
      </c>
      <c r="AC236" s="116">
        <v>147.43889999999999</v>
      </c>
      <c r="AD236" s="116">
        <v>262.85309999999998</v>
      </c>
      <c r="AE236" s="120">
        <v>0.64064885000000005</v>
      </c>
      <c r="AF236" s="12" t="s">
        <v>1552</v>
      </c>
    </row>
    <row r="237" spans="2:32" ht="28.8" x14ac:dyDescent="0.3">
      <c r="B237" s="12" t="s">
        <v>1105</v>
      </c>
      <c r="C237" s="12" t="s">
        <v>304</v>
      </c>
      <c r="D237" s="12" t="s">
        <v>330</v>
      </c>
      <c r="E237" s="12" t="s">
        <v>2837</v>
      </c>
      <c r="F237" s="12" t="s">
        <v>2835</v>
      </c>
      <c r="G237" s="12" t="s">
        <v>2838</v>
      </c>
      <c r="H237" s="12" t="s">
        <v>1533</v>
      </c>
      <c r="I237" s="12" t="s">
        <v>1534</v>
      </c>
      <c r="J237" s="12" t="s">
        <v>1201</v>
      </c>
      <c r="K237" s="12" t="s">
        <v>1176</v>
      </c>
      <c r="L237" s="12" t="s">
        <v>1132</v>
      </c>
      <c r="M237" s="12" t="s">
        <v>1202</v>
      </c>
      <c r="N237" s="12" t="s">
        <v>256</v>
      </c>
      <c r="O237" s="12">
        <v>596</v>
      </c>
      <c r="P237" s="116">
        <v>3558.12</v>
      </c>
      <c r="Q237" s="12">
        <v>0</v>
      </c>
      <c r="R237" s="12" t="s">
        <v>259</v>
      </c>
      <c r="S237" s="12" t="s">
        <v>2846</v>
      </c>
      <c r="T237" s="12" t="s">
        <v>2826</v>
      </c>
      <c r="U237" s="116">
        <v>3682.4456</v>
      </c>
      <c r="V237" s="116">
        <v>-124.32559999999999</v>
      </c>
      <c r="W237" s="120">
        <v>-3.4941369999999999E-2</v>
      </c>
      <c r="X237" s="116">
        <v>0</v>
      </c>
      <c r="Y237" s="120">
        <v>0</v>
      </c>
      <c r="Z237" s="12" t="s">
        <v>256</v>
      </c>
      <c r="AA237" s="12" t="s">
        <v>346</v>
      </c>
      <c r="AB237" s="12" t="s">
        <v>2827</v>
      </c>
      <c r="AC237" s="116">
        <v>3558.12</v>
      </c>
      <c r="AD237" s="116">
        <v>0</v>
      </c>
      <c r="AE237" s="120">
        <v>0</v>
      </c>
      <c r="AF237" s="12" t="s">
        <v>1552</v>
      </c>
    </row>
    <row r="238" spans="2:32" ht="28.8" x14ac:dyDescent="0.3">
      <c r="B238" s="12" t="s">
        <v>1105</v>
      </c>
      <c r="C238" s="12" t="s">
        <v>304</v>
      </c>
      <c r="D238" s="12" t="s">
        <v>330</v>
      </c>
      <c r="E238" s="12" t="s">
        <v>2837</v>
      </c>
      <c r="F238" s="12" t="s">
        <v>2835</v>
      </c>
      <c r="G238" s="12" t="s">
        <v>2838</v>
      </c>
      <c r="H238" s="12" t="s">
        <v>1533</v>
      </c>
      <c r="I238" s="12" t="s">
        <v>1534</v>
      </c>
      <c r="J238" s="12" t="s">
        <v>1205</v>
      </c>
      <c r="K238" s="12" t="s">
        <v>1176</v>
      </c>
      <c r="L238" s="12" t="s">
        <v>1157</v>
      </c>
      <c r="M238" s="12" t="s">
        <v>1206</v>
      </c>
      <c r="N238" s="12" t="s">
        <v>256</v>
      </c>
      <c r="O238" s="12">
        <v>137</v>
      </c>
      <c r="P238" s="116">
        <v>1764.56</v>
      </c>
      <c r="Q238" s="12">
        <v>0</v>
      </c>
      <c r="R238" s="12" t="s">
        <v>254</v>
      </c>
      <c r="S238" s="12" t="s">
        <v>2846</v>
      </c>
      <c r="T238" s="12" t="s">
        <v>805</v>
      </c>
      <c r="U238" s="116">
        <v>1342.1615999999999</v>
      </c>
      <c r="V238" s="116">
        <v>422.39839999999998</v>
      </c>
      <c r="W238" s="120">
        <v>0.23937887999999999</v>
      </c>
      <c r="X238" s="116">
        <v>422.39839999999998</v>
      </c>
      <c r="Y238" s="120">
        <v>0.23937887999999999</v>
      </c>
      <c r="Z238" s="12" t="s">
        <v>254</v>
      </c>
      <c r="AA238" s="12" t="s">
        <v>2846</v>
      </c>
      <c r="AB238" s="12" t="s">
        <v>2949</v>
      </c>
      <c r="AC238" s="116">
        <v>1342.1615999999999</v>
      </c>
      <c r="AD238" s="116">
        <v>422.39839999999998</v>
      </c>
      <c r="AE238" s="120">
        <v>0.23937887999999999</v>
      </c>
      <c r="AF238" s="12" t="s">
        <v>1552</v>
      </c>
    </row>
    <row r="239" spans="2:32" ht="28.8" x14ac:dyDescent="0.3">
      <c r="B239" s="12" t="s">
        <v>1105</v>
      </c>
      <c r="C239" s="12" t="s">
        <v>304</v>
      </c>
      <c r="D239" s="12" t="s">
        <v>330</v>
      </c>
      <c r="E239" s="12" t="s">
        <v>2837</v>
      </c>
      <c r="F239" s="12" t="s">
        <v>2835</v>
      </c>
      <c r="G239" s="12" t="s">
        <v>2838</v>
      </c>
      <c r="H239" s="12" t="s">
        <v>1533</v>
      </c>
      <c r="I239" s="12" t="s">
        <v>1534</v>
      </c>
      <c r="J239" s="12" t="s">
        <v>1209</v>
      </c>
      <c r="K239" s="12" t="s">
        <v>1176</v>
      </c>
      <c r="L239" s="12" t="s">
        <v>1157</v>
      </c>
      <c r="M239" s="12" t="s">
        <v>1210</v>
      </c>
      <c r="N239" s="12" t="s">
        <v>256</v>
      </c>
      <c r="O239" s="12">
        <v>359</v>
      </c>
      <c r="P239" s="116">
        <v>6321.99</v>
      </c>
      <c r="Q239" s="12">
        <v>0</v>
      </c>
      <c r="R239" s="12" t="s">
        <v>254</v>
      </c>
      <c r="S239" s="12" t="s">
        <v>2846</v>
      </c>
      <c r="T239" s="12" t="s">
        <v>805</v>
      </c>
      <c r="U239" s="116">
        <v>2371.6976</v>
      </c>
      <c r="V239" s="116">
        <v>3950.2923999999998</v>
      </c>
      <c r="W239" s="120">
        <v>0.62484952000000005</v>
      </c>
      <c r="X239" s="116">
        <v>3950.2923999999998</v>
      </c>
      <c r="Y239" s="120">
        <v>0.62484952000000005</v>
      </c>
      <c r="Z239" s="12" t="s">
        <v>254</v>
      </c>
      <c r="AA239" s="12" t="s">
        <v>2846</v>
      </c>
      <c r="AB239" s="12" t="s">
        <v>2949</v>
      </c>
      <c r="AC239" s="116">
        <v>2371.6976</v>
      </c>
      <c r="AD239" s="116">
        <v>3950.2923999999998</v>
      </c>
      <c r="AE239" s="120">
        <v>0.62484952000000005</v>
      </c>
      <c r="AF239" s="12" t="s">
        <v>1552</v>
      </c>
    </row>
    <row r="240" spans="2:32" ht="28.8" x14ac:dyDescent="0.3">
      <c r="B240" s="12" t="s">
        <v>1105</v>
      </c>
      <c r="C240" s="12" t="s">
        <v>304</v>
      </c>
      <c r="D240" s="12" t="s">
        <v>330</v>
      </c>
      <c r="E240" s="12" t="s">
        <v>2837</v>
      </c>
      <c r="F240" s="12" t="s">
        <v>2835</v>
      </c>
      <c r="G240" s="12" t="s">
        <v>2838</v>
      </c>
      <c r="H240" s="12" t="s">
        <v>1533</v>
      </c>
      <c r="I240" s="12" t="s">
        <v>1534</v>
      </c>
      <c r="J240" s="12" t="s">
        <v>1213</v>
      </c>
      <c r="K240" s="12" t="s">
        <v>1176</v>
      </c>
      <c r="L240" s="12" t="s">
        <v>1157</v>
      </c>
      <c r="M240" s="12" t="s">
        <v>1214</v>
      </c>
      <c r="N240" s="12" t="s">
        <v>256</v>
      </c>
      <c r="O240" s="12">
        <v>310</v>
      </c>
      <c r="P240" s="116">
        <v>7092.8</v>
      </c>
      <c r="Q240" s="12">
        <v>0</v>
      </c>
      <c r="R240" s="12" t="s">
        <v>254</v>
      </c>
      <c r="S240" s="12" t="s">
        <v>2846</v>
      </c>
      <c r="T240" s="12" t="s">
        <v>805</v>
      </c>
      <c r="U240" s="116">
        <v>7038.1779999999999</v>
      </c>
      <c r="V240" s="116">
        <v>54.622</v>
      </c>
      <c r="W240" s="120">
        <v>7.7010500000000001E-3</v>
      </c>
      <c r="X240" s="116">
        <v>54.622</v>
      </c>
      <c r="Y240" s="120">
        <v>7.7010500000000001E-3</v>
      </c>
      <c r="Z240" s="12" t="s">
        <v>254</v>
      </c>
      <c r="AA240" s="12" t="s">
        <v>2846</v>
      </c>
      <c r="AB240" s="12" t="s">
        <v>2949</v>
      </c>
      <c r="AC240" s="116">
        <v>7038.1779999999999</v>
      </c>
      <c r="AD240" s="116">
        <v>54.622</v>
      </c>
      <c r="AE240" s="120">
        <v>7.7010500000000001E-3</v>
      </c>
      <c r="AF240" s="12" t="s">
        <v>1552</v>
      </c>
    </row>
    <row r="241" spans="2:32" ht="28.8" x14ac:dyDescent="0.3">
      <c r="B241" s="12" t="s">
        <v>1105</v>
      </c>
      <c r="C241" s="12" t="s">
        <v>304</v>
      </c>
      <c r="D241" s="12" t="s">
        <v>330</v>
      </c>
      <c r="E241" s="12" t="s">
        <v>2837</v>
      </c>
      <c r="F241" s="12" t="s">
        <v>2835</v>
      </c>
      <c r="G241" s="12" t="s">
        <v>2838</v>
      </c>
      <c r="H241" s="12" t="s">
        <v>1533</v>
      </c>
      <c r="I241" s="12" t="s">
        <v>1534</v>
      </c>
      <c r="J241" s="12" t="s">
        <v>1217</v>
      </c>
      <c r="K241" s="12" t="s">
        <v>1218</v>
      </c>
      <c r="L241" s="12" t="s">
        <v>1111</v>
      </c>
      <c r="M241" s="12" t="s">
        <v>1219</v>
      </c>
      <c r="N241" s="12" t="s">
        <v>259</v>
      </c>
      <c r="O241" s="12">
        <v>152</v>
      </c>
      <c r="P241" s="116">
        <v>3508.16</v>
      </c>
      <c r="Q241" s="12">
        <v>0</v>
      </c>
      <c r="R241" s="12" t="s">
        <v>254</v>
      </c>
      <c r="S241" s="12" t="s">
        <v>2846</v>
      </c>
      <c r="T241" s="12" t="s">
        <v>2826</v>
      </c>
      <c r="U241" s="116">
        <v>4136.3455999999996</v>
      </c>
      <c r="V241" s="116">
        <v>-628.18560000000002</v>
      </c>
      <c r="W241" s="120">
        <v>-0.17906411999999999</v>
      </c>
      <c r="X241" s="116">
        <v>0</v>
      </c>
      <c r="Y241" s="120">
        <v>0</v>
      </c>
      <c r="Z241" s="12" t="s">
        <v>259</v>
      </c>
      <c r="AA241" s="12" t="s">
        <v>346</v>
      </c>
      <c r="AB241" s="12" t="s">
        <v>2827</v>
      </c>
      <c r="AC241" s="116">
        <v>3508.16</v>
      </c>
      <c r="AD241" s="116">
        <v>0</v>
      </c>
      <c r="AE241" s="120">
        <v>0</v>
      </c>
      <c r="AF241" s="12" t="s">
        <v>1552</v>
      </c>
    </row>
    <row r="242" spans="2:32" ht="28.8" x14ac:dyDescent="0.3">
      <c r="B242" s="12" t="s">
        <v>1105</v>
      </c>
      <c r="C242" s="12" t="s">
        <v>304</v>
      </c>
      <c r="D242" s="12" t="s">
        <v>330</v>
      </c>
      <c r="E242" s="12" t="s">
        <v>2837</v>
      </c>
      <c r="F242" s="12" t="s">
        <v>2835</v>
      </c>
      <c r="G242" s="12" t="s">
        <v>2838</v>
      </c>
      <c r="H242" s="12" t="s">
        <v>1533</v>
      </c>
      <c r="I242" s="12" t="s">
        <v>1534</v>
      </c>
      <c r="J242" s="12" t="s">
        <v>1222</v>
      </c>
      <c r="K242" s="12" t="s">
        <v>1218</v>
      </c>
      <c r="L242" s="12" t="s">
        <v>1111</v>
      </c>
      <c r="M242" s="12" t="s">
        <v>1223</v>
      </c>
      <c r="N242" s="12" t="s">
        <v>259</v>
      </c>
      <c r="O242" s="12">
        <v>416</v>
      </c>
      <c r="P242" s="116">
        <v>11856</v>
      </c>
      <c r="Q242" s="12">
        <v>0</v>
      </c>
      <c r="R242" s="12"/>
      <c r="S242" s="12"/>
      <c r="T242" s="12"/>
      <c r="U242" s="116">
        <v>0</v>
      </c>
      <c r="V242" s="116"/>
      <c r="W242" s="120"/>
      <c r="X242" s="116">
        <v>0</v>
      </c>
      <c r="Y242" s="120">
        <v>0</v>
      </c>
      <c r="Z242" s="12" t="s">
        <v>259</v>
      </c>
      <c r="AA242" s="12" t="s">
        <v>346</v>
      </c>
      <c r="AB242" s="12" t="s">
        <v>2827</v>
      </c>
      <c r="AC242" s="116">
        <v>11856</v>
      </c>
      <c r="AD242" s="116">
        <v>0</v>
      </c>
      <c r="AE242" s="120">
        <v>0</v>
      </c>
      <c r="AF242" s="12" t="s">
        <v>1552</v>
      </c>
    </row>
    <row r="243" spans="2:32" ht="28.8" x14ac:dyDescent="0.3">
      <c r="B243" s="12" t="s">
        <v>1105</v>
      </c>
      <c r="C243" s="12" t="s">
        <v>304</v>
      </c>
      <c r="D243" s="12" t="s">
        <v>330</v>
      </c>
      <c r="E243" s="12" t="s">
        <v>2837</v>
      </c>
      <c r="F243" s="12" t="s">
        <v>2835</v>
      </c>
      <c r="G243" s="12" t="s">
        <v>2838</v>
      </c>
      <c r="H243" s="12" t="s">
        <v>1533</v>
      </c>
      <c r="I243" s="12" t="s">
        <v>1534</v>
      </c>
      <c r="J243" s="12" t="s">
        <v>1226</v>
      </c>
      <c r="K243" s="12" t="s">
        <v>1218</v>
      </c>
      <c r="L243" s="12" t="s">
        <v>1111</v>
      </c>
      <c r="M243" s="12" t="s">
        <v>1227</v>
      </c>
      <c r="N243" s="12" t="s">
        <v>259</v>
      </c>
      <c r="O243" s="12">
        <v>584</v>
      </c>
      <c r="P243" s="116">
        <v>17826.016</v>
      </c>
      <c r="Q243" s="12">
        <v>0</v>
      </c>
      <c r="R243" s="12" t="s">
        <v>259</v>
      </c>
      <c r="S243" s="12" t="s">
        <v>346</v>
      </c>
      <c r="T243" s="12" t="s">
        <v>805</v>
      </c>
      <c r="U243" s="116">
        <v>11430.2816</v>
      </c>
      <c r="V243" s="116">
        <v>6395.7344000000003</v>
      </c>
      <c r="W243" s="120">
        <v>0.35878652999999999</v>
      </c>
      <c r="X243" s="116">
        <v>6395.7344000000003</v>
      </c>
      <c r="Y243" s="120">
        <v>0.35878652999999999</v>
      </c>
      <c r="Z243" s="12" t="s">
        <v>259</v>
      </c>
      <c r="AA243" s="12" t="s">
        <v>346</v>
      </c>
      <c r="AB243" s="12" t="s">
        <v>2828</v>
      </c>
      <c r="AC243" s="116">
        <v>11430.2816</v>
      </c>
      <c r="AD243" s="116">
        <v>6395.7344000000003</v>
      </c>
      <c r="AE243" s="120">
        <v>0.35878652999999999</v>
      </c>
      <c r="AF243" s="12" t="s">
        <v>1552</v>
      </c>
    </row>
    <row r="244" spans="2:32" ht="28.8" x14ac:dyDescent="0.3">
      <c r="B244" s="12" t="s">
        <v>1105</v>
      </c>
      <c r="C244" s="12" t="s">
        <v>304</v>
      </c>
      <c r="D244" s="12" t="s">
        <v>330</v>
      </c>
      <c r="E244" s="12" t="s">
        <v>2837</v>
      </c>
      <c r="F244" s="12" t="s">
        <v>2835</v>
      </c>
      <c r="G244" s="12" t="s">
        <v>2838</v>
      </c>
      <c r="H244" s="12" t="s">
        <v>1533</v>
      </c>
      <c r="I244" s="12" t="s">
        <v>1534</v>
      </c>
      <c r="J244" s="12" t="s">
        <v>1230</v>
      </c>
      <c r="K244" s="12" t="s">
        <v>1218</v>
      </c>
      <c r="L244" s="12" t="s">
        <v>1132</v>
      </c>
      <c r="M244" s="12" t="s">
        <v>1231</v>
      </c>
      <c r="N244" s="12" t="s">
        <v>259</v>
      </c>
      <c r="O244" s="12">
        <v>562</v>
      </c>
      <c r="P244" s="116">
        <v>27672.880000000001</v>
      </c>
      <c r="Q244" s="12">
        <v>0</v>
      </c>
      <c r="R244" s="12"/>
      <c r="S244" s="12"/>
      <c r="T244" s="12"/>
      <c r="U244" s="116">
        <v>0</v>
      </c>
      <c r="V244" s="116"/>
      <c r="W244" s="120"/>
      <c r="X244" s="116">
        <v>0</v>
      </c>
      <c r="Y244" s="120">
        <v>0</v>
      </c>
      <c r="Z244" s="12" t="s">
        <v>259</v>
      </c>
      <c r="AA244" s="12" t="s">
        <v>346</v>
      </c>
      <c r="AB244" s="12" t="s">
        <v>2827</v>
      </c>
      <c r="AC244" s="116">
        <v>27672.880000000001</v>
      </c>
      <c r="AD244" s="116">
        <v>0</v>
      </c>
      <c r="AE244" s="120">
        <v>0</v>
      </c>
      <c r="AF244" s="12" t="s">
        <v>1552</v>
      </c>
    </row>
    <row r="245" spans="2:32" ht="28.8" x14ac:dyDescent="0.3">
      <c r="B245" s="12" t="s">
        <v>1105</v>
      </c>
      <c r="C245" s="12" t="s">
        <v>304</v>
      </c>
      <c r="D245" s="12" t="s">
        <v>330</v>
      </c>
      <c r="E245" s="12" t="s">
        <v>2837</v>
      </c>
      <c r="F245" s="12" t="s">
        <v>2835</v>
      </c>
      <c r="G245" s="12" t="s">
        <v>2838</v>
      </c>
      <c r="H245" s="12" t="s">
        <v>1533</v>
      </c>
      <c r="I245" s="12" t="s">
        <v>1534</v>
      </c>
      <c r="J245" s="12" t="s">
        <v>1234</v>
      </c>
      <c r="K245" s="12" t="s">
        <v>1218</v>
      </c>
      <c r="L245" s="12" t="s">
        <v>1132</v>
      </c>
      <c r="M245" s="12" t="s">
        <v>1235</v>
      </c>
      <c r="N245" s="12" t="s">
        <v>259</v>
      </c>
      <c r="O245" s="12">
        <v>372</v>
      </c>
      <c r="P245" s="116">
        <v>24886.799999999999</v>
      </c>
      <c r="Q245" s="12">
        <v>0</v>
      </c>
      <c r="R245" s="12"/>
      <c r="S245" s="12"/>
      <c r="T245" s="12"/>
      <c r="U245" s="116">
        <v>0</v>
      </c>
      <c r="V245" s="116"/>
      <c r="W245" s="120"/>
      <c r="X245" s="116">
        <v>0</v>
      </c>
      <c r="Y245" s="120">
        <v>0</v>
      </c>
      <c r="Z245" s="12" t="s">
        <v>259</v>
      </c>
      <c r="AA245" s="12" t="s">
        <v>346</v>
      </c>
      <c r="AB245" s="12" t="s">
        <v>2827</v>
      </c>
      <c r="AC245" s="116">
        <v>24886.799999999999</v>
      </c>
      <c r="AD245" s="116">
        <v>0</v>
      </c>
      <c r="AE245" s="120">
        <v>0</v>
      </c>
      <c r="AF245" s="12" t="s">
        <v>1552</v>
      </c>
    </row>
    <row r="246" spans="2:32" ht="28.8" x14ac:dyDescent="0.3">
      <c r="B246" s="12" t="s">
        <v>1105</v>
      </c>
      <c r="C246" s="12" t="s">
        <v>304</v>
      </c>
      <c r="D246" s="12" t="s">
        <v>330</v>
      </c>
      <c r="E246" s="12" t="s">
        <v>2837</v>
      </c>
      <c r="F246" s="12" t="s">
        <v>2835</v>
      </c>
      <c r="G246" s="12" t="s">
        <v>2838</v>
      </c>
      <c r="H246" s="12" t="s">
        <v>1533</v>
      </c>
      <c r="I246" s="12" t="s">
        <v>1534</v>
      </c>
      <c r="J246" s="12" t="s">
        <v>1238</v>
      </c>
      <c r="K246" s="12" t="s">
        <v>1218</v>
      </c>
      <c r="L246" s="12" t="s">
        <v>1132</v>
      </c>
      <c r="M246" s="12" t="s">
        <v>1239</v>
      </c>
      <c r="N246" s="12" t="s">
        <v>259</v>
      </c>
      <c r="O246" s="12">
        <v>82</v>
      </c>
      <c r="P246" s="116">
        <v>5574.36</v>
      </c>
      <c r="Q246" s="12">
        <v>0</v>
      </c>
      <c r="R246" s="12" t="s">
        <v>254</v>
      </c>
      <c r="S246" s="12" t="s">
        <v>2846</v>
      </c>
      <c r="T246" s="12" t="s">
        <v>805</v>
      </c>
      <c r="U246" s="116">
        <v>4329.2719999999999</v>
      </c>
      <c r="V246" s="116">
        <v>1245.088</v>
      </c>
      <c r="W246" s="120">
        <v>0.22335980999999999</v>
      </c>
      <c r="X246" s="116">
        <v>1245.088</v>
      </c>
      <c r="Y246" s="120">
        <v>0.22335980999999999</v>
      </c>
      <c r="Z246" s="12" t="s">
        <v>254</v>
      </c>
      <c r="AA246" s="12" t="s">
        <v>2846</v>
      </c>
      <c r="AB246" s="12" t="s">
        <v>2949</v>
      </c>
      <c r="AC246" s="116">
        <v>4329.2719999999999</v>
      </c>
      <c r="AD246" s="116">
        <v>1245.088</v>
      </c>
      <c r="AE246" s="120">
        <v>0.22335980999999999</v>
      </c>
      <c r="AF246" s="12" t="s">
        <v>1552</v>
      </c>
    </row>
    <row r="247" spans="2:32" ht="28.8" x14ac:dyDescent="0.3">
      <c r="B247" s="12" t="s">
        <v>1105</v>
      </c>
      <c r="C247" s="12" t="s">
        <v>304</v>
      </c>
      <c r="D247" s="12" t="s">
        <v>330</v>
      </c>
      <c r="E247" s="12" t="s">
        <v>2837</v>
      </c>
      <c r="F247" s="12" t="s">
        <v>2835</v>
      </c>
      <c r="G247" s="12" t="s">
        <v>2838</v>
      </c>
      <c r="H247" s="12" t="s">
        <v>1533</v>
      </c>
      <c r="I247" s="12" t="s">
        <v>1534</v>
      </c>
      <c r="J247" s="12" t="s">
        <v>1242</v>
      </c>
      <c r="K247" s="12" t="s">
        <v>1218</v>
      </c>
      <c r="L247" s="12" t="s">
        <v>1132</v>
      </c>
      <c r="M247" s="12" t="s">
        <v>1243</v>
      </c>
      <c r="N247" s="12" t="s">
        <v>259</v>
      </c>
      <c r="O247" s="12">
        <v>345</v>
      </c>
      <c r="P247" s="116">
        <v>61065</v>
      </c>
      <c r="Q247" s="12">
        <v>0</v>
      </c>
      <c r="R247" s="12" t="s">
        <v>259</v>
      </c>
      <c r="S247" s="12" t="s">
        <v>346</v>
      </c>
      <c r="T247" s="12" t="s">
        <v>2826</v>
      </c>
      <c r="U247" s="116">
        <v>75711.077999999994</v>
      </c>
      <c r="V247" s="116">
        <v>-14646.078</v>
      </c>
      <c r="W247" s="120">
        <v>-0.23984406999999999</v>
      </c>
      <c r="X247" s="116">
        <v>0</v>
      </c>
      <c r="Y247" s="120">
        <v>0</v>
      </c>
      <c r="Z247" s="12" t="s">
        <v>259</v>
      </c>
      <c r="AA247" s="12" t="s">
        <v>346</v>
      </c>
      <c r="AB247" s="12" t="s">
        <v>2833</v>
      </c>
      <c r="AC247" s="116">
        <v>75711.077999999994</v>
      </c>
      <c r="AD247" s="116">
        <v>-14646.078</v>
      </c>
      <c r="AE247" s="120">
        <v>-0.23984406999999999</v>
      </c>
      <c r="AF247" s="12" t="s">
        <v>1552</v>
      </c>
    </row>
    <row r="248" spans="2:32" ht="28.8" x14ac:dyDescent="0.3">
      <c r="B248" s="12" t="s">
        <v>1105</v>
      </c>
      <c r="C248" s="12" t="s">
        <v>304</v>
      </c>
      <c r="D248" s="12" t="s">
        <v>330</v>
      </c>
      <c r="E248" s="12" t="s">
        <v>2837</v>
      </c>
      <c r="F248" s="12" t="s">
        <v>2835</v>
      </c>
      <c r="G248" s="12" t="s">
        <v>2838</v>
      </c>
      <c r="H248" s="12" t="s">
        <v>1533</v>
      </c>
      <c r="I248" s="12" t="s">
        <v>1534</v>
      </c>
      <c r="J248" s="12" t="s">
        <v>1246</v>
      </c>
      <c r="K248" s="12" t="s">
        <v>1218</v>
      </c>
      <c r="L248" s="12" t="s">
        <v>1157</v>
      </c>
      <c r="M248" s="12" t="s">
        <v>1247</v>
      </c>
      <c r="N248" s="12" t="s">
        <v>259</v>
      </c>
      <c r="O248" s="12">
        <v>522</v>
      </c>
      <c r="P248" s="116">
        <v>795528</v>
      </c>
      <c r="Q248" s="12">
        <v>0</v>
      </c>
      <c r="R248" s="12" t="s">
        <v>254</v>
      </c>
      <c r="S248" s="12" t="s">
        <v>2846</v>
      </c>
      <c r="T248" s="12" t="s">
        <v>805</v>
      </c>
      <c r="U248" s="116">
        <v>513544.01760000002</v>
      </c>
      <c r="V248" s="116">
        <v>281983.98239999998</v>
      </c>
      <c r="W248" s="120">
        <v>0.35446142000000003</v>
      </c>
      <c r="X248" s="116">
        <v>281983.98239999998</v>
      </c>
      <c r="Y248" s="120">
        <v>0.35446142000000003</v>
      </c>
      <c r="Z248" s="12" t="s">
        <v>254</v>
      </c>
      <c r="AA248" s="12" t="s">
        <v>2846</v>
      </c>
      <c r="AB248" s="12" t="s">
        <v>2949</v>
      </c>
      <c r="AC248" s="116">
        <v>513544.01760000002</v>
      </c>
      <c r="AD248" s="116">
        <v>281983.98239999998</v>
      </c>
      <c r="AE248" s="120">
        <v>0.35446142000000003</v>
      </c>
      <c r="AF248" s="12" t="s">
        <v>1552</v>
      </c>
    </row>
    <row r="249" spans="2:32" ht="28.8" x14ac:dyDescent="0.3">
      <c r="B249" s="12" t="s">
        <v>1105</v>
      </c>
      <c r="C249" s="12" t="s">
        <v>304</v>
      </c>
      <c r="D249" s="12" t="s">
        <v>330</v>
      </c>
      <c r="E249" s="12" t="s">
        <v>2837</v>
      </c>
      <c r="F249" s="12" t="s">
        <v>2835</v>
      </c>
      <c r="G249" s="12" t="s">
        <v>2838</v>
      </c>
      <c r="H249" s="12" t="s">
        <v>1533</v>
      </c>
      <c r="I249" s="12" t="s">
        <v>1534</v>
      </c>
      <c r="J249" s="12" t="s">
        <v>1250</v>
      </c>
      <c r="K249" s="12" t="s">
        <v>1218</v>
      </c>
      <c r="L249" s="12" t="s">
        <v>1157</v>
      </c>
      <c r="M249" s="12" t="s">
        <v>1251</v>
      </c>
      <c r="N249" s="12" t="s">
        <v>259</v>
      </c>
      <c r="O249" s="12">
        <v>303</v>
      </c>
      <c r="P249" s="116">
        <v>218250.9</v>
      </c>
      <c r="Q249" s="12">
        <v>0</v>
      </c>
      <c r="R249" s="12"/>
      <c r="S249" s="12"/>
      <c r="T249" s="12"/>
      <c r="U249" s="116">
        <v>0</v>
      </c>
      <c r="V249" s="116"/>
      <c r="W249" s="120"/>
      <c r="X249" s="116">
        <v>0</v>
      </c>
      <c r="Y249" s="120">
        <v>0</v>
      </c>
      <c r="Z249" s="12" t="s">
        <v>259</v>
      </c>
      <c r="AA249" s="12" t="s">
        <v>346</v>
      </c>
      <c r="AB249" s="12" t="s">
        <v>2827</v>
      </c>
      <c r="AC249" s="116">
        <v>218250.9</v>
      </c>
      <c r="AD249" s="116">
        <v>0</v>
      </c>
      <c r="AE249" s="120">
        <v>0</v>
      </c>
      <c r="AF249" s="12" t="s">
        <v>1552</v>
      </c>
    </row>
    <row r="250" spans="2:32" ht="28.8" x14ac:dyDescent="0.3">
      <c r="B250" s="12" t="s">
        <v>1105</v>
      </c>
      <c r="C250" s="12" t="s">
        <v>304</v>
      </c>
      <c r="D250" s="12" t="s">
        <v>330</v>
      </c>
      <c r="E250" s="12" t="s">
        <v>2837</v>
      </c>
      <c r="F250" s="12" t="s">
        <v>2835</v>
      </c>
      <c r="G250" s="12" t="s">
        <v>2838</v>
      </c>
      <c r="H250" s="12" t="s">
        <v>1533</v>
      </c>
      <c r="I250" s="12" t="s">
        <v>1534</v>
      </c>
      <c r="J250" s="12" t="s">
        <v>1254</v>
      </c>
      <c r="K250" s="12" t="s">
        <v>1218</v>
      </c>
      <c r="L250" s="12" t="s">
        <v>1157</v>
      </c>
      <c r="M250" s="12" t="s">
        <v>1255</v>
      </c>
      <c r="N250" s="12" t="s">
        <v>259</v>
      </c>
      <c r="O250" s="12">
        <v>229</v>
      </c>
      <c r="P250" s="116">
        <v>459259.5</v>
      </c>
      <c r="Q250" s="12">
        <v>0</v>
      </c>
      <c r="R250" s="12" t="s">
        <v>254</v>
      </c>
      <c r="S250" s="12" t="s">
        <v>2846</v>
      </c>
      <c r="T250" s="12" t="s">
        <v>2826</v>
      </c>
      <c r="U250" s="116">
        <v>556445.26800000004</v>
      </c>
      <c r="V250" s="116">
        <v>-97185.767999999996</v>
      </c>
      <c r="W250" s="120">
        <v>-0.21161405999999999</v>
      </c>
      <c r="X250" s="116">
        <v>0</v>
      </c>
      <c r="Y250" s="120">
        <v>0</v>
      </c>
      <c r="Z250" s="12" t="s">
        <v>259</v>
      </c>
      <c r="AA250" s="12" t="s">
        <v>346</v>
      </c>
      <c r="AB250" s="12" t="s">
        <v>2827</v>
      </c>
      <c r="AC250" s="116">
        <v>459259.5</v>
      </c>
      <c r="AD250" s="116">
        <v>0</v>
      </c>
      <c r="AE250" s="120">
        <v>0</v>
      </c>
      <c r="AF250" s="12" t="s">
        <v>1552</v>
      </c>
    </row>
    <row r="251" spans="2:32" ht="28.8" x14ac:dyDescent="0.3">
      <c r="B251" s="12" t="s">
        <v>1105</v>
      </c>
      <c r="C251" s="12" t="s">
        <v>304</v>
      </c>
      <c r="D251" s="12" t="s">
        <v>330</v>
      </c>
      <c r="E251" s="12" t="s">
        <v>2837</v>
      </c>
      <c r="F251" s="12" t="s">
        <v>2835</v>
      </c>
      <c r="G251" s="12" t="s">
        <v>2838</v>
      </c>
      <c r="H251" s="12" t="s">
        <v>1533</v>
      </c>
      <c r="I251" s="12" t="s">
        <v>1534</v>
      </c>
      <c r="J251" s="12" t="s">
        <v>1258</v>
      </c>
      <c r="K251" s="12" t="s">
        <v>1259</v>
      </c>
      <c r="L251" s="12" t="s">
        <v>1111</v>
      </c>
      <c r="M251" s="12" t="s">
        <v>1260</v>
      </c>
      <c r="N251" s="12" t="s">
        <v>259</v>
      </c>
      <c r="O251" s="12">
        <v>548</v>
      </c>
      <c r="P251" s="116">
        <v>63622.8</v>
      </c>
      <c r="Q251" s="12">
        <v>0</v>
      </c>
      <c r="R251" s="12" t="s">
        <v>259</v>
      </c>
      <c r="S251" s="12" t="s">
        <v>346</v>
      </c>
      <c r="T251" s="12" t="s">
        <v>805</v>
      </c>
      <c r="U251" s="116">
        <v>43597.235999999997</v>
      </c>
      <c r="V251" s="116">
        <v>20025.563999999998</v>
      </c>
      <c r="W251" s="120">
        <v>0.31475451999999998</v>
      </c>
      <c r="X251" s="116">
        <v>20025.563999999998</v>
      </c>
      <c r="Y251" s="120">
        <v>0.31475451999999998</v>
      </c>
      <c r="Z251" s="12" t="s">
        <v>259</v>
      </c>
      <c r="AA251" s="12" t="s">
        <v>346</v>
      </c>
      <c r="AB251" s="12" t="s">
        <v>2828</v>
      </c>
      <c r="AC251" s="116">
        <v>43597.235999999997</v>
      </c>
      <c r="AD251" s="116">
        <v>20025.563999999998</v>
      </c>
      <c r="AE251" s="120">
        <v>0.31475451999999998</v>
      </c>
      <c r="AF251" s="12" t="s">
        <v>1552</v>
      </c>
    </row>
    <row r="252" spans="2:32" ht="28.8" x14ac:dyDescent="0.3">
      <c r="B252" s="12" t="s">
        <v>1105</v>
      </c>
      <c r="C252" s="12" t="s">
        <v>304</v>
      </c>
      <c r="D252" s="12" t="s">
        <v>330</v>
      </c>
      <c r="E252" s="12" t="s">
        <v>2837</v>
      </c>
      <c r="F252" s="12" t="s">
        <v>2835</v>
      </c>
      <c r="G252" s="12" t="s">
        <v>2838</v>
      </c>
      <c r="H252" s="12" t="s">
        <v>1533</v>
      </c>
      <c r="I252" s="12" t="s">
        <v>1534</v>
      </c>
      <c r="J252" s="12" t="s">
        <v>1263</v>
      </c>
      <c r="K252" s="12" t="s">
        <v>1259</v>
      </c>
      <c r="L252" s="12" t="s">
        <v>1132</v>
      </c>
      <c r="M252" s="12" t="s">
        <v>1264</v>
      </c>
      <c r="N252" s="12" t="s">
        <v>259</v>
      </c>
      <c r="O252" s="12">
        <v>305</v>
      </c>
      <c r="P252" s="116">
        <v>74969</v>
      </c>
      <c r="Q252" s="12">
        <v>0</v>
      </c>
      <c r="R252" s="12" t="s">
        <v>259</v>
      </c>
      <c r="S252" s="12" t="s">
        <v>346</v>
      </c>
      <c r="T252" s="12" t="s">
        <v>2826</v>
      </c>
      <c r="U252" s="116">
        <v>89623.152000000002</v>
      </c>
      <c r="V252" s="116">
        <v>-14654.152</v>
      </c>
      <c r="W252" s="120">
        <v>-0.19546949</v>
      </c>
      <c r="X252" s="116">
        <v>0</v>
      </c>
      <c r="Y252" s="120">
        <v>0</v>
      </c>
      <c r="Z252" s="12" t="s">
        <v>259</v>
      </c>
      <c r="AA252" s="12" t="s">
        <v>346</v>
      </c>
      <c r="AB252" s="12" t="s">
        <v>2833</v>
      </c>
      <c r="AC252" s="116">
        <v>89623.152000000002</v>
      </c>
      <c r="AD252" s="116">
        <v>-14654.152</v>
      </c>
      <c r="AE252" s="120">
        <v>-0.19546949</v>
      </c>
      <c r="AF252" s="12" t="s">
        <v>1552</v>
      </c>
    </row>
    <row r="253" spans="2:32" ht="28.8" x14ac:dyDescent="0.3">
      <c r="B253" s="12" t="s">
        <v>1105</v>
      </c>
      <c r="C253" s="12" t="s">
        <v>304</v>
      </c>
      <c r="D253" s="12" t="s">
        <v>330</v>
      </c>
      <c r="E253" s="12" t="s">
        <v>2837</v>
      </c>
      <c r="F253" s="12" t="s">
        <v>2835</v>
      </c>
      <c r="G253" s="12" t="s">
        <v>2838</v>
      </c>
      <c r="H253" s="12" t="s">
        <v>1533</v>
      </c>
      <c r="I253" s="12" t="s">
        <v>1534</v>
      </c>
      <c r="J253" s="12" t="s">
        <v>1267</v>
      </c>
      <c r="K253" s="12" t="s">
        <v>1259</v>
      </c>
      <c r="L253" s="12" t="s">
        <v>1157</v>
      </c>
      <c r="M253" s="12" t="s">
        <v>1268</v>
      </c>
      <c r="N253" s="12" t="s">
        <v>259</v>
      </c>
      <c r="O253" s="12">
        <v>292</v>
      </c>
      <c r="P253" s="116">
        <v>156950</v>
      </c>
      <c r="Q253" s="12">
        <v>0</v>
      </c>
      <c r="R253" s="12" t="s">
        <v>259</v>
      </c>
      <c r="S253" s="12" t="s">
        <v>346</v>
      </c>
      <c r="T253" s="12" t="s">
        <v>805</v>
      </c>
      <c r="U253" s="116">
        <v>99075.6</v>
      </c>
      <c r="V253" s="116">
        <v>57874.400000000001</v>
      </c>
      <c r="W253" s="120">
        <v>0.36874419000000003</v>
      </c>
      <c r="X253" s="116">
        <v>57874.400000000001</v>
      </c>
      <c r="Y253" s="120">
        <v>0.36874419000000003</v>
      </c>
      <c r="Z253" s="12" t="s">
        <v>259</v>
      </c>
      <c r="AA253" s="12" t="s">
        <v>346</v>
      </c>
      <c r="AB253" s="12" t="s">
        <v>2828</v>
      </c>
      <c r="AC253" s="116">
        <v>99075.6</v>
      </c>
      <c r="AD253" s="116">
        <v>57874.400000000001</v>
      </c>
      <c r="AE253" s="120">
        <v>0.36874419000000003</v>
      </c>
      <c r="AF253" s="12" t="s">
        <v>1552</v>
      </c>
    </row>
    <row r="254" spans="2:32" ht="28.8" x14ac:dyDescent="0.3">
      <c r="B254" s="12" t="s">
        <v>1105</v>
      </c>
      <c r="C254" s="12" t="s">
        <v>304</v>
      </c>
      <c r="D254" s="12" t="s">
        <v>330</v>
      </c>
      <c r="E254" s="12" t="s">
        <v>2837</v>
      </c>
      <c r="F254" s="12" t="s">
        <v>2950</v>
      </c>
      <c r="G254" s="12" t="s">
        <v>2954</v>
      </c>
      <c r="H254" s="12" t="s">
        <v>1535</v>
      </c>
      <c r="I254" s="12" t="s">
        <v>1110</v>
      </c>
      <c r="J254" s="12" t="s">
        <v>1109</v>
      </c>
      <c r="K254" s="12" t="s">
        <v>1110</v>
      </c>
      <c r="L254" s="12" t="s">
        <v>1111</v>
      </c>
      <c r="M254" s="12" t="s">
        <v>1112</v>
      </c>
      <c r="N254" s="12" t="s">
        <v>254</v>
      </c>
      <c r="O254" s="12">
        <v>13</v>
      </c>
      <c r="P254" s="116">
        <v>17.315999999999999</v>
      </c>
      <c r="Q254" s="12">
        <v>0</v>
      </c>
      <c r="R254" s="12" t="s">
        <v>246</v>
      </c>
      <c r="S254" s="12" t="s">
        <v>1531</v>
      </c>
      <c r="T254" s="12" t="s">
        <v>805</v>
      </c>
      <c r="U254" s="116">
        <v>6.0709999999999997</v>
      </c>
      <c r="V254" s="116">
        <v>11.244999999999999</v>
      </c>
      <c r="W254" s="120">
        <v>0.64939939999999996</v>
      </c>
      <c r="X254" s="116">
        <v>11.244999999999999</v>
      </c>
      <c r="Y254" s="120">
        <v>0.64939939999999996</v>
      </c>
      <c r="Z254" s="12" t="s">
        <v>246</v>
      </c>
      <c r="AA254" s="12" t="s">
        <v>1531</v>
      </c>
      <c r="AB254" s="12" t="s">
        <v>2825</v>
      </c>
      <c r="AC254" s="116">
        <v>6.0709999999999997</v>
      </c>
      <c r="AD254" s="116">
        <v>11.244999999999999</v>
      </c>
      <c r="AE254" s="120">
        <v>0.64939939999999996</v>
      </c>
      <c r="AF254" s="12" t="s">
        <v>1552</v>
      </c>
    </row>
    <row r="255" spans="2:32" ht="28.8" x14ac:dyDescent="0.3">
      <c r="B255" s="12" t="s">
        <v>1105</v>
      </c>
      <c r="C255" s="12" t="s">
        <v>304</v>
      </c>
      <c r="D255" s="12" t="s">
        <v>330</v>
      </c>
      <c r="E255" s="12" t="s">
        <v>2837</v>
      </c>
      <c r="F255" s="12" t="s">
        <v>2950</v>
      </c>
      <c r="G255" s="12" t="s">
        <v>2954</v>
      </c>
      <c r="H255" s="12" t="s">
        <v>1535</v>
      </c>
      <c r="I255" s="12" t="s">
        <v>1110</v>
      </c>
      <c r="J255" s="12" t="s">
        <v>1119</v>
      </c>
      <c r="K255" s="12" t="s">
        <v>1110</v>
      </c>
      <c r="L255" s="12" t="s">
        <v>1111</v>
      </c>
      <c r="M255" s="12" t="s">
        <v>1120</v>
      </c>
      <c r="N255" s="12" t="s">
        <v>254</v>
      </c>
      <c r="O255" s="12">
        <v>217</v>
      </c>
      <c r="P255" s="116">
        <v>562.46400000000006</v>
      </c>
      <c r="Q255" s="12">
        <v>0</v>
      </c>
      <c r="R255" s="12" t="s">
        <v>246</v>
      </c>
      <c r="S255" s="12" t="s">
        <v>1531</v>
      </c>
      <c r="T255" s="12" t="s">
        <v>805</v>
      </c>
      <c r="U255" s="116">
        <v>200.6165</v>
      </c>
      <c r="V255" s="116">
        <v>361.84750000000003</v>
      </c>
      <c r="W255" s="120">
        <v>0.64332562000000004</v>
      </c>
      <c r="X255" s="116">
        <v>361.84750000000003</v>
      </c>
      <c r="Y255" s="120">
        <v>0.64332562000000004</v>
      </c>
      <c r="Z255" s="12" t="s">
        <v>246</v>
      </c>
      <c r="AA255" s="12" t="s">
        <v>1531</v>
      </c>
      <c r="AB255" s="12" t="s">
        <v>2825</v>
      </c>
      <c r="AC255" s="116">
        <v>200.6165</v>
      </c>
      <c r="AD255" s="116">
        <v>361.84750000000003</v>
      </c>
      <c r="AE255" s="120">
        <v>0.64332562000000004</v>
      </c>
      <c r="AF255" s="12" t="s">
        <v>1552</v>
      </c>
    </row>
    <row r="256" spans="2:32" ht="28.8" x14ac:dyDescent="0.3">
      <c r="B256" s="12" t="s">
        <v>1105</v>
      </c>
      <c r="C256" s="12" t="s">
        <v>304</v>
      </c>
      <c r="D256" s="12" t="s">
        <v>330</v>
      </c>
      <c r="E256" s="12" t="s">
        <v>2837</v>
      </c>
      <c r="F256" s="12" t="s">
        <v>2950</v>
      </c>
      <c r="G256" s="12" t="s">
        <v>2954</v>
      </c>
      <c r="H256" s="12" t="s">
        <v>1535</v>
      </c>
      <c r="I256" s="12" t="s">
        <v>1110</v>
      </c>
      <c r="J256" s="12" t="s">
        <v>1125</v>
      </c>
      <c r="K256" s="12" t="s">
        <v>1110</v>
      </c>
      <c r="L256" s="12" t="s">
        <v>1111</v>
      </c>
      <c r="M256" s="12" t="s">
        <v>1126</v>
      </c>
      <c r="N256" s="12" t="s">
        <v>254</v>
      </c>
      <c r="O256" s="12">
        <v>318</v>
      </c>
      <c r="P256" s="116">
        <v>964.49400000000003</v>
      </c>
      <c r="Q256" s="12">
        <v>0</v>
      </c>
      <c r="R256" s="12" t="s">
        <v>249</v>
      </c>
      <c r="S256" s="12" t="s">
        <v>1531</v>
      </c>
      <c r="T256" s="12" t="s">
        <v>805</v>
      </c>
      <c r="U256" s="116">
        <v>448.95240000000001</v>
      </c>
      <c r="V256" s="116">
        <v>515.54160000000002</v>
      </c>
      <c r="W256" s="120">
        <v>0.53452027999999996</v>
      </c>
      <c r="X256" s="116">
        <v>515.54160000000002</v>
      </c>
      <c r="Y256" s="120">
        <v>0.53452027999999996</v>
      </c>
      <c r="Z256" s="12" t="s">
        <v>249</v>
      </c>
      <c r="AA256" s="12" t="s">
        <v>1531</v>
      </c>
      <c r="AB256" s="12" t="s">
        <v>2825</v>
      </c>
      <c r="AC256" s="116">
        <v>448.95240000000001</v>
      </c>
      <c r="AD256" s="116">
        <v>515.54160000000002</v>
      </c>
      <c r="AE256" s="120">
        <v>0.53452027999999996</v>
      </c>
      <c r="AF256" s="12" t="s">
        <v>1552</v>
      </c>
    </row>
    <row r="257" spans="2:32" ht="28.8" x14ac:dyDescent="0.3">
      <c r="B257" s="12" t="s">
        <v>1105</v>
      </c>
      <c r="C257" s="12" t="s">
        <v>304</v>
      </c>
      <c r="D257" s="12" t="s">
        <v>330</v>
      </c>
      <c r="E257" s="12" t="s">
        <v>2837</v>
      </c>
      <c r="F257" s="12" t="s">
        <v>2950</v>
      </c>
      <c r="G257" s="12" t="s">
        <v>2954</v>
      </c>
      <c r="H257" s="12" t="s">
        <v>1535</v>
      </c>
      <c r="I257" s="12" t="s">
        <v>1110</v>
      </c>
      <c r="J257" s="12" t="s">
        <v>1131</v>
      </c>
      <c r="K257" s="12" t="s">
        <v>1110</v>
      </c>
      <c r="L257" s="12" t="s">
        <v>1132</v>
      </c>
      <c r="M257" s="12" t="s">
        <v>1133</v>
      </c>
      <c r="N257" s="12" t="s">
        <v>254</v>
      </c>
      <c r="O257" s="12">
        <v>212</v>
      </c>
      <c r="P257" s="116">
        <v>697.69200000000001</v>
      </c>
      <c r="Q257" s="12">
        <v>0</v>
      </c>
      <c r="R257" s="12" t="s">
        <v>246</v>
      </c>
      <c r="S257" s="12" t="s">
        <v>1531</v>
      </c>
      <c r="T257" s="12" t="s">
        <v>805</v>
      </c>
      <c r="U257" s="116">
        <v>400.82839999999999</v>
      </c>
      <c r="V257" s="116">
        <v>296.86360000000002</v>
      </c>
      <c r="W257" s="120">
        <v>0.42549376999999999</v>
      </c>
      <c r="X257" s="116">
        <v>296.86360000000002</v>
      </c>
      <c r="Y257" s="120">
        <v>0.42549376999999999</v>
      </c>
      <c r="Z257" s="12" t="s">
        <v>246</v>
      </c>
      <c r="AA257" s="12" t="s">
        <v>1531</v>
      </c>
      <c r="AB257" s="12" t="s">
        <v>2825</v>
      </c>
      <c r="AC257" s="116">
        <v>400.82839999999999</v>
      </c>
      <c r="AD257" s="116">
        <v>296.86360000000002</v>
      </c>
      <c r="AE257" s="120">
        <v>0.42549376999999999</v>
      </c>
      <c r="AF257" s="12" t="s">
        <v>1552</v>
      </c>
    </row>
    <row r="258" spans="2:32" ht="28.8" x14ac:dyDescent="0.3">
      <c r="B258" s="12" t="s">
        <v>1105</v>
      </c>
      <c r="C258" s="12" t="s">
        <v>304</v>
      </c>
      <c r="D258" s="12" t="s">
        <v>330</v>
      </c>
      <c r="E258" s="12" t="s">
        <v>2837</v>
      </c>
      <c r="F258" s="12" t="s">
        <v>2950</v>
      </c>
      <c r="G258" s="12" t="s">
        <v>2954</v>
      </c>
      <c r="H258" s="12" t="s">
        <v>1535</v>
      </c>
      <c r="I258" s="12" t="s">
        <v>1110</v>
      </c>
      <c r="J258" s="12" t="s">
        <v>1138</v>
      </c>
      <c r="K258" s="12" t="s">
        <v>1110</v>
      </c>
      <c r="L258" s="12" t="s">
        <v>1132</v>
      </c>
      <c r="M258" s="12" t="s">
        <v>1139</v>
      </c>
      <c r="N258" s="12" t="s">
        <v>254</v>
      </c>
      <c r="O258" s="12">
        <v>457</v>
      </c>
      <c r="P258" s="116">
        <v>2314.248</v>
      </c>
      <c r="Q258" s="12">
        <v>0</v>
      </c>
      <c r="R258" s="12" t="s">
        <v>246</v>
      </c>
      <c r="S258" s="12" t="s">
        <v>1531</v>
      </c>
      <c r="T258" s="12" t="s">
        <v>2826</v>
      </c>
      <c r="U258" s="116">
        <v>2404.9625000000001</v>
      </c>
      <c r="V258" s="116">
        <v>-90.714500000000001</v>
      </c>
      <c r="W258" s="120">
        <v>-3.9198259999999999E-2</v>
      </c>
      <c r="X258" s="116">
        <v>0</v>
      </c>
      <c r="Y258" s="120">
        <v>0</v>
      </c>
      <c r="Z258" s="12" t="s">
        <v>254</v>
      </c>
      <c r="AA258" s="12" t="s">
        <v>346</v>
      </c>
      <c r="AB258" s="12" t="s">
        <v>2827</v>
      </c>
      <c r="AC258" s="116">
        <v>2314.248</v>
      </c>
      <c r="AD258" s="116">
        <v>0</v>
      </c>
      <c r="AE258" s="120">
        <v>0</v>
      </c>
      <c r="AF258" s="12" t="s">
        <v>1552</v>
      </c>
    </row>
    <row r="259" spans="2:32" ht="28.8" x14ac:dyDescent="0.3">
      <c r="B259" s="12" t="s">
        <v>1105</v>
      </c>
      <c r="C259" s="12" t="s">
        <v>304</v>
      </c>
      <c r="D259" s="12" t="s">
        <v>330</v>
      </c>
      <c r="E259" s="12" t="s">
        <v>2837</v>
      </c>
      <c r="F259" s="12" t="s">
        <v>2950</v>
      </c>
      <c r="G259" s="12" t="s">
        <v>2954</v>
      </c>
      <c r="H259" s="12" t="s">
        <v>1535</v>
      </c>
      <c r="I259" s="12" t="s">
        <v>1110</v>
      </c>
      <c r="J259" s="12" t="s">
        <v>1144</v>
      </c>
      <c r="K259" s="12" t="s">
        <v>1110</v>
      </c>
      <c r="L259" s="12" t="s">
        <v>1132</v>
      </c>
      <c r="M259" s="12" t="s">
        <v>1145</v>
      </c>
      <c r="N259" s="12" t="s">
        <v>254</v>
      </c>
      <c r="O259" s="12">
        <v>387</v>
      </c>
      <c r="P259" s="116">
        <v>2329.7399999999998</v>
      </c>
      <c r="Q259" s="12">
        <v>0</v>
      </c>
      <c r="R259" s="12" t="s">
        <v>262</v>
      </c>
      <c r="S259" s="12" t="s">
        <v>1531</v>
      </c>
      <c r="T259" s="12" t="s">
        <v>2826</v>
      </c>
      <c r="U259" s="116">
        <v>2900.0232000000001</v>
      </c>
      <c r="V259" s="116">
        <v>-570.28319999999997</v>
      </c>
      <c r="W259" s="120">
        <v>-0.24478405</v>
      </c>
      <c r="X259" s="116">
        <v>0</v>
      </c>
      <c r="Y259" s="120">
        <v>0</v>
      </c>
      <c r="Z259" s="12" t="s">
        <v>254</v>
      </c>
      <c r="AA259" s="12" t="s">
        <v>346</v>
      </c>
      <c r="AB259" s="12" t="s">
        <v>2827</v>
      </c>
      <c r="AC259" s="116">
        <v>2329.7399999999998</v>
      </c>
      <c r="AD259" s="116">
        <v>0</v>
      </c>
      <c r="AE259" s="120">
        <v>0</v>
      </c>
      <c r="AF259" s="12" t="s">
        <v>1552</v>
      </c>
    </row>
    <row r="260" spans="2:32" ht="28.8" x14ac:dyDescent="0.3">
      <c r="B260" s="12" t="s">
        <v>1105</v>
      </c>
      <c r="C260" s="12" t="s">
        <v>304</v>
      </c>
      <c r="D260" s="12" t="s">
        <v>330</v>
      </c>
      <c r="E260" s="12" t="s">
        <v>2837</v>
      </c>
      <c r="F260" s="12" t="s">
        <v>2950</v>
      </c>
      <c r="G260" s="12" t="s">
        <v>2954</v>
      </c>
      <c r="H260" s="12" t="s">
        <v>1535</v>
      </c>
      <c r="I260" s="12" t="s">
        <v>1110</v>
      </c>
      <c r="J260" s="12" t="s">
        <v>1150</v>
      </c>
      <c r="K260" s="12" t="s">
        <v>1110</v>
      </c>
      <c r="L260" s="12" t="s">
        <v>1132</v>
      </c>
      <c r="M260" s="12" t="s">
        <v>1151</v>
      </c>
      <c r="N260" s="12" t="s">
        <v>254</v>
      </c>
      <c r="O260" s="12">
        <v>49</v>
      </c>
      <c r="P260" s="116">
        <v>437.32499999999999</v>
      </c>
      <c r="Q260" s="12">
        <v>0</v>
      </c>
      <c r="R260" s="12" t="s">
        <v>246</v>
      </c>
      <c r="S260" s="12" t="s">
        <v>1531</v>
      </c>
      <c r="T260" s="12" t="s">
        <v>805</v>
      </c>
      <c r="U260" s="116">
        <v>425.16809999999998</v>
      </c>
      <c r="V260" s="116">
        <v>12.1569</v>
      </c>
      <c r="W260" s="120">
        <v>2.7798320000000001E-2</v>
      </c>
      <c r="X260" s="116">
        <v>12.1569</v>
      </c>
      <c r="Y260" s="120">
        <v>2.7798320000000001E-2</v>
      </c>
      <c r="Z260" s="12" t="s">
        <v>246</v>
      </c>
      <c r="AA260" s="12" t="s">
        <v>1531</v>
      </c>
      <c r="AB260" s="12" t="s">
        <v>2825</v>
      </c>
      <c r="AC260" s="116">
        <v>425.16809999999998</v>
      </c>
      <c r="AD260" s="116">
        <v>12.1569</v>
      </c>
      <c r="AE260" s="120">
        <v>2.7798320000000001E-2</v>
      </c>
      <c r="AF260" s="12" t="s">
        <v>1552</v>
      </c>
    </row>
    <row r="261" spans="2:32" ht="28.8" x14ac:dyDescent="0.3">
      <c r="B261" s="12" t="s">
        <v>1105</v>
      </c>
      <c r="C261" s="12" t="s">
        <v>304</v>
      </c>
      <c r="D261" s="12" t="s">
        <v>330</v>
      </c>
      <c r="E261" s="12" t="s">
        <v>2837</v>
      </c>
      <c r="F261" s="12" t="s">
        <v>2950</v>
      </c>
      <c r="G261" s="12" t="s">
        <v>2954</v>
      </c>
      <c r="H261" s="12" t="s">
        <v>1535</v>
      </c>
      <c r="I261" s="12" t="s">
        <v>1110</v>
      </c>
      <c r="J261" s="12" t="s">
        <v>1156</v>
      </c>
      <c r="K261" s="12" t="s">
        <v>1110</v>
      </c>
      <c r="L261" s="12" t="s">
        <v>1157</v>
      </c>
      <c r="M261" s="12" t="s">
        <v>1158</v>
      </c>
      <c r="N261" s="12" t="s">
        <v>254</v>
      </c>
      <c r="O261" s="12">
        <v>255</v>
      </c>
      <c r="P261" s="116">
        <v>2441.88</v>
      </c>
      <c r="Q261" s="12">
        <v>0</v>
      </c>
      <c r="R261" s="12" t="s">
        <v>262</v>
      </c>
      <c r="S261" s="12" t="s">
        <v>1531</v>
      </c>
      <c r="T261" s="12" t="s">
        <v>805</v>
      </c>
      <c r="U261" s="116">
        <v>922.99800000000005</v>
      </c>
      <c r="V261" s="116">
        <v>1518.8820000000001</v>
      </c>
      <c r="W261" s="120">
        <v>0.62201337000000001</v>
      </c>
      <c r="X261" s="116">
        <v>1518.8820000000001</v>
      </c>
      <c r="Y261" s="120">
        <v>0.62201337000000001</v>
      </c>
      <c r="Z261" s="12" t="s">
        <v>262</v>
      </c>
      <c r="AA261" s="12" t="s">
        <v>1531</v>
      </c>
      <c r="AB261" s="12" t="s">
        <v>2825</v>
      </c>
      <c r="AC261" s="116">
        <v>922.99800000000005</v>
      </c>
      <c r="AD261" s="116">
        <v>1518.8820000000001</v>
      </c>
      <c r="AE261" s="120">
        <v>0.62201337000000001</v>
      </c>
      <c r="AF261" s="12" t="s">
        <v>1552</v>
      </c>
    </row>
    <row r="262" spans="2:32" ht="28.8" x14ac:dyDescent="0.3">
      <c r="B262" s="12" t="s">
        <v>1105</v>
      </c>
      <c r="C262" s="12" t="s">
        <v>304</v>
      </c>
      <c r="D262" s="12" t="s">
        <v>330</v>
      </c>
      <c r="E262" s="12" t="s">
        <v>2837</v>
      </c>
      <c r="F262" s="12" t="s">
        <v>2950</v>
      </c>
      <c r="G262" s="12" t="s">
        <v>2954</v>
      </c>
      <c r="H262" s="12" t="s">
        <v>1535</v>
      </c>
      <c r="I262" s="12" t="s">
        <v>1110</v>
      </c>
      <c r="J262" s="12" t="s">
        <v>1163</v>
      </c>
      <c r="K262" s="12" t="s">
        <v>1110</v>
      </c>
      <c r="L262" s="12" t="s">
        <v>1157</v>
      </c>
      <c r="M262" s="12" t="s">
        <v>1164</v>
      </c>
      <c r="N262" s="12" t="s">
        <v>254</v>
      </c>
      <c r="O262" s="12">
        <v>297</v>
      </c>
      <c r="P262" s="116">
        <v>3250.3679999999999</v>
      </c>
      <c r="Q262" s="12">
        <v>0</v>
      </c>
      <c r="R262" s="12" t="s">
        <v>249</v>
      </c>
      <c r="S262" s="12" t="s">
        <v>1531</v>
      </c>
      <c r="T262" s="12" t="s">
        <v>805</v>
      </c>
      <c r="U262" s="116">
        <v>1234.9259999999999</v>
      </c>
      <c r="V262" s="116">
        <v>2015.442</v>
      </c>
      <c r="W262" s="120">
        <v>0.62006578999999995</v>
      </c>
      <c r="X262" s="116">
        <v>2015.442</v>
      </c>
      <c r="Y262" s="120">
        <v>0.62006578999999995</v>
      </c>
      <c r="Z262" s="12" t="s">
        <v>249</v>
      </c>
      <c r="AA262" s="12" t="s">
        <v>1531</v>
      </c>
      <c r="AB262" s="12" t="s">
        <v>2825</v>
      </c>
      <c r="AC262" s="116">
        <v>1234.9259999999999</v>
      </c>
      <c r="AD262" s="116">
        <v>2015.442</v>
      </c>
      <c r="AE262" s="120">
        <v>0.62006578999999995</v>
      </c>
      <c r="AF262" s="12" t="s">
        <v>1552</v>
      </c>
    </row>
    <row r="263" spans="2:32" ht="28.8" x14ac:dyDescent="0.3">
      <c r="B263" s="12" t="s">
        <v>1105</v>
      </c>
      <c r="C263" s="12" t="s">
        <v>304</v>
      </c>
      <c r="D263" s="12" t="s">
        <v>330</v>
      </c>
      <c r="E263" s="12" t="s">
        <v>2837</v>
      </c>
      <c r="F263" s="12" t="s">
        <v>2950</v>
      </c>
      <c r="G263" s="12" t="s">
        <v>2954</v>
      </c>
      <c r="H263" s="12" t="s">
        <v>1535</v>
      </c>
      <c r="I263" s="12" t="s">
        <v>1110</v>
      </c>
      <c r="J263" s="12" t="s">
        <v>1169</v>
      </c>
      <c r="K263" s="12" t="s">
        <v>1110</v>
      </c>
      <c r="L263" s="12" t="s">
        <v>1157</v>
      </c>
      <c r="M263" s="12" t="s">
        <v>1170</v>
      </c>
      <c r="N263" s="12" t="s">
        <v>254</v>
      </c>
      <c r="O263" s="12">
        <v>39</v>
      </c>
      <c r="P263" s="116">
        <v>539.37</v>
      </c>
      <c r="Q263" s="12">
        <v>0</v>
      </c>
      <c r="R263" s="12" t="s">
        <v>246</v>
      </c>
      <c r="S263" s="12" t="s">
        <v>1531</v>
      </c>
      <c r="T263" s="12" t="s">
        <v>805</v>
      </c>
      <c r="U263" s="116">
        <v>220.22909999999999</v>
      </c>
      <c r="V263" s="116">
        <v>319.14089999999999</v>
      </c>
      <c r="W263" s="120">
        <v>0.59169196999999996</v>
      </c>
      <c r="X263" s="116">
        <v>319.14089999999999</v>
      </c>
      <c r="Y263" s="120">
        <v>0.59169196999999996</v>
      </c>
      <c r="Z263" s="12" t="s">
        <v>246</v>
      </c>
      <c r="AA263" s="12" t="s">
        <v>1531</v>
      </c>
      <c r="AB263" s="12" t="s">
        <v>2825</v>
      </c>
      <c r="AC263" s="116">
        <v>220.22909999999999</v>
      </c>
      <c r="AD263" s="116">
        <v>319.14089999999999</v>
      </c>
      <c r="AE263" s="120">
        <v>0.59169196999999996</v>
      </c>
      <c r="AF263" s="12" t="s">
        <v>1552</v>
      </c>
    </row>
    <row r="264" spans="2:32" ht="28.8" x14ac:dyDescent="0.3">
      <c r="B264" s="12" t="s">
        <v>1105</v>
      </c>
      <c r="C264" s="12" t="s">
        <v>304</v>
      </c>
      <c r="D264" s="12" t="s">
        <v>330</v>
      </c>
      <c r="E264" s="12" t="s">
        <v>2837</v>
      </c>
      <c r="F264" s="12" t="s">
        <v>2950</v>
      </c>
      <c r="G264" s="12" t="s">
        <v>2954</v>
      </c>
      <c r="H264" s="12" t="s">
        <v>1535</v>
      </c>
      <c r="I264" s="12" t="s">
        <v>1176</v>
      </c>
      <c r="J264" s="12" t="s">
        <v>1175</v>
      </c>
      <c r="K264" s="12" t="s">
        <v>1176</v>
      </c>
      <c r="L264" s="12" t="s">
        <v>1111</v>
      </c>
      <c r="M264" s="12" t="s">
        <v>1177</v>
      </c>
      <c r="N264" s="12" t="s">
        <v>256</v>
      </c>
      <c r="O264" s="12">
        <v>204</v>
      </c>
      <c r="P264" s="116">
        <v>263.36399999999998</v>
      </c>
      <c r="Q264" s="12">
        <v>0</v>
      </c>
      <c r="R264" s="12" t="s">
        <v>254</v>
      </c>
      <c r="S264" s="12" t="s">
        <v>2846</v>
      </c>
      <c r="T264" s="12" t="s">
        <v>2826</v>
      </c>
      <c r="U264" s="116">
        <v>369.09719999999999</v>
      </c>
      <c r="V264" s="116">
        <v>-105.7332</v>
      </c>
      <c r="W264" s="120">
        <v>-0.40147173000000003</v>
      </c>
      <c r="X264" s="116">
        <v>0</v>
      </c>
      <c r="Y264" s="120">
        <v>0</v>
      </c>
      <c r="Z264" s="12" t="s">
        <v>256</v>
      </c>
      <c r="AA264" s="12" t="s">
        <v>346</v>
      </c>
      <c r="AB264" s="12" t="s">
        <v>2827</v>
      </c>
      <c r="AC264" s="116">
        <v>263.36399999999998</v>
      </c>
      <c r="AD264" s="116">
        <v>0</v>
      </c>
      <c r="AE264" s="120">
        <v>0</v>
      </c>
      <c r="AF264" s="12" t="s">
        <v>1552</v>
      </c>
    </row>
    <row r="265" spans="2:32" ht="28.8" x14ac:dyDescent="0.3">
      <c r="B265" s="12" t="s">
        <v>1105</v>
      </c>
      <c r="C265" s="12" t="s">
        <v>304</v>
      </c>
      <c r="D265" s="12" t="s">
        <v>330</v>
      </c>
      <c r="E265" s="12" t="s">
        <v>2837</v>
      </c>
      <c r="F265" s="12" t="s">
        <v>2950</v>
      </c>
      <c r="G265" s="12" t="s">
        <v>2954</v>
      </c>
      <c r="H265" s="12" t="s">
        <v>1535</v>
      </c>
      <c r="I265" s="12" t="s">
        <v>1176</v>
      </c>
      <c r="J265" s="12" t="s">
        <v>1181</v>
      </c>
      <c r="K265" s="12" t="s">
        <v>1176</v>
      </c>
      <c r="L265" s="12" t="s">
        <v>1111</v>
      </c>
      <c r="M265" s="12" t="s">
        <v>1182</v>
      </c>
      <c r="N265" s="12" t="s">
        <v>256</v>
      </c>
      <c r="O265" s="12">
        <v>309</v>
      </c>
      <c r="P265" s="116">
        <v>598.37850000000003</v>
      </c>
      <c r="Q265" s="12">
        <v>0</v>
      </c>
      <c r="R265" s="12" t="s">
        <v>256</v>
      </c>
      <c r="S265" s="12" t="s">
        <v>346</v>
      </c>
      <c r="T265" s="12" t="s">
        <v>805</v>
      </c>
      <c r="U265" s="116">
        <v>523.50779999999997</v>
      </c>
      <c r="V265" s="116">
        <v>74.870699999999999</v>
      </c>
      <c r="W265" s="120">
        <v>0.12512264000000001</v>
      </c>
      <c r="X265" s="116">
        <v>74.870699999999999</v>
      </c>
      <c r="Y265" s="120">
        <v>0.12512264000000001</v>
      </c>
      <c r="Z265" s="12" t="s">
        <v>256</v>
      </c>
      <c r="AA265" s="12" t="s">
        <v>346</v>
      </c>
      <c r="AB265" s="12" t="s">
        <v>2828</v>
      </c>
      <c r="AC265" s="116">
        <v>523.50779999999997</v>
      </c>
      <c r="AD265" s="116">
        <v>74.870699999999999</v>
      </c>
      <c r="AE265" s="120">
        <v>0.12512264000000001</v>
      </c>
      <c r="AF265" s="12" t="s">
        <v>1552</v>
      </c>
    </row>
    <row r="266" spans="2:32" ht="28.8" x14ac:dyDescent="0.3">
      <c r="B266" s="12" t="s">
        <v>1105</v>
      </c>
      <c r="C266" s="12" t="s">
        <v>304</v>
      </c>
      <c r="D266" s="12" t="s">
        <v>330</v>
      </c>
      <c r="E266" s="12" t="s">
        <v>2837</v>
      </c>
      <c r="F266" s="12" t="s">
        <v>2950</v>
      </c>
      <c r="G266" s="12" t="s">
        <v>2954</v>
      </c>
      <c r="H266" s="12" t="s">
        <v>1535</v>
      </c>
      <c r="I266" s="12" t="s">
        <v>1176</v>
      </c>
      <c r="J266" s="12" t="s">
        <v>1185</v>
      </c>
      <c r="K266" s="12" t="s">
        <v>1176</v>
      </c>
      <c r="L266" s="12" t="s">
        <v>1111</v>
      </c>
      <c r="M266" s="12" t="s">
        <v>1186</v>
      </c>
      <c r="N266" s="12" t="s">
        <v>256</v>
      </c>
      <c r="O266" s="12">
        <v>281</v>
      </c>
      <c r="P266" s="116">
        <v>703.06200000000001</v>
      </c>
      <c r="Q266" s="12">
        <v>0</v>
      </c>
      <c r="R266" s="12" t="s">
        <v>256</v>
      </c>
      <c r="S266" s="12" t="s">
        <v>346</v>
      </c>
      <c r="T266" s="12" t="s">
        <v>805</v>
      </c>
      <c r="U266" s="116">
        <v>407.6748</v>
      </c>
      <c r="V266" s="116">
        <v>295.38720000000001</v>
      </c>
      <c r="W266" s="120">
        <v>0.42014388000000003</v>
      </c>
      <c r="X266" s="116">
        <v>295.38720000000001</v>
      </c>
      <c r="Y266" s="120">
        <v>0.42014388000000003</v>
      </c>
      <c r="Z266" s="12" t="s">
        <v>256</v>
      </c>
      <c r="AA266" s="12" t="s">
        <v>346</v>
      </c>
      <c r="AB266" s="12" t="s">
        <v>2828</v>
      </c>
      <c r="AC266" s="116">
        <v>407.6748</v>
      </c>
      <c r="AD266" s="116">
        <v>295.38720000000001</v>
      </c>
      <c r="AE266" s="120">
        <v>0.42014388000000003</v>
      </c>
      <c r="AF266" s="12" t="s">
        <v>1552</v>
      </c>
    </row>
    <row r="267" spans="2:32" ht="28.8" x14ac:dyDescent="0.3">
      <c r="B267" s="12" t="s">
        <v>1105</v>
      </c>
      <c r="C267" s="12" t="s">
        <v>304</v>
      </c>
      <c r="D267" s="12" t="s">
        <v>330</v>
      </c>
      <c r="E267" s="12" t="s">
        <v>2837</v>
      </c>
      <c r="F267" s="12" t="s">
        <v>2950</v>
      </c>
      <c r="G267" s="12" t="s">
        <v>2954</v>
      </c>
      <c r="H267" s="12" t="s">
        <v>1535</v>
      </c>
      <c r="I267" s="12" t="s">
        <v>1176</v>
      </c>
      <c r="J267" s="12" t="s">
        <v>1189</v>
      </c>
      <c r="K267" s="12" t="s">
        <v>1176</v>
      </c>
      <c r="L267" s="12" t="s">
        <v>1132</v>
      </c>
      <c r="M267" s="12" t="s">
        <v>1190</v>
      </c>
      <c r="N267" s="12" t="s">
        <v>256</v>
      </c>
      <c r="O267" s="12">
        <v>318</v>
      </c>
      <c r="P267" s="116">
        <v>1249.74</v>
      </c>
      <c r="Q267" s="12">
        <v>0</v>
      </c>
      <c r="R267" s="12" t="s">
        <v>254</v>
      </c>
      <c r="S267" s="12" t="s">
        <v>2846</v>
      </c>
      <c r="T267" s="12" t="s">
        <v>2826</v>
      </c>
      <c r="U267" s="116">
        <v>1559.7264</v>
      </c>
      <c r="V267" s="116">
        <v>-309.9864</v>
      </c>
      <c r="W267" s="120">
        <v>-0.24804071</v>
      </c>
      <c r="X267" s="116">
        <v>0</v>
      </c>
      <c r="Y267" s="120">
        <v>0</v>
      </c>
      <c r="Z267" s="12" t="s">
        <v>256</v>
      </c>
      <c r="AA267" s="12" t="s">
        <v>346</v>
      </c>
      <c r="AB267" s="12" t="s">
        <v>2827</v>
      </c>
      <c r="AC267" s="116">
        <v>1249.74</v>
      </c>
      <c r="AD267" s="116">
        <v>0</v>
      </c>
      <c r="AE267" s="120">
        <v>0</v>
      </c>
      <c r="AF267" s="12" t="s">
        <v>1552</v>
      </c>
    </row>
    <row r="268" spans="2:32" ht="28.8" x14ac:dyDescent="0.3">
      <c r="B268" s="12" t="s">
        <v>1105</v>
      </c>
      <c r="C268" s="12" t="s">
        <v>304</v>
      </c>
      <c r="D268" s="12" t="s">
        <v>330</v>
      </c>
      <c r="E268" s="12" t="s">
        <v>2837</v>
      </c>
      <c r="F268" s="12" t="s">
        <v>2950</v>
      </c>
      <c r="G268" s="12" t="s">
        <v>2954</v>
      </c>
      <c r="H268" s="12" t="s">
        <v>1535</v>
      </c>
      <c r="I268" s="12" t="s">
        <v>1176</v>
      </c>
      <c r="J268" s="12" t="s">
        <v>1193</v>
      </c>
      <c r="K268" s="12" t="s">
        <v>1176</v>
      </c>
      <c r="L268" s="12" t="s">
        <v>1132</v>
      </c>
      <c r="M268" s="12" t="s">
        <v>1194</v>
      </c>
      <c r="N268" s="12" t="s">
        <v>256</v>
      </c>
      <c r="O268" s="12">
        <v>36</v>
      </c>
      <c r="P268" s="116">
        <v>149.68799999999999</v>
      </c>
      <c r="Q268" s="12">
        <v>0</v>
      </c>
      <c r="R268" s="12" t="s">
        <v>254</v>
      </c>
      <c r="S268" s="12" t="s">
        <v>2846</v>
      </c>
      <c r="T268" s="12" t="s">
        <v>805</v>
      </c>
      <c r="U268" s="116">
        <v>47.152799999999999</v>
      </c>
      <c r="V268" s="116">
        <v>102.5352</v>
      </c>
      <c r="W268" s="120">
        <v>0.68499277999999997</v>
      </c>
      <c r="X268" s="116">
        <v>102.5352</v>
      </c>
      <c r="Y268" s="120">
        <v>0.68499277999999997</v>
      </c>
      <c r="Z268" s="12" t="s">
        <v>254</v>
      </c>
      <c r="AA268" s="12" t="s">
        <v>2846</v>
      </c>
      <c r="AB268" s="12" t="s">
        <v>2949</v>
      </c>
      <c r="AC268" s="116">
        <v>47.152799999999999</v>
      </c>
      <c r="AD268" s="116">
        <v>102.5352</v>
      </c>
      <c r="AE268" s="120">
        <v>0.68499277999999997</v>
      </c>
      <c r="AF268" s="12" t="s">
        <v>1552</v>
      </c>
    </row>
    <row r="269" spans="2:32" ht="28.8" x14ac:dyDescent="0.3">
      <c r="B269" s="12" t="s">
        <v>1105</v>
      </c>
      <c r="C269" s="12" t="s">
        <v>304</v>
      </c>
      <c r="D269" s="12" t="s">
        <v>330</v>
      </c>
      <c r="E269" s="12" t="s">
        <v>2837</v>
      </c>
      <c r="F269" s="12" t="s">
        <v>2950</v>
      </c>
      <c r="G269" s="12" t="s">
        <v>2954</v>
      </c>
      <c r="H269" s="12" t="s">
        <v>1535</v>
      </c>
      <c r="I269" s="12" t="s">
        <v>1176</v>
      </c>
      <c r="J269" s="12" t="s">
        <v>1197</v>
      </c>
      <c r="K269" s="12" t="s">
        <v>1176</v>
      </c>
      <c r="L269" s="12" t="s">
        <v>1132</v>
      </c>
      <c r="M269" s="12" t="s">
        <v>1198</v>
      </c>
      <c r="N269" s="12" t="s">
        <v>256</v>
      </c>
      <c r="O269" s="12">
        <v>87</v>
      </c>
      <c r="P269" s="116">
        <v>410.29199999999997</v>
      </c>
      <c r="Q269" s="12">
        <v>0</v>
      </c>
      <c r="R269" s="12" t="s">
        <v>254</v>
      </c>
      <c r="S269" s="12" t="s">
        <v>2846</v>
      </c>
      <c r="T269" s="12" t="s">
        <v>805</v>
      </c>
      <c r="U269" s="116">
        <v>147.43889999999999</v>
      </c>
      <c r="V269" s="116">
        <v>262.85309999999998</v>
      </c>
      <c r="W269" s="120">
        <v>0.64064885000000005</v>
      </c>
      <c r="X269" s="116">
        <v>262.85309999999998</v>
      </c>
      <c r="Y269" s="120">
        <v>0.64064885000000005</v>
      </c>
      <c r="Z269" s="12" t="s">
        <v>254</v>
      </c>
      <c r="AA269" s="12" t="s">
        <v>2846</v>
      </c>
      <c r="AB269" s="12" t="s">
        <v>2949</v>
      </c>
      <c r="AC269" s="116">
        <v>147.43889999999999</v>
      </c>
      <c r="AD269" s="116">
        <v>262.85309999999998</v>
      </c>
      <c r="AE269" s="120">
        <v>0.64064885000000005</v>
      </c>
      <c r="AF269" s="12" t="s">
        <v>1552</v>
      </c>
    </row>
    <row r="270" spans="2:32" ht="28.8" x14ac:dyDescent="0.3">
      <c r="B270" s="12" t="s">
        <v>1105</v>
      </c>
      <c r="C270" s="12" t="s">
        <v>304</v>
      </c>
      <c r="D270" s="12" t="s">
        <v>330</v>
      </c>
      <c r="E270" s="12" t="s">
        <v>2837</v>
      </c>
      <c r="F270" s="12" t="s">
        <v>2950</v>
      </c>
      <c r="G270" s="12" t="s">
        <v>2954</v>
      </c>
      <c r="H270" s="12" t="s">
        <v>1535</v>
      </c>
      <c r="I270" s="12" t="s">
        <v>1176</v>
      </c>
      <c r="J270" s="12" t="s">
        <v>1201</v>
      </c>
      <c r="K270" s="12" t="s">
        <v>1176</v>
      </c>
      <c r="L270" s="12" t="s">
        <v>1132</v>
      </c>
      <c r="M270" s="12" t="s">
        <v>1202</v>
      </c>
      <c r="N270" s="12" t="s">
        <v>256</v>
      </c>
      <c r="O270" s="12">
        <v>596</v>
      </c>
      <c r="P270" s="116">
        <v>3558.12</v>
      </c>
      <c r="Q270" s="12">
        <v>0</v>
      </c>
      <c r="R270" s="12" t="s">
        <v>256</v>
      </c>
      <c r="S270" s="12" t="s">
        <v>346</v>
      </c>
      <c r="T270" s="12" t="s">
        <v>2826</v>
      </c>
      <c r="U270" s="116">
        <v>3703.1268</v>
      </c>
      <c r="V270" s="116">
        <v>-145.0068</v>
      </c>
      <c r="W270" s="120">
        <v>-4.0753770000000002E-2</v>
      </c>
      <c r="X270" s="116">
        <v>0</v>
      </c>
      <c r="Y270" s="120">
        <v>0</v>
      </c>
      <c r="Z270" s="12" t="s">
        <v>256</v>
      </c>
      <c r="AA270" s="12" t="s">
        <v>346</v>
      </c>
      <c r="AB270" s="12" t="s">
        <v>2833</v>
      </c>
      <c r="AC270" s="116">
        <v>3703.1268</v>
      </c>
      <c r="AD270" s="116">
        <v>-145.0068</v>
      </c>
      <c r="AE270" s="120">
        <v>-4.0753770000000002E-2</v>
      </c>
      <c r="AF270" s="12" t="s">
        <v>1552</v>
      </c>
    </row>
    <row r="271" spans="2:32" ht="28.8" x14ac:dyDescent="0.3">
      <c r="B271" s="12" t="s">
        <v>1105</v>
      </c>
      <c r="C271" s="12" t="s">
        <v>304</v>
      </c>
      <c r="D271" s="12" t="s">
        <v>330</v>
      </c>
      <c r="E271" s="12" t="s">
        <v>2837</v>
      </c>
      <c r="F271" s="12" t="s">
        <v>2950</v>
      </c>
      <c r="G271" s="12" t="s">
        <v>2954</v>
      </c>
      <c r="H271" s="12" t="s">
        <v>1535</v>
      </c>
      <c r="I271" s="12" t="s">
        <v>1176</v>
      </c>
      <c r="J271" s="12" t="s">
        <v>1205</v>
      </c>
      <c r="K271" s="12" t="s">
        <v>1176</v>
      </c>
      <c r="L271" s="12" t="s">
        <v>1157</v>
      </c>
      <c r="M271" s="12" t="s">
        <v>1206</v>
      </c>
      <c r="N271" s="12" t="s">
        <v>256</v>
      </c>
      <c r="O271" s="12">
        <v>137</v>
      </c>
      <c r="P271" s="116">
        <v>1764.56</v>
      </c>
      <c r="Q271" s="12">
        <v>0</v>
      </c>
      <c r="R271" s="12" t="s">
        <v>254</v>
      </c>
      <c r="S271" s="12" t="s">
        <v>2846</v>
      </c>
      <c r="T271" s="12" t="s">
        <v>805</v>
      </c>
      <c r="U271" s="116">
        <v>1342.1615999999999</v>
      </c>
      <c r="V271" s="116">
        <v>422.39839999999998</v>
      </c>
      <c r="W271" s="120">
        <v>0.23937887999999999</v>
      </c>
      <c r="X271" s="116">
        <v>422.39839999999998</v>
      </c>
      <c r="Y271" s="120">
        <v>0.23937887999999999</v>
      </c>
      <c r="Z271" s="12" t="s">
        <v>254</v>
      </c>
      <c r="AA271" s="12" t="s">
        <v>2846</v>
      </c>
      <c r="AB271" s="12" t="s">
        <v>2949</v>
      </c>
      <c r="AC271" s="116">
        <v>1342.1615999999999</v>
      </c>
      <c r="AD271" s="116">
        <v>422.39839999999998</v>
      </c>
      <c r="AE271" s="120">
        <v>0.23937887999999999</v>
      </c>
      <c r="AF271" s="12" t="s">
        <v>1552</v>
      </c>
    </row>
    <row r="272" spans="2:32" ht="28.8" x14ac:dyDescent="0.3">
      <c r="B272" s="12" t="s">
        <v>1105</v>
      </c>
      <c r="C272" s="12" t="s">
        <v>304</v>
      </c>
      <c r="D272" s="12" t="s">
        <v>330</v>
      </c>
      <c r="E272" s="12" t="s">
        <v>2837</v>
      </c>
      <c r="F272" s="12" t="s">
        <v>2950</v>
      </c>
      <c r="G272" s="12" t="s">
        <v>2954</v>
      </c>
      <c r="H272" s="12" t="s">
        <v>1535</v>
      </c>
      <c r="I272" s="12" t="s">
        <v>1176</v>
      </c>
      <c r="J272" s="12" t="s">
        <v>1209</v>
      </c>
      <c r="K272" s="12" t="s">
        <v>1176</v>
      </c>
      <c r="L272" s="12" t="s">
        <v>1157</v>
      </c>
      <c r="M272" s="12" t="s">
        <v>1210</v>
      </c>
      <c r="N272" s="12" t="s">
        <v>256</v>
      </c>
      <c r="O272" s="12">
        <v>359</v>
      </c>
      <c r="P272" s="116">
        <v>6321.99</v>
      </c>
      <c r="Q272" s="12">
        <v>0</v>
      </c>
      <c r="R272" s="12" t="s">
        <v>256</v>
      </c>
      <c r="S272" s="12" t="s">
        <v>346</v>
      </c>
      <c r="T272" s="12" t="s">
        <v>805</v>
      </c>
      <c r="U272" s="116">
        <v>1905.8233</v>
      </c>
      <c r="V272" s="116">
        <v>4416.1666999999998</v>
      </c>
      <c r="W272" s="120">
        <v>0.69854059999999996</v>
      </c>
      <c r="X272" s="116">
        <v>4416.1666999999998</v>
      </c>
      <c r="Y272" s="120">
        <v>0.69854059999999996</v>
      </c>
      <c r="Z272" s="12" t="s">
        <v>256</v>
      </c>
      <c r="AA272" s="12" t="s">
        <v>346</v>
      </c>
      <c r="AB272" s="12" t="s">
        <v>2828</v>
      </c>
      <c r="AC272" s="116">
        <v>1905.8233</v>
      </c>
      <c r="AD272" s="116">
        <v>4416.1666999999998</v>
      </c>
      <c r="AE272" s="120">
        <v>0.69854059999999996</v>
      </c>
      <c r="AF272" s="12" t="s">
        <v>1552</v>
      </c>
    </row>
    <row r="273" spans="2:32" ht="28.8" x14ac:dyDescent="0.3">
      <c r="B273" s="12" t="s">
        <v>1105</v>
      </c>
      <c r="C273" s="12" t="s">
        <v>304</v>
      </c>
      <c r="D273" s="12" t="s">
        <v>330</v>
      </c>
      <c r="E273" s="12" t="s">
        <v>2837</v>
      </c>
      <c r="F273" s="12" t="s">
        <v>2950</v>
      </c>
      <c r="G273" s="12" t="s">
        <v>2954</v>
      </c>
      <c r="H273" s="12" t="s">
        <v>1535</v>
      </c>
      <c r="I273" s="12" t="s">
        <v>1176</v>
      </c>
      <c r="J273" s="12" t="s">
        <v>1213</v>
      </c>
      <c r="K273" s="12" t="s">
        <v>1176</v>
      </c>
      <c r="L273" s="12" t="s">
        <v>1157</v>
      </c>
      <c r="M273" s="12" t="s">
        <v>1214</v>
      </c>
      <c r="N273" s="12" t="s">
        <v>256</v>
      </c>
      <c r="O273" s="12">
        <v>310</v>
      </c>
      <c r="P273" s="116">
        <v>7092.8</v>
      </c>
      <c r="Q273" s="12">
        <v>0</v>
      </c>
      <c r="R273" s="12" t="s">
        <v>256</v>
      </c>
      <c r="S273" s="12" t="s">
        <v>346</v>
      </c>
      <c r="T273" s="12" t="s">
        <v>805</v>
      </c>
      <c r="U273" s="116">
        <v>5167.6689999999999</v>
      </c>
      <c r="V273" s="116">
        <v>1925.1310000000001</v>
      </c>
      <c r="W273" s="120">
        <v>0.27142044999999998</v>
      </c>
      <c r="X273" s="116">
        <v>1925.1310000000001</v>
      </c>
      <c r="Y273" s="120">
        <v>0.27142044999999998</v>
      </c>
      <c r="Z273" s="12" t="s">
        <v>256</v>
      </c>
      <c r="AA273" s="12" t="s">
        <v>346</v>
      </c>
      <c r="AB273" s="12" t="s">
        <v>2828</v>
      </c>
      <c r="AC273" s="116">
        <v>5167.6689999999999</v>
      </c>
      <c r="AD273" s="116">
        <v>1925.1310000000001</v>
      </c>
      <c r="AE273" s="120">
        <v>0.27142044999999998</v>
      </c>
      <c r="AF273" s="12" t="s">
        <v>1552</v>
      </c>
    </row>
    <row r="274" spans="2:32" ht="28.8" x14ac:dyDescent="0.3">
      <c r="B274" s="12" t="s">
        <v>1105</v>
      </c>
      <c r="C274" s="12" t="s">
        <v>304</v>
      </c>
      <c r="D274" s="12" t="s">
        <v>330</v>
      </c>
      <c r="E274" s="12" t="s">
        <v>2837</v>
      </c>
      <c r="F274" s="12" t="s">
        <v>2950</v>
      </c>
      <c r="G274" s="12" t="s">
        <v>2954</v>
      </c>
      <c r="H274" s="12" t="s">
        <v>1535</v>
      </c>
      <c r="I274" s="12" t="s">
        <v>1218</v>
      </c>
      <c r="J274" s="12" t="s">
        <v>1217</v>
      </c>
      <c r="K274" s="12" t="s">
        <v>1218</v>
      </c>
      <c r="L274" s="12" t="s">
        <v>1111</v>
      </c>
      <c r="M274" s="12" t="s">
        <v>1219</v>
      </c>
      <c r="N274" s="12" t="s">
        <v>259</v>
      </c>
      <c r="O274" s="12">
        <v>152</v>
      </c>
      <c r="P274" s="116">
        <v>3508.16</v>
      </c>
      <c r="Q274" s="12">
        <v>0</v>
      </c>
      <c r="R274" s="12" t="s">
        <v>254</v>
      </c>
      <c r="S274" s="12" t="s">
        <v>2846</v>
      </c>
      <c r="T274" s="12" t="s">
        <v>2826</v>
      </c>
      <c r="U274" s="116">
        <v>4136.3455999999996</v>
      </c>
      <c r="V274" s="116">
        <v>-628.18560000000002</v>
      </c>
      <c r="W274" s="120">
        <v>-0.17906411999999999</v>
      </c>
      <c r="X274" s="116">
        <v>0</v>
      </c>
      <c r="Y274" s="120">
        <v>0</v>
      </c>
      <c r="Z274" s="12" t="s">
        <v>259</v>
      </c>
      <c r="AA274" s="12" t="s">
        <v>346</v>
      </c>
      <c r="AB274" s="12" t="s">
        <v>2827</v>
      </c>
      <c r="AC274" s="116">
        <v>3508.16</v>
      </c>
      <c r="AD274" s="116">
        <v>0</v>
      </c>
      <c r="AE274" s="120">
        <v>0</v>
      </c>
      <c r="AF274" s="12" t="s">
        <v>1552</v>
      </c>
    </row>
    <row r="275" spans="2:32" ht="28.8" x14ac:dyDescent="0.3">
      <c r="B275" s="12" t="s">
        <v>1105</v>
      </c>
      <c r="C275" s="12" t="s">
        <v>304</v>
      </c>
      <c r="D275" s="12" t="s">
        <v>330</v>
      </c>
      <c r="E275" s="12" t="s">
        <v>2837</v>
      </c>
      <c r="F275" s="12" t="s">
        <v>2950</v>
      </c>
      <c r="G275" s="12" t="s">
        <v>2954</v>
      </c>
      <c r="H275" s="12" t="s">
        <v>1535</v>
      </c>
      <c r="I275" s="12" t="s">
        <v>1218</v>
      </c>
      <c r="J275" s="12" t="s">
        <v>1222</v>
      </c>
      <c r="K275" s="12" t="s">
        <v>1218</v>
      </c>
      <c r="L275" s="12" t="s">
        <v>1111</v>
      </c>
      <c r="M275" s="12" t="s">
        <v>1223</v>
      </c>
      <c r="N275" s="12" t="s">
        <v>259</v>
      </c>
      <c r="O275" s="12">
        <v>416</v>
      </c>
      <c r="P275" s="116">
        <v>11856</v>
      </c>
      <c r="Q275" s="12">
        <v>0</v>
      </c>
      <c r="R275" s="12"/>
      <c r="S275" s="12"/>
      <c r="T275" s="12"/>
      <c r="U275" s="116">
        <v>0</v>
      </c>
      <c r="V275" s="116"/>
      <c r="W275" s="120"/>
      <c r="X275" s="116">
        <v>0</v>
      </c>
      <c r="Y275" s="120">
        <v>0</v>
      </c>
      <c r="Z275" s="12" t="s">
        <v>259</v>
      </c>
      <c r="AA275" s="12" t="s">
        <v>346</v>
      </c>
      <c r="AB275" s="12" t="s">
        <v>2827</v>
      </c>
      <c r="AC275" s="116">
        <v>11856</v>
      </c>
      <c r="AD275" s="116">
        <v>0</v>
      </c>
      <c r="AE275" s="120">
        <v>0</v>
      </c>
      <c r="AF275" s="12" t="s">
        <v>1552</v>
      </c>
    </row>
    <row r="276" spans="2:32" ht="28.8" x14ac:dyDescent="0.3">
      <c r="B276" s="12" t="s">
        <v>1105</v>
      </c>
      <c r="C276" s="12" t="s">
        <v>304</v>
      </c>
      <c r="D276" s="12" t="s">
        <v>330</v>
      </c>
      <c r="E276" s="12" t="s">
        <v>2837</v>
      </c>
      <c r="F276" s="12" t="s">
        <v>2950</v>
      </c>
      <c r="G276" s="12" t="s">
        <v>2954</v>
      </c>
      <c r="H276" s="12" t="s">
        <v>1535</v>
      </c>
      <c r="I276" s="12" t="s">
        <v>1218</v>
      </c>
      <c r="J276" s="12" t="s">
        <v>1226</v>
      </c>
      <c r="K276" s="12" t="s">
        <v>1218</v>
      </c>
      <c r="L276" s="12" t="s">
        <v>1111</v>
      </c>
      <c r="M276" s="12" t="s">
        <v>1227</v>
      </c>
      <c r="N276" s="12" t="s">
        <v>259</v>
      </c>
      <c r="O276" s="12">
        <v>584</v>
      </c>
      <c r="P276" s="116">
        <v>17826.016</v>
      </c>
      <c r="Q276" s="12">
        <v>0</v>
      </c>
      <c r="R276" s="12" t="s">
        <v>254</v>
      </c>
      <c r="S276" s="12" t="s">
        <v>2846</v>
      </c>
      <c r="T276" s="12" t="s">
        <v>2826</v>
      </c>
      <c r="U276" s="116">
        <v>21273.718400000002</v>
      </c>
      <c r="V276" s="116">
        <v>-3447.7024000000001</v>
      </c>
      <c r="W276" s="120">
        <v>-0.19340847</v>
      </c>
      <c r="X276" s="116">
        <v>0</v>
      </c>
      <c r="Y276" s="120">
        <v>0</v>
      </c>
      <c r="Z276" s="12" t="s">
        <v>259</v>
      </c>
      <c r="AA276" s="12" t="s">
        <v>346</v>
      </c>
      <c r="AB276" s="12" t="s">
        <v>2827</v>
      </c>
      <c r="AC276" s="116">
        <v>17826.016</v>
      </c>
      <c r="AD276" s="116">
        <v>0</v>
      </c>
      <c r="AE276" s="120">
        <v>0</v>
      </c>
      <c r="AF276" s="12" t="s">
        <v>1552</v>
      </c>
    </row>
    <row r="277" spans="2:32" ht="28.8" x14ac:dyDescent="0.3">
      <c r="B277" s="12" t="s">
        <v>1105</v>
      </c>
      <c r="C277" s="12" t="s">
        <v>304</v>
      </c>
      <c r="D277" s="12" t="s">
        <v>330</v>
      </c>
      <c r="E277" s="12" t="s">
        <v>2837</v>
      </c>
      <c r="F277" s="12" t="s">
        <v>2950</v>
      </c>
      <c r="G277" s="12" t="s">
        <v>2954</v>
      </c>
      <c r="H277" s="12" t="s">
        <v>1535</v>
      </c>
      <c r="I277" s="12" t="s">
        <v>1218</v>
      </c>
      <c r="J277" s="12" t="s">
        <v>1230</v>
      </c>
      <c r="K277" s="12" t="s">
        <v>1218</v>
      </c>
      <c r="L277" s="12" t="s">
        <v>1132</v>
      </c>
      <c r="M277" s="12" t="s">
        <v>1231</v>
      </c>
      <c r="N277" s="12" t="s">
        <v>259</v>
      </c>
      <c r="O277" s="12">
        <v>562</v>
      </c>
      <c r="P277" s="116">
        <v>27672.880000000001</v>
      </c>
      <c r="Q277" s="12">
        <v>0</v>
      </c>
      <c r="R277" s="12"/>
      <c r="S277" s="12"/>
      <c r="T277" s="12"/>
      <c r="U277" s="116">
        <v>0</v>
      </c>
      <c r="V277" s="116"/>
      <c r="W277" s="120"/>
      <c r="X277" s="116">
        <v>0</v>
      </c>
      <c r="Y277" s="120">
        <v>0</v>
      </c>
      <c r="Z277" s="12" t="s">
        <v>259</v>
      </c>
      <c r="AA277" s="12" t="s">
        <v>346</v>
      </c>
      <c r="AB277" s="12" t="s">
        <v>2827</v>
      </c>
      <c r="AC277" s="116">
        <v>27672.880000000001</v>
      </c>
      <c r="AD277" s="116">
        <v>0</v>
      </c>
      <c r="AE277" s="120">
        <v>0</v>
      </c>
      <c r="AF277" s="12" t="s">
        <v>1552</v>
      </c>
    </row>
    <row r="278" spans="2:32" ht="28.8" x14ac:dyDescent="0.3">
      <c r="B278" s="12" t="s">
        <v>1105</v>
      </c>
      <c r="C278" s="12" t="s">
        <v>304</v>
      </c>
      <c r="D278" s="12" t="s">
        <v>330</v>
      </c>
      <c r="E278" s="12" t="s">
        <v>2837</v>
      </c>
      <c r="F278" s="12" t="s">
        <v>2950</v>
      </c>
      <c r="G278" s="12" t="s">
        <v>2954</v>
      </c>
      <c r="H278" s="12" t="s">
        <v>1535</v>
      </c>
      <c r="I278" s="12" t="s">
        <v>1218</v>
      </c>
      <c r="J278" s="12" t="s">
        <v>1234</v>
      </c>
      <c r="K278" s="12" t="s">
        <v>1218</v>
      </c>
      <c r="L278" s="12" t="s">
        <v>1132</v>
      </c>
      <c r="M278" s="12" t="s">
        <v>1235</v>
      </c>
      <c r="N278" s="12" t="s">
        <v>259</v>
      </c>
      <c r="O278" s="12">
        <v>372</v>
      </c>
      <c r="P278" s="116">
        <v>24886.799999999999</v>
      </c>
      <c r="Q278" s="12">
        <v>0</v>
      </c>
      <c r="R278" s="12"/>
      <c r="S278" s="12"/>
      <c r="T278" s="12"/>
      <c r="U278" s="116">
        <v>0</v>
      </c>
      <c r="V278" s="116"/>
      <c r="W278" s="120"/>
      <c r="X278" s="116">
        <v>0</v>
      </c>
      <c r="Y278" s="120">
        <v>0</v>
      </c>
      <c r="Z278" s="12" t="s">
        <v>259</v>
      </c>
      <c r="AA278" s="12" t="s">
        <v>346</v>
      </c>
      <c r="AB278" s="12" t="s">
        <v>2827</v>
      </c>
      <c r="AC278" s="116">
        <v>24886.799999999999</v>
      </c>
      <c r="AD278" s="116">
        <v>0</v>
      </c>
      <c r="AE278" s="120">
        <v>0</v>
      </c>
      <c r="AF278" s="12" t="s">
        <v>1552</v>
      </c>
    </row>
    <row r="279" spans="2:32" ht="28.8" x14ac:dyDescent="0.3">
      <c r="B279" s="12" t="s">
        <v>1105</v>
      </c>
      <c r="C279" s="12" t="s">
        <v>304</v>
      </c>
      <c r="D279" s="12" t="s">
        <v>330</v>
      </c>
      <c r="E279" s="12" t="s">
        <v>2837</v>
      </c>
      <c r="F279" s="12" t="s">
        <v>2950</v>
      </c>
      <c r="G279" s="12" t="s">
        <v>2954</v>
      </c>
      <c r="H279" s="12" t="s">
        <v>1535</v>
      </c>
      <c r="I279" s="12" t="s">
        <v>1218</v>
      </c>
      <c r="J279" s="12" t="s">
        <v>1238</v>
      </c>
      <c r="K279" s="12" t="s">
        <v>1218</v>
      </c>
      <c r="L279" s="12" t="s">
        <v>1132</v>
      </c>
      <c r="M279" s="12" t="s">
        <v>1239</v>
      </c>
      <c r="N279" s="12" t="s">
        <v>259</v>
      </c>
      <c r="O279" s="12">
        <v>82</v>
      </c>
      <c r="P279" s="116">
        <v>5574.36</v>
      </c>
      <c r="Q279" s="12">
        <v>0</v>
      </c>
      <c r="R279" s="12" t="s">
        <v>254</v>
      </c>
      <c r="S279" s="12" t="s">
        <v>2846</v>
      </c>
      <c r="T279" s="12" t="s">
        <v>805</v>
      </c>
      <c r="U279" s="116">
        <v>4329.2719999999999</v>
      </c>
      <c r="V279" s="116">
        <v>1245.088</v>
      </c>
      <c r="W279" s="120">
        <v>0.22335980999999999</v>
      </c>
      <c r="X279" s="116">
        <v>1245.088</v>
      </c>
      <c r="Y279" s="120">
        <v>0.22335980999999999</v>
      </c>
      <c r="Z279" s="12" t="s">
        <v>254</v>
      </c>
      <c r="AA279" s="12" t="s">
        <v>2846</v>
      </c>
      <c r="AB279" s="12" t="s">
        <v>2949</v>
      </c>
      <c r="AC279" s="116">
        <v>4329.2719999999999</v>
      </c>
      <c r="AD279" s="116">
        <v>1245.088</v>
      </c>
      <c r="AE279" s="120">
        <v>0.22335980999999999</v>
      </c>
      <c r="AF279" s="12" t="s">
        <v>1552</v>
      </c>
    </row>
    <row r="280" spans="2:32" ht="28.8" x14ac:dyDescent="0.3">
      <c r="B280" s="12" t="s">
        <v>1105</v>
      </c>
      <c r="C280" s="12" t="s">
        <v>304</v>
      </c>
      <c r="D280" s="12" t="s">
        <v>330</v>
      </c>
      <c r="E280" s="12" t="s">
        <v>2837</v>
      </c>
      <c r="F280" s="12" t="s">
        <v>2950</v>
      </c>
      <c r="G280" s="12" t="s">
        <v>2954</v>
      </c>
      <c r="H280" s="12" t="s">
        <v>1535</v>
      </c>
      <c r="I280" s="12" t="s">
        <v>1218</v>
      </c>
      <c r="J280" s="12" t="s">
        <v>1242</v>
      </c>
      <c r="K280" s="12" t="s">
        <v>1218</v>
      </c>
      <c r="L280" s="12" t="s">
        <v>1132</v>
      </c>
      <c r="M280" s="12" t="s">
        <v>1243</v>
      </c>
      <c r="N280" s="12" t="s">
        <v>259</v>
      </c>
      <c r="O280" s="12">
        <v>345</v>
      </c>
      <c r="P280" s="116">
        <v>61065</v>
      </c>
      <c r="Q280" s="12">
        <v>0</v>
      </c>
      <c r="R280" s="12"/>
      <c r="S280" s="12"/>
      <c r="T280" s="12"/>
      <c r="U280" s="116">
        <v>0</v>
      </c>
      <c r="V280" s="116"/>
      <c r="W280" s="120"/>
      <c r="X280" s="116">
        <v>0</v>
      </c>
      <c r="Y280" s="120">
        <v>0</v>
      </c>
      <c r="Z280" s="12" t="s">
        <v>259</v>
      </c>
      <c r="AA280" s="12" t="s">
        <v>346</v>
      </c>
      <c r="AB280" s="12" t="s">
        <v>2827</v>
      </c>
      <c r="AC280" s="116">
        <v>61065</v>
      </c>
      <c r="AD280" s="116">
        <v>0</v>
      </c>
      <c r="AE280" s="120">
        <v>0</v>
      </c>
      <c r="AF280" s="12" t="s">
        <v>1552</v>
      </c>
    </row>
    <row r="281" spans="2:32" ht="28.8" x14ac:dyDescent="0.3">
      <c r="B281" s="12" t="s">
        <v>1105</v>
      </c>
      <c r="C281" s="12" t="s">
        <v>304</v>
      </c>
      <c r="D281" s="12" t="s">
        <v>330</v>
      </c>
      <c r="E281" s="12" t="s">
        <v>2837</v>
      </c>
      <c r="F281" s="12" t="s">
        <v>2950</v>
      </c>
      <c r="G281" s="12" t="s">
        <v>2954</v>
      </c>
      <c r="H281" s="12" t="s">
        <v>1535</v>
      </c>
      <c r="I281" s="12" t="s">
        <v>1218</v>
      </c>
      <c r="J281" s="12" t="s">
        <v>1246</v>
      </c>
      <c r="K281" s="12" t="s">
        <v>1218</v>
      </c>
      <c r="L281" s="12" t="s">
        <v>1157</v>
      </c>
      <c r="M281" s="12" t="s">
        <v>1247</v>
      </c>
      <c r="N281" s="12" t="s">
        <v>259</v>
      </c>
      <c r="O281" s="12">
        <v>522</v>
      </c>
      <c r="P281" s="116">
        <v>795528</v>
      </c>
      <c r="Q281" s="12">
        <v>0</v>
      </c>
      <c r="R281" s="12" t="s">
        <v>254</v>
      </c>
      <c r="S281" s="12" t="s">
        <v>2846</v>
      </c>
      <c r="T281" s="12" t="s">
        <v>805</v>
      </c>
      <c r="U281" s="116">
        <v>513544.01760000002</v>
      </c>
      <c r="V281" s="116">
        <v>281983.98239999998</v>
      </c>
      <c r="W281" s="120">
        <v>0.35446142000000003</v>
      </c>
      <c r="X281" s="116">
        <v>281983.98239999998</v>
      </c>
      <c r="Y281" s="120">
        <v>0.35446142000000003</v>
      </c>
      <c r="Z281" s="12" t="s">
        <v>254</v>
      </c>
      <c r="AA281" s="12" t="s">
        <v>2846</v>
      </c>
      <c r="AB281" s="12" t="s">
        <v>2949</v>
      </c>
      <c r="AC281" s="116">
        <v>513544.01760000002</v>
      </c>
      <c r="AD281" s="116">
        <v>281983.98239999998</v>
      </c>
      <c r="AE281" s="120">
        <v>0.35446142000000003</v>
      </c>
      <c r="AF281" s="12" t="s">
        <v>1552</v>
      </c>
    </row>
    <row r="282" spans="2:32" ht="28.8" x14ac:dyDescent="0.3">
      <c r="B282" s="12" t="s">
        <v>1105</v>
      </c>
      <c r="C282" s="12" t="s">
        <v>304</v>
      </c>
      <c r="D282" s="12" t="s">
        <v>330</v>
      </c>
      <c r="E282" s="12" t="s">
        <v>2837</v>
      </c>
      <c r="F282" s="12" t="s">
        <v>2950</v>
      </c>
      <c r="G282" s="12" t="s">
        <v>2954</v>
      </c>
      <c r="H282" s="12" t="s">
        <v>1535</v>
      </c>
      <c r="I282" s="12" t="s">
        <v>1218</v>
      </c>
      <c r="J282" s="12" t="s">
        <v>1250</v>
      </c>
      <c r="K282" s="12" t="s">
        <v>1218</v>
      </c>
      <c r="L282" s="12" t="s">
        <v>1157</v>
      </c>
      <c r="M282" s="12" t="s">
        <v>1251</v>
      </c>
      <c r="N282" s="12" t="s">
        <v>259</v>
      </c>
      <c r="O282" s="12">
        <v>303</v>
      </c>
      <c r="P282" s="116">
        <v>218250.9</v>
      </c>
      <c r="Q282" s="12">
        <v>0</v>
      </c>
      <c r="R282" s="12"/>
      <c r="S282" s="12"/>
      <c r="T282" s="12"/>
      <c r="U282" s="116">
        <v>0</v>
      </c>
      <c r="V282" s="116"/>
      <c r="W282" s="120"/>
      <c r="X282" s="116">
        <v>0</v>
      </c>
      <c r="Y282" s="120">
        <v>0</v>
      </c>
      <c r="Z282" s="12" t="s">
        <v>259</v>
      </c>
      <c r="AA282" s="12" t="s">
        <v>346</v>
      </c>
      <c r="AB282" s="12" t="s">
        <v>2827</v>
      </c>
      <c r="AC282" s="116">
        <v>218250.9</v>
      </c>
      <c r="AD282" s="116">
        <v>0</v>
      </c>
      <c r="AE282" s="120">
        <v>0</v>
      </c>
      <c r="AF282" s="12" t="s">
        <v>1552</v>
      </c>
    </row>
    <row r="283" spans="2:32" ht="28.8" x14ac:dyDescent="0.3">
      <c r="B283" s="12" t="s">
        <v>1105</v>
      </c>
      <c r="C283" s="12" t="s">
        <v>304</v>
      </c>
      <c r="D283" s="12" t="s">
        <v>330</v>
      </c>
      <c r="E283" s="12" t="s">
        <v>2837</v>
      </c>
      <c r="F283" s="12" t="s">
        <v>2950</v>
      </c>
      <c r="G283" s="12" t="s">
        <v>2954</v>
      </c>
      <c r="H283" s="12" t="s">
        <v>1535</v>
      </c>
      <c r="I283" s="12" t="s">
        <v>1218</v>
      </c>
      <c r="J283" s="12" t="s">
        <v>1254</v>
      </c>
      <c r="K283" s="12" t="s">
        <v>1218</v>
      </c>
      <c r="L283" s="12" t="s">
        <v>1157</v>
      </c>
      <c r="M283" s="12" t="s">
        <v>1255</v>
      </c>
      <c r="N283" s="12" t="s">
        <v>259</v>
      </c>
      <c r="O283" s="12">
        <v>229</v>
      </c>
      <c r="P283" s="116">
        <v>459259.5</v>
      </c>
      <c r="Q283" s="12">
        <v>0</v>
      </c>
      <c r="R283" s="12" t="s">
        <v>254</v>
      </c>
      <c r="S283" s="12" t="s">
        <v>2846</v>
      </c>
      <c r="T283" s="12" t="s">
        <v>2826</v>
      </c>
      <c r="U283" s="116">
        <v>556445.26800000004</v>
      </c>
      <c r="V283" s="116">
        <v>-97185.767999999996</v>
      </c>
      <c r="W283" s="120">
        <v>-0.21161405999999999</v>
      </c>
      <c r="X283" s="116">
        <v>0</v>
      </c>
      <c r="Y283" s="120">
        <v>0</v>
      </c>
      <c r="Z283" s="12" t="s">
        <v>259</v>
      </c>
      <c r="AA283" s="12" t="s">
        <v>346</v>
      </c>
      <c r="AB283" s="12" t="s">
        <v>2827</v>
      </c>
      <c r="AC283" s="116">
        <v>459259.5</v>
      </c>
      <c r="AD283" s="116">
        <v>0</v>
      </c>
      <c r="AE283" s="120">
        <v>0</v>
      </c>
      <c r="AF283" s="12" t="s">
        <v>1552</v>
      </c>
    </row>
    <row r="284" spans="2:32" ht="28.8" x14ac:dyDescent="0.3">
      <c r="B284" s="12" t="s">
        <v>1105</v>
      </c>
      <c r="C284" s="12" t="s">
        <v>304</v>
      </c>
      <c r="D284" s="12" t="s">
        <v>330</v>
      </c>
      <c r="E284" s="12" t="s">
        <v>2837</v>
      </c>
      <c r="F284" s="12" t="s">
        <v>2950</v>
      </c>
      <c r="G284" s="12" t="s">
        <v>2954</v>
      </c>
      <c r="H284" s="12" t="s">
        <v>1535</v>
      </c>
      <c r="I284" s="12" t="s">
        <v>1259</v>
      </c>
      <c r="J284" s="12" t="s">
        <v>1258</v>
      </c>
      <c r="K284" s="12" t="s">
        <v>1259</v>
      </c>
      <c r="L284" s="12" t="s">
        <v>1111</v>
      </c>
      <c r="M284" s="12" t="s">
        <v>1260</v>
      </c>
      <c r="N284" s="12" t="s">
        <v>259</v>
      </c>
      <c r="O284" s="12">
        <v>548</v>
      </c>
      <c r="P284" s="116">
        <v>63622.8</v>
      </c>
      <c r="Q284" s="12">
        <v>0</v>
      </c>
      <c r="R284" s="12" t="s">
        <v>251</v>
      </c>
      <c r="S284" s="12" t="s">
        <v>1531</v>
      </c>
      <c r="T284" s="12" t="s">
        <v>805</v>
      </c>
      <c r="U284" s="116">
        <v>46626.251199999999</v>
      </c>
      <c r="V284" s="116">
        <v>16996.5488</v>
      </c>
      <c r="W284" s="120">
        <v>0.26714556</v>
      </c>
      <c r="X284" s="116">
        <v>16996.5488</v>
      </c>
      <c r="Y284" s="120">
        <v>0.26714556</v>
      </c>
      <c r="Z284" s="12" t="s">
        <v>251</v>
      </c>
      <c r="AA284" s="12" t="s">
        <v>1531</v>
      </c>
      <c r="AB284" s="12" t="s">
        <v>2825</v>
      </c>
      <c r="AC284" s="116">
        <v>46626.251199999999</v>
      </c>
      <c r="AD284" s="116">
        <v>16996.5488</v>
      </c>
      <c r="AE284" s="120">
        <v>0.26714556</v>
      </c>
      <c r="AF284" s="12" t="s">
        <v>1552</v>
      </c>
    </row>
    <row r="285" spans="2:32" ht="28.8" x14ac:dyDescent="0.3">
      <c r="B285" s="12" t="s">
        <v>1105</v>
      </c>
      <c r="C285" s="12" t="s">
        <v>304</v>
      </c>
      <c r="D285" s="12" t="s">
        <v>330</v>
      </c>
      <c r="E285" s="12" t="s">
        <v>2837</v>
      </c>
      <c r="F285" s="12" t="s">
        <v>2950</v>
      </c>
      <c r="G285" s="12" t="s">
        <v>2954</v>
      </c>
      <c r="H285" s="12" t="s">
        <v>1535</v>
      </c>
      <c r="I285" s="12" t="s">
        <v>1259</v>
      </c>
      <c r="J285" s="12" t="s">
        <v>1263</v>
      </c>
      <c r="K285" s="12" t="s">
        <v>1259</v>
      </c>
      <c r="L285" s="12" t="s">
        <v>1132</v>
      </c>
      <c r="M285" s="12" t="s">
        <v>1264</v>
      </c>
      <c r="N285" s="12" t="s">
        <v>259</v>
      </c>
      <c r="O285" s="12">
        <v>305</v>
      </c>
      <c r="P285" s="116">
        <v>74969</v>
      </c>
      <c r="Q285" s="12">
        <v>0</v>
      </c>
      <c r="R285" s="12" t="s">
        <v>249</v>
      </c>
      <c r="S285" s="12" t="s">
        <v>1531</v>
      </c>
      <c r="T285" s="12" t="s">
        <v>805</v>
      </c>
      <c r="U285" s="116">
        <v>53912.898000000001</v>
      </c>
      <c r="V285" s="116">
        <v>21056.101999999999</v>
      </c>
      <c r="W285" s="120">
        <v>0.28086411999999999</v>
      </c>
      <c r="X285" s="116">
        <v>21056.101999999999</v>
      </c>
      <c r="Y285" s="120">
        <v>0.28086411999999999</v>
      </c>
      <c r="Z285" s="12" t="s">
        <v>249</v>
      </c>
      <c r="AA285" s="12" t="s">
        <v>1531</v>
      </c>
      <c r="AB285" s="12" t="s">
        <v>2825</v>
      </c>
      <c r="AC285" s="116">
        <v>53912.898000000001</v>
      </c>
      <c r="AD285" s="116">
        <v>21056.101999999999</v>
      </c>
      <c r="AE285" s="120">
        <v>0.28086411999999999</v>
      </c>
      <c r="AF285" s="12" t="s">
        <v>1552</v>
      </c>
    </row>
    <row r="286" spans="2:32" ht="28.8" x14ac:dyDescent="0.3">
      <c r="B286" s="12" t="s">
        <v>1105</v>
      </c>
      <c r="C286" s="12" t="s">
        <v>304</v>
      </c>
      <c r="D286" s="12" t="s">
        <v>330</v>
      </c>
      <c r="E286" s="12" t="s">
        <v>2837</v>
      </c>
      <c r="F286" s="12" t="s">
        <v>2950</v>
      </c>
      <c r="G286" s="12" t="s">
        <v>2954</v>
      </c>
      <c r="H286" s="12" t="s">
        <v>1535</v>
      </c>
      <c r="I286" s="12" t="s">
        <v>1259</v>
      </c>
      <c r="J286" s="12" t="s">
        <v>1267</v>
      </c>
      <c r="K286" s="12" t="s">
        <v>1259</v>
      </c>
      <c r="L286" s="12" t="s">
        <v>1157</v>
      </c>
      <c r="M286" s="12" t="s">
        <v>1268</v>
      </c>
      <c r="N286" s="12" t="s">
        <v>259</v>
      </c>
      <c r="O286" s="12">
        <v>292</v>
      </c>
      <c r="P286" s="116">
        <v>156950</v>
      </c>
      <c r="Q286" s="12">
        <v>0</v>
      </c>
      <c r="R286" s="12" t="s">
        <v>249</v>
      </c>
      <c r="S286" s="12" t="s">
        <v>1531</v>
      </c>
      <c r="T286" s="12" t="s">
        <v>805</v>
      </c>
      <c r="U286" s="116">
        <v>99636.24</v>
      </c>
      <c r="V286" s="116">
        <v>57313.760000000002</v>
      </c>
      <c r="W286" s="120">
        <v>0.36517209</v>
      </c>
      <c r="X286" s="116">
        <v>57313.760000000002</v>
      </c>
      <c r="Y286" s="120">
        <v>0.36517209</v>
      </c>
      <c r="Z286" s="12" t="s">
        <v>249</v>
      </c>
      <c r="AA286" s="12" t="s">
        <v>1531</v>
      </c>
      <c r="AB286" s="12" t="s">
        <v>2825</v>
      </c>
      <c r="AC286" s="116">
        <v>99636.24</v>
      </c>
      <c r="AD286" s="116">
        <v>57313.760000000002</v>
      </c>
      <c r="AE286" s="120">
        <v>0.36517209</v>
      </c>
      <c r="AF286" s="12" t="s">
        <v>1552</v>
      </c>
    </row>
    <row r="287" spans="2:32" ht="28.8" x14ac:dyDescent="0.3">
      <c r="B287" s="12" t="s">
        <v>1105</v>
      </c>
      <c r="C287" s="12" t="s">
        <v>304</v>
      </c>
      <c r="D287" s="12" t="s">
        <v>330</v>
      </c>
      <c r="E287" s="12" t="s">
        <v>2837</v>
      </c>
      <c r="F287" s="12" t="s">
        <v>2952</v>
      </c>
      <c r="G287" s="12" t="s">
        <v>2955</v>
      </c>
      <c r="H287" s="12" t="s">
        <v>1536</v>
      </c>
      <c r="I287" s="12" t="s">
        <v>1111</v>
      </c>
      <c r="J287" s="12" t="s">
        <v>1109</v>
      </c>
      <c r="K287" s="12" t="s">
        <v>1110</v>
      </c>
      <c r="L287" s="12" t="s">
        <v>1111</v>
      </c>
      <c r="M287" s="12" t="s">
        <v>1112</v>
      </c>
      <c r="N287" s="12" t="s">
        <v>254</v>
      </c>
      <c r="O287" s="12">
        <v>13</v>
      </c>
      <c r="P287" s="116">
        <v>17.315999999999999</v>
      </c>
      <c r="Q287" s="12">
        <v>0</v>
      </c>
      <c r="R287" s="12" t="s">
        <v>246</v>
      </c>
      <c r="S287" s="12" t="s">
        <v>1531</v>
      </c>
      <c r="T287" s="12" t="s">
        <v>805</v>
      </c>
      <c r="U287" s="116">
        <v>6.0709999999999997</v>
      </c>
      <c r="V287" s="116">
        <v>11.244999999999999</v>
      </c>
      <c r="W287" s="120">
        <v>0.64939939999999996</v>
      </c>
      <c r="X287" s="116">
        <v>11.244999999999999</v>
      </c>
      <c r="Y287" s="120">
        <v>0.64939939999999996</v>
      </c>
      <c r="Z287" s="12" t="s">
        <v>246</v>
      </c>
      <c r="AA287" s="12" t="s">
        <v>1531</v>
      </c>
      <c r="AB287" s="12" t="s">
        <v>2825</v>
      </c>
      <c r="AC287" s="116">
        <v>6.0709999999999997</v>
      </c>
      <c r="AD287" s="116">
        <v>11.244999999999999</v>
      </c>
      <c r="AE287" s="120">
        <v>0.64939939999999996</v>
      </c>
      <c r="AF287" s="12" t="s">
        <v>1552</v>
      </c>
    </row>
    <row r="288" spans="2:32" ht="28.8" x14ac:dyDescent="0.3">
      <c r="B288" s="12" t="s">
        <v>1105</v>
      </c>
      <c r="C288" s="12" t="s">
        <v>304</v>
      </c>
      <c r="D288" s="12" t="s">
        <v>330</v>
      </c>
      <c r="E288" s="12" t="s">
        <v>2837</v>
      </c>
      <c r="F288" s="12" t="s">
        <v>2952</v>
      </c>
      <c r="G288" s="12" t="s">
        <v>2955</v>
      </c>
      <c r="H288" s="12" t="s">
        <v>1536</v>
      </c>
      <c r="I288" s="12" t="s">
        <v>1111</v>
      </c>
      <c r="J288" s="12" t="s">
        <v>1119</v>
      </c>
      <c r="K288" s="12" t="s">
        <v>1110</v>
      </c>
      <c r="L288" s="12" t="s">
        <v>1111</v>
      </c>
      <c r="M288" s="12" t="s">
        <v>1120</v>
      </c>
      <c r="N288" s="12" t="s">
        <v>254</v>
      </c>
      <c r="O288" s="12">
        <v>217</v>
      </c>
      <c r="P288" s="116">
        <v>562.46400000000006</v>
      </c>
      <c r="Q288" s="12">
        <v>0</v>
      </c>
      <c r="R288" s="12" t="s">
        <v>246</v>
      </c>
      <c r="S288" s="12" t="s">
        <v>1531</v>
      </c>
      <c r="T288" s="12" t="s">
        <v>805</v>
      </c>
      <c r="U288" s="116">
        <v>200.6165</v>
      </c>
      <c r="V288" s="116">
        <v>361.84750000000003</v>
      </c>
      <c r="W288" s="120">
        <v>0.64332562000000004</v>
      </c>
      <c r="X288" s="116">
        <v>361.84750000000003</v>
      </c>
      <c r="Y288" s="120">
        <v>0.64332562000000004</v>
      </c>
      <c r="Z288" s="12" t="s">
        <v>246</v>
      </c>
      <c r="AA288" s="12" t="s">
        <v>1531</v>
      </c>
      <c r="AB288" s="12" t="s">
        <v>2825</v>
      </c>
      <c r="AC288" s="116">
        <v>200.6165</v>
      </c>
      <c r="AD288" s="116">
        <v>361.84750000000003</v>
      </c>
      <c r="AE288" s="120">
        <v>0.64332562000000004</v>
      </c>
      <c r="AF288" s="12" t="s">
        <v>1552</v>
      </c>
    </row>
    <row r="289" spans="2:32" ht="28.8" x14ac:dyDescent="0.3">
      <c r="B289" s="12" t="s">
        <v>1105</v>
      </c>
      <c r="C289" s="12" t="s">
        <v>304</v>
      </c>
      <c r="D289" s="12" t="s">
        <v>330</v>
      </c>
      <c r="E289" s="12" t="s">
        <v>2837</v>
      </c>
      <c r="F289" s="12" t="s">
        <v>2952</v>
      </c>
      <c r="G289" s="12" t="s">
        <v>2955</v>
      </c>
      <c r="H289" s="12" t="s">
        <v>1536</v>
      </c>
      <c r="I289" s="12" t="s">
        <v>1111</v>
      </c>
      <c r="J289" s="12" t="s">
        <v>1125</v>
      </c>
      <c r="K289" s="12" t="s">
        <v>1110</v>
      </c>
      <c r="L289" s="12" t="s">
        <v>1111</v>
      </c>
      <c r="M289" s="12" t="s">
        <v>1126</v>
      </c>
      <c r="N289" s="12" t="s">
        <v>254</v>
      </c>
      <c r="O289" s="12">
        <v>318</v>
      </c>
      <c r="P289" s="116">
        <v>964.49400000000003</v>
      </c>
      <c r="Q289" s="12">
        <v>0</v>
      </c>
      <c r="R289" s="12" t="s">
        <v>251</v>
      </c>
      <c r="S289" s="12" t="s">
        <v>1531</v>
      </c>
      <c r="T289" s="12" t="s">
        <v>805</v>
      </c>
      <c r="U289" s="116">
        <v>514.49220000000003</v>
      </c>
      <c r="V289" s="116">
        <v>450.0018</v>
      </c>
      <c r="W289" s="120">
        <v>0.46656775</v>
      </c>
      <c r="X289" s="116">
        <v>450.0018</v>
      </c>
      <c r="Y289" s="120">
        <v>0.46656775</v>
      </c>
      <c r="Z289" s="12" t="s">
        <v>251</v>
      </c>
      <c r="AA289" s="12" t="s">
        <v>1531</v>
      </c>
      <c r="AB289" s="12" t="s">
        <v>2825</v>
      </c>
      <c r="AC289" s="116">
        <v>514.49220000000003</v>
      </c>
      <c r="AD289" s="116">
        <v>450.0018</v>
      </c>
      <c r="AE289" s="120">
        <v>0.46656775</v>
      </c>
      <c r="AF289" s="12" t="s">
        <v>1552</v>
      </c>
    </row>
    <row r="290" spans="2:32" ht="28.8" x14ac:dyDescent="0.3">
      <c r="B290" s="12" t="s">
        <v>1105</v>
      </c>
      <c r="C290" s="12" t="s">
        <v>304</v>
      </c>
      <c r="D290" s="12" t="s">
        <v>330</v>
      </c>
      <c r="E290" s="12" t="s">
        <v>2837</v>
      </c>
      <c r="F290" s="12" t="s">
        <v>2952</v>
      </c>
      <c r="G290" s="12" t="s">
        <v>2955</v>
      </c>
      <c r="H290" s="12" t="s">
        <v>1536</v>
      </c>
      <c r="I290" s="12" t="s">
        <v>1132</v>
      </c>
      <c r="J290" s="12" t="s">
        <v>1131</v>
      </c>
      <c r="K290" s="12" t="s">
        <v>1110</v>
      </c>
      <c r="L290" s="12" t="s">
        <v>1132</v>
      </c>
      <c r="M290" s="12" t="s">
        <v>1133</v>
      </c>
      <c r="N290" s="12" t="s">
        <v>254</v>
      </c>
      <c r="O290" s="12">
        <v>212</v>
      </c>
      <c r="P290" s="116">
        <v>697.69200000000001</v>
      </c>
      <c r="Q290" s="12">
        <v>0</v>
      </c>
      <c r="R290" s="12" t="s">
        <v>259</v>
      </c>
      <c r="S290" s="12" t="s">
        <v>2846</v>
      </c>
      <c r="T290" s="12" t="s">
        <v>805</v>
      </c>
      <c r="U290" s="116">
        <v>219.86519999999999</v>
      </c>
      <c r="V290" s="116">
        <v>477.82679999999999</v>
      </c>
      <c r="W290" s="120">
        <v>0.68486782000000002</v>
      </c>
      <c r="X290" s="116">
        <v>477.82679999999999</v>
      </c>
      <c r="Y290" s="120">
        <v>0.68486782000000002</v>
      </c>
      <c r="Z290" s="12" t="s">
        <v>259</v>
      </c>
      <c r="AA290" s="12" t="s">
        <v>2846</v>
      </c>
      <c r="AB290" s="12" t="s">
        <v>2949</v>
      </c>
      <c r="AC290" s="116">
        <v>219.86519999999999</v>
      </c>
      <c r="AD290" s="116">
        <v>477.82679999999999</v>
      </c>
      <c r="AE290" s="120">
        <v>0.68486782000000002</v>
      </c>
      <c r="AF290" s="12" t="s">
        <v>1552</v>
      </c>
    </row>
    <row r="291" spans="2:32" ht="28.8" x14ac:dyDescent="0.3">
      <c r="B291" s="12" t="s">
        <v>1105</v>
      </c>
      <c r="C291" s="12" t="s">
        <v>304</v>
      </c>
      <c r="D291" s="12" t="s">
        <v>330</v>
      </c>
      <c r="E291" s="12" t="s">
        <v>2837</v>
      </c>
      <c r="F291" s="12" t="s">
        <v>2952</v>
      </c>
      <c r="G291" s="12" t="s">
        <v>2955</v>
      </c>
      <c r="H291" s="12" t="s">
        <v>1536</v>
      </c>
      <c r="I291" s="12" t="s">
        <v>1132</v>
      </c>
      <c r="J291" s="12" t="s">
        <v>1138</v>
      </c>
      <c r="K291" s="12" t="s">
        <v>1110</v>
      </c>
      <c r="L291" s="12" t="s">
        <v>1132</v>
      </c>
      <c r="M291" s="12" t="s">
        <v>1139</v>
      </c>
      <c r="N291" s="12" t="s">
        <v>254</v>
      </c>
      <c r="O291" s="12">
        <v>457</v>
      </c>
      <c r="P291" s="116">
        <v>2314.248</v>
      </c>
      <c r="Q291" s="12">
        <v>0</v>
      </c>
      <c r="R291" s="12" t="s">
        <v>260</v>
      </c>
      <c r="S291" s="12" t="s">
        <v>2846</v>
      </c>
      <c r="T291" s="12" t="s">
        <v>805</v>
      </c>
      <c r="U291" s="116">
        <v>800.43550000000005</v>
      </c>
      <c r="V291" s="116">
        <v>1513.8125</v>
      </c>
      <c r="W291" s="120">
        <v>0.65412716999999998</v>
      </c>
      <c r="X291" s="116">
        <v>1513.8125</v>
      </c>
      <c r="Y291" s="120">
        <v>0.65412716999999998</v>
      </c>
      <c r="Z291" s="12" t="s">
        <v>260</v>
      </c>
      <c r="AA291" s="12" t="s">
        <v>2846</v>
      </c>
      <c r="AB291" s="12" t="s">
        <v>2949</v>
      </c>
      <c r="AC291" s="116">
        <v>800.43550000000005</v>
      </c>
      <c r="AD291" s="116">
        <v>1513.8125</v>
      </c>
      <c r="AE291" s="120">
        <v>0.65412716999999998</v>
      </c>
      <c r="AF291" s="12" t="s">
        <v>1552</v>
      </c>
    </row>
    <row r="292" spans="2:32" ht="28.8" x14ac:dyDescent="0.3">
      <c r="B292" s="12" t="s">
        <v>1105</v>
      </c>
      <c r="C292" s="12" t="s">
        <v>304</v>
      </c>
      <c r="D292" s="12" t="s">
        <v>330</v>
      </c>
      <c r="E292" s="12" t="s">
        <v>2837</v>
      </c>
      <c r="F292" s="12" t="s">
        <v>2952</v>
      </c>
      <c r="G292" s="12" t="s">
        <v>2955</v>
      </c>
      <c r="H292" s="12" t="s">
        <v>1536</v>
      </c>
      <c r="I292" s="12" t="s">
        <v>1132</v>
      </c>
      <c r="J292" s="12" t="s">
        <v>1144</v>
      </c>
      <c r="K292" s="12" t="s">
        <v>1110</v>
      </c>
      <c r="L292" s="12" t="s">
        <v>1132</v>
      </c>
      <c r="M292" s="12" t="s">
        <v>1145</v>
      </c>
      <c r="N292" s="12" t="s">
        <v>254</v>
      </c>
      <c r="O292" s="12">
        <v>387</v>
      </c>
      <c r="P292" s="116">
        <v>2329.7399999999998</v>
      </c>
      <c r="Q292" s="12">
        <v>0</v>
      </c>
      <c r="R292" s="12" t="s">
        <v>260</v>
      </c>
      <c r="S292" s="12" t="s">
        <v>2846</v>
      </c>
      <c r="T292" s="12" t="s">
        <v>2826</v>
      </c>
      <c r="U292" s="116">
        <v>3020.6124</v>
      </c>
      <c r="V292" s="116">
        <v>-690.87239999999997</v>
      </c>
      <c r="W292" s="120">
        <v>-0.29654485000000003</v>
      </c>
      <c r="X292" s="116">
        <v>0</v>
      </c>
      <c r="Y292" s="120">
        <v>0</v>
      </c>
      <c r="Z292" s="12" t="s">
        <v>254</v>
      </c>
      <c r="AA292" s="12" t="s">
        <v>346</v>
      </c>
      <c r="AB292" s="12" t="s">
        <v>2827</v>
      </c>
      <c r="AC292" s="116">
        <v>2329.7399999999998</v>
      </c>
      <c r="AD292" s="116">
        <v>0</v>
      </c>
      <c r="AE292" s="120">
        <v>0</v>
      </c>
      <c r="AF292" s="12" t="s">
        <v>1552</v>
      </c>
    </row>
    <row r="293" spans="2:32" ht="28.8" x14ac:dyDescent="0.3">
      <c r="B293" s="12" t="s">
        <v>1105</v>
      </c>
      <c r="C293" s="12" t="s">
        <v>304</v>
      </c>
      <c r="D293" s="12" t="s">
        <v>330</v>
      </c>
      <c r="E293" s="12" t="s">
        <v>2837</v>
      </c>
      <c r="F293" s="12" t="s">
        <v>2952</v>
      </c>
      <c r="G293" s="12" t="s">
        <v>2955</v>
      </c>
      <c r="H293" s="12" t="s">
        <v>1536</v>
      </c>
      <c r="I293" s="12" t="s">
        <v>1132</v>
      </c>
      <c r="J293" s="12" t="s">
        <v>1150</v>
      </c>
      <c r="K293" s="12" t="s">
        <v>1110</v>
      </c>
      <c r="L293" s="12" t="s">
        <v>1132</v>
      </c>
      <c r="M293" s="12" t="s">
        <v>1151</v>
      </c>
      <c r="N293" s="12" t="s">
        <v>254</v>
      </c>
      <c r="O293" s="12">
        <v>49</v>
      </c>
      <c r="P293" s="116">
        <v>437.32499999999999</v>
      </c>
      <c r="Q293" s="12">
        <v>0</v>
      </c>
      <c r="R293" s="12" t="s">
        <v>260</v>
      </c>
      <c r="S293" s="12" t="s">
        <v>2846</v>
      </c>
      <c r="T293" s="12" t="s">
        <v>2826</v>
      </c>
      <c r="U293" s="116">
        <v>506.0181</v>
      </c>
      <c r="V293" s="116">
        <v>-68.693100000000001</v>
      </c>
      <c r="W293" s="120">
        <v>-0.15707562999999999</v>
      </c>
      <c r="X293" s="116">
        <v>0</v>
      </c>
      <c r="Y293" s="120">
        <v>0</v>
      </c>
      <c r="Z293" s="12" t="s">
        <v>254</v>
      </c>
      <c r="AA293" s="12" t="s">
        <v>346</v>
      </c>
      <c r="AB293" s="12" t="s">
        <v>2827</v>
      </c>
      <c r="AC293" s="116">
        <v>437.32499999999999</v>
      </c>
      <c r="AD293" s="116">
        <v>0</v>
      </c>
      <c r="AE293" s="120">
        <v>0</v>
      </c>
      <c r="AF293" s="12" t="s">
        <v>1552</v>
      </c>
    </row>
    <row r="294" spans="2:32" ht="28.8" x14ac:dyDescent="0.3">
      <c r="B294" s="12" t="s">
        <v>1105</v>
      </c>
      <c r="C294" s="12" t="s">
        <v>304</v>
      </c>
      <c r="D294" s="12" t="s">
        <v>330</v>
      </c>
      <c r="E294" s="12" t="s">
        <v>2837</v>
      </c>
      <c r="F294" s="12" t="s">
        <v>2952</v>
      </c>
      <c r="G294" s="12" t="s">
        <v>2955</v>
      </c>
      <c r="H294" s="12" t="s">
        <v>1536</v>
      </c>
      <c r="I294" s="12" t="s">
        <v>1157</v>
      </c>
      <c r="J294" s="12" t="s">
        <v>1156</v>
      </c>
      <c r="K294" s="12" t="s">
        <v>1110</v>
      </c>
      <c r="L294" s="12" t="s">
        <v>1157</v>
      </c>
      <c r="M294" s="12" t="s">
        <v>1158</v>
      </c>
      <c r="N294" s="12" t="s">
        <v>254</v>
      </c>
      <c r="O294" s="12">
        <v>255</v>
      </c>
      <c r="P294" s="116">
        <v>2441.88</v>
      </c>
      <c r="Q294" s="12">
        <v>0</v>
      </c>
      <c r="R294" s="12" t="s">
        <v>249</v>
      </c>
      <c r="S294" s="12" t="s">
        <v>1531</v>
      </c>
      <c r="T294" s="12" t="s">
        <v>805</v>
      </c>
      <c r="U294" s="116">
        <v>1366.749</v>
      </c>
      <c r="V294" s="116">
        <v>1075.1310000000001</v>
      </c>
      <c r="W294" s="120">
        <v>0.44028822000000001</v>
      </c>
      <c r="X294" s="116">
        <v>1075.1310000000001</v>
      </c>
      <c r="Y294" s="120">
        <v>0.44028822000000001</v>
      </c>
      <c r="Z294" s="12" t="s">
        <v>249</v>
      </c>
      <c r="AA294" s="12" t="s">
        <v>1531</v>
      </c>
      <c r="AB294" s="12" t="s">
        <v>2825</v>
      </c>
      <c r="AC294" s="116">
        <v>1366.749</v>
      </c>
      <c r="AD294" s="116">
        <v>1075.1310000000001</v>
      </c>
      <c r="AE294" s="120">
        <v>0.44028822000000001</v>
      </c>
      <c r="AF294" s="12" t="s">
        <v>1552</v>
      </c>
    </row>
    <row r="295" spans="2:32" ht="28.8" x14ac:dyDescent="0.3">
      <c r="B295" s="12" t="s">
        <v>1105</v>
      </c>
      <c r="C295" s="12" t="s">
        <v>304</v>
      </c>
      <c r="D295" s="12" t="s">
        <v>330</v>
      </c>
      <c r="E295" s="12" t="s">
        <v>2837</v>
      </c>
      <c r="F295" s="12" t="s">
        <v>2952</v>
      </c>
      <c r="G295" s="12" t="s">
        <v>2955</v>
      </c>
      <c r="H295" s="12" t="s">
        <v>1536</v>
      </c>
      <c r="I295" s="12" t="s">
        <v>1157</v>
      </c>
      <c r="J295" s="12" t="s">
        <v>1163</v>
      </c>
      <c r="K295" s="12" t="s">
        <v>1110</v>
      </c>
      <c r="L295" s="12" t="s">
        <v>1157</v>
      </c>
      <c r="M295" s="12" t="s">
        <v>1164</v>
      </c>
      <c r="N295" s="12" t="s">
        <v>254</v>
      </c>
      <c r="O295" s="12">
        <v>297</v>
      </c>
      <c r="P295" s="116">
        <v>3250.3679999999999</v>
      </c>
      <c r="Q295" s="12">
        <v>0</v>
      </c>
      <c r="R295" s="12" t="s">
        <v>249</v>
      </c>
      <c r="S295" s="12" t="s">
        <v>1531</v>
      </c>
      <c r="T295" s="12" t="s">
        <v>805</v>
      </c>
      <c r="U295" s="116">
        <v>1234.9259999999999</v>
      </c>
      <c r="V295" s="116">
        <v>2015.442</v>
      </c>
      <c r="W295" s="120">
        <v>0.62006578999999995</v>
      </c>
      <c r="X295" s="116">
        <v>2015.442</v>
      </c>
      <c r="Y295" s="120">
        <v>0.62006578999999995</v>
      </c>
      <c r="Z295" s="12" t="s">
        <v>249</v>
      </c>
      <c r="AA295" s="12" t="s">
        <v>1531</v>
      </c>
      <c r="AB295" s="12" t="s">
        <v>2825</v>
      </c>
      <c r="AC295" s="116">
        <v>1234.9259999999999</v>
      </c>
      <c r="AD295" s="116">
        <v>2015.442</v>
      </c>
      <c r="AE295" s="120">
        <v>0.62006578999999995</v>
      </c>
      <c r="AF295" s="12" t="s">
        <v>1552</v>
      </c>
    </row>
    <row r="296" spans="2:32" ht="28.8" x14ac:dyDescent="0.3">
      <c r="B296" s="12" t="s">
        <v>1105</v>
      </c>
      <c r="C296" s="12" t="s">
        <v>304</v>
      </c>
      <c r="D296" s="12" t="s">
        <v>330</v>
      </c>
      <c r="E296" s="12" t="s">
        <v>2837</v>
      </c>
      <c r="F296" s="12" t="s">
        <v>2952</v>
      </c>
      <c r="G296" s="12" t="s">
        <v>2955</v>
      </c>
      <c r="H296" s="12" t="s">
        <v>1536</v>
      </c>
      <c r="I296" s="12" t="s">
        <v>1157</v>
      </c>
      <c r="J296" s="12" t="s">
        <v>1169</v>
      </c>
      <c r="K296" s="12" t="s">
        <v>1110</v>
      </c>
      <c r="L296" s="12" t="s">
        <v>1157</v>
      </c>
      <c r="M296" s="12" t="s">
        <v>1170</v>
      </c>
      <c r="N296" s="12" t="s">
        <v>254</v>
      </c>
      <c r="O296" s="12">
        <v>39</v>
      </c>
      <c r="P296" s="116">
        <v>539.37</v>
      </c>
      <c r="Q296" s="12">
        <v>0</v>
      </c>
      <c r="R296" s="12" t="s">
        <v>259</v>
      </c>
      <c r="S296" s="12" t="s">
        <v>2846</v>
      </c>
      <c r="T296" s="12" t="s">
        <v>805</v>
      </c>
      <c r="U296" s="116">
        <v>170.5275</v>
      </c>
      <c r="V296" s="116">
        <v>368.84249999999997</v>
      </c>
      <c r="W296" s="120">
        <v>0.68383948000000006</v>
      </c>
      <c r="X296" s="116">
        <v>368.84249999999997</v>
      </c>
      <c r="Y296" s="120">
        <v>0.68383948000000006</v>
      </c>
      <c r="Z296" s="12" t="s">
        <v>259</v>
      </c>
      <c r="AA296" s="12" t="s">
        <v>2846</v>
      </c>
      <c r="AB296" s="12" t="s">
        <v>2949</v>
      </c>
      <c r="AC296" s="116">
        <v>170.5275</v>
      </c>
      <c r="AD296" s="116">
        <v>368.84249999999997</v>
      </c>
      <c r="AE296" s="120">
        <v>0.68383948000000006</v>
      </c>
      <c r="AF296" s="12" t="s">
        <v>1552</v>
      </c>
    </row>
    <row r="297" spans="2:32" ht="28.8" x14ac:dyDescent="0.3">
      <c r="B297" s="12" t="s">
        <v>1105</v>
      </c>
      <c r="C297" s="12" t="s">
        <v>304</v>
      </c>
      <c r="D297" s="12" t="s">
        <v>330</v>
      </c>
      <c r="E297" s="12" t="s">
        <v>2837</v>
      </c>
      <c r="F297" s="12" t="s">
        <v>2952</v>
      </c>
      <c r="G297" s="12" t="s">
        <v>2955</v>
      </c>
      <c r="H297" s="12" t="s">
        <v>1536</v>
      </c>
      <c r="I297" s="12" t="s">
        <v>1111</v>
      </c>
      <c r="J297" s="12" t="s">
        <v>1175</v>
      </c>
      <c r="K297" s="12" t="s">
        <v>1176</v>
      </c>
      <c r="L297" s="12" t="s">
        <v>1111</v>
      </c>
      <c r="M297" s="12" t="s">
        <v>1177</v>
      </c>
      <c r="N297" s="12" t="s">
        <v>256</v>
      </c>
      <c r="O297" s="12">
        <v>204</v>
      </c>
      <c r="P297" s="116">
        <v>263.36399999999998</v>
      </c>
      <c r="Q297" s="12">
        <v>0</v>
      </c>
      <c r="R297" s="12" t="s">
        <v>246</v>
      </c>
      <c r="S297" s="12" t="s">
        <v>1531</v>
      </c>
      <c r="T297" s="12" t="s">
        <v>805</v>
      </c>
      <c r="U297" s="116">
        <v>191.20920000000001</v>
      </c>
      <c r="V297" s="116">
        <v>72.154799999999994</v>
      </c>
      <c r="W297" s="120">
        <v>0.27397366000000001</v>
      </c>
      <c r="X297" s="116">
        <v>72.154799999999994</v>
      </c>
      <c r="Y297" s="120">
        <v>0.27397366000000001</v>
      </c>
      <c r="Z297" s="12" t="s">
        <v>246</v>
      </c>
      <c r="AA297" s="12" t="s">
        <v>1531</v>
      </c>
      <c r="AB297" s="12" t="s">
        <v>2825</v>
      </c>
      <c r="AC297" s="116">
        <v>191.20920000000001</v>
      </c>
      <c r="AD297" s="116">
        <v>72.154799999999994</v>
      </c>
      <c r="AE297" s="120">
        <v>0.27397366000000001</v>
      </c>
      <c r="AF297" s="12" t="s">
        <v>1552</v>
      </c>
    </row>
    <row r="298" spans="2:32" ht="28.8" x14ac:dyDescent="0.3">
      <c r="B298" s="12" t="s">
        <v>1105</v>
      </c>
      <c r="C298" s="12" t="s">
        <v>304</v>
      </c>
      <c r="D298" s="12" t="s">
        <v>330</v>
      </c>
      <c r="E298" s="12" t="s">
        <v>2837</v>
      </c>
      <c r="F298" s="12" t="s">
        <v>2952</v>
      </c>
      <c r="G298" s="12" t="s">
        <v>2955</v>
      </c>
      <c r="H298" s="12" t="s">
        <v>1536</v>
      </c>
      <c r="I298" s="12" t="s">
        <v>1111</v>
      </c>
      <c r="J298" s="12" t="s">
        <v>1181</v>
      </c>
      <c r="K298" s="12" t="s">
        <v>1176</v>
      </c>
      <c r="L298" s="12" t="s">
        <v>1111</v>
      </c>
      <c r="M298" s="12" t="s">
        <v>1182</v>
      </c>
      <c r="N298" s="12" t="s">
        <v>256</v>
      </c>
      <c r="O298" s="12">
        <v>309</v>
      </c>
      <c r="P298" s="116">
        <v>598.37850000000003</v>
      </c>
      <c r="Q298" s="12">
        <v>0</v>
      </c>
      <c r="R298" s="12" t="s">
        <v>246</v>
      </c>
      <c r="S298" s="12" t="s">
        <v>1531</v>
      </c>
      <c r="T298" s="12" t="s">
        <v>805</v>
      </c>
      <c r="U298" s="116">
        <v>425.02949999999998</v>
      </c>
      <c r="V298" s="116">
        <v>173.34899999999999</v>
      </c>
      <c r="W298" s="120">
        <v>0.28969791</v>
      </c>
      <c r="X298" s="116">
        <v>173.34899999999999</v>
      </c>
      <c r="Y298" s="120">
        <v>0.28969791</v>
      </c>
      <c r="Z298" s="12" t="s">
        <v>246</v>
      </c>
      <c r="AA298" s="12" t="s">
        <v>1531</v>
      </c>
      <c r="AB298" s="12" t="s">
        <v>2825</v>
      </c>
      <c r="AC298" s="116">
        <v>425.02949999999998</v>
      </c>
      <c r="AD298" s="116">
        <v>173.34899999999999</v>
      </c>
      <c r="AE298" s="120">
        <v>0.28969791</v>
      </c>
      <c r="AF298" s="12" t="s">
        <v>1552</v>
      </c>
    </row>
    <row r="299" spans="2:32" ht="28.8" x14ac:dyDescent="0.3">
      <c r="B299" s="12" t="s">
        <v>1105</v>
      </c>
      <c r="C299" s="12" t="s">
        <v>304</v>
      </c>
      <c r="D299" s="12" t="s">
        <v>330</v>
      </c>
      <c r="E299" s="12" t="s">
        <v>2837</v>
      </c>
      <c r="F299" s="12" t="s">
        <v>2952</v>
      </c>
      <c r="G299" s="12" t="s">
        <v>2955</v>
      </c>
      <c r="H299" s="12" t="s">
        <v>1536</v>
      </c>
      <c r="I299" s="12" t="s">
        <v>1111</v>
      </c>
      <c r="J299" s="12" t="s">
        <v>1185</v>
      </c>
      <c r="K299" s="12" t="s">
        <v>1176</v>
      </c>
      <c r="L299" s="12" t="s">
        <v>1111</v>
      </c>
      <c r="M299" s="12" t="s">
        <v>1186</v>
      </c>
      <c r="N299" s="12" t="s">
        <v>256</v>
      </c>
      <c r="O299" s="12">
        <v>281</v>
      </c>
      <c r="P299" s="116">
        <v>703.06200000000001</v>
      </c>
      <c r="Q299" s="12">
        <v>0</v>
      </c>
      <c r="R299" s="12" t="s">
        <v>260</v>
      </c>
      <c r="S299" s="12" t="s">
        <v>2846</v>
      </c>
      <c r="T299" s="12" t="s">
        <v>805</v>
      </c>
      <c r="U299" s="116">
        <v>402.89780000000002</v>
      </c>
      <c r="V299" s="116">
        <v>300.16419999999999</v>
      </c>
      <c r="W299" s="120">
        <v>0.42693845000000002</v>
      </c>
      <c r="X299" s="116">
        <v>300.16419999999999</v>
      </c>
      <c r="Y299" s="120">
        <v>0.42693845000000002</v>
      </c>
      <c r="Z299" s="12" t="s">
        <v>260</v>
      </c>
      <c r="AA299" s="12" t="s">
        <v>2846</v>
      </c>
      <c r="AB299" s="12" t="s">
        <v>2949</v>
      </c>
      <c r="AC299" s="116">
        <v>402.89780000000002</v>
      </c>
      <c r="AD299" s="116">
        <v>300.16419999999999</v>
      </c>
      <c r="AE299" s="120">
        <v>0.42693845000000002</v>
      </c>
      <c r="AF299" s="12" t="s">
        <v>1552</v>
      </c>
    </row>
    <row r="300" spans="2:32" ht="28.8" x14ac:dyDescent="0.3">
      <c r="B300" s="12" t="s">
        <v>1105</v>
      </c>
      <c r="C300" s="12" t="s">
        <v>304</v>
      </c>
      <c r="D300" s="12" t="s">
        <v>330</v>
      </c>
      <c r="E300" s="12" t="s">
        <v>2837</v>
      </c>
      <c r="F300" s="12" t="s">
        <v>2952</v>
      </c>
      <c r="G300" s="12" t="s">
        <v>2955</v>
      </c>
      <c r="H300" s="12" t="s">
        <v>1536</v>
      </c>
      <c r="I300" s="12" t="s">
        <v>1132</v>
      </c>
      <c r="J300" s="12" t="s">
        <v>1189</v>
      </c>
      <c r="K300" s="12" t="s">
        <v>1176</v>
      </c>
      <c r="L300" s="12" t="s">
        <v>1132</v>
      </c>
      <c r="M300" s="12" t="s">
        <v>1190</v>
      </c>
      <c r="N300" s="12" t="s">
        <v>256</v>
      </c>
      <c r="O300" s="12">
        <v>318</v>
      </c>
      <c r="P300" s="116">
        <v>1249.74</v>
      </c>
      <c r="Q300" s="12">
        <v>0</v>
      </c>
      <c r="R300" s="12" t="s">
        <v>260</v>
      </c>
      <c r="S300" s="12" t="s">
        <v>2846</v>
      </c>
      <c r="T300" s="12" t="s">
        <v>805</v>
      </c>
      <c r="U300" s="116">
        <v>756.10860000000002</v>
      </c>
      <c r="V300" s="116">
        <v>493.63139999999999</v>
      </c>
      <c r="W300" s="120">
        <v>0.39498728</v>
      </c>
      <c r="X300" s="116">
        <v>493.63139999999999</v>
      </c>
      <c r="Y300" s="120">
        <v>0.39498728</v>
      </c>
      <c r="Z300" s="12" t="s">
        <v>260</v>
      </c>
      <c r="AA300" s="12" t="s">
        <v>2846</v>
      </c>
      <c r="AB300" s="12" t="s">
        <v>2949</v>
      </c>
      <c r="AC300" s="116">
        <v>756.10860000000002</v>
      </c>
      <c r="AD300" s="116">
        <v>493.63139999999999</v>
      </c>
      <c r="AE300" s="120">
        <v>0.39498728</v>
      </c>
      <c r="AF300" s="12" t="s">
        <v>1552</v>
      </c>
    </row>
    <row r="301" spans="2:32" ht="28.8" x14ac:dyDescent="0.3">
      <c r="B301" s="12" t="s">
        <v>1105</v>
      </c>
      <c r="C301" s="12" t="s">
        <v>304</v>
      </c>
      <c r="D301" s="12" t="s">
        <v>330</v>
      </c>
      <c r="E301" s="12" t="s">
        <v>2837</v>
      </c>
      <c r="F301" s="12" t="s">
        <v>2952</v>
      </c>
      <c r="G301" s="12" t="s">
        <v>2955</v>
      </c>
      <c r="H301" s="12" t="s">
        <v>1536</v>
      </c>
      <c r="I301" s="12" t="s">
        <v>1132</v>
      </c>
      <c r="J301" s="12" t="s">
        <v>1193</v>
      </c>
      <c r="K301" s="12" t="s">
        <v>1176</v>
      </c>
      <c r="L301" s="12" t="s">
        <v>1132</v>
      </c>
      <c r="M301" s="12" t="s">
        <v>1194</v>
      </c>
      <c r="N301" s="12" t="s">
        <v>256</v>
      </c>
      <c r="O301" s="12">
        <v>36</v>
      </c>
      <c r="P301" s="116">
        <v>149.68799999999999</v>
      </c>
      <c r="Q301" s="12">
        <v>0</v>
      </c>
      <c r="R301" s="12" t="s">
        <v>259</v>
      </c>
      <c r="S301" s="12" t="s">
        <v>2846</v>
      </c>
      <c r="T301" s="12" t="s">
        <v>805</v>
      </c>
      <c r="U301" s="116">
        <v>117.7848</v>
      </c>
      <c r="V301" s="116">
        <v>31.903199999999998</v>
      </c>
      <c r="W301" s="120">
        <v>0.21313130999999999</v>
      </c>
      <c r="X301" s="116">
        <v>31.903199999999998</v>
      </c>
      <c r="Y301" s="120">
        <v>0.21313130999999999</v>
      </c>
      <c r="Z301" s="12" t="s">
        <v>259</v>
      </c>
      <c r="AA301" s="12" t="s">
        <v>2846</v>
      </c>
      <c r="AB301" s="12" t="s">
        <v>2949</v>
      </c>
      <c r="AC301" s="116">
        <v>117.7848</v>
      </c>
      <c r="AD301" s="116">
        <v>31.903199999999998</v>
      </c>
      <c r="AE301" s="120">
        <v>0.21313130999999999</v>
      </c>
      <c r="AF301" s="12" t="s">
        <v>1552</v>
      </c>
    </row>
    <row r="302" spans="2:32" ht="28.8" x14ac:dyDescent="0.3">
      <c r="B302" s="12" t="s">
        <v>1105</v>
      </c>
      <c r="C302" s="12" t="s">
        <v>304</v>
      </c>
      <c r="D302" s="12" t="s">
        <v>330</v>
      </c>
      <c r="E302" s="12" t="s">
        <v>2837</v>
      </c>
      <c r="F302" s="12" t="s">
        <v>2952</v>
      </c>
      <c r="G302" s="12" t="s">
        <v>2955</v>
      </c>
      <c r="H302" s="12" t="s">
        <v>1536</v>
      </c>
      <c r="I302" s="12" t="s">
        <v>1132</v>
      </c>
      <c r="J302" s="12" t="s">
        <v>1197</v>
      </c>
      <c r="K302" s="12" t="s">
        <v>1176</v>
      </c>
      <c r="L302" s="12" t="s">
        <v>1132</v>
      </c>
      <c r="M302" s="12" t="s">
        <v>1198</v>
      </c>
      <c r="N302" s="12" t="s">
        <v>256</v>
      </c>
      <c r="O302" s="12">
        <v>87</v>
      </c>
      <c r="P302" s="116">
        <v>410.29199999999997</v>
      </c>
      <c r="Q302" s="12">
        <v>0</v>
      </c>
      <c r="R302" s="12" t="s">
        <v>259</v>
      </c>
      <c r="S302" s="12" t="s">
        <v>2846</v>
      </c>
      <c r="T302" s="12" t="s">
        <v>805</v>
      </c>
      <c r="U302" s="116">
        <v>341.74470000000002</v>
      </c>
      <c r="V302" s="116">
        <v>68.547300000000007</v>
      </c>
      <c r="W302" s="120">
        <v>0.16706955000000001</v>
      </c>
      <c r="X302" s="116">
        <v>68.547300000000007</v>
      </c>
      <c r="Y302" s="120">
        <v>0.16706955000000001</v>
      </c>
      <c r="Z302" s="12" t="s">
        <v>259</v>
      </c>
      <c r="AA302" s="12" t="s">
        <v>2846</v>
      </c>
      <c r="AB302" s="12" t="s">
        <v>2949</v>
      </c>
      <c r="AC302" s="116">
        <v>341.74470000000002</v>
      </c>
      <c r="AD302" s="116">
        <v>68.547300000000007</v>
      </c>
      <c r="AE302" s="120">
        <v>0.16706955000000001</v>
      </c>
      <c r="AF302" s="12" t="s">
        <v>1552</v>
      </c>
    </row>
    <row r="303" spans="2:32" ht="28.8" x14ac:dyDescent="0.3">
      <c r="B303" s="12" t="s">
        <v>1105</v>
      </c>
      <c r="C303" s="12" t="s">
        <v>304</v>
      </c>
      <c r="D303" s="12" t="s">
        <v>330</v>
      </c>
      <c r="E303" s="12" t="s">
        <v>2837</v>
      </c>
      <c r="F303" s="12" t="s">
        <v>2952</v>
      </c>
      <c r="G303" s="12" t="s">
        <v>2955</v>
      </c>
      <c r="H303" s="12" t="s">
        <v>1536</v>
      </c>
      <c r="I303" s="12" t="s">
        <v>1132</v>
      </c>
      <c r="J303" s="12" t="s">
        <v>1201</v>
      </c>
      <c r="K303" s="12" t="s">
        <v>1176</v>
      </c>
      <c r="L303" s="12" t="s">
        <v>1132</v>
      </c>
      <c r="M303" s="12" t="s">
        <v>1202</v>
      </c>
      <c r="N303" s="12" t="s">
        <v>256</v>
      </c>
      <c r="O303" s="12">
        <v>596</v>
      </c>
      <c r="P303" s="116">
        <v>3558.12</v>
      </c>
      <c r="Q303" s="12">
        <v>0</v>
      </c>
      <c r="R303" s="12" t="s">
        <v>259</v>
      </c>
      <c r="S303" s="12" t="s">
        <v>2846</v>
      </c>
      <c r="T303" s="12" t="s">
        <v>2826</v>
      </c>
      <c r="U303" s="116">
        <v>3682.4456</v>
      </c>
      <c r="V303" s="116">
        <v>-124.32559999999999</v>
      </c>
      <c r="W303" s="120">
        <v>-3.4941369999999999E-2</v>
      </c>
      <c r="X303" s="116">
        <v>0</v>
      </c>
      <c r="Y303" s="120">
        <v>0</v>
      </c>
      <c r="Z303" s="12" t="s">
        <v>256</v>
      </c>
      <c r="AA303" s="12" t="s">
        <v>346</v>
      </c>
      <c r="AB303" s="12" t="s">
        <v>2827</v>
      </c>
      <c r="AC303" s="116">
        <v>3558.12</v>
      </c>
      <c r="AD303" s="116">
        <v>0</v>
      </c>
      <c r="AE303" s="120">
        <v>0</v>
      </c>
      <c r="AF303" s="12" t="s">
        <v>1552</v>
      </c>
    </row>
    <row r="304" spans="2:32" ht="28.8" x14ac:dyDescent="0.3">
      <c r="B304" s="12" t="s">
        <v>1105</v>
      </c>
      <c r="C304" s="12" t="s">
        <v>304</v>
      </c>
      <c r="D304" s="12" t="s">
        <v>330</v>
      </c>
      <c r="E304" s="12" t="s">
        <v>2837</v>
      </c>
      <c r="F304" s="12" t="s">
        <v>2952</v>
      </c>
      <c r="G304" s="12" t="s">
        <v>2955</v>
      </c>
      <c r="H304" s="12" t="s">
        <v>1536</v>
      </c>
      <c r="I304" s="12" t="s">
        <v>1157</v>
      </c>
      <c r="J304" s="12" t="s">
        <v>1205</v>
      </c>
      <c r="K304" s="12" t="s">
        <v>1176</v>
      </c>
      <c r="L304" s="12" t="s">
        <v>1157</v>
      </c>
      <c r="M304" s="12" t="s">
        <v>1206</v>
      </c>
      <c r="N304" s="12" t="s">
        <v>256</v>
      </c>
      <c r="O304" s="12">
        <v>137</v>
      </c>
      <c r="P304" s="116">
        <v>1764.56</v>
      </c>
      <c r="Q304" s="12">
        <v>0</v>
      </c>
      <c r="R304" s="12" t="s">
        <v>251</v>
      </c>
      <c r="S304" s="12" t="s">
        <v>1531</v>
      </c>
      <c r="T304" s="12" t="s">
        <v>805</v>
      </c>
      <c r="U304" s="116">
        <v>853.23599999999999</v>
      </c>
      <c r="V304" s="116">
        <v>911.32399999999996</v>
      </c>
      <c r="W304" s="120">
        <v>0.51645962999999995</v>
      </c>
      <c r="X304" s="116">
        <v>911.32399999999996</v>
      </c>
      <c r="Y304" s="120">
        <v>0.51645962999999995</v>
      </c>
      <c r="Z304" s="12" t="s">
        <v>251</v>
      </c>
      <c r="AA304" s="12" t="s">
        <v>1531</v>
      </c>
      <c r="AB304" s="12" t="s">
        <v>2825</v>
      </c>
      <c r="AC304" s="116">
        <v>853.23599999999999</v>
      </c>
      <c r="AD304" s="116">
        <v>911.32399999999996</v>
      </c>
      <c r="AE304" s="120">
        <v>0.51645962999999995</v>
      </c>
      <c r="AF304" s="12" t="s">
        <v>1552</v>
      </c>
    </row>
    <row r="305" spans="2:32" ht="28.8" x14ac:dyDescent="0.3">
      <c r="B305" s="12" t="s">
        <v>1105</v>
      </c>
      <c r="C305" s="12" t="s">
        <v>304</v>
      </c>
      <c r="D305" s="12" t="s">
        <v>330</v>
      </c>
      <c r="E305" s="12" t="s">
        <v>2837</v>
      </c>
      <c r="F305" s="12" t="s">
        <v>2952</v>
      </c>
      <c r="G305" s="12" t="s">
        <v>2955</v>
      </c>
      <c r="H305" s="12" t="s">
        <v>1536</v>
      </c>
      <c r="I305" s="12" t="s">
        <v>1157</v>
      </c>
      <c r="J305" s="12" t="s">
        <v>1209</v>
      </c>
      <c r="K305" s="12" t="s">
        <v>1176</v>
      </c>
      <c r="L305" s="12" t="s">
        <v>1157</v>
      </c>
      <c r="M305" s="12" t="s">
        <v>1210</v>
      </c>
      <c r="N305" s="12" t="s">
        <v>256</v>
      </c>
      <c r="O305" s="12">
        <v>359</v>
      </c>
      <c r="P305" s="116">
        <v>6321.99</v>
      </c>
      <c r="Q305" s="12">
        <v>0</v>
      </c>
      <c r="R305" s="12" t="s">
        <v>254</v>
      </c>
      <c r="S305" s="12" t="s">
        <v>2846</v>
      </c>
      <c r="T305" s="12" t="s">
        <v>805</v>
      </c>
      <c r="U305" s="116">
        <v>2371.6976</v>
      </c>
      <c r="V305" s="116">
        <v>3950.2923999999998</v>
      </c>
      <c r="W305" s="120">
        <v>0.62484952000000005</v>
      </c>
      <c r="X305" s="116">
        <v>3950.2923999999998</v>
      </c>
      <c r="Y305" s="120">
        <v>0.62484952000000005</v>
      </c>
      <c r="Z305" s="12" t="s">
        <v>254</v>
      </c>
      <c r="AA305" s="12" t="s">
        <v>2846</v>
      </c>
      <c r="AB305" s="12" t="s">
        <v>2949</v>
      </c>
      <c r="AC305" s="116">
        <v>2371.6976</v>
      </c>
      <c r="AD305" s="116">
        <v>3950.2923999999998</v>
      </c>
      <c r="AE305" s="120">
        <v>0.62484952000000005</v>
      </c>
      <c r="AF305" s="12" t="s">
        <v>1552</v>
      </c>
    </row>
    <row r="306" spans="2:32" ht="28.8" x14ac:dyDescent="0.3">
      <c r="B306" s="12" t="s">
        <v>1105</v>
      </c>
      <c r="C306" s="12" t="s">
        <v>304</v>
      </c>
      <c r="D306" s="12" t="s">
        <v>330</v>
      </c>
      <c r="E306" s="12" t="s">
        <v>2837</v>
      </c>
      <c r="F306" s="12" t="s">
        <v>2952</v>
      </c>
      <c r="G306" s="12" t="s">
        <v>2955</v>
      </c>
      <c r="H306" s="12" t="s">
        <v>1536</v>
      </c>
      <c r="I306" s="12" t="s">
        <v>1157</v>
      </c>
      <c r="J306" s="12" t="s">
        <v>1213</v>
      </c>
      <c r="K306" s="12" t="s">
        <v>1176</v>
      </c>
      <c r="L306" s="12" t="s">
        <v>1157</v>
      </c>
      <c r="M306" s="12" t="s">
        <v>1214</v>
      </c>
      <c r="N306" s="12" t="s">
        <v>256</v>
      </c>
      <c r="O306" s="12">
        <v>310</v>
      </c>
      <c r="P306" s="116">
        <v>7092.8</v>
      </c>
      <c r="Q306" s="12">
        <v>0</v>
      </c>
      <c r="R306" s="12" t="s">
        <v>254</v>
      </c>
      <c r="S306" s="12" t="s">
        <v>2846</v>
      </c>
      <c r="T306" s="12" t="s">
        <v>805</v>
      </c>
      <c r="U306" s="116">
        <v>7038.1779999999999</v>
      </c>
      <c r="V306" s="116">
        <v>54.622</v>
      </c>
      <c r="W306" s="120">
        <v>7.7010500000000001E-3</v>
      </c>
      <c r="X306" s="116">
        <v>54.622</v>
      </c>
      <c r="Y306" s="120">
        <v>7.7010500000000001E-3</v>
      </c>
      <c r="Z306" s="12" t="s">
        <v>254</v>
      </c>
      <c r="AA306" s="12" t="s">
        <v>2846</v>
      </c>
      <c r="AB306" s="12" t="s">
        <v>2949</v>
      </c>
      <c r="AC306" s="116">
        <v>7038.1779999999999</v>
      </c>
      <c r="AD306" s="116">
        <v>54.622</v>
      </c>
      <c r="AE306" s="120">
        <v>7.7010500000000001E-3</v>
      </c>
      <c r="AF306" s="12" t="s">
        <v>1552</v>
      </c>
    </row>
    <row r="307" spans="2:32" ht="28.8" x14ac:dyDescent="0.3">
      <c r="B307" s="12" t="s">
        <v>1105</v>
      </c>
      <c r="C307" s="12" t="s">
        <v>304</v>
      </c>
      <c r="D307" s="12" t="s">
        <v>330</v>
      </c>
      <c r="E307" s="12" t="s">
        <v>2837</v>
      </c>
      <c r="F307" s="12" t="s">
        <v>2952</v>
      </c>
      <c r="G307" s="12" t="s">
        <v>2955</v>
      </c>
      <c r="H307" s="12" t="s">
        <v>1536</v>
      </c>
      <c r="I307" s="12" t="s">
        <v>1111</v>
      </c>
      <c r="J307" s="12" t="s">
        <v>1217</v>
      </c>
      <c r="K307" s="12" t="s">
        <v>1218</v>
      </c>
      <c r="L307" s="12" t="s">
        <v>1111</v>
      </c>
      <c r="M307" s="12" t="s">
        <v>1219</v>
      </c>
      <c r="N307" s="12" t="s">
        <v>259</v>
      </c>
      <c r="O307" s="12">
        <v>152</v>
      </c>
      <c r="P307" s="116">
        <v>3508.16</v>
      </c>
      <c r="Q307" s="12">
        <v>0</v>
      </c>
      <c r="R307" s="12" t="s">
        <v>260</v>
      </c>
      <c r="S307" s="12" t="s">
        <v>2846</v>
      </c>
      <c r="T307" s="12" t="s">
        <v>805</v>
      </c>
      <c r="U307" s="116">
        <v>2400.3384000000001</v>
      </c>
      <c r="V307" s="116">
        <v>1107.8216</v>
      </c>
      <c r="W307" s="120">
        <v>0.31578423</v>
      </c>
      <c r="X307" s="116">
        <v>1107.8216</v>
      </c>
      <c r="Y307" s="120">
        <v>0.31578423</v>
      </c>
      <c r="Z307" s="12" t="s">
        <v>260</v>
      </c>
      <c r="AA307" s="12" t="s">
        <v>2846</v>
      </c>
      <c r="AB307" s="12" t="s">
        <v>2949</v>
      </c>
      <c r="AC307" s="116">
        <v>2400.3384000000001</v>
      </c>
      <c r="AD307" s="116">
        <v>1107.8216</v>
      </c>
      <c r="AE307" s="120">
        <v>0.31578423</v>
      </c>
      <c r="AF307" s="12" t="s">
        <v>1552</v>
      </c>
    </row>
    <row r="308" spans="2:32" ht="28.8" x14ac:dyDescent="0.3">
      <c r="B308" s="12" t="s">
        <v>1105</v>
      </c>
      <c r="C308" s="12" t="s">
        <v>304</v>
      </c>
      <c r="D308" s="12" t="s">
        <v>330</v>
      </c>
      <c r="E308" s="12" t="s">
        <v>2837</v>
      </c>
      <c r="F308" s="12" t="s">
        <v>2952</v>
      </c>
      <c r="G308" s="12" t="s">
        <v>2955</v>
      </c>
      <c r="H308" s="12" t="s">
        <v>1536</v>
      </c>
      <c r="I308" s="12" t="s">
        <v>1111</v>
      </c>
      <c r="J308" s="12" t="s">
        <v>1222</v>
      </c>
      <c r="K308" s="12" t="s">
        <v>1218</v>
      </c>
      <c r="L308" s="12" t="s">
        <v>1111</v>
      </c>
      <c r="M308" s="12" t="s">
        <v>1223</v>
      </c>
      <c r="N308" s="12" t="s">
        <v>259</v>
      </c>
      <c r="O308" s="12">
        <v>416</v>
      </c>
      <c r="P308" s="116">
        <v>11856</v>
      </c>
      <c r="Q308" s="12">
        <v>0</v>
      </c>
      <c r="R308" s="12" t="s">
        <v>260</v>
      </c>
      <c r="S308" s="12" t="s">
        <v>2846</v>
      </c>
      <c r="T308" s="12" t="s">
        <v>805</v>
      </c>
      <c r="U308" s="116">
        <v>8082.9215999999997</v>
      </c>
      <c r="V308" s="116">
        <v>3773.0783999999999</v>
      </c>
      <c r="W308" s="120">
        <v>0.31824211000000002</v>
      </c>
      <c r="X308" s="116">
        <v>3773.0783999999999</v>
      </c>
      <c r="Y308" s="120">
        <v>0.31824211000000002</v>
      </c>
      <c r="Z308" s="12" t="s">
        <v>260</v>
      </c>
      <c r="AA308" s="12" t="s">
        <v>2846</v>
      </c>
      <c r="AB308" s="12" t="s">
        <v>2949</v>
      </c>
      <c r="AC308" s="116">
        <v>8082.9215999999997</v>
      </c>
      <c r="AD308" s="116">
        <v>3773.0783999999999</v>
      </c>
      <c r="AE308" s="120">
        <v>0.31824211000000002</v>
      </c>
      <c r="AF308" s="12" t="s">
        <v>1552</v>
      </c>
    </row>
    <row r="309" spans="2:32" ht="28.8" x14ac:dyDescent="0.3">
      <c r="B309" s="12" t="s">
        <v>1105</v>
      </c>
      <c r="C309" s="12" t="s">
        <v>304</v>
      </c>
      <c r="D309" s="12" t="s">
        <v>330</v>
      </c>
      <c r="E309" s="12" t="s">
        <v>2837</v>
      </c>
      <c r="F309" s="12" t="s">
        <v>2952</v>
      </c>
      <c r="G309" s="12" t="s">
        <v>2955</v>
      </c>
      <c r="H309" s="12" t="s">
        <v>1536</v>
      </c>
      <c r="I309" s="12" t="s">
        <v>1111</v>
      </c>
      <c r="J309" s="12" t="s">
        <v>1226</v>
      </c>
      <c r="K309" s="12" t="s">
        <v>1218</v>
      </c>
      <c r="L309" s="12" t="s">
        <v>1111</v>
      </c>
      <c r="M309" s="12" t="s">
        <v>1227</v>
      </c>
      <c r="N309" s="12" t="s">
        <v>259</v>
      </c>
      <c r="O309" s="12">
        <v>584</v>
      </c>
      <c r="P309" s="116">
        <v>17826.016</v>
      </c>
      <c r="Q309" s="12">
        <v>0</v>
      </c>
      <c r="R309" s="12" t="s">
        <v>259</v>
      </c>
      <c r="S309" s="12" t="s">
        <v>346</v>
      </c>
      <c r="T309" s="12" t="s">
        <v>805</v>
      </c>
      <c r="U309" s="116">
        <v>11430.2816</v>
      </c>
      <c r="V309" s="116">
        <v>6395.7344000000003</v>
      </c>
      <c r="W309" s="120">
        <v>0.35878652999999999</v>
      </c>
      <c r="X309" s="116">
        <v>6395.7344000000003</v>
      </c>
      <c r="Y309" s="120">
        <v>0.35878652999999999</v>
      </c>
      <c r="Z309" s="12" t="s">
        <v>259</v>
      </c>
      <c r="AA309" s="12" t="s">
        <v>346</v>
      </c>
      <c r="AB309" s="12" t="s">
        <v>2828</v>
      </c>
      <c r="AC309" s="116">
        <v>11430.2816</v>
      </c>
      <c r="AD309" s="116">
        <v>6395.7344000000003</v>
      </c>
      <c r="AE309" s="120">
        <v>0.35878652999999999</v>
      </c>
      <c r="AF309" s="12" t="s">
        <v>1552</v>
      </c>
    </row>
    <row r="310" spans="2:32" ht="28.8" x14ac:dyDescent="0.3">
      <c r="B310" s="12" t="s">
        <v>1105</v>
      </c>
      <c r="C310" s="12" t="s">
        <v>304</v>
      </c>
      <c r="D310" s="12" t="s">
        <v>330</v>
      </c>
      <c r="E310" s="12" t="s">
        <v>2837</v>
      </c>
      <c r="F310" s="12" t="s">
        <v>2952</v>
      </c>
      <c r="G310" s="12" t="s">
        <v>2955</v>
      </c>
      <c r="H310" s="12" t="s">
        <v>1536</v>
      </c>
      <c r="I310" s="12" t="s">
        <v>1132</v>
      </c>
      <c r="J310" s="12" t="s">
        <v>1230</v>
      </c>
      <c r="K310" s="12" t="s">
        <v>1218</v>
      </c>
      <c r="L310" s="12" t="s">
        <v>1132</v>
      </c>
      <c r="M310" s="12" t="s">
        <v>1231</v>
      </c>
      <c r="N310" s="12" t="s">
        <v>259</v>
      </c>
      <c r="O310" s="12">
        <v>562</v>
      </c>
      <c r="P310" s="116">
        <v>27672.880000000001</v>
      </c>
      <c r="Q310" s="12">
        <v>0</v>
      </c>
      <c r="R310" s="12" t="s">
        <v>260</v>
      </c>
      <c r="S310" s="12" t="s">
        <v>2846</v>
      </c>
      <c r="T310" s="12" t="s">
        <v>805</v>
      </c>
      <c r="U310" s="116">
        <v>18047.393599999999</v>
      </c>
      <c r="V310" s="116">
        <v>9625.4863999999998</v>
      </c>
      <c r="W310" s="120">
        <v>0.34783102999999999</v>
      </c>
      <c r="X310" s="116">
        <v>9625.4863999999998</v>
      </c>
      <c r="Y310" s="120">
        <v>0.34783102999999999</v>
      </c>
      <c r="Z310" s="12" t="s">
        <v>260</v>
      </c>
      <c r="AA310" s="12" t="s">
        <v>2846</v>
      </c>
      <c r="AB310" s="12" t="s">
        <v>2949</v>
      </c>
      <c r="AC310" s="116">
        <v>18047.393599999999</v>
      </c>
      <c r="AD310" s="116">
        <v>9625.4863999999998</v>
      </c>
      <c r="AE310" s="120">
        <v>0.34783102999999999</v>
      </c>
      <c r="AF310" s="12" t="s">
        <v>1552</v>
      </c>
    </row>
    <row r="311" spans="2:32" ht="28.8" x14ac:dyDescent="0.3">
      <c r="B311" s="12" t="s">
        <v>1105</v>
      </c>
      <c r="C311" s="12" t="s">
        <v>304</v>
      </c>
      <c r="D311" s="12" t="s">
        <v>330</v>
      </c>
      <c r="E311" s="12" t="s">
        <v>2837</v>
      </c>
      <c r="F311" s="12" t="s">
        <v>2952</v>
      </c>
      <c r="G311" s="12" t="s">
        <v>2955</v>
      </c>
      <c r="H311" s="12" t="s">
        <v>1536</v>
      </c>
      <c r="I311" s="12" t="s">
        <v>1132</v>
      </c>
      <c r="J311" s="12" t="s">
        <v>1234</v>
      </c>
      <c r="K311" s="12" t="s">
        <v>1218</v>
      </c>
      <c r="L311" s="12" t="s">
        <v>1132</v>
      </c>
      <c r="M311" s="12" t="s">
        <v>1235</v>
      </c>
      <c r="N311" s="12" t="s">
        <v>259</v>
      </c>
      <c r="O311" s="12">
        <v>372</v>
      </c>
      <c r="P311" s="116">
        <v>24886.799999999999</v>
      </c>
      <c r="Q311" s="12">
        <v>0</v>
      </c>
      <c r="R311" s="12"/>
      <c r="S311" s="12"/>
      <c r="T311" s="12"/>
      <c r="U311" s="116">
        <v>0</v>
      </c>
      <c r="V311" s="116"/>
      <c r="W311" s="120"/>
      <c r="X311" s="116">
        <v>0</v>
      </c>
      <c r="Y311" s="120">
        <v>0</v>
      </c>
      <c r="Z311" s="12" t="s">
        <v>259</v>
      </c>
      <c r="AA311" s="12" t="s">
        <v>346</v>
      </c>
      <c r="AB311" s="12" t="s">
        <v>2827</v>
      </c>
      <c r="AC311" s="116">
        <v>24886.799999999999</v>
      </c>
      <c r="AD311" s="116">
        <v>0</v>
      </c>
      <c r="AE311" s="120">
        <v>0</v>
      </c>
      <c r="AF311" s="12" t="s">
        <v>1552</v>
      </c>
    </row>
    <row r="312" spans="2:32" ht="28.8" x14ac:dyDescent="0.3">
      <c r="B312" s="12" t="s">
        <v>1105</v>
      </c>
      <c r="C312" s="12" t="s">
        <v>304</v>
      </c>
      <c r="D312" s="12" t="s">
        <v>330</v>
      </c>
      <c r="E312" s="12" t="s">
        <v>2837</v>
      </c>
      <c r="F312" s="12" t="s">
        <v>2952</v>
      </c>
      <c r="G312" s="12" t="s">
        <v>2955</v>
      </c>
      <c r="H312" s="12" t="s">
        <v>1536</v>
      </c>
      <c r="I312" s="12" t="s">
        <v>1132</v>
      </c>
      <c r="J312" s="12" t="s">
        <v>1238</v>
      </c>
      <c r="K312" s="12" t="s">
        <v>1218</v>
      </c>
      <c r="L312" s="12" t="s">
        <v>1132</v>
      </c>
      <c r="M312" s="12" t="s">
        <v>1239</v>
      </c>
      <c r="N312" s="12" t="s">
        <v>259</v>
      </c>
      <c r="O312" s="12">
        <v>82</v>
      </c>
      <c r="P312" s="116">
        <v>5574.36</v>
      </c>
      <c r="Q312" s="12">
        <v>0</v>
      </c>
      <c r="R312" s="12" t="s">
        <v>259</v>
      </c>
      <c r="S312" s="12" t="s">
        <v>346</v>
      </c>
      <c r="T312" s="12" t="s">
        <v>2826</v>
      </c>
      <c r="U312" s="116">
        <v>6384.7168000000001</v>
      </c>
      <c r="V312" s="116">
        <v>-810.35680000000002</v>
      </c>
      <c r="W312" s="120">
        <v>-0.14537217</v>
      </c>
      <c r="X312" s="116">
        <v>0</v>
      </c>
      <c r="Y312" s="120">
        <v>0</v>
      </c>
      <c r="Z312" s="12" t="s">
        <v>259</v>
      </c>
      <c r="AA312" s="12" t="s">
        <v>346</v>
      </c>
      <c r="AB312" s="12" t="s">
        <v>2833</v>
      </c>
      <c r="AC312" s="116">
        <v>6384.7168000000001</v>
      </c>
      <c r="AD312" s="116">
        <v>-810.35680000000002</v>
      </c>
      <c r="AE312" s="120">
        <v>-0.14537217</v>
      </c>
      <c r="AF312" s="12" t="s">
        <v>1552</v>
      </c>
    </row>
    <row r="313" spans="2:32" ht="28.8" x14ac:dyDescent="0.3">
      <c r="B313" s="12" t="s">
        <v>1105</v>
      </c>
      <c r="C313" s="12" t="s">
        <v>304</v>
      </c>
      <c r="D313" s="12" t="s">
        <v>330</v>
      </c>
      <c r="E313" s="12" t="s">
        <v>2837</v>
      </c>
      <c r="F313" s="12" t="s">
        <v>2952</v>
      </c>
      <c r="G313" s="12" t="s">
        <v>2955</v>
      </c>
      <c r="H313" s="12" t="s">
        <v>1536</v>
      </c>
      <c r="I313" s="12" t="s">
        <v>1132</v>
      </c>
      <c r="J313" s="12" t="s">
        <v>1242</v>
      </c>
      <c r="K313" s="12" t="s">
        <v>1218</v>
      </c>
      <c r="L313" s="12" t="s">
        <v>1132</v>
      </c>
      <c r="M313" s="12" t="s">
        <v>1243</v>
      </c>
      <c r="N313" s="12" t="s">
        <v>259</v>
      </c>
      <c r="O313" s="12">
        <v>345</v>
      </c>
      <c r="P313" s="116">
        <v>61065</v>
      </c>
      <c r="Q313" s="12">
        <v>0</v>
      </c>
      <c r="R313" s="12" t="s">
        <v>260</v>
      </c>
      <c r="S313" s="12" t="s">
        <v>2846</v>
      </c>
      <c r="T313" s="12" t="s">
        <v>805</v>
      </c>
      <c r="U313" s="116">
        <v>55403.55</v>
      </c>
      <c r="V313" s="116">
        <v>5661.45</v>
      </c>
      <c r="W313" s="120">
        <v>9.2711859999999993E-2</v>
      </c>
      <c r="X313" s="116">
        <v>5661.45</v>
      </c>
      <c r="Y313" s="120">
        <v>9.2711859999999993E-2</v>
      </c>
      <c r="Z313" s="12" t="s">
        <v>260</v>
      </c>
      <c r="AA313" s="12" t="s">
        <v>2846</v>
      </c>
      <c r="AB313" s="12" t="s">
        <v>2949</v>
      </c>
      <c r="AC313" s="116">
        <v>55403.55</v>
      </c>
      <c r="AD313" s="116">
        <v>5661.45</v>
      </c>
      <c r="AE313" s="120">
        <v>9.2711859999999993E-2</v>
      </c>
      <c r="AF313" s="12" t="s">
        <v>1552</v>
      </c>
    </row>
    <row r="314" spans="2:32" ht="28.8" x14ac:dyDescent="0.3">
      <c r="B314" s="12" t="s">
        <v>1105</v>
      </c>
      <c r="C314" s="12" t="s">
        <v>304</v>
      </c>
      <c r="D314" s="12" t="s">
        <v>330</v>
      </c>
      <c r="E314" s="12" t="s">
        <v>2837</v>
      </c>
      <c r="F314" s="12" t="s">
        <v>2952</v>
      </c>
      <c r="G314" s="12" t="s">
        <v>2955</v>
      </c>
      <c r="H314" s="12" t="s">
        <v>1536</v>
      </c>
      <c r="I314" s="12" t="s">
        <v>1157</v>
      </c>
      <c r="J314" s="12" t="s">
        <v>1246</v>
      </c>
      <c r="K314" s="12" t="s">
        <v>1218</v>
      </c>
      <c r="L314" s="12" t="s">
        <v>1157</v>
      </c>
      <c r="M314" s="12" t="s">
        <v>1247</v>
      </c>
      <c r="N314" s="12" t="s">
        <v>259</v>
      </c>
      <c r="O314" s="12">
        <v>522</v>
      </c>
      <c r="P314" s="116">
        <v>795528</v>
      </c>
      <c r="Q314" s="12">
        <v>0</v>
      </c>
      <c r="R314" s="12" t="s">
        <v>251</v>
      </c>
      <c r="S314" s="12" t="s">
        <v>1531</v>
      </c>
      <c r="T314" s="12" t="s">
        <v>805</v>
      </c>
      <c r="U314" s="116">
        <v>513066.70079999999</v>
      </c>
      <c r="V314" s="116">
        <v>282461.29920000001</v>
      </c>
      <c r="W314" s="120">
        <v>0.35506142000000002</v>
      </c>
      <c r="X314" s="116">
        <v>282461.29920000001</v>
      </c>
      <c r="Y314" s="120">
        <v>0.35506142000000002</v>
      </c>
      <c r="Z314" s="12" t="s">
        <v>251</v>
      </c>
      <c r="AA314" s="12" t="s">
        <v>1531</v>
      </c>
      <c r="AB314" s="12" t="s">
        <v>2825</v>
      </c>
      <c r="AC314" s="116">
        <v>513066.70079999999</v>
      </c>
      <c r="AD314" s="116">
        <v>282461.29920000001</v>
      </c>
      <c r="AE314" s="120">
        <v>0.35506142000000002</v>
      </c>
      <c r="AF314" s="12" t="s">
        <v>1552</v>
      </c>
    </row>
    <row r="315" spans="2:32" ht="28.8" x14ac:dyDescent="0.3">
      <c r="B315" s="12" t="s">
        <v>1105</v>
      </c>
      <c r="C315" s="12" t="s">
        <v>304</v>
      </c>
      <c r="D315" s="12" t="s">
        <v>330</v>
      </c>
      <c r="E315" s="12" t="s">
        <v>2837</v>
      </c>
      <c r="F315" s="12" t="s">
        <v>2952</v>
      </c>
      <c r="G315" s="12" t="s">
        <v>2955</v>
      </c>
      <c r="H315" s="12" t="s">
        <v>1536</v>
      </c>
      <c r="I315" s="12" t="s">
        <v>1157</v>
      </c>
      <c r="J315" s="12" t="s">
        <v>1250</v>
      </c>
      <c r="K315" s="12" t="s">
        <v>1218</v>
      </c>
      <c r="L315" s="12" t="s">
        <v>1157</v>
      </c>
      <c r="M315" s="12" t="s">
        <v>1251</v>
      </c>
      <c r="N315" s="12" t="s">
        <v>259</v>
      </c>
      <c r="O315" s="12">
        <v>303</v>
      </c>
      <c r="P315" s="116">
        <v>218250.9</v>
      </c>
      <c r="Q315" s="12">
        <v>0</v>
      </c>
      <c r="R315" s="12" t="s">
        <v>249</v>
      </c>
      <c r="S315" s="12" t="s">
        <v>1531</v>
      </c>
      <c r="T315" s="12" t="s">
        <v>805</v>
      </c>
      <c r="U315" s="116">
        <v>207592.875</v>
      </c>
      <c r="V315" s="116">
        <v>10658.025</v>
      </c>
      <c r="W315" s="120">
        <v>4.883382E-2</v>
      </c>
      <c r="X315" s="116">
        <v>10658.025</v>
      </c>
      <c r="Y315" s="120">
        <v>4.883382E-2</v>
      </c>
      <c r="Z315" s="12" t="s">
        <v>249</v>
      </c>
      <c r="AA315" s="12" t="s">
        <v>1531</v>
      </c>
      <c r="AB315" s="12" t="s">
        <v>2825</v>
      </c>
      <c r="AC315" s="116">
        <v>207592.875</v>
      </c>
      <c r="AD315" s="116">
        <v>10658.025</v>
      </c>
      <c r="AE315" s="120">
        <v>4.883382E-2</v>
      </c>
      <c r="AF315" s="12" t="s">
        <v>1552</v>
      </c>
    </row>
    <row r="316" spans="2:32" ht="28.8" x14ac:dyDescent="0.3">
      <c r="B316" s="12" t="s">
        <v>1105</v>
      </c>
      <c r="C316" s="12" t="s">
        <v>304</v>
      </c>
      <c r="D316" s="12" t="s">
        <v>330</v>
      </c>
      <c r="E316" s="12" t="s">
        <v>2837</v>
      </c>
      <c r="F316" s="12" t="s">
        <v>2952</v>
      </c>
      <c r="G316" s="12" t="s">
        <v>2955</v>
      </c>
      <c r="H316" s="12" t="s">
        <v>1536</v>
      </c>
      <c r="I316" s="12" t="s">
        <v>1157</v>
      </c>
      <c r="J316" s="12" t="s">
        <v>1254</v>
      </c>
      <c r="K316" s="12" t="s">
        <v>1218</v>
      </c>
      <c r="L316" s="12" t="s">
        <v>1157</v>
      </c>
      <c r="M316" s="12" t="s">
        <v>1255</v>
      </c>
      <c r="N316" s="12" t="s">
        <v>259</v>
      </c>
      <c r="O316" s="12">
        <v>229</v>
      </c>
      <c r="P316" s="116">
        <v>459259.5</v>
      </c>
      <c r="Q316" s="12">
        <v>0</v>
      </c>
      <c r="R316" s="12" t="s">
        <v>249</v>
      </c>
      <c r="S316" s="12" t="s">
        <v>1531</v>
      </c>
      <c r="T316" s="12" t="s">
        <v>805</v>
      </c>
      <c r="U316" s="116">
        <v>383521.87199999997</v>
      </c>
      <c r="V316" s="116">
        <v>75737.627999999997</v>
      </c>
      <c r="W316" s="120">
        <v>0.16491248999999999</v>
      </c>
      <c r="X316" s="116">
        <v>75737.627999999997</v>
      </c>
      <c r="Y316" s="120">
        <v>0.16491248999999999</v>
      </c>
      <c r="Z316" s="12" t="s">
        <v>249</v>
      </c>
      <c r="AA316" s="12" t="s">
        <v>1531</v>
      </c>
      <c r="AB316" s="12" t="s">
        <v>2825</v>
      </c>
      <c r="AC316" s="116">
        <v>383521.87199999997</v>
      </c>
      <c r="AD316" s="116">
        <v>75737.627999999997</v>
      </c>
      <c r="AE316" s="120">
        <v>0.16491248999999999</v>
      </c>
      <c r="AF316" s="12" t="s">
        <v>1552</v>
      </c>
    </row>
    <row r="317" spans="2:32" ht="28.8" x14ac:dyDescent="0.3">
      <c r="B317" s="12" t="s">
        <v>1105</v>
      </c>
      <c r="C317" s="12" t="s">
        <v>304</v>
      </c>
      <c r="D317" s="12" t="s">
        <v>330</v>
      </c>
      <c r="E317" s="12" t="s">
        <v>2837</v>
      </c>
      <c r="F317" s="12" t="s">
        <v>2952</v>
      </c>
      <c r="G317" s="12" t="s">
        <v>2955</v>
      </c>
      <c r="H317" s="12" t="s">
        <v>1536</v>
      </c>
      <c r="I317" s="12" t="s">
        <v>1111</v>
      </c>
      <c r="J317" s="12" t="s">
        <v>1258</v>
      </c>
      <c r="K317" s="12" t="s">
        <v>1259</v>
      </c>
      <c r="L317" s="12" t="s">
        <v>1111</v>
      </c>
      <c r="M317" s="12" t="s">
        <v>1260</v>
      </c>
      <c r="N317" s="12" t="s">
        <v>259</v>
      </c>
      <c r="O317" s="12">
        <v>548</v>
      </c>
      <c r="P317" s="116">
        <v>63622.8</v>
      </c>
      <c r="Q317" s="12">
        <v>0</v>
      </c>
      <c r="R317" s="12" t="s">
        <v>246</v>
      </c>
      <c r="S317" s="12" t="s">
        <v>1531</v>
      </c>
      <c r="T317" s="12" t="s">
        <v>805</v>
      </c>
      <c r="U317" s="116">
        <v>37304.661599999999</v>
      </c>
      <c r="V317" s="116">
        <v>26318.1384</v>
      </c>
      <c r="W317" s="120">
        <v>0.41365890999999999</v>
      </c>
      <c r="X317" s="116">
        <v>26318.1384</v>
      </c>
      <c r="Y317" s="120">
        <v>0.41365890999999999</v>
      </c>
      <c r="Z317" s="12" t="s">
        <v>246</v>
      </c>
      <c r="AA317" s="12" t="s">
        <v>1531</v>
      </c>
      <c r="AB317" s="12" t="s">
        <v>2825</v>
      </c>
      <c r="AC317" s="116">
        <v>37304.661599999999</v>
      </c>
      <c r="AD317" s="116">
        <v>26318.1384</v>
      </c>
      <c r="AE317" s="120">
        <v>0.41365890999999999</v>
      </c>
      <c r="AF317" s="12" t="s">
        <v>1552</v>
      </c>
    </row>
    <row r="318" spans="2:32" ht="28.8" x14ac:dyDescent="0.3">
      <c r="B318" s="12" t="s">
        <v>1105</v>
      </c>
      <c r="C318" s="12" t="s">
        <v>304</v>
      </c>
      <c r="D318" s="12" t="s">
        <v>330</v>
      </c>
      <c r="E318" s="12" t="s">
        <v>2837</v>
      </c>
      <c r="F318" s="12" t="s">
        <v>2952</v>
      </c>
      <c r="G318" s="12" t="s">
        <v>2955</v>
      </c>
      <c r="H318" s="12" t="s">
        <v>1536</v>
      </c>
      <c r="I318" s="12" t="s">
        <v>1132</v>
      </c>
      <c r="J318" s="12" t="s">
        <v>1263</v>
      </c>
      <c r="K318" s="12" t="s">
        <v>1259</v>
      </c>
      <c r="L318" s="12" t="s">
        <v>1132</v>
      </c>
      <c r="M318" s="12" t="s">
        <v>1264</v>
      </c>
      <c r="N318" s="12" t="s">
        <v>259</v>
      </c>
      <c r="O318" s="12">
        <v>305</v>
      </c>
      <c r="P318" s="116">
        <v>74969</v>
      </c>
      <c r="Q318" s="12">
        <v>0</v>
      </c>
      <c r="R318" s="12" t="s">
        <v>259</v>
      </c>
      <c r="S318" s="12" t="s">
        <v>346</v>
      </c>
      <c r="T318" s="12" t="s">
        <v>2826</v>
      </c>
      <c r="U318" s="116">
        <v>89623.152000000002</v>
      </c>
      <c r="V318" s="116">
        <v>-14654.152</v>
      </c>
      <c r="W318" s="120">
        <v>-0.19546949</v>
      </c>
      <c r="X318" s="116">
        <v>0</v>
      </c>
      <c r="Y318" s="120">
        <v>0</v>
      </c>
      <c r="Z318" s="12" t="s">
        <v>259</v>
      </c>
      <c r="AA318" s="12" t="s">
        <v>346</v>
      </c>
      <c r="AB318" s="12" t="s">
        <v>2833</v>
      </c>
      <c r="AC318" s="116">
        <v>89623.152000000002</v>
      </c>
      <c r="AD318" s="116">
        <v>-14654.152</v>
      </c>
      <c r="AE318" s="120">
        <v>-0.19546949</v>
      </c>
      <c r="AF318" s="12" t="s">
        <v>1552</v>
      </c>
    </row>
    <row r="319" spans="2:32" ht="28.8" x14ac:dyDescent="0.3">
      <c r="B319" s="12" t="s">
        <v>1105</v>
      </c>
      <c r="C319" s="12" t="s">
        <v>304</v>
      </c>
      <c r="D319" s="12" t="s">
        <v>330</v>
      </c>
      <c r="E319" s="12" t="s">
        <v>2837</v>
      </c>
      <c r="F319" s="12" t="s">
        <v>2952</v>
      </c>
      <c r="G319" s="12" t="s">
        <v>2955</v>
      </c>
      <c r="H319" s="12" t="s">
        <v>1536</v>
      </c>
      <c r="I319" s="12" t="s">
        <v>1157</v>
      </c>
      <c r="J319" s="12" t="s">
        <v>1267</v>
      </c>
      <c r="K319" s="12" t="s">
        <v>1259</v>
      </c>
      <c r="L319" s="12" t="s">
        <v>1157</v>
      </c>
      <c r="M319" s="12" t="s">
        <v>1268</v>
      </c>
      <c r="N319" s="12" t="s">
        <v>259</v>
      </c>
      <c r="O319" s="12">
        <v>292</v>
      </c>
      <c r="P319" s="116">
        <v>156950</v>
      </c>
      <c r="Q319" s="12">
        <v>0</v>
      </c>
      <c r="R319" s="12" t="s">
        <v>259</v>
      </c>
      <c r="S319" s="12" t="s">
        <v>346</v>
      </c>
      <c r="T319" s="12" t="s">
        <v>805</v>
      </c>
      <c r="U319" s="116">
        <v>99075.6</v>
      </c>
      <c r="V319" s="116">
        <v>57874.400000000001</v>
      </c>
      <c r="W319" s="120">
        <v>0.36874419000000003</v>
      </c>
      <c r="X319" s="116">
        <v>57874.400000000001</v>
      </c>
      <c r="Y319" s="120">
        <v>0.36874419000000003</v>
      </c>
      <c r="Z319" s="12" t="s">
        <v>259</v>
      </c>
      <c r="AA319" s="12" t="s">
        <v>346</v>
      </c>
      <c r="AB319" s="12" t="s">
        <v>2828</v>
      </c>
      <c r="AC319" s="116">
        <v>99075.6</v>
      </c>
      <c r="AD319" s="116">
        <v>57874.400000000001</v>
      </c>
      <c r="AE319" s="120">
        <v>0.36874419000000003</v>
      </c>
      <c r="AF319" s="12" t="s">
        <v>1552</v>
      </c>
    </row>
    <row r="320" spans="2:32" ht="28.8" x14ac:dyDescent="0.3">
      <c r="B320" s="12" t="s">
        <v>1105</v>
      </c>
      <c r="C320" s="12" t="s">
        <v>304</v>
      </c>
      <c r="D320" s="12" t="s">
        <v>330</v>
      </c>
      <c r="E320" s="12" t="s">
        <v>2839</v>
      </c>
      <c r="F320" s="12" t="s">
        <v>2835</v>
      </c>
      <c r="G320" s="12" t="s">
        <v>2840</v>
      </c>
      <c r="H320" s="12" t="s">
        <v>1533</v>
      </c>
      <c r="I320" s="12" t="s">
        <v>1534</v>
      </c>
      <c r="J320" s="12" t="s">
        <v>1109</v>
      </c>
      <c r="K320" s="12" t="s">
        <v>1110</v>
      </c>
      <c r="L320" s="12" t="s">
        <v>1111</v>
      </c>
      <c r="M320" s="12" t="s">
        <v>1112</v>
      </c>
      <c r="N320" s="12" t="s">
        <v>254</v>
      </c>
      <c r="O320" s="12">
        <v>13</v>
      </c>
      <c r="P320" s="116">
        <v>17.315999999999999</v>
      </c>
      <c r="Q320" s="12">
        <v>0</v>
      </c>
      <c r="R320" s="12" t="s">
        <v>254</v>
      </c>
      <c r="S320" s="12" t="s">
        <v>346</v>
      </c>
      <c r="T320" s="12" t="s">
        <v>2826</v>
      </c>
      <c r="U320" s="116">
        <v>22.647300000000001</v>
      </c>
      <c r="V320" s="116">
        <v>-5.3312999999999997</v>
      </c>
      <c r="W320" s="120">
        <v>-0.30788288000000003</v>
      </c>
      <c r="X320" s="116">
        <v>0</v>
      </c>
      <c r="Y320" s="120">
        <v>0</v>
      </c>
      <c r="Z320" s="12" t="s">
        <v>254</v>
      </c>
      <c r="AA320" s="12" t="s">
        <v>346</v>
      </c>
      <c r="AB320" s="12" t="s">
        <v>2833</v>
      </c>
      <c r="AC320" s="116">
        <v>22.647300000000001</v>
      </c>
      <c r="AD320" s="116">
        <v>-5.3312999999999997</v>
      </c>
      <c r="AE320" s="120">
        <v>-0.30788288000000003</v>
      </c>
      <c r="AF320" s="12" t="s">
        <v>1552</v>
      </c>
    </row>
    <row r="321" spans="2:32" ht="28.8" x14ac:dyDescent="0.3">
      <c r="B321" s="12" t="s">
        <v>1105</v>
      </c>
      <c r="C321" s="12" t="s">
        <v>304</v>
      </c>
      <c r="D321" s="12" t="s">
        <v>330</v>
      </c>
      <c r="E321" s="12" t="s">
        <v>2839</v>
      </c>
      <c r="F321" s="12" t="s">
        <v>2835</v>
      </c>
      <c r="G321" s="12" t="s">
        <v>2840</v>
      </c>
      <c r="H321" s="12" t="s">
        <v>1533</v>
      </c>
      <c r="I321" s="12" t="s">
        <v>1534</v>
      </c>
      <c r="J321" s="12" t="s">
        <v>1119</v>
      </c>
      <c r="K321" s="12" t="s">
        <v>1110</v>
      </c>
      <c r="L321" s="12" t="s">
        <v>1111</v>
      </c>
      <c r="M321" s="12" t="s">
        <v>1120</v>
      </c>
      <c r="N321" s="12" t="s">
        <v>254</v>
      </c>
      <c r="O321" s="12">
        <v>217</v>
      </c>
      <c r="P321" s="116">
        <v>562.46400000000006</v>
      </c>
      <c r="Q321" s="12">
        <v>0</v>
      </c>
      <c r="R321" s="12" t="s">
        <v>254</v>
      </c>
      <c r="S321" s="12" t="s">
        <v>346</v>
      </c>
      <c r="T321" s="12" t="s">
        <v>2826</v>
      </c>
      <c r="U321" s="116">
        <v>677.97310000000004</v>
      </c>
      <c r="V321" s="116">
        <v>-115.5091</v>
      </c>
      <c r="W321" s="120">
        <v>-0.20536265000000001</v>
      </c>
      <c r="X321" s="116">
        <v>0</v>
      </c>
      <c r="Y321" s="120">
        <v>0</v>
      </c>
      <c r="Z321" s="12" t="s">
        <v>254</v>
      </c>
      <c r="AA321" s="12" t="s">
        <v>346</v>
      </c>
      <c r="AB321" s="12" t="s">
        <v>2833</v>
      </c>
      <c r="AC321" s="116">
        <v>677.97310000000004</v>
      </c>
      <c r="AD321" s="116">
        <v>-115.5091</v>
      </c>
      <c r="AE321" s="120">
        <v>-0.20536265000000001</v>
      </c>
      <c r="AF321" s="12" t="s">
        <v>1552</v>
      </c>
    </row>
    <row r="322" spans="2:32" ht="28.8" x14ac:dyDescent="0.3">
      <c r="B322" s="12" t="s">
        <v>1105</v>
      </c>
      <c r="C322" s="12" t="s">
        <v>304</v>
      </c>
      <c r="D322" s="12" t="s">
        <v>330</v>
      </c>
      <c r="E322" s="12" t="s">
        <v>2839</v>
      </c>
      <c r="F322" s="12" t="s">
        <v>2835</v>
      </c>
      <c r="G322" s="12" t="s">
        <v>2840</v>
      </c>
      <c r="H322" s="12" t="s">
        <v>1533</v>
      </c>
      <c r="I322" s="12" t="s">
        <v>1534</v>
      </c>
      <c r="J322" s="12" t="s">
        <v>1125</v>
      </c>
      <c r="K322" s="12" t="s">
        <v>1110</v>
      </c>
      <c r="L322" s="12" t="s">
        <v>1111</v>
      </c>
      <c r="M322" s="12" t="s">
        <v>1126</v>
      </c>
      <c r="N322" s="12" t="s">
        <v>254</v>
      </c>
      <c r="O322" s="12">
        <v>318</v>
      </c>
      <c r="P322" s="116">
        <v>964.49400000000003</v>
      </c>
      <c r="Q322" s="12">
        <v>0</v>
      </c>
      <c r="R322" s="12" t="s">
        <v>254</v>
      </c>
      <c r="S322" s="12" t="s">
        <v>346</v>
      </c>
      <c r="T322" s="12" t="s">
        <v>2826</v>
      </c>
      <c r="U322" s="116">
        <v>1091.4395999999999</v>
      </c>
      <c r="V322" s="116">
        <v>-126.9456</v>
      </c>
      <c r="W322" s="120">
        <v>-0.13161886</v>
      </c>
      <c r="X322" s="116">
        <v>0</v>
      </c>
      <c r="Y322" s="120">
        <v>0</v>
      </c>
      <c r="Z322" s="12" t="s">
        <v>254</v>
      </c>
      <c r="AA322" s="12" t="s">
        <v>346</v>
      </c>
      <c r="AB322" s="12" t="s">
        <v>2833</v>
      </c>
      <c r="AC322" s="116">
        <v>1091.4395999999999</v>
      </c>
      <c r="AD322" s="116">
        <v>-126.9456</v>
      </c>
      <c r="AE322" s="120">
        <v>-0.13161886</v>
      </c>
      <c r="AF322" s="12" t="s">
        <v>1552</v>
      </c>
    </row>
    <row r="323" spans="2:32" ht="28.8" x14ac:dyDescent="0.3">
      <c r="B323" s="12" t="s">
        <v>1105</v>
      </c>
      <c r="C323" s="12" t="s">
        <v>304</v>
      </c>
      <c r="D323" s="12" t="s">
        <v>330</v>
      </c>
      <c r="E323" s="12" t="s">
        <v>2839</v>
      </c>
      <c r="F323" s="12" t="s">
        <v>2835</v>
      </c>
      <c r="G323" s="12" t="s">
        <v>2840</v>
      </c>
      <c r="H323" s="12" t="s">
        <v>1533</v>
      </c>
      <c r="I323" s="12" t="s">
        <v>1534</v>
      </c>
      <c r="J323" s="12" t="s">
        <v>1131</v>
      </c>
      <c r="K323" s="12" t="s">
        <v>1110</v>
      </c>
      <c r="L323" s="12" t="s">
        <v>1132</v>
      </c>
      <c r="M323" s="12" t="s">
        <v>1133</v>
      </c>
      <c r="N323" s="12" t="s">
        <v>254</v>
      </c>
      <c r="O323" s="12">
        <v>212</v>
      </c>
      <c r="P323" s="116">
        <v>697.69200000000001</v>
      </c>
      <c r="Q323" s="12">
        <v>0</v>
      </c>
      <c r="R323" s="12" t="s">
        <v>254</v>
      </c>
      <c r="S323" s="12" t="s">
        <v>346</v>
      </c>
      <c r="T323" s="12" t="s">
        <v>2826</v>
      </c>
      <c r="U323" s="116">
        <v>714.07960000000003</v>
      </c>
      <c r="V323" s="116">
        <v>-16.387599999999999</v>
      </c>
      <c r="W323" s="120">
        <v>-2.34883E-2</v>
      </c>
      <c r="X323" s="116">
        <v>0</v>
      </c>
      <c r="Y323" s="120">
        <v>0</v>
      </c>
      <c r="Z323" s="12" t="s">
        <v>254</v>
      </c>
      <c r="AA323" s="12" t="s">
        <v>346</v>
      </c>
      <c r="AB323" s="12" t="s">
        <v>2833</v>
      </c>
      <c r="AC323" s="116">
        <v>714.07960000000003</v>
      </c>
      <c r="AD323" s="116">
        <v>-16.387599999999999</v>
      </c>
      <c r="AE323" s="120">
        <v>-2.34883E-2</v>
      </c>
      <c r="AF323" s="12" t="s">
        <v>1552</v>
      </c>
    </row>
    <row r="324" spans="2:32" ht="28.8" x14ac:dyDescent="0.3">
      <c r="B324" s="12" t="s">
        <v>1105</v>
      </c>
      <c r="C324" s="12" t="s">
        <v>304</v>
      </c>
      <c r="D324" s="12" t="s">
        <v>330</v>
      </c>
      <c r="E324" s="12" t="s">
        <v>2839</v>
      </c>
      <c r="F324" s="12" t="s">
        <v>2835</v>
      </c>
      <c r="G324" s="12" t="s">
        <v>2840</v>
      </c>
      <c r="H324" s="12" t="s">
        <v>1533</v>
      </c>
      <c r="I324" s="12" t="s">
        <v>1534</v>
      </c>
      <c r="J324" s="12" t="s">
        <v>1138</v>
      </c>
      <c r="K324" s="12" t="s">
        <v>1110</v>
      </c>
      <c r="L324" s="12" t="s">
        <v>1132</v>
      </c>
      <c r="M324" s="12" t="s">
        <v>1139</v>
      </c>
      <c r="N324" s="12" t="s">
        <v>254</v>
      </c>
      <c r="O324" s="12">
        <v>457</v>
      </c>
      <c r="P324" s="116">
        <v>2314.248</v>
      </c>
      <c r="Q324" s="12">
        <v>0</v>
      </c>
      <c r="R324" s="12" t="s">
        <v>254</v>
      </c>
      <c r="S324" s="12" t="s">
        <v>346</v>
      </c>
      <c r="T324" s="12" t="s">
        <v>2826</v>
      </c>
      <c r="U324" s="116">
        <v>3363.9313000000002</v>
      </c>
      <c r="V324" s="116">
        <v>-1049.6832999999999</v>
      </c>
      <c r="W324" s="120">
        <v>-0.45357425000000001</v>
      </c>
      <c r="X324" s="116">
        <v>0</v>
      </c>
      <c r="Y324" s="120">
        <v>0</v>
      </c>
      <c r="Z324" s="12" t="s">
        <v>254</v>
      </c>
      <c r="AA324" s="12" t="s">
        <v>346</v>
      </c>
      <c r="AB324" s="12" t="s">
        <v>2833</v>
      </c>
      <c r="AC324" s="116">
        <v>3363.9313000000002</v>
      </c>
      <c r="AD324" s="116">
        <v>-1049.6832999999999</v>
      </c>
      <c r="AE324" s="120">
        <v>-0.45357425000000001</v>
      </c>
      <c r="AF324" s="12" t="s">
        <v>1552</v>
      </c>
    </row>
    <row r="325" spans="2:32" ht="28.8" x14ac:dyDescent="0.3">
      <c r="B325" s="12" t="s">
        <v>1105</v>
      </c>
      <c r="C325" s="12" t="s">
        <v>304</v>
      </c>
      <c r="D325" s="12" t="s">
        <v>330</v>
      </c>
      <c r="E325" s="12" t="s">
        <v>2839</v>
      </c>
      <c r="F325" s="12" t="s">
        <v>2835</v>
      </c>
      <c r="G325" s="12" t="s">
        <v>2840</v>
      </c>
      <c r="H325" s="12" t="s">
        <v>1533</v>
      </c>
      <c r="I325" s="12" t="s">
        <v>1534</v>
      </c>
      <c r="J325" s="12" t="s">
        <v>1144</v>
      </c>
      <c r="K325" s="12" t="s">
        <v>1110</v>
      </c>
      <c r="L325" s="12" t="s">
        <v>1132</v>
      </c>
      <c r="M325" s="12" t="s">
        <v>1145</v>
      </c>
      <c r="N325" s="12" t="s">
        <v>254</v>
      </c>
      <c r="O325" s="12">
        <v>387</v>
      </c>
      <c r="P325" s="116">
        <v>2329.7399999999998</v>
      </c>
      <c r="Q325" s="12">
        <v>0</v>
      </c>
      <c r="R325" s="12" t="s">
        <v>254</v>
      </c>
      <c r="S325" s="12" t="s">
        <v>346</v>
      </c>
      <c r="T325" s="12" t="s">
        <v>805</v>
      </c>
      <c r="U325" s="116">
        <v>1024.6599000000001</v>
      </c>
      <c r="V325" s="116">
        <v>1305.0800999999999</v>
      </c>
      <c r="W325" s="120">
        <v>0.56018272000000002</v>
      </c>
      <c r="X325" s="116">
        <v>1305.0800999999999</v>
      </c>
      <c r="Y325" s="120">
        <v>0.56018272000000002</v>
      </c>
      <c r="Z325" s="12" t="s">
        <v>254</v>
      </c>
      <c r="AA325" s="12" t="s">
        <v>346</v>
      </c>
      <c r="AB325" s="12" t="s">
        <v>2828</v>
      </c>
      <c r="AC325" s="116">
        <v>1024.6599000000001</v>
      </c>
      <c r="AD325" s="116">
        <v>1305.0800999999999</v>
      </c>
      <c r="AE325" s="120">
        <v>0.56018272000000002</v>
      </c>
      <c r="AF325" s="12" t="s">
        <v>1552</v>
      </c>
    </row>
    <row r="326" spans="2:32" ht="28.8" x14ac:dyDescent="0.3">
      <c r="B326" s="12" t="s">
        <v>1105</v>
      </c>
      <c r="C326" s="12" t="s">
        <v>304</v>
      </c>
      <c r="D326" s="12" t="s">
        <v>330</v>
      </c>
      <c r="E326" s="12" t="s">
        <v>2839</v>
      </c>
      <c r="F326" s="12" t="s">
        <v>2835</v>
      </c>
      <c r="G326" s="12" t="s">
        <v>2840</v>
      </c>
      <c r="H326" s="12" t="s">
        <v>1533</v>
      </c>
      <c r="I326" s="12" t="s">
        <v>1534</v>
      </c>
      <c r="J326" s="12" t="s">
        <v>1150</v>
      </c>
      <c r="K326" s="12" t="s">
        <v>1110</v>
      </c>
      <c r="L326" s="12" t="s">
        <v>1132</v>
      </c>
      <c r="M326" s="12" t="s">
        <v>1151</v>
      </c>
      <c r="N326" s="12" t="s">
        <v>254</v>
      </c>
      <c r="O326" s="12">
        <v>49</v>
      </c>
      <c r="P326" s="116">
        <v>437.32499999999999</v>
      </c>
      <c r="Q326" s="12">
        <v>0</v>
      </c>
      <c r="R326" s="12" t="s">
        <v>254</v>
      </c>
      <c r="S326" s="12" t="s">
        <v>346</v>
      </c>
      <c r="T326" s="12" t="s">
        <v>805</v>
      </c>
      <c r="U326" s="116">
        <v>303.68729999999999</v>
      </c>
      <c r="V326" s="116">
        <v>133.6377</v>
      </c>
      <c r="W326" s="120">
        <v>0.30557983</v>
      </c>
      <c r="X326" s="116">
        <v>133.6377</v>
      </c>
      <c r="Y326" s="120">
        <v>0.30557983</v>
      </c>
      <c r="Z326" s="12" t="s">
        <v>254</v>
      </c>
      <c r="AA326" s="12" t="s">
        <v>346</v>
      </c>
      <c r="AB326" s="12" t="s">
        <v>2828</v>
      </c>
      <c r="AC326" s="116">
        <v>303.68729999999999</v>
      </c>
      <c r="AD326" s="116">
        <v>133.6377</v>
      </c>
      <c r="AE326" s="120">
        <v>0.30557983</v>
      </c>
      <c r="AF326" s="12" t="s">
        <v>1552</v>
      </c>
    </row>
    <row r="327" spans="2:32" ht="28.8" x14ac:dyDescent="0.3">
      <c r="B327" s="12" t="s">
        <v>1105</v>
      </c>
      <c r="C327" s="12" t="s">
        <v>304</v>
      </c>
      <c r="D327" s="12" t="s">
        <v>330</v>
      </c>
      <c r="E327" s="12" t="s">
        <v>2839</v>
      </c>
      <c r="F327" s="12" t="s">
        <v>2835</v>
      </c>
      <c r="G327" s="12" t="s">
        <v>2840</v>
      </c>
      <c r="H327" s="12" t="s">
        <v>1533</v>
      </c>
      <c r="I327" s="12" t="s">
        <v>1534</v>
      </c>
      <c r="J327" s="12" t="s">
        <v>1156</v>
      </c>
      <c r="K327" s="12" t="s">
        <v>1110</v>
      </c>
      <c r="L327" s="12" t="s">
        <v>1157</v>
      </c>
      <c r="M327" s="12" t="s">
        <v>1158</v>
      </c>
      <c r="N327" s="12" t="s">
        <v>254</v>
      </c>
      <c r="O327" s="12">
        <v>255</v>
      </c>
      <c r="P327" s="116">
        <v>2441.88</v>
      </c>
      <c r="Q327" s="12">
        <v>0</v>
      </c>
      <c r="R327" s="12" t="s">
        <v>254</v>
      </c>
      <c r="S327" s="12" t="s">
        <v>346</v>
      </c>
      <c r="T327" s="12" t="s">
        <v>2826</v>
      </c>
      <c r="U327" s="116">
        <v>3108.297</v>
      </c>
      <c r="V327" s="116">
        <v>-666.41700000000003</v>
      </c>
      <c r="W327" s="120">
        <v>-0.27291145</v>
      </c>
      <c r="X327" s="116">
        <v>0</v>
      </c>
      <c r="Y327" s="120">
        <v>0</v>
      </c>
      <c r="Z327" s="12" t="s">
        <v>254</v>
      </c>
      <c r="AA327" s="12" t="s">
        <v>346</v>
      </c>
      <c r="AB327" s="12" t="s">
        <v>2833</v>
      </c>
      <c r="AC327" s="116">
        <v>3108.297</v>
      </c>
      <c r="AD327" s="116">
        <v>-666.41700000000003</v>
      </c>
      <c r="AE327" s="120">
        <v>-0.27291145</v>
      </c>
      <c r="AF327" s="12" t="s">
        <v>1552</v>
      </c>
    </row>
    <row r="328" spans="2:32" ht="28.8" x14ac:dyDescent="0.3">
      <c r="B328" s="12" t="s">
        <v>1105</v>
      </c>
      <c r="C328" s="12" t="s">
        <v>304</v>
      </c>
      <c r="D328" s="12" t="s">
        <v>330</v>
      </c>
      <c r="E328" s="12" t="s">
        <v>2839</v>
      </c>
      <c r="F328" s="12" t="s">
        <v>2835</v>
      </c>
      <c r="G328" s="12" t="s">
        <v>2840</v>
      </c>
      <c r="H328" s="12" t="s">
        <v>1533</v>
      </c>
      <c r="I328" s="12" t="s">
        <v>1534</v>
      </c>
      <c r="J328" s="12" t="s">
        <v>1163</v>
      </c>
      <c r="K328" s="12" t="s">
        <v>1110</v>
      </c>
      <c r="L328" s="12" t="s">
        <v>1157</v>
      </c>
      <c r="M328" s="12" t="s">
        <v>1164</v>
      </c>
      <c r="N328" s="12" t="s">
        <v>254</v>
      </c>
      <c r="O328" s="12">
        <v>297</v>
      </c>
      <c r="P328" s="116">
        <v>3250.3679999999999</v>
      </c>
      <c r="Q328" s="12">
        <v>0</v>
      </c>
      <c r="R328" s="12" t="s">
        <v>254</v>
      </c>
      <c r="S328" s="12" t="s">
        <v>346</v>
      </c>
      <c r="T328" s="12" t="s">
        <v>2826</v>
      </c>
      <c r="U328" s="116">
        <v>3881.4038999999998</v>
      </c>
      <c r="V328" s="116">
        <v>-631.03589999999997</v>
      </c>
      <c r="W328" s="120">
        <v>-0.19414291</v>
      </c>
      <c r="X328" s="116">
        <v>0</v>
      </c>
      <c r="Y328" s="120">
        <v>0</v>
      </c>
      <c r="Z328" s="12" t="s">
        <v>254</v>
      </c>
      <c r="AA328" s="12" t="s">
        <v>346</v>
      </c>
      <c r="AB328" s="12" t="s">
        <v>2833</v>
      </c>
      <c r="AC328" s="116">
        <v>3881.4038999999998</v>
      </c>
      <c r="AD328" s="116">
        <v>-631.03589999999997</v>
      </c>
      <c r="AE328" s="120">
        <v>-0.19414291</v>
      </c>
      <c r="AF328" s="12" t="s">
        <v>1552</v>
      </c>
    </row>
    <row r="329" spans="2:32" ht="28.8" x14ac:dyDescent="0.3">
      <c r="B329" s="12" t="s">
        <v>1105</v>
      </c>
      <c r="C329" s="12" t="s">
        <v>304</v>
      </c>
      <c r="D329" s="12" t="s">
        <v>330</v>
      </c>
      <c r="E329" s="12" t="s">
        <v>2839</v>
      </c>
      <c r="F329" s="12" t="s">
        <v>2835</v>
      </c>
      <c r="G329" s="12" t="s">
        <v>2840</v>
      </c>
      <c r="H329" s="12" t="s">
        <v>1533</v>
      </c>
      <c r="I329" s="12" t="s">
        <v>1534</v>
      </c>
      <c r="J329" s="12" t="s">
        <v>1169</v>
      </c>
      <c r="K329" s="12" t="s">
        <v>1110</v>
      </c>
      <c r="L329" s="12" t="s">
        <v>1157</v>
      </c>
      <c r="M329" s="12" t="s">
        <v>1170</v>
      </c>
      <c r="N329" s="12" t="s">
        <v>254</v>
      </c>
      <c r="O329" s="12">
        <v>39</v>
      </c>
      <c r="P329" s="116">
        <v>539.37</v>
      </c>
      <c r="Q329" s="12">
        <v>0</v>
      </c>
      <c r="R329" s="12" t="s">
        <v>254</v>
      </c>
      <c r="S329" s="12" t="s">
        <v>346</v>
      </c>
      <c r="T329" s="12" t="s">
        <v>805</v>
      </c>
      <c r="U329" s="116">
        <v>172.73099999999999</v>
      </c>
      <c r="V329" s="116">
        <v>366.63900000000001</v>
      </c>
      <c r="W329" s="120">
        <v>0.67975416</v>
      </c>
      <c r="X329" s="116">
        <v>366.63900000000001</v>
      </c>
      <c r="Y329" s="120">
        <v>0.67975416</v>
      </c>
      <c r="Z329" s="12" t="s">
        <v>254</v>
      </c>
      <c r="AA329" s="12" t="s">
        <v>346</v>
      </c>
      <c r="AB329" s="12" t="s">
        <v>2828</v>
      </c>
      <c r="AC329" s="116">
        <v>172.73099999999999</v>
      </c>
      <c r="AD329" s="116">
        <v>366.63900000000001</v>
      </c>
      <c r="AE329" s="120">
        <v>0.67975416</v>
      </c>
      <c r="AF329" s="12" t="s">
        <v>1552</v>
      </c>
    </row>
    <row r="330" spans="2:32" ht="28.8" x14ac:dyDescent="0.3">
      <c r="B330" s="12" t="s">
        <v>1105</v>
      </c>
      <c r="C330" s="12" t="s">
        <v>304</v>
      </c>
      <c r="D330" s="12" t="s">
        <v>330</v>
      </c>
      <c r="E330" s="12" t="s">
        <v>2839</v>
      </c>
      <c r="F330" s="12" t="s">
        <v>2835</v>
      </c>
      <c r="G330" s="12" t="s">
        <v>2840</v>
      </c>
      <c r="H330" s="12" t="s">
        <v>1533</v>
      </c>
      <c r="I330" s="12" t="s">
        <v>1534</v>
      </c>
      <c r="J330" s="12" t="s">
        <v>1175</v>
      </c>
      <c r="K330" s="12" t="s">
        <v>1176</v>
      </c>
      <c r="L330" s="12" t="s">
        <v>1111</v>
      </c>
      <c r="M330" s="12" t="s">
        <v>1177</v>
      </c>
      <c r="N330" s="12" t="s">
        <v>256</v>
      </c>
      <c r="O330" s="12">
        <v>204</v>
      </c>
      <c r="P330" s="116">
        <v>263.36399999999998</v>
      </c>
      <c r="Q330" s="12">
        <v>0</v>
      </c>
      <c r="R330" s="12" t="s">
        <v>254</v>
      </c>
      <c r="S330" s="12" t="s">
        <v>2846</v>
      </c>
      <c r="T330" s="12" t="s">
        <v>2826</v>
      </c>
      <c r="U330" s="116">
        <v>369.09719999999999</v>
      </c>
      <c r="V330" s="116">
        <v>-105.7332</v>
      </c>
      <c r="W330" s="120">
        <v>-0.40147173000000003</v>
      </c>
      <c r="X330" s="116">
        <v>0</v>
      </c>
      <c r="Y330" s="120">
        <v>0</v>
      </c>
      <c r="Z330" s="12" t="s">
        <v>256</v>
      </c>
      <c r="AA330" s="12" t="s">
        <v>346</v>
      </c>
      <c r="AB330" s="12" t="s">
        <v>2827</v>
      </c>
      <c r="AC330" s="116">
        <v>263.36399999999998</v>
      </c>
      <c r="AD330" s="116">
        <v>0</v>
      </c>
      <c r="AE330" s="120">
        <v>0</v>
      </c>
      <c r="AF330" s="12" t="s">
        <v>1552</v>
      </c>
    </row>
    <row r="331" spans="2:32" ht="28.8" x14ac:dyDescent="0.3">
      <c r="B331" s="12" t="s">
        <v>1105</v>
      </c>
      <c r="C331" s="12" t="s">
        <v>304</v>
      </c>
      <c r="D331" s="12" t="s">
        <v>330</v>
      </c>
      <c r="E331" s="12" t="s">
        <v>2839</v>
      </c>
      <c r="F331" s="12" t="s">
        <v>2835</v>
      </c>
      <c r="G331" s="12" t="s">
        <v>2840</v>
      </c>
      <c r="H331" s="12" t="s">
        <v>1533</v>
      </c>
      <c r="I331" s="12" t="s">
        <v>1534</v>
      </c>
      <c r="J331" s="12" t="s">
        <v>1181</v>
      </c>
      <c r="K331" s="12" t="s">
        <v>1176</v>
      </c>
      <c r="L331" s="12" t="s">
        <v>1111</v>
      </c>
      <c r="M331" s="12" t="s">
        <v>1182</v>
      </c>
      <c r="N331" s="12" t="s">
        <v>256</v>
      </c>
      <c r="O331" s="12">
        <v>309</v>
      </c>
      <c r="P331" s="116">
        <v>598.37850000000003</v>
      </c>
      <c r="Q331" s="12">
        <v>0</v>
      </c>
      <c r="R331" s="12" t="s">
        <v>254</v>
      </c>
      <c r="S331" s="12" t="s">
        <v>2846</v>
      </c>
      <c r="T331" s="12" t="s">
        <v>2826</v>
      </c>
      <c r="U331" s="116">
        <v>768.45209999999997</v>
      </c>
      <c r="V331" s="116">
        <v>-170.0736</v>
      </c>
      <c r="W331" s="120">
        <v>-0.28422412000000002</v>
      </c>
      <c r="X331" s="116">
        <v>0</v>
      </c>
      <c r="Y331" s="120">
        <v>0</v>
      </c>
      <c r="Z331" s="12" t="s">
        <v>256</v>
      </c>
      <c r="AA331" s="12" t="s">
        <v>346</v>
      </c>
      <c r="AB331" s="12" t="s">
        <v>2827</v>
      </c>
      <c r="AC331" s="116">
        <v>598.37850000000003</v>
      </c>
      <c r="AD331" s="116">
        <v>0</v>
      </c>
      <c r="AE331" s="120">
        <v>0</v>
      </c>
      <c r="AF331" s="12" t="s">
        <v>1552</v>
      </c>
    </row>
    <row r="332" spans="2:32" ht="28.8" x14ac:dyDescent="0.3">
      <c r="B332" s="12" t="s">
        <v>1105</v>
      </c>
      <c r="C332" s="12" t="s">
        <v>304</v>
      </c>
      <c r="D332" s="12" t="s">
        <v>330</v>
      </c>
      <c r="E332" s="12" t="s">
        <v>2839</v>
      </c>
      <c r="F332" s="12" t="s">
        <v>2835</v>
      </c>
      <c r="G332" s="12" t="s">
        <v>2840</v>
      </c>
      <c r="H332" s="12" t="s">
        <v>1533</v>
      </c>
      <c r="I332" s="12" t="s">
        <v>1534</v>
      </c>
      <c r="J332" s="12" t="s">
        <v>1185</v>
      </c>
      <c r="K332" s="12" t="s">
        <v>1176</v>
      </c>
      <c r="L332" s="12" t="s">
        <v>1111</v>
      </c>
      <c r="M332" s="12" t="s">
        <v>1186</v>
      </c>
      <c r="N332" s="12" t="s">
        <v>256</v>
      </c>
      <c r="O332" s="12">
        <v>281</v>
      </c>
      <c r="P332" s="116">
        <v>703.06200000000001</v>
      </c>
      <c r="Q332" s="12">
        <v>0</v>
      </c>
      <c r="R332" s="12" t="s">
        <v>254</v>
      </c>
      <c r="S332" s="12" t="s">
        <v>2846</v>
      </c>
      <c r="T332" s="12" t="s">
        <v>2826</v>
      </c>
      <c r="U332" s="116">
        <v>756.28340000000003</v>
      </c>
      <c r="V332" s="116">
        <v>-53.221400000000003</v>
      </c>
      <c r="W332" s="120">
        <v>-7.5699440000000007E-2</v>
      </c>
      <c r="X332" s="116">
        <v>0</v>
      </c>
      <c r="Y332" s="120">
        <v>0</v>
      </c>
      <c r="Z332" s="12" t="s">
        <v>256</v>
      </c>
      <c r="AA332" s="12" t="s">
        <v>346</v>
      </c>
      <c r="AB332" s="12" t="s">
        <v>2827</v>
      </c>
      <c r="AC332" s="116">
        <v>703.06200000000001</v>
      </c>
      <c r="AD332" s="116">
        <v>0</v>
      </c>
      <c r="AE332" s="120">
        <v>0</v>
      </c>
      <c r="AF332" s="12" t="s">
        <v>1552</v>
      </c>
    </row>
    <row r="333" spans="2:32" ht="28.8" x14ac:dyDescent="0.3">
      <c r="B333" s="12" t="s">
        <v>1105</v>
      </c>
      <c r="C333" s="12" t="s">
        <v>304</v>
      </c>
      <c r="D333" s="12" t="s">
        <v>330</v>
      </c>
      <c r="E333" s="12" t="s">
        <v>2839</v>
      </c>
      <c r="F333" s="12" t="s">
        <v>2835</v>
      </c>
      <c r="G333" s="12" t="s">
        <v>2840</v>
      </c>
      <c r="H333" s="12" t="s">
        <v>1533</v>
      </c>
      <c r="I333" s="12" t="s">
        <v>1534</v>
      </c>
      <c r="J333" s="12" t="s">
        <v>1189</v>
      </c>
      <c r="K333" s="12" t="s">
        <v>1176</v>
      </c>
      <c r="L333" s="12" t="s">
        <v>1132</v>
      </c>
      <c r="M333" s="12" t="s">
        <v>1190</v>
      </c>
      <c r="N333" s="12" t="s">
        <v>256</v>
      </c>
      <c r="O333" s="12">
        <v>318</v>
      </c>
      <c r="P333" s="116">
        <v>1249.74</v>
      </c>
      <c r="Q333" s="12">
        <v>0</v>
      </c>
      <c r="R333" s="12" t="s">
        <v>254</v>
      </c>
      <c r="S333" s="12" t="s">
        <v>2846</v>
      </c>
      <c r="T333" s="12" t="s">
        <v>2826</v>
      </c>
      <c r="U333" s="116">
        <v>1559.7264</v>
      </c>
      <c r="V333" s="116">
        <v>-309.9864</v>
      </c>
      <c r="W333" s="120">
        <v>-0.24804071</v>
      </c>
      <c r="X333" s="116">
        <v>0</v>
      </c>
      <c r="Y333" s="120">
        <v>0</v>
      </c>
      <c r="Z333" s="12" t="s">
        <v>256</v>
      </c>
      <c r="AA333" s="12" t="s">
        <v>346</v>
      </c>
      <c r="AB333" s="12" t="s">
        <v>2827</v>
      </c>
      <c r="AC333" s="116">
        <v>1249.74</v>
      </c>
      <c r="AD333" s="116">
        <v>0</v>
      </c>
      <c r="AE333" s="120">
        <v>0</v>
      </c>
      <c r="AF333" s="12" t="s">
        <v>1552</v>
      </c>
    </row>
    <row r="334" spans="2:32" ht="28.8" x14ac:dyDescent="0.3">
      <c r="B334" s="12" t="s">
        <v>1105</v>
      </c>
      <c r="C334" s="12" t="s">
        <v>304</v>
      </c>
      <c r="D334" s="12" t="s">
        <v>330</v>
      </c>
      <c r="E334" s="12" t="s">
        <v>2839</v>
      </c>
      <c r="F334" s="12" t="s">
        <v>2835</v>
      </c>
      <c r="G334" s="12" t="s">
        <v>2840</v>
      </c>
      <c r="H334" s="12" t="s">
        <v>1533</v>
      </c>
      <c r="I334" s="12" t="s">
        <v>1534</v>
      </c>
      <c r="J334" s="12" t="s">
        <v>1193</v>
      </c>
      <c r="K334" s="12" t="s">
        <v>1176</v>
      </c>
      <c r="L334" s="12" t="s">
        <v>1132</v>
      </c>
      <c r="M334" s="12" t="s">
        <v>1194</v>
      </c>
      <c r="N334" s="12" t="s">
        <v>256</v>
      </c>
      <c r="O334" s="12">
        <v>36</v>
      </c>
      <c r="P334" s="116">
        <v>149.68799999999999</v>
      </c>
      <c r="Q334" s="12">
        <v>0</v>
      </c>
      <c r="R334" s="12" t="s">
        <v>254</v>
      </c>
      <c r="S334" s="12" t="s">
        <v>2846</v>
      </c>
      <c r="T334" s="12" t="s">
        <v>805</v>
      </c>
      <c r="U334" s="116">
        <v>47.152799999999999</v>
      </c>
      <c r="V334" s="116">
        <v>102.5352</v>
      </c>
      <c r="W334" s="120">
        <v>0.68499277999999997</v>
      </c>
      <c r="X334" s="116">
        <v>102.5352</v>
      </c>
      <c r="Y334" s="120">
        <v>0.68499277999999997</v>
      </c>
      <c r="Z334" s="12" t="s">
        <v>254</v>
      </c>
      <c r="AA334" s="12" t="s">
        <v>2846</v>
      </c>
      <c r="AB334" s="12" t="s">
        <v>2949</v>
      </c>
      <c r="AC334" s="116">
        <v>47.152799999999999</v>
      </c>
      <c r="AD334" s="116">
        <v>102.5352</v>
      </c>
      <c r="AE334" s="120">
        <v>0.68499277999999997</v>
      </c>
      <c r="AF334" s="12" t="s">
        <v>1552</v>
      </c>
    </row>
    <row r="335" spans="2:32" ht="28.8" x14ac:dyDescent="0.3">
      <c r="B335" s="12" t="s">
        <v>1105</v>
      </c>
      <c r="C335" s="12" t="s">
        <v>304</v>
      </c>
      <c r="D335" s="12" t="s">
        <v>330</v>
      </c>
      <c r="E335" s="12" t="s">
        <v>2839</v>
      </c>
      <c r="F335" s="12" t="s">
        <v>2835</v>
      </c>
      <c r="G335" s="12" t="s">
        <v>2840</v>
      </c>
      <c r="H335" s="12" t="s">
        <v>1533</v>
      </c>
      <c r="I335" s="12" t="s">
        <v>1534</v>
      </c>
      <c r="J335" s="12" t="s">
        <v>1197</v>
      </c>
      <c r="K335" s="12" t="s">
        <v>1176</v>
      </c>
      <c r="L335" s="12" t="s">
        <v>1132</v>
      </c>
      <c r="M335" s="12" t="s">
        <v>1198</v>
      </c>
      <c r="N335" s="12" t="s">
        <v>256</v>
      </c>
      <c r="O335" s="12">
        <v>87</v>
      </c>
      <c r="P335" s="116">
        <v>410.29199999999997</v>
      </c>
      <c r="Q335" s="12">
        <v>0</v>
      </c>
      <c r="R335" s="12" t="s">
        <v>254</v>
      </c>
      <c r="S335" s="12" t="s">
        <v>2846</v>
      </c>
      <c r="T335" s="12" t="s">
        <v>805</v>
      </c>
      <c r="U335" s="116">
        <v>147.43889999999999</v>
      </c>
      <c r="V335" s="116">
        <v>262.85309999999998</v>
      </c>
      <c r="W335" s="120">
        <v>0.64064885000000005</v>
      </c>
      <c r="X335" s="116">
        <v>262.85309999999998</v>
      </c>
      <c r="Y335" s="120">
        <v>0.64064885000000005</v>
      </c>
      <c r="Z335" s="12" t="s">
        <v>254</v>
      </c>
      <c r="AA335" s="12" t="s">
        <v>2846</v>
      </c>
      <c r="AB335" s="12" t="s">
        <v>2949</v>
      </c>
      <c r="AC335" s="116">
        <v>147.43889999999999</v>
      </c>
      <c r="AD335" s="116">
        <v>262.85309999999998</v>
      </c>
      <c r="AE335" s="120">
        <v>0.64064885000000005</v>
      </c>
      <c r="AF335" s="12" t="s">
        <v>1552</v>
      </c>
    </row>
    <row r="336" spans="2:32" ht="28.8" x14ac:dyDescent="0.3">
      <c r="B336" s="12" t="s">
        <v>1105</v>
      </c>
      <c r="C336" s="12" t="s">
        <v>304</v>
      </c>
      <c r="D336" s="12" t="s">
        <v>330</v>
      </c>
      <c r="E336" s="12" t="s">
        <v>2839</v>
      </c>
      <c r="F336" s="12" t="s">
        <v>2835</v>
      </c>
      <c r="G336" s="12" t="s">
        <v>2840</v>
      </c>
      <c r="H336" s="12" t="s">
        <v>1533</v>
      </c>
      <c r="I336" s="12" t="s">
        <v>1534</v>
      </c>
      <c r="J336" s="12" t="s">
        <v>1201</v>
      </c>
      <c r="K336" s="12" t="s">
        <v>1176</v>
      </c>
      <c r="L336" s="12" t="s">
        <v>1132</v>
      </c>
      <c r="M336" s="12" t="s">
        <v>1202</v>
      </c>
      <c r="N336" s="12" t="s">
        <v>256</v>
      </c>
      <c r="O336" s="12">
        <v>596</v>
      </c>
      <c r="P336" s="116">
        <v>3558.12</v>
      </c>
      <c r="Q336" s="12">
        <v>0</v>
      </c>
      <c r="R336" s="12" t="s">
        <v>254</v>
      </c>
      <c r="S336" s="12" t="s">
        <v>2846</v>
      </c>
      <c r="T336" s="12" t="s">
        <v>2826</v>
      </c>
      <c r="U336" s="116">
        <v>5254.0976000000001</v>
      </c>
      <c r="V336" s="116">
        <v>-1695.9775999999999</v>
      </c>
      <c r="W336" s="120">
        <v>-0.47664992</v>
      </c>
      <c r="X336" s="116">
        <v>0</v>
      </c>
      <c r="Y336" s="120">
        <v>0</v>
      </c>
      <c r="Z336" s="12" t="s">
        <v>256</v>
      </c>
      <c r="AA336" s="12" t="s">
        <v>346</v>
      </c>
      <c r="AB336" s="12" t="s">
        <v>2827</v>
      </c>
      <c r="AC336" s="116">
        <v>3558.12</v>
      </c>
      <c r="AD336" s="116">
        <v>0</v>
      </c>
      <c r="AE336" s="120">
        <v>0</v>
      </c>
      <c r="AF336" s="12" t="s">
        <v>1552</v>
      </c>
    </row>
    <row r="337" spans="2:32" ht="28.8" x14ac:dyDescent="0.3">
      <c r="B337" s="12" t="s">
        <v>1105</v>
      </c>
      <c r="C337" s="12" t="s">
        <v>304</v>
      </c>
      <c r="D337" s="12" t="s">
        <v>330</v>
      </c>
      <c r="E337" s="12" t="s">
        <v>2839</v>
      </c>
      <c r="F337" s="12" t="s">
        <v>2835</v>
      </c>
      <c r="G337" s="12" t="s">
        <v>2840</v>
      </c>
      <c r="H337" s="12" t="s">
        <v>1533</v>
      </c>
      <c r="I337" s="12" t="s">
        <v>1534</v>
      </c>
      <c r="J337" s="12" t="s">
        <v>1205</v>
      </c>
      <c r="K337" s="12" t="s">
        <v>1176</v>
      </c>
      <c r="L337" s="12" t="s">
        <v>1157</v>
      </c>
      <c r="M337" s="12" t="s">
        <v>1206</v>
      </c>
      <c r="N337" s="12" t="s">
        <v>256</v>
      </c>
      <c r="O337" s="12">
        <v>137</v>
      </c>
      <c r="P337" s="116">
        <v>1764.56</v>
      </c>
      <c r="Q337" s="12">
        <v>0</v>
      </c>
      <c r="R337" s="12" t="s">
        <v>254</v>
      </c>
      <c r="S337" s="12" t="s">
        <v>2846</v>
      </c>
      <c r="T337" s="12" t="s">
        <v>805</v>
      </c>
      <c r="U337" s="116">
        <v>1342.1615999999999</v>
      </c>
      <c r="V337" s="116">
        <v>422.39839999999998</v>
      </c>
      <c r="W337" s="120">
        <v>0.23937887999999999</v>
      </c>
      <c r="X337" s="116">
        <v>422.39839999999998</v>
      </c>
      <c r="Y337" s="120">
        <v>0.23937887999999999</v>
      </c>
      <c r="Z337" s="12" t="s">
        <v>254</v>
      </c>
      <c r="AA337" s="12" t="s">
        <v>2846</v>
      </c>
      <c r="AB337" s="12" t="s">
        <v>2949</v>
      </c>
      <c r="AC337" s="116">
        <v>1342.1615999999999</v>
      </c>
      <c r="AD337" s="116">
        <v>422.39839999999998</v>
      </c>
      <c r="AE337" s="120">
        <v>0.23937887999999999</v>
      </c>
      <c r="AF337" s="12" t="s">
        <v>1552</v>
      </c>
    </row>
    <row r="338" spans="2:32" ht="28.8" x14ac:dyDescent="0.3">
      <c r="B338" s="12" t="s">
        <v>1105</v>
      </c>
      <c r="C338" s="12" t="s">
        <v>304</v>
      </c>
      <c r="D338" s="12" t="s">
        <v>330</v>
      </c>
      <c r="E338" s="12" t="s">
        <v>2839</v>
      </c>
      <c r="F338" s="12" t="s">
        <v>2835</v>
      </c>
      <c r="G338" s="12" t="s">
        <v>2840</v>
      </c>
      <c r="H338" s="12" t="s">
        <v>1533</v>
      </c>
      <c r="I338" s="12" t="s">
        <v>1534</v>
      </c>
      <c r="J338" s="12" t="s">
        <v>1209</v>
      </c>
      <c r="K338" s="12" t="s">
        <v>1176</v>
      </c>
      <c r="L338" s="12" t="s">
        <v>1157</v>
      </c>
      <c r="M338" s="12" t="s">
        <v>1210</v>
      </c>
      <c r="N338" s="12" t="s">
        <v>256</v>
      </c>
      <c r="O338" s="12">
        <v>359</v>
      </c>
      <c r="P338" s="116">
        <v>6321.99</v>
      </c>
      <c r="Q338" s="12">
        <v>0</v>
      </c>
      <c r="R338" s="12" t="s">
        <v>254</v>
      </c>
      <c r="S338" s="12" t="s">
        <v>2846</v>
      </c>
      <c r="T338" s="12" t="s">
        <v>805</v>
      </c>
      <c r="U338" s="116">
        <v>2371.6976</v>
      </c>
      <c r="V338" s="116">
        <v>3950.2923999999998</v>
      </c>
      <c r="W338" s="120">
        <v>0.62484952000000005</v>
      </c>
      <c r="X338" s="116">
        <v>3950.2923999999998</v>
      </c>
      <c r="Y338" s="120">
        <v>0.62484952000000005</v>
      </c>
      <c r="Z338" s="12" t="s">
        <v>254</v>
      </c>
      <c r="AA338" s="12" t="s">
        <v>2846</v>
      </c>
      <c r="AB338" s="12" t="s">
        <v>2949</v>
      </c>
      <c r="AC338" s="116">
        <v>2371.6976</v>
      </c>
      <c r="AD338" s="116">
        <v>3950.2923999999998</v>
      </c>
      <c r="AE338" s="120">
        <v>0.62484952000000005</v>
      </c>
      <c r="AF338" s="12" t="s">
        <v>1552</v>
      </c>
    </row>
    <row r="339" spans="2:32" ht="28.8" x14ac:dyDescent="0.3">
      <c r="B339" s="12" t="s">
        <v>1105</v>
      </c>
      <c r="C339" s="12" t="s">
        <v>304</v>
      </c>
      <c r="D339" s="12" t="s">
        <v>330</v>
      </c>
      <c r="E339" s="12" t="s">
        <v>2839</v>
      </c>
      <c r="F339" s="12" t="s">
        <v>2835</v>
      </c>
      <c r="G339" s="12" t="s">
        <v>2840</v>
      </c>
      <c r="H339" s="12" t="s">
        <v>1533</v>
      </c>
      <c r="I339" s="12" t="s">
        <v>1534</v>
      </c>
      <c r="J339" s="12" t="s">
        <v>1213</v>
      </c>
      <c r="K339" s="12" t="s">
        <v>1176</v>
      </c>
      <c r="L339" s="12" t="s">
        <v>1157</v>
      </c>
      <c r="M339" s="12" t="s">
        <v>1214</v>
      </c>
      <c r="N339" s="12" t="s">
        <v>256</v>
      </c>
      <c r="O339" s="12">
        <v>310</v>
      </c>
      <c r="P339" s="116">
        <v>7092.8</v>
      </c>
      <c r="Q339" s="12">
        <v>0</v>
      </c>
      <c r="R339" s="12" t="s">
        <v>254</v>
      </c>
      <c r="S339" s="12" t="s">
        <v>2846</v>
      </c>
      <c r="T339" s="12" t="s">
        <v>805</v>
      </c>
      <c r="U339" s="116">
        <v>7038.1779999999999</v>
      </c>
      <c r="V339" s="116">
        <v>54.622</v>
      </c>
      <c r="W339" s="120">
        <v>7.7010500000000001E-3</v>
      </c>
      <c r="X339" s="116">
        <v>54.622</v>
      </c>
      <c r="Y339" s="120">
        <v>7.7010500000000001E-3</v>
      </c>
      <c r="Z339" s="12" t="s">
        <v>254</v>
      </c>
      <c r="AA339" s="12" t="s">
        <v>2846</v>
      </c>
      <c r="AB339" s="12" t="s">
        <v>2949</v>
      </c>
      <c r="AC339" s="116">
        <v>7038.1779999999999</v>
      </c>
      <c r="AD339" s="116">
        <v>54.622</v>
      </c>
      <c r="AE339" s="120">
        <v>7.7010500000000001E-3</v>
      </c>
      <c r="AF339" s="12" t="s">
        <v>1552</v>
      </c>
    </row>
    <row r="340" spans="2:32" ht="28.8" x14ac:dyDescent="0.3">
      <c r="B340" s="12" t="s">
        <v>1105</v>
      </c>
      <c r="C340" s="12" t="s">
        <v>304</v>
      </c>
      <c r="D340" s="12" t="s">
        <v>330</v>
      </c>
      <c r="E340" s="12" t="s">
        <v>2839</v>
      </c>
      <c r="F340" s="12" t="s">
        <v>2835</v>
      </c>
      <c r="G340" s="12" t="s">
        <v>2840</v>
      </c>
      <c r="H340" s="12" t="s">
        <v>1533</v>
      </c>
      <c r="I340" s="12" t="s">
        <v>1534</v>
      </c>
      <c r="J340" s="12" t="s">
        <v>1217</v>
      </c>
      <c r="K340" s="12" t="s">
        <v>1218</v>
      </c>
      <c r="L340" s="12" t="s">
        <v>1111</v>
      </c>
      <c r="M340" s="12" t="s">
        <v>1219</v>
      </c>
      <c r="N340" s="12" t="s">
        <v>259</v>
      </c>
      <c r="O340" s="12">
        <v>152</v>
      </c>
      <c r="P340" s="116">
        <v>3508.16</v>
      </c>
      <c r="Q340" s="12">
        <v>0</v>
      </c>
      <c r="R340" s="12" t="s">
        <v>254</v>
      </c>
      <c r="S340" s="12" t="s">
        <v>2846</v>
      </c>
      <c r="T340" s="12" t="s">
        <v>2826</v>
      </c>
      <c r="U340" s="116">
        <v>4136.3455999999996</v>
      </c>
      <c r="V340" s="116">
        <v>-628.18560000000002</v>
      </c>
      <c r="W340" s="120">
        <v>-0.17906411999999999</v>
      </c>
      <c r="X340" s="116">
        <v>0</v>
      </c>
      <c r="Y340" s="120">
        <v>0</v>
      </c>
      <c r="Z340" s="12" t="s">
        <v>259</v>
      </c>
      <c r="AA340" s="12" t="s">
        <v>346</v>
      </c>
      <c r="AB340" s="12" t="s">
        <v>2827</v>
      </c>
      <c r="AC340" s="116">
        <v>3508.16</v>
      </c>
      <c r="AD340" s="116">
        <v>0</v>
      </c>
      <c r="AE340" s="120">
        <v>0</v>
      </c>
      <c r="AF340" s="12" t="s">
        <v>1552</v>
      </c>
    </row>
    <row r="341" spans="2:32" ht="28.8" x14ac:dyDescent="0.3">
      <c r="B341" s="12" t="s">
        <v>1105</v>
      </c>
      <c r="C341" s="12" t="s">
        <v>304</v>
      </c>
      <c r="D341" s="12" t="s">
        <v>330</v>
      </c>
      <c r="E341" s="12" t="s">
        <v>2839</v>
      </c>
      <c r="F341" s="12" t="s">
        <v>2835</v>
      </c>
      <c r="G341" s="12" t="s">
        <v>2840</v>
      </c>
      <c r="H341" s="12" t="s">
        <v>1533</v>
      </c>
      <c r="I341" s="12" t="s">
        <v>1534</v>
      </c>
      <c r="J341" s="12" t="s">
        <v>1222</v>
      </c>
      <c r="K341" s="12" t="s">
        <v>1218</v>
      </c>
      <c r="L341" s="12" t="s">
        <v>1111</v>
      </c>
      <c r="M341" s="12" t="s">
        <v>1223</v>
      </c>
      <c r="N341" s="12" t="s">
        <v>259</v>
      </c>
      <c r="O341" s="12">
        <v>416</v>
      </c>
      <c r="P341" s="116">
        <v>11856</v>
      </c>
      <c r="Q341" s="12">
        <v>0</v>
      </c>
      <c r="R341" s="12"/>
      <c r="S341" s="12"/>
      <c r="T341" s="12"/>
      <c r="U341" s="116">
        <v>0</v>
      </c>
      <c r="V341" s="116"/>
      <c r="W341" s="120"/>
      <c r="X341" s="116">
        <v>0</v>
      </c>
      <c r="Y341" s="120">
        <v>0</v>
      </c>
      <c r="Z341" s="12" t="s">
        <v>259</v>
      </c>
      <c r="AA341" s="12" t="s">
        <v>346</v>
      </c>
      <c r="AB341" s="12" t="s">
        <v>2827</v>
      </c>
      <c r="AC341" s="116">
        <v>11856</v>
      </c>
      <c r="AD341" s="116">
        <v>0</v>
      </c>
      <c r="AE341" s="120">
        <v>0</v>
      </c>
      <c r="AF341" s="12" t="s">
        <v>1552</v>
      </c>
    </row>
    <row r="342" spans="2:32" ht="28.8" x14ac:dyDescent="0.3">
      <c r="B342" s="12" t="s">
        <v>1105</v>
      </c>
      <c r="C342" s="12" t="s">
        <v>304</v>
      </c>
      <c r="D342" s="12" t="s">
        <v>330</v>
      </c>
      <c r="E342" s="12" t="s">
        <v>2839</v>
      </c>
      <c r="F342" s="12" t="s">
        <v>2835</v>
      </c>
      <c r="G342" s="12" t="s">
        <v>2840</v>
      </c>
      <c r="H342" s="12" t="s">
        <v>1533</v>
      </c>
      <c r="I342" s="12" t="s">
        <v>1534</v>
      </c>
      <c r="J342" s="12" t="s">
        <v>1226</v>
      </c>
      <c r="K342" s="12" t="s">
        <v>1218</v>
      </c>
      <c r="L342" s="12" t="s">
        <v>1111</v>
      </c>
      <c r="M342" s="12" t="s">
        <v>1227</v>
      </c>
      <c r="N342" s="12" t="s">
        <v>259</v>
      </c>
      <c r="O342" s="12">
        <v>584</v>
      </c>
      <c r="P342" s="116">
        <v>17826.016</v>
      </c>
      <c r="Q342" s="12">
        <v>0</v>
      </c>
      <c r="R342" s="12" t="s">
        <v>254</v>
      </c>
      <c r="S342" s="12" t="s">
        <v>2846</v>
      </c>
      <c r="T342" s="12" t="s">
        <v>2826</v>
      </c>
      <c r="U342" s="116">
        <v>21273.718400000002</v>
      </c>
      <c r="V342" s="116">
        <v>-3447.7024000000001</v>
      </c>
      <c r="W342" s="120">
        <v>-0.19340847</v>
      </c>
      <c r="X342" s="116">
        <v>0</v>
      </c>
      <c r="Y342" s="120">
        <v>0</v>
      </c>
      <c r="Z342" s="12" t="s">
        <v>259</v>
      </c>
      <c r="AA342" s="12" t="s">
        <v>346</v>
      </c>
      <c r="AB342" s="12" t="s">
        <v>2827</v>
      </c>
      <c r="AC342" s="116">
        <v>17826.016</v>
      </c>
      <c r="AD342" s="116">
        <v>0</v>
      </c>
      <c r="AE342" s="120">
        <v>0</v>
      </c>
      <c r="AF342" s="12" t="s">
        <v>1552</v>
      </c>
    </row>
    <row r="343" spans="2:32" ht="28.8" x14ac:dyDescent="0.3">
      <c r="B343" s="12" t="s">
        <v>1105</v>
      </c>
      <c r="C343" s="12" t="s">
        <v>304</v>
      </c>
      <c r="D343" s="12" t="s">
        <v>330</v>
      </c>
      <c r="E343" s="12" t="s">
        <v>2839</v>
      </c>
      <c r="F343" s="12" t="s">
        <v>2835</v>
      </c>
      <c r="G343" s="12" t="s">
        <v>2840</v>
      </c>
      <c r="H343" s="12" t="s">
        <v>1533</v>
      </c>
      <c r="I343" s="12" t="s">
        <v>1534</v>
      </c>
      <c r="J343" s="12" t="s">
        <v>1230</v>
      </c>
      <c r="K343" s="12" t="s">
        <v>1218</v>
      </c>
      <c r="L343" s="12" t="s">
        <v>1132</v>
      </c>
      <c r="M343" s="12" t="s">
        <v>1231</v>
      </c>
      <c r="N343" s="12" t="s">
        <v>259</v>
      </c>
      <c r="O343" s="12">
        <v>562</v>
      </c>
      <c r="P343" s="116">
        <v>27672.880000000001</v>
      </c>
      <c r="Q343" s="12">
        <v>0</v>
      </c>
      <c r="R343" s="12"/>
      <c r="S343" s="12"/>
      <c r="T343" s="12"/>
      <c r="U343" s="116">
        <v>0</v>
      </c>
      <c r="V343" s="116"/>
      <c r="W343" s="120"/>
      <c r="X343" s="116">
        <v>0</v>
      </c>
      <c r="Y343" s="120">
        <v>0</v>
      </c>
      <c r="Z343" s="12" t="s">
        <v>259</v>
      </c>
      <c r="AA343" s="12" t="s">
        <v>346</v>
      </c>
      <c r="AB343" s="12" t="s">
        <v>2827</v>
      </c>
      <c r="AC343" s="116">
        <v>27672.880000000001</v>
      </c>
      <c r="AD343" s="116">
        <v>0</v>
      </c>
      <c r="AE343" s="120">
        <v>0</v>
      </c>
      <c r="AF343" s="12" t="s">
        <v>1552</v>
      </c>
    </row>
    <row r="344" spans="2:32" ht="28.8" x14ac:dyDescent="0.3">
      <c r="B344" s="12" t="s">
        <v>1105</v>
      </c>
      <c r="C344" s="12" t="s">
        <v>304</v>
      </c>
      <c r="D344" s="12" t="s">
        <v>330</v>
      </c>
      <c r="E344" s="12" t="s">
        <v>2839</v>
      </c>
      <c r="F344" s="12" t="s">
        <v>2835</v>
      </c>
      <c r="G344" s="12" t="s">
        <v>2840</v>
      </c>
      <c r="H344" s="12" t="s">
        <v>1533</v>
      </c>
      <c r="I344" s="12" t="s">
        <v>1534</v>
      </c>
      <c r="J344" s="12" t="s">
        <v>1234</v>
      </c>
      <c r="K344" s="12" t="s">
        <v>1218</v>
      </c>
      <c r="L344" s="12" t="s">
        <v>1132</v>
      </c>
      <c r="M344" s="12" t="s">
        <v>1235</v>
      </c>
      <c r="N344" s="12" t="s">
        <v>259</v>
      </c>
      <c r="O344" s="12">
        <v>372</v>
      </c>
      <c r="P344" s="116">
        <v>24886.799999999999</v>
      </c>
      <c r="Q344" s="12">
        <v>0</v>
      </c>
      <c r="R344" s="12"/>
      <c r="S344" s="12"/>
      <c r="T344" s="12"/>
      <c r="U344" s="116">
        <v>0</v>
      </c>
      <c r="V344" s="116"/>
      <c r="W344" s="120"/>
      <c r="X344" s="116">
        <v>0</v>
      </c>
      <c r="Y344" s="120">
        <v>0</v>
      </c>
      <c r="Z344" s="12" t="s">
        <v>259</v>
      </c>
      <c r="AA344" s="12" t="s">
        <v>346</v>
      </c>
      <c r="AB344" s="12" t="s">
        <v>2827</v>
      </c>
      <c r="AC344" s="116">
        <v>24886.799999999999</v>
      </c>
      <c r="AD344" s="116">
        <v>0</v>
      </c>
      <c r="AE344" s="120">
        <v>0</v>
      </c>
      <c r="AF344" s="12" t="s">
        <v>1552</v>
      </c>
    </row>
    <row r="345" spans="2:32" ht="28.8" x14ac:dyDescent="0.3">
      <c r="B345" s="12" t="s">
        <v>1105</v>
      </c>
      <c r="C345" s="12" t="s">
        <v>304</v>
      </c>
      <c r="D345" s="12" t="s">
        <v>330</v>
      </c>
      <c r="E345" s="12" t="s">
        <v>2839</v>
      </c>
      <c r="F345" s="12" t="s">
        <v>2835</v>
      </c>
      <c r="G345" s="12" t="s">
        <v>2840</v>
      </c>
      <c r="H345" s="12" t="s">
        <v>1533</v>
      </c>
      <c r="I345" s="12" t="s">
        <v>1534</v>
      </c>
      <c r="J345" s="12" t="s">
        <v>1238</v>
      </c>
      <c r="K345" s="12" t="s">
        <v>1218</v>
      </c>
      <c r="L345" s="12" t="s">
        <v>1132</v>
      </c>
      <c r="M345" s="12" t="s">
        <v>1239</v>
      </c>
      <c r="N345" s="12" t="s">
        <v>259</v>
      </c>
      <c r="O345" s="12">
        <v>82</v>
      </c>
      <c r="P345" s="116">
        <v>5574.36</v>
      </c>
      <c r="Q345" s="12">
        <v>0</v>
      </c>
      <c r="R345" s="12" t="s">
        <v>254</v>
      </c>
      <c r="S345" s="12" t="s">
        <v>2846</v>
      </c>
      <c r="T345" s="12" t="s">
        <v>805</v>
      </c>
      <c r="U345" s="116">
        <v>4329.2719999999999</v>
      </c>
      <c r="V345" s="116">
        <v>1245.088</v>
      </c>
      <c r="W345" s="120">
        <v>0.22335980999999999</v>
      </c>
      <c r="X345" s="116">
        <v>1245.088</v>
      </c>
      <c r="Y345" s="120">
        <v>0.22335980999999999</v>
      </c>
      <c r="Z345" s="12" t="s">
        <v>254</v>
      </c>
      <c r="AA345" s="12" t="s">
        <v>2846</v>
      </c>
      <c r="AB345" s="12" t="s">
        <v>2949</v>
      </c>
      <c r="AC345" s="116">
        <v>4329.2719999999999</v>
      </c>
      <c r="AD345" s="116">
        <v>1245.088</v>
      </c>
      <c r="AE345" s="120">
        <v>0.22335980999999999</v>
      </c>
      <c r="AF345" s="12" t="s">
        <v>1552</v>
      </c>
    </row>
    <row r="346" spans="2:32" ht="28.8" x14ac:dyDescent="0.3">
      <c r="B346" s="12" t="s">
        <v>1105</v>
      </c>
      <c r="C346" s="12" t="s">
        <v>304</v>
      </c>
      <c r="D346" s="12" t="s">
        <v>330</v>
      </c>
      <c r="E346" s="12" t="s">
        <v>2839</v>
      </c>
      <c r="F346" s="12" t="s">
        <v>2835</v>
      </c>
      <c r="G346" s="12" t="s">
        <v>2840</v>
      </c>
      <c r="H346" s="12" t="s">
        <v>1533</v>
      </c>
      <c r="I346" s="12" t="s">
        <v>1534</v>
      </c>
      <c r="J346" s="12" t="s">
        <v>1242</v>
      </c>
      <c r="K346" s="12" t="s">
        <v>1218</v>
      </c>
      <c r="L346" s="12" t="s">
        <v>1132</v>
      </c>
      <c r="M346" s="12" t="s">
        <v>1243</v>
      </c>
      <c r="N346" s="12" t="s">
        <v>259</v>
      </c>
      <c r="O346" s="12">
        <v>345</v>
      </c>
      <c r="P346" s="116">
        <v>61065</v>
      </c>
      <c r="Q346" s="12">
        <v>0</v>
      </c>
      <c r="R346" s="12"/>
      <c r="S346" s="12"/>
      <c r="T346" s="12"/>
      <c r="U346" s="116">
        <v>0</v>
      </c>
      <c r="V346" s="116"/>
      <c r="W346" s="120"/>
      <c r="X346" s="116">
        <v>0</v>
      </c>
      <c r="Y346" s="120">
        <v>0</v>
      </c>
      <c r="Z346" s="12" t="s">
        <v>259</v>
      </c>
      <c r="AA346" s="12" t="s">
        <v>346</v>
      </c>
      <c r="AB346" s="12" t="s">
        <v>2827</v>
      </c>
      <c r="AC346" s="116">
        <v>61065</v>
      </c>
      <c r="AD346" s="116">
        <v>0</v>
      </c>
      <c r="AE346" s="120">
        <v>0</v>
      </c>
      <c r="AF346" s="12" t="s">
        <v>1552</v>
      </c>
    </row>
    <row r="347" spans="2:32" ht="28.8" x14ac:dyDescent="0.3">
      <c r="B347" s="12" t="s">
        <v>1105</v>
      </c>
      <c r="C347" s="12" t="s">
        <v>304</v>
      </c>
      <c r="D347" s="12" t="s">
        <v>330</v>
      </c>
      <c r="E347" s="12" t="s">
        <v>2839</v>
      </c>
      <c r="F347" s="12" t="s">
        <v>2835</v>
      </c>
      <c r="G347" s="12" t="s">
        <v>2840</v>
      </c>
      <c r="H347" s="12" t="s">
        <v>1533</v>
      </c>
      <c r="I347" s="12" t="s">
        <v>1534</v>
      </c>
      <c r="J347" s="12" t="s">
        <v>1246</v>
      </c>
      <c r="K347" s="12" t="s">
        <v>1218</v>
      </c>
      <c r="L347" s="12" t="s">
        <v>1157</v>
      </c>
      <c r="M347" s="12" t="s">
        <v>1247</v>
      </c>
      <c r="N347" s="12" t="s">
        <v>259</v>
      </c>
      <c r="O347" s="12">
        <v>522</v>
      </c>
      <c r="P347" s="116">
        <v>795528</v>
      </c>
      <c r="Q347" s="12">
        <v>0</v>
      </c>
      <c r="R347" s="12" t="s">
        <v>254</v>
      </c>
      <c r="S347" s="12" t="s">
        <v>2846</v>
      </c>
      <c r="T347" s="12" t="s">
        <v>805</v>
      </c>
      <c r="U347" s="116">
        <v>513544.01760000002</v>
      </c>
      <c r="V347" s="116">
        <v>281983.98239999998</v>
      </c>
      <c r="W347" s="120">
        <v>0.35446142000000003</v>
      </c>
      <c r="X347" s="116">
        <v>281983.98239999998</v>
      </c>
      <c r="Y347" s="120">
        <v>0.35446142000000003</v>
      </c>
      <c r="Z347" s="12" t="s">
        <v>254</v>
      </c>
      <c r="AA347" s="12" t="s">
        <v>2846</v>
      </c>
      <c r="AB347" s="12" t="s">
        <v>2949</v>
      </c>
      <c r="AC347" s="116">
        <v>513544.01760000002</v>
      </c>
      <c r="AD347" s="116">
        <v>281983.98239999998</v>
      </c>
      <c r="AE347" s="120">
        <v>0.35446142000000003</v>
      </c>
      <c r="AF347" s="12" t="s">
        <v>1552</v>
      </c>
    </row>
    <row r="348" spans="2:32" ht="28.8" x14ac:dyDescent="0.3">
      <c r="B348" s="12" t="s">
        <v>1105</v>
      </c>
      <c r="C348" s="12" t="s">
        <v>304</v>
      </c>
      <c r="D348" s="12" t="s">
        <v>330</v>
      </c>
      <c r="E348" s="12" t="s">
        <v>2839</v>
      </c>
      <c r="F348" s="12" t="s">
        <v>2835</v>
      </c>
      <c r="G348" s="12" t="s">
        <v>2840</v>
      </c>
      <c r="H348" s="12" t="s">
        <v>1533</v>
      </c>
      <c r="I348" s="12" t="s">
        <v>1534</v>
      </c>
      <c r="J348" s="12" t="s">
        <v>1250</v>
      </c>
      <c r="K348" s="12" t="s">
        <v>1218</v>
      </c>
      <c r="L348" s="12" t="s">
        <v>1157</v>
      </c>
      <c r="M348" s="12" t="s">
        <v>1251</v>
      </c>
      <c r="N348" s="12" t="s">
        <v>259</v>
      </c>
      <c r="O348" s="12">
        <v>303</v>
      </c>
      <c r="P348" s="116">
        <v>218250.9</v>
      </c>
      <c r="Q348" s="12">
        <v>0</v>
      </c>
      <c r="R348" s="12"/>
      <c r="S348" s="12"/>
      <c r="T348" s="12"/>
      <c r="U348" s="116">
        <v>0</v>
      </c>
      <c r="V348" s="116"/>
      <c r="W348" s="120"/>
      <c r="X348" s="116">
        <v>0</v>
      </c>
      <c r="Y348" s="120">
        <v>0</v>
      </c>
      <c r="Z348" s="12" t="s">
        <v>259</v>
      </c>
      <c r="AA348" s="12" t="s">
        <v>346</v>
      </c>
      <c r="AB348" s="12" t="s">
        <v>2827</v>
      </c>
      <c r="AC348" s="116">
        <v>218250.9</v>
      </c>
      <c r="AD348" s="116">
        <v>0</v>
      </c>
      <c r="AE348" s="120">
        <v>0</v>
      </c>
      <c r="AF348" s="12" t="s">
        <v>1552</v>
      </c>
    </row>
    <row r="349" spans="2:32" ht="28.8" x14ac:dyDescent="0.3">
      <c r="B349" s="12" t="s">
        <v>1105</v>
      </c>
      <c r="C349" s="12" t="s">
        <v>304</v>
      </c>
      <c r="D349" s="12" t="s">
        <v>330</v>
      </c>
      <c r="E349" s="12" t="s">
        <v>2839</v>
      </c>
      <c r="F349" s="12" t="s">
        <v>2835</v>
      </c>
      <c r="G349" s="12" t="s">
        <v>2840</v>
      </c>
      <c r="H349" s="12" t="s">
        <v>1533</v>
      </c>
      <c r="I349" s="12" t="s">
        <v>1534</v>
      </c>
      <c r="J349" s="12" t="s">
        <v>1254</v>
      </c>
      <c r="K349" s="12" t="s">
        <v>1218</v>
      </c>
      <c r="L349" s="12" t="s">
        <v>1157</v>
      </c>
      <c r="M349" s="12" t="s">
        <v>1255</v>
      </c>
      <c r="N349" s="12" t="s">
        <v>259</v>
      </c>
      <c r="O349" s="12">
        <v>229</v>
      </c>
      <c r="P349" s="116">
        <v>459259.5</v>
      </c>
      <c r="Q349" s="12">
        <v>0</v>
      </c>
      <c r="R349" s="12" t="s">
        <v>254</v>
      </c>
      <c r="S349" s="12" t="s">
        <v>2846</v>
      </c>
      <c r="T349" s="12" t="s">
        <v>2826</v>
      </c>
      <c r="U349" s="116">
        <v>556445.26800000004</v>
      </c>
      <c r="V349" s="116">
        <v>-97185.767999999996</v>
      </c>
      <c r="W349" s="120">
        <v>-0.21161405999999999</v>
      </c>
      <c r="X349" s="116">
        <v>0</v>
      </c>
      <c r="Y349" s="120">
        <v>0</v>
      </c>
      <c r="Z349" s="12" t="s">
        <v>259</v>
      </c>
      <c r="AA349" s="12" t="s">
        <v>346</v>
      </c>
      <c r="AB349" s="12" t="s">
        <v>2827</v>
      </c>
      <c r="AC349" s="116">
        <v>459259.5</v>
      </c>
      <c r="AD349" s="116">
        <v>0</v>
      </c>
      <c r="AE349" s="120">
        <v>0</v>
      </c>
      <c r="AF349" s="12" t="s">
        <v>1552</v>
      </c>
    </row>
    <row r="350" spans="2:32" ht="28.8" x14ac:dyDescent="0.3">
      <c r="B350" s="12" t="s">
        <v>1105</v>
      </c>
      <c r="C350" s="12" t="s">
        <v>304</v>
      </c>
      <c r="D350" s="12" t="s">
        <v>330</v>
      </c>
      <c r="E350" s="12" t="s">
        <v>2839</v>
      </c>
      <c r="F350" s="12" t="s">
        <v>2835</v>
      </c>
      <c r="G350" s="12" t="s">
        <v>2840</v>
      </c>
      <c r="H350" s="12" t="s">
        <v>1533</v>
      </c>
      <c r="I350" s="12" t="s">
        <v>1534</v>
      </c>
      <c r="J350" s="12" t="s">
        <v>1258</v>
      </c>
      <c r="K350" s="12" t="s">
        <v>1259</v>
      </c>
      <c r="L350" s="12" t="s">
        <v>1111</v>
      </c>
      <c r="M350" s="12" t="s">
        <v>1260</v>
      </c>
      <c r="N350" s="12" t="s">
        <v>259</v>
      </c>
      <c r="O350" s="12">
        <v>548</v>
      </c>
      <c r="P350" s="116">
        <v>63622.8</v>
      </c>
      <c r="Q350" s="12">
        <v>0</v>
      </c>
      <c r="R350" s="12"/>
      <c r="S350" s="12"/>
      <c r="T350" s="12"/>
      <c r="U350" s="116">
        <v>0</v>
      </c>
      <c r="V350" s="116"/>
      <c r="W350" s="120"/>
      <c r="X350" s="116">
        <v>0</v>
      </c>
      <c r="Y350" s="120">
        <v>0</v>
      </c>
      <c r="Z350" s="12" t="s">
        <v>259</v>
      </c>
      <c r="AA350" s="12" t="s">
        <v>346</v>
      </c>
      <c r="AB350" s="12" t="s">
        <v>2827</v>
      </c>
      <c r="AC350" s="116">
        <v>63622.8</v>
      </c>
      <c r="AD350" s="116">
        <v>0</v>
      </c>
      <c r="AE350" s="120">
        <v>0</v>
      </c>
      <c r="AF350" s="12" t="s">
        <v>1552</v>
      </c>
    </row>
    <row r="351" spans="2:32" ht="28.8" x14ac:dyDescent="0.3">
      <c r="B351" s="12" t="s">
        <v>1105</v>
      </c>
      <c r="C351" s="12" t="s">
        <v>304</v>
      </c>
      <c r="D351" s="12" t="s">
        <v>330</v>
      </c>
      <c r="E351" s="12" t="s">
        <v>2839</v>
      </c>
      <c r="F351" s="12" t="s">
        <v>2835</v>
      </c>
      <c r="G351" s="12" t="s">
        <v>2840</v>
      </c>
      <c r="H351" s="12" t="s">
        <v>1533</v>
      </c>
      <c r="I351" s="12" t="s">
        <v>1534</v>
      </c>
      <c r="J351" s="12" t="s">
        <v>1263</v>
      </c>
      <c r="K351" s="12" t="s">
        <v>1259</v>
      </c>
      <c r="L351" s="12" t="s">
        <v>1132</v>
      </c>
      <c r="M351" s="12" t="s">
        <v>1264</v>
      </c>
      <c r="N351" s="12" t="s">
        <v>259</v>
      </c>
      <c r="O351" s="12">
        <v>305</v>
      </c>
      <c r="P351" s="116">
        <v>74969</v>
      </c>
      <c r="Q351" s="12">
        <v>0</v>
      </c>
      <c r="R351" s="12"/>
      <c r="S351" s="12"/>
      <c r="T351" s="12"/>
      <c r="U351" s="116">
        <v>0</v>
      </c>
      <c r="V351" s="116"/>
      <c r="W351" s="120"/>
      <c r="X351" s="116">
        <v>0</v>
      </c>
      <c r="Y351" s="120">
        <v>0</v>
      </c>
      <c r="Z351" s="12" t="s">
        <v>259</v>
      </c>
      <c r="AA351" s="12" t="s">
        <v>346</v>
      </c>
      <c r="AB351" s="12" t="s">
        <v>2827</v>
      </c>
      <c r="AC351" s="116">
        <v>74969</v>
      </c>
      <c r="AD351" s="116">
        <v>0</v>
      </c>
      <c r="AE351" s="120">
        <v>0</v>
      </c>
      <c r="AF351" s="12" t="s">
        <v>1552</v>
      </c>
    </row>
    <row r="352" spans="2:32" ht="28.8" x14ac:dyDescent="0.3">
      <c r="B352" s="12" t="s">
        <v>1105</v>
      </c>
      <c r="C352" s="12" t="s">
        <v>304</v>
      </c>
      <c r="D352" s="12" t="s">
        <v>330</v>
      </c>
      <c r="E352" s="12" t="s">
        <v>2839</v>
      </c>
      <c r="F352" s="12" t="s">
        <v>2835</v>
      </c>
      <c r="G352" s="12" t="s">
        <v>2840</v>
      </c>
      <c r="H352" s="12" t="s">
        <v>1533</v>
      </c>
      <c r="I352" s="12" t="s">
        <v>1534</v>
      </c>
      <c r="J352" s="12" t="s">
        <v>1267</v>
      </c>
      <c r="K352" s="12" t="s">
        <v>1259</v>
      </c>
      <c r="L352" s="12" t="s">
        <v>1157</v>
      </c>
      <c r="M352" s="12" t="s">
        <v>1268</v>
      </c>
      <c r="N352" s="12" t="s">
        <v>259</v>
      </c>
      <c r="O352" s="12">
        <v>292</v>
      </c>
      <c r="P352" s="116">
        <v>156950</v>
      </c>
      <c r="Q352" s="12">
        <v>0</v>
      </c>
      <c r="R352" s="12" t="s">
        <v>254</v>
      </c>
      <c r="S352" s="12" t="s">
        <v>2846</v>
      </c>
      <c r="T352" s="12" t="s">
        <v>805</v>
      </c>
      <c r="U352" s="116">
        <v>143508.51</v>
      </c>
      <c r="V352" s="116">
        <v>13441.49</v>
      </c>
      <c r="W352" s="120">
        <v>8.564186E-2</v>
      </c>
      <c r="X352" s="116">
        <v>13441.49</v>
      </c>
      <c r="Y352" s="120">
        <v>8.564186E-2</v>
      </c>
      <c r="Z352" s="12" t="s">
        <v>254</v>
      </c>
      <c r="AA352" s="12" t="s">
        <v>2846</v>
      </c>
      <c r="AB352" s="12" t="s">
        <v>2949</v>
      </c>
      <c r="AC352" s="116">
        <v>143508.51</v>
      </c>
      <c r="AD352" s="116">
        <v>13441.49</v>
      </c>
      <c r="AE352" s="120">
        <v>8.564186E-2</v>
      </c>
      <c r="AF352" s="12" t="s">
        <v>1552</v>
      </c>
    </row>
    <row r="353" spans="2:32" ht="28.8" x14ac:dyDescent="0.3">
      <c r="B353" s="12" t="s">
        <v>1105</v>
      </c>
      <c r="C353" s="12" t="s">
        <v>304</v>
      </c>
      <c r="D353" s="12" t="s">
        <v>330</v>
      </c>
      <c r="E353" s="12" t="s">
        <v>2839</v>
      </c>
      <c r="F353" s="12" t="s">
        <v>2950</v>
      </c>
      <c r="G353" s="12" t="s">
        <v>2956</v>
      </c>
      <c r="H353" s="12" t="s">
        <v>1535</v>
      </c>
      <c r="I353" s="12" t="s">
        <v>1110</v>
      </c>
      <c r="J353" s="12" t="s">
        <v>1109</v>
      </c>
      <c r="K353" s="12" t="s">
        <v>1110</v>
      </c>
      <c r="L353" s="12" t="s">
        <v>1111</v>
      </c>
      <c r="M353" s="12" t="s">
        <v>1112</v>
      </c>
      <c r="N353" s="12" t="s">
        <v>254</v>
      </c>
      <c r="O353" s="12">
        <v>13</v>
      </c>
      <c r="P353" s="116">
        <v>17.315999999999999</v>
      </c>
      <c r="Q353" s="12">
        <v>0</v>
      </c>
      <c r="R353" s="12" t="s">
        <v>246</v>
      </c>
      <c r="S353" s="12" t="s">
        <v>1531</v>
      </c>
      <c r="T353" s="12" t="s">
        <v>805</v>
      </c>
      <c r="U353" s="116">
        <v>6.0709999999999997</v>
      </c>
      <c r="V353" s="116">
        <v>11.244999999999999</v>
      </c>
      <c r="W353" s="120">
        <v>0.64939939999999996</v>
      </c>
      <c r="X353" s="116">
        <v>11.244999999999999</v>
      </c>
      <c r="Y353" s="120">
        <v>0.64939939999999996</v>
      </c>
      <c r="Z353" s="12" t="s">
        <v>246</v>
      </c>
      <c r="AA353" s="12" t="s">
        <v>1531</v>
      </c>
      <c r="AB353" s="12" t="s">
        <v>2825</v>
      </c>
      <c r="AC353" s="116">
        <v>6.0709999999999997</v>
      </c>
      <c r="AD353" s="116">
        <v>11.244999999999999</v>
      </c>
      <c r="AE353" s="120">
        <v>0.64939939999999996</v>
      </c>
      <c r="AF353" s="12" t="s">
        <v>1552</v>
      </c>
    </row>
    <row r="354" spans="2:32" ht="28.8" x14ac:dyDescent="0.3">
      <c r="B354" s="12" t="s">
        <v>1105</v>
      </c>
      <c r="C354" s="12" t="s">
        <v>304</v>
      </c>
      <c r="D354" s="12" t="s">
        <v>330</v>
      </c>
      <c r="E354" s="12" t="s">
        <v>2839</v>
      </c>
      <c r="F354" s="12" t="s">
        <v>2950</v>
      </c>
      <c r="G354" s="12" t="s">
        <v>2956</v>
      </c>
      <c r="H354" s="12" t="s">
        <v>1535</v>
      </c>
      <c r="I354" s="12" t="s">
        <v>1110</v>
      </c>
      <c r="J354" s="12" t="s">
        <v>1119</v>
      </c>
      <c r="K354" s="12" t="s">
        <v>1110</v>
      </c>
      <c r="L354" s="12" t="s">
        <v>1111</v>
      </c>
      <c r="M354" s="12" t="s">
        <v>1120</v>
      </c>
      <c r="N354" s="12" t="s">
        <v>254</v>
      </c>
      <c r="O354" s="12">
        <v>217</v>
      </c>
      <c r="P354" s="116">
        <v>562.46400000000006</v>
      </c>
      <c r="Q354" s="12">
        <v>0</v>
      </c>
      <c r="R354" s="12" t="s">
        <v>246</v>
      </c>
      <c r="S354" s="12" t="s">
        <v>1531</v>
      </c>
      <c r="T354" s="12" t="s">
        <v>805</v>
      </c>
      <c r="U354" s="116">
        <v>200.6165</v>
      </c>
      <c r="V354" s="116">
        <v>361.84750000000003</v>
      </c>
      <c r="W354" s="120">
        <v>0.64332562000000004</v>
      </c>
      <c r="X354" s="116">
        <v>361.84750000000003</v>
      </c>
      <c r="Y354" s="120">
        <v>0.64332562000000004</v>
      </c>
      <c r="Z354" s="12" t="s">
        <v>246</v>
      </c>
      <c r="AA354" s="12" t="s">
        <v>1531</v>
      </c>
      <c r="AB354" s="12" t="s">
        <v>2825</v>
      </c>
      <c r="AC354" s="116">
        <v>200.6165</v>
      </c>
      <c r="AD354" s="116">
        <v>361.84750000000003</v>
      </c>
      <c r="AE354" s="120">
        <v>0.64332562000000004</v>
      </c>
      <c r="AF354" s="12" t="s">
        <v>1552</v>
      </c>
    </row>
    <row r="355" spans="2:32" ht="28.8" x14ac:dyDescent="0.3">
      <c r="B355" s="12" t="s">
        <v>1105</v>
      </c>
      <c r="C355" s="12" t="s">
        <v>304</v>
      </c>
      <c r="D355" s="12" t="s">
        <v>330</v>
      </c>
      <c r="E355" s="12" t="s">
        <v>2839</v>
      </c>
      <c r="F355" s="12" t="s">
        <v>2950</v>
      </c>
      <c r="G355" s="12" t="s">
        <v>2956</v>
      </c>
      <c r="H355" s="12" t="s">
        <v>1535</v>
      </c>
      <c r="I355" s="12" t="s">
        <v>1110</v>
      </c>
      <c r="J355" s="12" t="s">
        <v>1125</v>
      </c>
      <c r="K355" s="12" t="s">
        <v>1110</v>
      </c>
      <c r="L355" s="12" t="s">
        <v>1111</v>
      </c>
      <c r="M355" s="12" t="s">
        <v>1126</v>
      </c>
      <c r="N355" s="12" t="s">
        <v>254</v>
      </c>
      <c r="O355" s="12">
        <v>318</v>
      </c>
      <c r="P355" s="116">
        <v>964.49400000000003</v>
      </c>
      <c r="Q355" s="12">
        <v>0</v>
      </c>
      <c r="R355" s="12" t="s">
        <v>249</v>
      </c>
      <c r="S355" s="12" t="s">
        <v>1531</v>
      </c>
      <c r="T355" s="12" t="s">
        <v>805</v>
      </c>
      <c r="U355" s="116">
        <v>448.95240000000001</v>
      </c>
      <c r="V355" s="116">
        <v>515.54160000000002</v>
      </c>
      <c r="W355" s="120">
        <v>0.53452027999999996</v>
      </c>
      <c r="X355" s="116">
        <v>515.54160000000002</v>
      </c>
      <c r="Y355" s="120">
        <v>0.53452027999999996</v>
      </c>
      <c r="Z355" s="12" t="s">
        <v>249</v>
      </c>
      <c r="AA355" s="12" t="s">
        <v>1531</v>
      </c>
      <c r="AB355" s="12" t="s">
        <v>2825</v>
      </c>
      <c r="AC355" s="116">
        <v>448.95240000000001</v>
      </c>
      <c r="AD355" s="116">
        <v>515.54160000000002</v>
      </c>
      <c r="AE355" s="120">
        <v>0.53452027999999996</v>
      </c>
      <c r="AF355" s="12" t="s">
        <v>1552</v>
      </c>
    </row>
    <row r="356" spans="2:32" ht="28.8" x14ac:dyDescent="0.3">
      <c r="B356" s="12" t="s">
        <v>1105</v>
      </c>
      <c r="C356" s="12" t="s">
        <v>304</v>
      </c>
      <c r="D356" s="12" t="s">
        <v>330</v>
      </c>
      <c r="E356" s="12" t="s">
        <v>2839</v>
      </c>
      <c r="F356" s="12" t="s">
        <v>2950</v>
      </c>
      <c r="G356" s="12" t="s">
        <v>2956</v>
      </c>
      <c r="H356" s="12" t="s">
        <v>1535</v>
      </c>
      <c r="I356" s="12" t="s">
        <v>1110</v>
      </c>
      <c r="J356" s="12" t="s">
        <v>1131</v>
      </c>
      <c r="K356" s="12" t="s">
        <v>1110</v>
      </c>
      <c r="L356" s="12" t="s">
        <v>1132</v>
      </c>
      <c r="M356" s="12" t="s">
        <v>1133</v>
      </c>
      <c r="N356" s="12" t="s">
        <v>254</v>
      </c>
      <c r="O356" s="12">
        <v>212</v>
      </c>
      <c r="P356" s="116">
        <v>697.69200000000001</v>
      </c>
      <c r="Q356" s="12">
        <v>0</v>
      </c>
      <c r="R356" s="12" t="s">
        <v>246</v>
      </c>
      <c r="S356" s="12" t="s">
        <v>1531</v>
      </c>
      <c r="T356" s="12" t="s">
        <v>805</v>
      </c>
      <c r="U356" s="116">
        <v>400.82839999999999</v>
      </c>
      <c r="V356" s="116">
        <v>296.86360000000002</v>
      </c>
      <c r="W356" s="120">
        <v>0.42549376999999999</v>
      </c>
      <c r="X356" s="116">
        <v>296.86360000000002</v>
      </c>
      <c r="Y356" s="120">
        <v>0.42549376999999999</v>
      </c>
      <c r="Z356" s="12" t="s">
        <v>246</v>
      </c>
      <c r="AA356" s="12" t="s">
        <v>1531</v>
      </c>
      <c r="AB356" s="12" t="s">
        <v>2825</v>
      </c>
      <c r="AC356" s="116">
        <v>400.82839999999999</v>
      </c>
      <c r="AD356" s="116">
        <v>296.86360000000002</v>
      </c>
      <c r="AE356" s="120">
        <v>0.42549376999999999</v>
      </c>
      <c r="AF356" s="12" t="s">
        <v>1552</v>
      </c>
    </row>
    <row r="357" spans="2:32" ht="28.8" x14ac:dyDescent="0.3">
      <c r="B357" s="12" t="s">
        <v>1105</v>
      </c>
      <c r="C357" s="12" t="s">
        <v>304</v>
      </c>
      <c r="D357" s="12" t="s">
        <v>330</v>
      </c>
      <c r="E357" s="12" t="s">
        <v>2839</v>
      </c>
      <c r="F357" s="12" t="s">
        <v>2950</v>
      </c>
      <c r="G357" s="12" t="s">
        <v>2956</v>
      </c>
      <c r="H357" s="12" t="s">
        <v>1535</v>
      </c>
      <c r="I357" s="12" t="s">
        <v>1110</v>
      </c>
      <c r="J357" s="12" t="s">
        <v>1138</v>
      </c>
      <c r="K357" s="12" t="s">
        <v>1110</v>
      </c>
      <c r="L357" s="12" t="s">
        <v>1132</v>
      </c>
      <c r="M357" s="12" t="s">
        <v>1139</v>
      </c>
      <c r="N357" s="12" t="s">
        <v>254</v>
      </c>
      <c r="O357" s="12">
        <v>457</v>
      </c>
      <c r="P357" s="116">
        <v>2314.248</v>
      </c>
      <c r="Q357" s="12">
        <v>0</v>
      </c>
      <c r="R357" s="12" t="s">
        <v>246</v>
      </c>
      <c r="S357" s="12" t="s">
        <v>1531</v>
      </c>
      <c r="T357" s="12" t="s">
        <v>2826</v>
      </c>
      <c r="U357" s="116">
        <v>2404.9625000000001</v>
      </c>
      <c r="V357" s="116">
        <v>-90.714500000000001</v>
      </c>
      <c r="W357" s="120">
        <v>-3.9198259999999999E-2</v>
      </c>
      <c r="X357" s="116">
        <v>0</v>
      </c>
      <c r="Y357" s="120">
        <v>0</v>
      </c>
      <c r="Z357" s="12" t="s">
        <v>254</v>
      </c>
      <c r="AA357" s="12" t="s">
        <v>346</v>
      </c>
      <c r="AB357" s="12" t="s">
        <v>2827</v>
      </c>
      <c r="AC357" s="116">
        <v>2314.248</v>
      </c>
      <c r="AD357" s="116">
        <v>0</v>
      </c>
      <c r="AE357" s="120">
        <v>0</v>
      </c>
      <c r="AF357" s="12" t="s">
        <v>1552</v>
      </c>
    </row>
    <row r="358" spans="2:32" ht="28.8" x14ac:dyDescent="0.3">
      <c r="B358" s="12" t="s">
        <v>1105</v>
      </c>
      <c r="C358" s="12" t="s">
        <v>304</v>
      </c>
      <c r="D358" s="12" t="s">
        <v>330</v>
      </c>
      <c r="E358" s="12" t="s">
        <v>2839</v>
      </c>
      <c r="F358" s="12" t="s">
        <v>2950</v>
      </c>
      <c r="G358" s="12" t="s">
        <v>2956</v>
      </c>
      <c r="H358" s="12" t="s">
        <v>1535</v>
      </c>
      <c r="I358" s="12" t="s">
        <v>1110</v>
      </c>
      <c r="J358" s="12" t="s">
        <v>1144</v>
      </c>
      <c r="K358" s="12" t="s">
        <v>1110</v>
      </c>
      <c r="L358" s="12" t="s">
        <v>1132</v>
      </c>
      <c r="M358" s="12" t="s">
        <v>1145</v>
      </c>
      <c r="N358" s="12" t="s">
        <v>254</v>
      </c>
      <c r="O358" s="12">
        <v>387</v>
      </c>
      <c r="P358" s="116">
        <v>2329.7399999999998</v>
      </c>
      <c r="Q358" s="12">
        <v>0</v>
      </c>
      <c r="R358" s="12" t="s">
        <v>262</v>
      </c>
      <c r="S358" s="12" t="s">
        <v>1531</v>
      </c>
      <c r="T358" s="12" t="s">
        <v>2826</v>
      </c>
      <c r="U358" s="116">
        <v>2900.0232000000001</v>
      </c>
      <c r="V358" s="116">
        <v>-570.28319999999997</v>
      </c>
      <c r="W358" s="120">
        <v>-0.24478405</v>
      </c>
      <c r="X358" s="116">
        <v>0</v>
      </c>
      <c r="Y358" s="120">
        <v>0</v>
      </c>
      <c r="Z358" s="12" t="s">
        <v>254</v>
      </c>
      <c r="AA358" s="12" t="s">
        <v>346</v>
      </c>
      <c r="AB358" s="12" t="s">
        <v>2827</v>
      </c>
      <c r="AC358" s="116">
        <v>2329.7399999999998</v>
      </c>
      <c r="AD358" s="116">
        <v>0</v>
      </c>
      <c r="AE358" s="120">
        <v>0</v>
      </c>
      <c r="AF358" s="12" t="s">
        <v>1552</v>
      </c>
    </row>
    <row r="359" spans="2:32" ht="28.8" x14ac:dyDescent="0.3">
      <c r="B359" s="12" t="s">
        <v>1105</v>
      </c>
      <c r="C359" s="12" t="s">
        <v>304</v>
      </c>
      <c r="D359" s="12" t="s">
        <v>330</v>
      </c>
      <c r="E359" s="12" t="s">
        <v>2839</v>
      </c>
      <c r="F359" s="12" t="s">
        <v>2950</v>
      </c>
      <c r="G359" s="12" t="s">
        <v>2956</v>
      </c>
      <c r="H359" s="12" t="s">
        <v>1535</v>
      </c>
      <c r="I359" s="12" t="s">
        <v>1110</v>
      </c>
      <c r="J359" s="12" t="s">
        <v>1150</v>
      </c>
      <c r="K359" s="12" t="s">
        <v>1110</v>
      </c>
      <c r="L359" s="12" t="s">
        <v>1132</v>
      </c>
      <c r="M359" s="12" t="s">
        <v>1151</v>
      </c>
      <c r="N359" s="12" t="s">
        <v>254</v>
      </c>
      <c r="O359" s="12">
        <v>49</v>
      </c>
      <c r="P359" s="116">
        <v>437.32499999999999</v>
      </c>
      <c r="Q359" s="12">
        <v>0</v>
      </c>
      <c r="R359" s="12" t="s">
        <v>246</v>
      </c>
      <c r="S359" s="12" t="s">
        <v>1531</v>
      </c>
      <c r="T359" s="12" t="s">
        <v>805</v>
      </c>
      <c r="U359" s="116">
        <v>425.16809999999998</v>
      </c>
      <c r="V359" s="116">
        <v>12.1569</v>
      </c>
      <c r="W359" s="120">
        <v>2.7798320000000001E-2</v>
      </c>
      <c r="X359" s="116">
        <v>12.1569</v>
      </c>
      <c r="Y359" s="120">
        <v>2.7798320000000001E-2</v>
      </c>
      <c r="Z359" s="12" t="s">
        <v>246</v>
      </c>
      <c r="AA359" s="12" t="s">
        <v>1531</v>
      </c>
      <c r="AB359" s="12" t="s">
        <v>2825</v>
      </c>
      <c r="AC359" s="116">
        <v>425.16809999999998</v>
      </c>
      <c r="AD359" s="116">
        <v>12.1569</v>
      </c>
      <c r="AE359" s="120">
        <v>2.7798320000000001E-2</v>
      </c>
      <c r="AF359" s="12" t="s">
        <v>1552</v>
      </c>
    </row>
    <row r="360" spans="2:32" ht="28.8" x14ac:dyDescent="0.3">
      <c r="B360" s="12" t="s">
        <v>1105</v>
      </c>
      <c r="C360" s="12" t="s">
        <v>304</v>
      </c>
      <c r="D360" s="12" t="s">
        <v>330</v>
      </c>
      <c r="E360" s="12" t="s">
        <v>2839</v>
      </c>
      <c r="F360" s="12" t="s">
        <v>2950</v>
      </c>
      <c r="G360" s="12" t="s">
        <v>2956</v>
      </c>
      <c r="H360" s="12" t="s">
        <v>1535</v>
      </c>
      <c r="I360" s="12" t="s">
        <v>1110</v>
      </c>
      <c r="J360" s="12" t="s">
        <v>1156</v>
      </c>
      <c r="K360" s="12" t="s">
        <v>1110</v>
      </c>
      <c r="L360" s="12" t="s">
        <v>1157</v>
      </c>
      <c r="M360" s="12" t="s">
        <v>1158</v>
      </c>
      <c r="N360" s="12" t="s">
        <v>254</v>
      </c>
      <c r="O360" s="12">
        <v>255</v>
      </c>
      <c r="P360" s="116">
        <v>2441.88</v>
      </c>
      <c r="Q360" s="12">
        <v>0</v>
      </c>
      <c r="R360" s="12" t="s">
        <v>262</v>
      </c>
      <c r="S360" s="12" t="s">
        <v>1531</v>
      </c>
      <c r="T360" s="12" t="s">
        <v>805</v>
      </c>
      <c r="U360" s="116">
        <v>922.99800000000005</v>
      </c>
      <c r="V360" s="116">
        <v>1518.8820000000001</v>
      </c>
      <c r="W360" s="120">
        <v>0.62201337000000001</v>
      </c>
      <c r="X360" s="116">
        <v>1518.8820000000001</v>
      </c>
      <c r="Y360" s="120">
        <v>0.62201337000000001</v>
      </c>
      <c r="Z360" s="12" t="s">
        <v>262</v>
      </c>
      <c r="AA360" s="12" t="s">
        <v>1531</v>
      </c>
      <c r="AB360" s="12" t="s">
        <v>2825</v>
      </c>
      <c r="AC360" s="116">
        <v>922.99800000000005</v>
      </c>
      <c r="AD360" s="116">
        <v>1518.8820000000001</v>
      </c>
      <c r="AE360" s="120">
        <v>0.62201337000000001</v>
      </c>
      <c r="AF360" s="12" t="s">
        <v>1552</v>
      </c>
    </row>
    <row r="361" spans="2:32" ht="28.8" x14ac:dyDescent="0.3">
      <c r="B361" s="12" t="s">
        <v>1105</v>
      </c>
      <c r="C361" s="12" t="s">
        <v>304</v>
      </c>
      <c r="D361" s="12" t="s">
        <v>330</v>
      </c>
      <c r="E361" s="12" t="s">
        <v>2839</v>
      </c>
      <c r="F361" s="12" t="s">
        <v>2950</v>
      </c>
      <c r="G361" s="12" t="s">
        <v>2956</v>
      </c>
      <c r="H361" s="12" t="s">
        <v>1535</v>
      </c>
      <c r="I361" s="12" t="s">
        <v>1110</v>
      </c>
      <c r="J361" s="12" t="s">
        <v>1163</v>
      </c>
      <c r="K361" s="12" t="s">
        <v>1110</v>
      </c>
      <c r="L361" s="12" t="s">
        <v>1157</v>
      </c>
      <c r="M361" s="12" t="s">
        <v>1164</v>
      </c>
      <c r="N361" s="12" t="s">
        <v>254</v>
      </c>
      <c r="O361" s="12">
        <v>297</v>
      </c>
      <c r="P361" s="116">
        <v>3250.3679999999999</v>
      </c>
      <c r="Q361" s="12">
        <v>0</v>
      </c>
      <c r="R361" s="12" t="s">
        <v>249</v>
      </c>
      <c r="S361" s="12" t="s">
        <v>1531</v>
      </c>
      <c r="T361" s="12" t="s">
        <v>805</v>
      </c>
      <c r="U361" s="116">
        <v>1234.9259999999999</v>
      </c>
      <c r="V361" s="116">
        <v>2015.442</v>
      </c>
      <c r="W361" s="120">
        <v>0.62006578999999995</v>
      </c>
      <c r="X361" s="116">
        <v>2015.442</v>
      </c>
      <c r="Y361" s="120">
        <v>0.62006578999999995</v>
      </c>
      <c r="Z361" s="12" t="s">
        <v>249</v>
      </c>
      <c r="AA361" s="12" t="s">
        <v>1531</v>
      </c>
      <c r="AB361" s="12" t="s">
        <v>2825</v>
      </c>
      <c r="AC361" s="116">
        <v>1234.9259999999999</v>
      </c>
      <c r="AD361" s="116">
        <v>2015.442</v>
      </c>
      <c r="AE361" s="120">
        <v>0.62006578999999995</v>
      </c>
      <c r="AF361" s="12" t="s">
        <v>1552</v>
      </c>
    </row>
    <row r="362" spans="2:32" ht="28.8" x14ac:dyDescent="0.3">
      <c r="B362" s="12" t="s">
        <v>1105</v>
      </c>
      <c r="C362" s="12" t="s">
        <v>304</v>
      </c>
      <c r="D362" s="12" t="s">
        <v>330</v>
      </c>
      <c r="E362" s="12" t="s">
        <v>2839</v>
      </c>
      <c r="F362" s="12" t="s">
        <v>2950</v>
      </c>
      <c r="G362" s="12" t="s">
        <v>2956</v>
      </c>
      <c r="H362" s="12" t="s">
        <v>1535</v>
      </c>
      <c r="I362" s="12" t="s">
        <v>1110</v>
      </c>
      <c r="J362" s="12" t="s">
        <v>1169</v>
      </c>
      <c r="K362" s="12" t="s">
        <v>1110</v>
      </c>
      <c r="L362" s="12" t="s">
        <v>1157</v>
      </c>
      <c r="M362" s="12" t="s">
        <v>1170</v>
      </c>
      <c r="N362" s="12" t="s">
        <v>254</v>
      </c>
      <c r="O362" s="12">
        <v>39</v>
      </c>
      <c r="P362" s="116">
        <v>539.37</v>
      </c>
      <c r="Q362" s="12">
        <v>0</v>
      </c>
      <c r="R362" s="12" t="s">
        <v>246</v>
      </c>
      <c r="S362" s="12" t="s">
        <v>1531</v>
      </c>
      <c r="T362" s="12" t="s">
        <v>805</v>
      </c>
      <c r="U362" s="116">
        <v>220.22909999999999</v>
      </c>
      <c r="V362" s="116">
        <v>319.14089999999999</v>
      </c>
      <c r="W362" s="120">
        <v>0.59169196999999996</v>
      </c>
      <c r="X362" s="116">
        <v>319.14089999999999</v>
      </c>
      <c r="Y362" s="120">
        <v>0.59169196999999996</v>
      </c>
      <c r="Z362" s="12" t="s">
        <v>246</v>
      </c>
      <c r="AA362" s="12" t="s">
        <v>1531</v>
      </c>
      <c r="AB362" s="12" t="s">
        <v>2825</v>
      </c>
      <c r="AC362" s="116">
        <v>220.22909999999999</v>
      </c>
      <c r="AD362" s="116">
        <v>319.14089999999999</v>
      </c>
      <c r="AE362" s="120">
        <v>0.59169196999999996</v>
      </c>
      <c r="AF362" s="12" t="s">
        <v>1552</v>
      </c>
    </row>
    <row r="363" spans="2:32" ht="28.8" x14ac:dyDescent="0.3">
      <c r="B363" s="12" t="s">
        <v>1105</v>
      </c>
      <c r="C363" s="12" t="s">
        <v>304</v>
      </c>
      <c r="D363" s="12" t="s">
        <v>330</v>
      </c>
      <c r="E363" s="12" t="s">
        <v>2839</v>
      </c>
      <c r="F363" s="12" t="s">
        <v>2950</v>
      </c>
      <c r="G363" s="12" t="s">
        <v>2956</v>
      </c>
      <c r="H363" s="12" t="s">
        <v>1535</v>
      </c>
      <c r="I363" s="12" t="s">
        <v>1176</v>
      </c>
      <c r="J363" s="12" t="s">
        <v>1175</v>
      </c>
      <c r="K363" s="12" t="s">
        <v>1176</v>
      </c>
      <c r="L363" s="12" t="s">
        <v>1111</v>
      </c>
      <c r="M363" s="12" t="s">
        <v>1177</v>
      </c>
      <c r="N363" s="12" t="s">
        <v>256</v>
      </c>
      <c r="O363" s="12">
        <v>204</v>
      </c>
      <c r="P363" s="116">
        <v>263.36399999999998</v>
      </c>
      <c r="Q363" s="12">
        <v>0</v>
      </c>
      <c r="R363" s="12" t="s">
        <v>262</v>
      </c>
      <c r="S363" s="12" t="s">
        <v>1531</v>
      </c>
      <c r="T363" s="12" t="s">
        <v>2826</v>
      </c>
      <c r="U363" s="116">
        <v>389.23200000000003</v>
      </c>
      <c r="V363" s="116">
        <v>-125.86799999999999</v>
      </c>
      <c r="W363" s="120">
        <v>-0.47792409000000002</v>
      </c>
      <c r="X363" s="116">
        <v>0</v>
      </c>
      <c r="Y363" s="120">
        <v>0</v>
      </c>
      <c r="Z363" s="12" t="s">
        <v>256</v>
      </c>
      <c r="AA363" s="12" t="s">
        <v>346</v>
      </c>
      <c r="AB363" s="12" t="s">
        <v>2827</v>
      </c>
      <c r="AC363" s="116">
        <v>263.36399999999998</v>
      </c>
      <c r="AD363" s="116">
        <v>0</v>
      </c>
      <c r="AE363" s="120">
        <v>0</v>
      </c>
      <c r="AF363" s="12" t="s">
        <v>1552</v>
      </c>
    </row>
    <row r="364" spans="2:32" ht="28.8" x14ac:dyDescent="0.3">
      <c r="B364" s="12" t="s">
        <v>1105</v>
      </c>
      <c r="C364" s="12" t="s">
        <v>304</v>
      </c>
      <c r="D364" s="12" t="s">
        <v>330</v>
      </c>
      <c r="E364" s="12" t="s">
        <v>2839</v>
      </c>
      <c r="F364" s="12" t="s">
        <v>2950</v>
      </c>
      <c r="G364" s="12" t="s">
        <v>2956</v>
      </c>
      <c r="H364" s="12" t="s">
        <v>1535</v>
      </c>
      <c r="I364" s="12" t="s">
        <v>1176</v>
      </c>
      <c r="J364" s="12" t="s">
        <v>1181</v>
      </c>
      <c r="K364" s="12" t="s">
        <v>1176</v>
      </c>
      <c r="L364" s="12" t="s">
        <v>1111</v>
      </c>
      <c r="M364" s="12" t="s">
        <v>1182</v>
      </c>
      <c r="N364" s="12" t="s">
        <v>256</v>
      </c>
      <c r="O364" s="12">
        <v>309</v>
      </c>
      <c r="P364" s="116">
        <v>598.37850000000003</v>
      </c>
      <c r="Q364" s="12">
        <v>0</v>
      </c>
      <c r="R364" s="12" t="s">
        <v>262</v>
      </c>
      <c r="S364" s="12" t="s">
        <v>1531</v>
      </c>
      <c r="T364" s="12" t="s">
        <v>805</v>
      </c>
      <c r="U364" s="116">
        <v>338.1696</v>
      </c>
      <c r="V364" s="116">
        <v>260.20890000000003</v>
      </c>
      <c r="W364" s="120">
        <v>0.43485669999999998</v>
      </c>
      <c r="X364" s="116">
        <v>260.20890000000003</v>
      </c>
      <c r="Y364" s="120">
        <v>0.43485669999999998</v>
      </c>
      <c r="Z364" s="12" t="s">
        <v>262</v>
      </c>
      <c r="AA364" s="12" t="s">
        <v>1531</v>
      </c>
      <c r="AB364" s="12" t="s">
        <v>2825</v>
      </c>
      <c r="AC364" s="116">
        <v>338.1696</v>
      </c>
      <c r="AD364" s="116">
        <v>260.20890000000003</v>
      </c>
      <c r="AE364" s="120">
        <v>0.43485669999999998</v>
      </c>
      <c r="AF364" s="12" t="s">
        <v>1552</v>
      </c>
    </row>
    <row r="365" spans="2:32" ht="28.8" x14ac:dyDescent="0.3">
      <c r="B365" s="12" t="s">
        <v>1105</v>
      </c>
      <c r="C365" s="12" t="s">
        <v>304</v>
      </c>
      <c r="D365" s="12" t="s">
        <v>330</v>
      </c>
      <c r="E365" s="12" t="s">
        <v>2839</v>
      </c>
      <c r="F365" s="12" t="s">
        <v>2950</v>
      </c>
      <c r="G365" s="12" t="s">
        <v>2956</v>
      </c>
      <c r="H365" s="12" t="s">
        <v>1535</v>
      </c>
      <c r="I365" s="12" t="s">
        <v>1176</v>
      </c>
      <c r="J365" s="12" t="s">
        <v>1185</v>
      </c>
      <c r="K365" s="12" t="s">
        <v>1176</v>
      </c>
      <c r="L365" s="12" t="s">
        <v>1111</v>
      </c>
      <c r="M365" s="12" t="s">
        <v>1186</v>
      </c>
      <c r="N365" s="12" t="s">
        <v>256</v>
      </c>
      <c r="O365" s="12">
        <v>281</v>
      </c>
      <c r="P365" s="116">
        <v>703.06200000000001</v>
      </c>
      <c r="Q365" s="12">
        <v>0</v>
      </c>
      <c r="R365" s="12" t="s">
        <v>262</v>
      </c>
      <c r="S365" s="12" t="s">
        <v>1531</v>
      </c>
      <c r="T365" s="12" t="s">
        <v>805</v>
      </c>
      <c r="U365" s="116">
        <v>289.28949999999998</v>
      </c>
      <c r="V365" s="116">
        <v>413.77249999999998</v>
      </c>
      <c r="W365" s="120">
        <v>0.58852917999999999</v>
      </c>
      <c r="X365" s="116">
        <v>413.77249999999998</v>
      </c>
      <c r="Y365" s="120">
        <v>0.58852917999999999</v>
      </c>
      <c r="Z365" s="12" t="s">
        <v>262</v>
      </c>
      <c r="AA365" s="12" t="s">
        <v>1531</v>
      </c>
      <c r="AB365" s="12" t="s">
        <v>2825</v>
      </c>
      <c r="AC365" s="116">
        <v>289.28949999999998</v>
      </c>
      <c r="AD365" s="116">
        <v>413.77249999999998</v>
      </c>
      <c r="AE365" s="120">
        <v>0.58852917999999999</v>
      </c>
      <c r="AF365" s="12" t="s">
        <v>1552</v>
      </c>
    </row>
    <row r="366" spans="2:32" ht="28.8" x14ac:dyDescent="0.3">
      <c r="B366" s="12" t="s">
        <v>1105</v>
      </c>
      <c r="C366" s="12" t="s">
        <v>304</v>
      </c>
      <c r="D366" s="12" t="s">
        <v>330</v>
      </c>
      <c r="E366" s="12" t="s">
        <v>2839</v>
      </c>
      <c r="F366" s="12" t="s">
        <v>2950</v>
      </c>
      <c r="G366" s="12" t="s">
        <v>2956</v>
      </c>
      <c r="H366" s="12" t="s">
        <v>1535</v>
      </c>
      <c r="I366" s="12" t="s">
        <v>1176</v>
      </c>
      <c r="J366" s="12" t="s">
        <v>1189</v>
      </c>
      <c r="K366" s="12" t="s">
        <v>1176</v>
      </c>
      <c r="L366" s="12" t="s">
        <v>1132</v>
      </c>
      <c r="M366" s="12" t="s">
        <v>1190</v>
      </c>
      <c r="N366" s="12" t="s">
        <v>256</v>
      </c>
      <c r="O366" s="12">
        <v>318</v>
      </c>
      <c r="P366" s="116">
        <v>1249.74</v>
      </c>
      <c r="Q366" s="12">
        <v>0</v>
      </c>
      <c r="R366" s="12" t="s">
        <v>262</v>
      </c>
      <c r="S366" s="12" t="s">
        <v>1531</v>
      </c>
      <c r="T366" s="12" t="s">
        <v>2826</v>
      </c>
      <c r="U366" s="116">
        <v>1580.0784000000001</v>
      </c>
      <c r="V366" s="116">
        <v>-330.33839999999998</v>
      </c>
      <c r="W366" s="120">
        <v>-0.2643257</v>
      </c>
      <c r="X366" s="116">
        <v>0</v>
      </c>
      <c r="Y366" s="120">
        <v>0</v>
      </c>
      <c r="Z366" s="12" t="s">
        <v>256</v>
      </c>
      <c r="AA366" s="12" t="s">
        <v>346</v>
      </c>
      <c r="AB366" s="12" t="s">
        <v>2827</v>
      </c>
      <c r="AC366" s="116">
        <v>1249.74</v>
      </c>
      <c r="AD366" s="116">
        <v>0</v>
      </c>
      <c r="AE366" s="120">
        <v>0</v>
      </c>
      <c r="AF366" s="12" t="s">
        <v>1552</v>
      </c>
    </row>
    <row r="367" spans="2:32" ht="28.8" x14ac:dyDescent="0.3">
      <c r="B367" s="12" t="s">
        <v>1105</v>
      </c>
      <c r="C367" s="12" t="s">
        <v>304</v>
      </c>
      <c r="D367" s="12" t="s">
        <v>330</v>
      </c>
      <c r="E367" s="12" t="s">
        <v>2839</v>
      </c>
      <c r="F367" s="12" t="s">
        <v>2950</v>
      </c>
      <c r="G367" s="12" t="s">
        <v>2956</v>
      </c>
      <c r="H367" s="12" t="s">
        <v>1535</v>
      </c>
      <c r="I367" s="12" t="s">
        <v>1176</v>
      </c>
      <c r="J367" s="12" t="s">
        <v>1193</v>
      </c>
      <c r="K367" s="12" t="s">
        <v>1176</v>
      </c>
      <c r="L367" s="12" t="s">
        <v>1132</v>
      </c>
      <c r="M367" s="12" t="s">
        <v>1194</v>
      </c>
      <c r="N367" s="12" t="s">
        <v>256</v>
      </c>
      <c r="O367" s="12">
        <v>36</v>
      </c>
      <c r="P367" s="116">
        <v>149.68799999999999</v>
      </c>
      <c r="Q367" s="12">
        <v>0</v>
      </c>
      <c r="R367" s="12" t="s">
        <v>262</v>
      </c>
      <c r="S367" s="12" t="s">
        <v>1531</v>
      </c>
      <c r="T367" s="12" t="s">
        <v>805</v>
      </c>
      <c r="U367" s="116">
        <v>73.602000000000004</v>
      </c>
      <c r="V367" s="116">
        <v>76.085999999999999</v>
      </c>
      <c r="W367" s="120">
        <v>0.50829725999999997</v>
      </c>
      <c r="X367" s="116">
        <v>76.085999999999999</v>
      </c>
      <c r="Y367" s="120">
        <v>0.50829725999999997</v>
      </c>
      <c r="Z367" s="12" t="s">
        <v>262</v>
      </c>
      <c r="AA367" s="12" t="s">
        <v>1531</v>
      </c>
      <c r="AB367" s="12" t="s">
        <v>2825</v>
      </c>
      <c r="AC367" s="116">
        <v>73.602000000000004</v>
      </c>
      <c r="AD367" s="116">
        <v>76.085999999999999</v>
      </c>
      <c r="AE367" s="120">
        <v>0.50829725999999997</v>
      </c>
      <c r="AF367" s="12" t="s">
        <v>1552</v>
      </c>
    </row>
    <row r="368" spans="2:32" ht="28.8" x14ac:dyDescent="0.3">
      <c r="B368" s="12" t="s">
        <v>1105</v>
      </c>
      <c r="C368" s="12" t="s">
        <v>304</v>
      </c>
      <c r="D368" s="12" t="s">
        <v>330</v>
      </c>
      <c r="E368" s="12" t="s">
        <v>2839</v>
      </c>
      <c r="F368" s="12" t="s">
        <v>2950</v>
      </c>
      <c r="G368" s="12" t="s">
        <v>2956</v>
      </c>
      <c r="H368" s="12" t="s">
        <v>1535</v>
      </c>
      <c r="I368" s="12" t="s">
        <v>1176</v>
      </c>
      <c r="J368" s="12" t="s">
        <v>1197</v>
      </c>
      <c r="K368" s="12" t="s">
        <v>1176</v>
      </c>
      <c r="L368" s="12" t="s">
        <v>1132</v>
      </c>
      <c r="M368" s="12" t="s">
        <v>1198</v>
      </c>
      <c r="N368" s="12" t="s">
        <v>256</v>
      </c>
      <c r="O368" s="12">
        <v>87</v>
      </c>
      <c r="P368" s="116">
        <v>410.29199999999997</v>
      </c>
      <c r="Q368" s="12">
        <v>0</v>
      </c>
      <c r="R368" s="12" t="s">
        <v>262</v>
      </c>
      <c r="S368" s="12" t="s">
        <v>1531</v>
      </c>
      <c r="T368" s="12" t="s">
        <v>2826</v>
      </c>
      <c r="U368" s="116">
        <v>440.93340000000001</v>
      </c>
      <c r="V368" s="116">
        <v>-30.641400000000001</v>
      </c>
      <c r="W368" s="120">
        <v>-7.4681929999999994E-2</v>
      </c>
      <c r="X368" s="116">
        <v>0</v>
      </c>
      <c r="Y368" s="120">
        <v>0</v>
      </c>
      <c r="Z368" s="12" t="s">
        <v>256</v>
      </c>
      <c r="AA368" s="12" t="s">
        <v>346</v>
      </c>
      <c r="AB368" s="12" t="s">
        <v>2827</v>
      </c>
      <c r="AC368" s="116">
        <v>410.29199999999997</v>
      </c>
      <c r="AD368" s="116">
        <v>0</v>
      </c>
      <c r="AE368" s="120">
        <v>0</v>
      </c>
      <c r="AF368" s="12" t="s">
        <v>1552</v>
      </c>
    </row>
    <row r="369" spans="2:32" ht="28.8" x14ac:dyDescent="0.3">
      <c r="B369" s="12" t="s">
        <v>1105</v>
      </c>
      <c r="C369" s="12" t="s">
        <v>304</v>
      </c>
      <c r="D369" s="12" t="s">
        <v>330</v>
      </c>
      <c r="E369" s="12" t="s">
        <v>2839</v>
      </c>
      <c r="F369" s="12" t="s">
        <v>2950</v>
      </c>
      <c r="G369" s="12" t="s">
        <v>2956</v>
      </c>
      <c r="H369" s="12" t="s">
        <v>1535</v>
      </c>
      <c r="I369" s="12" t="s">
        <v>1176</v>
      </c>
      <c r="J369" s="12" t="s">
        <v>1201</v>
      </c>
      <c r="K369" s="12" t="s">
        <v>1176</v>
      </c>
      <c r="L369" s="12" t="s">
        <v>1132</v>
      </c>
      <c r="M369" s="12" t="s">
        <v>1202</v>
      </c>
      <c r="N369" s="12" t="s">
        <v>256</v>
      </c>
      <c r="O369" s="12">
        <v>596</v>
      </c>
      <c r="P369" s="116">
        <v>3558.12</v>
      </c>
      <c r="Q369" s="12">
        <v>0</v>
      </c>
      <c r="R369" s="12"/>
      <c r="S369" s="12"/>
      <c r="T369" s="12"/>
      <c r="U369" s="116">
        <v>0</v>
      </c>
      <c r="V369" s="116"/>
      <c r="W369" s="120"/>
      <c r="X369" s="116">
        <v>0</v>
      </c>
      <c r="Y369" s="120">
        <v>0</v>
      </c>
      <c r="Z369" s="12" t="s">
        <v>256</v>
      </c>
      <c r="AA369" s="12" t="s">
        <v>346</v>
      </c>
      <c r="AB369" s="12" t="s">
        <v>2827</v>
      </c>
      <c r="AC369" s="116">
        <v>3558.12</v>
      </c>
      <c r="AD369" s="116">
        <v>0</v>
      </c>
      <c r="AE369" s="120">
        <v>0</v>
      </c>
      <c r="AF369" s="12" t="s">
        <v>1552</v>
      </c>
    </row>
    <row r="370" spans="2:32" ht="28.8" x14ac:dyDescent="0.3">
      <c r="B370" s="12" t="s">
        <v>1105</v>
      </c>
      <c r="C370" s="12" t="s">
        <v>304</v>
      </c>
      <c r="D370" s="12" t="s">
        <v>330</v>
      </c>
      <c r="E370" s="12" t="s">
        <v>2839</v>
      </c>
      <c r="F370" s="12" t="s">
        <v>2950</v>
      </c>
      <c r="G370" s="12" t="s">
        <v>2956</v>
      </c>
      <c r="H370" s="12" t="s">
        <v>1535</v>
      </c>
      <c r="I370" s="12" t="s">
        <v>1176</v>
      </c>
      <c r="J370" s="12" t="s">
        <v>1205</v>
      </c>
      <c r="K370" s="12" t="s">
        <v>1176</v>
      </c>
      <c r="L370" s="12" t="s">
        <v>1157</v>
      </c>
      <c r="M370" s="12" t="s">
        <v>1206</v>
      </c>
      <c r="N370" s="12" t="s">
        <v>256</v>
      </c>
      <c r="O370" s="12">
        <v>137</v>
      </c>
      <c r="P370" s="116">
        <v>1764.56</v>
      </c>
      <c r="Q370" s="12">
        <v>0</v>
      </c>
      <c r="R370" s="12"/>
      <c r="S370" s="12"/>
      <c r="T370" s="12"/>
      <c r="U370" s="116">
        <v>0</v>
      </c>
      <c r="V370" s="116"/>
      <c r="W370" s="120"/>
      <c r="X370" s="116">
        <v>0</v>
      </c>
      <c r="Y370" s="120">
        <v>0</v>
      </c>
      <c r="Z370" s="12" t="s">
        <v>256</v>
      </c>
      <c r="AA370" s="12" t="s">
        <v>346</v>
      </c>
      <c r="AB370" s="12" t="s">
        <v>2827</v>
      </c>
      <c r="AC370" s="116">
        <v>1764.56</v>
      </c>
      <c r="AD370" s="116">
        <v>0</v>
      </c>
      <c r="AE370" s="120">
        <v>0</v>
      </c>
      <c r="AF370" s="12" t="s">
        <v>1552</v>
      </c>
    </row>
    <row r="371" spans="2:32" ht="28.8" x14ac:dyDescent="0.3">
      <c r="B371" s="12" t="s">
        <v>1105</v>
      </c>
      <c r="C371" s="12" t="s">
        <v>304</v>
      </c>
      <c r="D371" s="12" t="s">
        <v>330</v>
      </c>
      <c r="E371" s="12" t="s">
        <v>2839</v>
      </c>
      <c r="F371" s="12" t="s">
        <v>2950</v>
      </c>
      <c r="G371" s="12" t="s">
        <v>2956</v>
      </c>
      <c r="H371" s="12" t="s">
        <v>1535</v>
      </c>
      <c r="I371" s="12" t="s">
        <v>1176</v>
      </c>
      <c r="J371" s="12" t="s">
        <v>1209</v>
      </c>
      <c r="K371" s="12" t="s">
        <v>1176</v>
      </c>
      <c r="L371" s="12" t="s">
        <v>1157</v>
      </c>
      <c r="M371" s="12" t="s">
        <v>1210</v>
      </c>
      <c r="N371" s="12" t="s">
        <v>256</v>
      </c>
      <c r="O371" s="12">
        <v>359</v>
      </c>
      <c r="P371" s="116">
        <v>6321.99</v>
      </c>
      <c r="Q371" s="12">
        <v>0</v>
      </c>
      <c r="R371" s="12" t="s">
        <v>262</v>
      </c>
      <c r="S371" s="12" t="s">
        <v>1531</v>
      </c>
      <c r="T371" s="12" t="s">
        <v>805</v>
      </c>
      <c r="U371" s="116">
        <v>6106.4105</v>
      </c>
      <c r="V371" s="116">
        <v>215.5795</v>
      </c>
      <c r="W371" s="120">
        <v>3.4099940000000002E-2</v>
      </c>
      <c r="X371" s="116">
        <v>215.5795</v>
      </c>
      <c r="Y371" s="120">
        <v>3.4099940000000002E-2</v>
      </c>
      <c r="Z371" s="12" t="s">
        <v>262</v>
      </c>
      <c r="AA371" s="12" t="s">
        <v>1531</v>
      </c>
      <c r="AB371" s="12" t="s">
        <v>2825</v>
      </c>
      <c r="AC371" s="116">
        <v>6106.4105</v>
      </c>
      <c r="AD371" s="116">
        <v>215.5795</v>
      </c>
      <c r="AE371" s="120">
        <v>3.4099940000000002E-2</v>
      </c>
      <c r="AF371" s="12" t="s">
        <v>1552</v>
      </c>
    </row>
    <row r="372" spans="2:32" ht="28.8" x14ac:dyDescent="0.3">
      <c r="B372" s="12" t="s">
        <v>1105</v>
      </c>
      <c r="C372" s="12" t="s">
        <v>304</v>
      </c>
      <c r="D372" s="12" t="s">
        <v>330</v>
      </c>
      <c r="E372" s="12" t="s">
        <v>2839</v>
      </c>
      <c r="F372" s="12" t="s">
        <v>2950</v>
      </c>
      <c r="G372" s="12" t="s">
        <v>2956</v>
      </c>
      <c r="H372" s="12" t="s">
        <v>1535</v>
      </c>
      <c r="I372" s="12" t="s">
        <v>1176</v>
      </c>
      <c r="J372" s="12" t="s">
        <v>1213</v>
      </c>
      <c r="K372" s="12" t="s">
        <v>1176</v>
      </c>
      <c r="L372" s="12" t="s">
        <v>1157</v>
      </c>
      <c r="M372" s="12" t="s">
        <v>1214</v>
      </c>
      <c r="N372" s="12" t="s">
        <v>256</v>
      </c>
      <c r="O372" s="12">
        <v>310</v>
      </c>
      <c r="P372" s="116">
        <v>7092.8</v>
      </c>
      <c r="Q372" s="12">
        <v>0</v>
      </c>
      <c r="R372" s="12" t="s">
        <v>262</v>
      </c>
      <c r="S372" s="12" t="s">
        <v>1531</v>
      </c>
      <c r="T372" s="12" t="s">
        <v>805</v>
      </c>
      <c r="U372" s="116">
        <v>5616.7039999999997</v>
      </c>
      <c r="V372" s="116">
        <v>1476.096</v>
      </c>
      <c r="W372" s="120">
        <v>0.20811188999999999</v>
      </c>
      <c r="X372" s="116">
        <v>1476.096</v>
      </c>
      <c r="Y372" s="120">
        <v>0.20811188999999999</v>
      </c>
      <c r="Z372" s="12" t="s">
        <v>262</v>
      </c>
      <c r="AA372" s="12" t="s">
        <v>1531</v>
      </c>
      <c r="AB372" s="12" t="s">
        <v>2825</v>
      </c>
      <c r="AC372" s="116">
        <v>5616.7039999999997</v>
      </c>
      <c r="AD372" s="116">
        <v>1476.096</v>
      </c>
      <c r="AE372" s="120">
        <v>0.20811188999999999</v>
      </c>
      <c r="AF372" s="12" t="s">
        <v>1552</v>
      </c>
    </row>
    <row r="373" spans="2:32" ht="28.8" x14ac:dyDescent="0.3">
      <c r="B373" s="12" t="s">
        <v>1105</v>
      </c>
      <c r="C373" s="12" t="s">
        <v>304</v>
      </c>
      <c r="D373" s="12" t="s">
        <v>330</v>
      </c>
      <c r="E373" s="12" t="s">
        <v>2839</v>
      </c>
      <c r="F373" s="12" t="s">
        <v>2950</v>
      </c>
      <c r="G373" s="12" t="s">
        <v>2956</v>
      </c>
      <c r="H373" s="12" t="s">
        <v>1535</v>
      </c>
      <c r="I373" s="12" t="s">
        <v>1218</v>
      </c>
      <c r="J373" s="12" t="s">
        <v>1217</v>
      </c>
      <c r="K373" s="12" t="s">
        <v>1218</v>
      </c>
      <c r="L373" s="12" t="s">
        <v>1111</v>
      </c>
      <c r="M373" s="12" t="s">
        <v>1219</v>
      </c>
      <c r="N373" s="12" t="s">
        <v>259</v>
      </c>
      <c r="O373" s="12">
        <v>152</v>
      </c>
      <c r="P373" s="116">
        <v>3508.16</v>
      </c>
      <c r="Q373" s="12"/>
      <c r="R373" s="12"/>
      <c r="S373" s="12"/>
      <c r="T373" s="12"/>
      <c r="U373" s="116">
        <v>0</v>
      </c>
      <c r="V373" s="116"/>
      <c r="W373" s="120"/>
      <c r="X373" s="116">
        <v>0</v>
      </c>
      <c r="Y373" s="120">
        <v>0</v>
      </c>
      <c r="Z373" s="12" t="s">
        <v>259</v>
      </c>
      <c r="AA373" s="12" t="s">
        <v>346</v>
      </c>
      <c r="AB373" s="12" t="s">
        <v>2827</v>
      </c>
      <c r="AC373" s="116">
        <v>3508.16</v>
      </c>
      <c r="AD373" s="116">
        <v>0</v>
      </c>
      <c r="AE373" s="120">
        <v>0</v>
      </c>
      <c r="AF373" s="12" t="s">
        <v>1552</v>
      </c>
    </row>
    <row r="374" spans="2:32" ht="28.8" x14ac:dyDescent="0.3">
      <c r="B374" s="12" t="s">
        <v>1105</v>
      </c>
      <c r="C374" s="12" t="s">
        <v>304</v>
      </c>
      <c r="D374" s="12" t="s">
        <v>330</v>
      </c>
      <c r="E374" s="12" t="s">
        <v>2839</v>
      </c>
      <c r="F374" s="12" t="s">
        <v>2950</v>
      </c>
      <c r="G374" s="12" t="s">
        <v>2956</v>
      </c>
      <c r="H374" s="12" t="s">
        <v>1535</v>
      </c>
      <c r="I374" s="12" t="s">
        <v>1218</v>
      </c>
      <c r="J374" s="12" t="s">
        <v>1222</v>
      </c>
      <c r="K374" s="12" t="s">
        <v>1218</v>
      </c>
      <c r="L374" s="12" t="s">
        <v>1111</v>
      </c>
      <c r="M374" s="12" t="s">
        <v>1223</v>
      </c>
      <c r="N374" s="12" t="s">
        <v>259</v>
      </c>
      <c r="O374" s="12">
        <v>416</v>
      </c>
      <c r="P374" s="116">
        <v>11856</v>
      </c>
      <c r="Q374" s="12"/>
      <c r="R374" s="12"/>
      <c r="S374" s="12"/>
      <c r="T374" s="12"/>
      <c r="U374" s="116">
        <v>0</v>
      </c>
      <c r="V374" s="116"/>
      <c r="W374" s="120"/>
      <c r="X374" s="116">
        <v>0</v>
      </c>
      <c r="Y374" s="120">
        <v>0</v>
      </c>
      <c r="Z374" s="12" t="s">
        <v>259</v>
      </c>
      <c r="AA374" s="12" t="s">
        <v>346</v>
      </c>
      <c r="AB374" s="12" t="s">
        <v>2827</v>
      </c>
      <c r="AC374" s="116">
        <v>11856</v>
      </c>
      <c r="AD374" s="116">
        <v>0</v>
      </c>
      <c r="AE374" s="120">
        <v>0</v>
      </c>
      <c r="AF374" s="12" t="s">
        <v>1552</v>
      </c>
    </row>
    <row r="375" spans="2:32" ht="28.8" x14ac:dyDescent="0.3">
      <c r="B375" s="12" t="s">
        <v>1105</v>
      </c>
      <c r="C375" s="12" t="s">
        <v>304</v>
      </c>
      <c r="D375" s="12" t="s">
        <v>330</v>
      </c>
      <c r="E375" s="12" t="s">
        <v>2839</v>
      </c>
      <c r="F375" s="12" t="s">
        <v>2950</v>
      </c>
      <c r="G375" s="12" t="s">
        <v>2956</v>
      </c>
      <c r="H375" s="12" t="s">
        <v>1535</v>
      </c>
      <c r="I375" s="12" t="s">
        <v>1218</v>
      </c>
      <c r="J375" s="12" t="s">
        <v>1226</v>
      </c>
      <c r="K375" s="12" t="s">
        <v>1218</v>
      </c>
      <c r="L375" s="12" t="s">
        <v>1111</v>
      </c>
      <c r="M375" s="12" t="s">
        <v>1227</v>
      </c>
      <c r="N375" s="12" t="s">
        <v>259</v>
      </c>
      <c r="O375" s="12">
        <v>584</v>
      </c>
      <c r="P375" s="116">
        <v>17826.016</v>
      </c>
      <c r="Q375" s="12"/>
      <c r="R375" s="12"/>
      <c r="S375" s="12"/>
      <c r="T375" s="12"/>
      <c r="U375" s="116">
        <v>0</v>
      </c>
      <c r="V375" s="116"/>
      <c r="W375" s="120"/>
      <c r="X375" s="116">
        <v>0</v>
      </c>
      <c r="Y375" s="120">
        <v>0</v>
      </c>
      <c r="Z375" s="12" t="s">
        <v>259</v>
      </c>
      <c r="AA375" s="12" t="s">
        <v>346</v>
      </c>
      <c r="AB375" s="12" t="s">
        <v>2827</v>
      </c>
      <c r="AC375" s="116">
        <v>17826.016</v>
      </c>
      <c r="AD375" s="116">
        <v>0</v>
      </c>
      <c r="AE375" s="120">
        <v>0</v>
      </c>
      <c r="AF375" s="12" t="s">
        <v>1552</v>
      </c>
    </row>
    <row r="376" spans="2:32" ht="28.8" x14ac:dyDescent="0.3">
      <c r="B376" s="12" t="s">
        <v>1105</v>
      </c>
      <c r="C376" s="12" t="s">
        <v>304</v>
      </c>
      <c r="D376" s="12" t="s">
        <v>330</v>
      </c>
      <c r="E376" s="12" t="s">
        <v>2839</v>
      </c>
      <c r="F376" s="12" t="s">
        <v>2950</v>
      </c>
      <c r="G376" s="12" t="s">
        <v>2956</v>
      </c>
      <c r="H376" s="12" t="s">
        <v>1535</v>
      </c>
      <c r="I376" s="12" t="s">
        <v>1218</v>
      </c>
      <c r="J376" s="12" t="s">
        <v>1230</v>
      </c>
      <c r="K376" s="12" t="s">
        <v>1218</v>
      </c>
      <c r="L376" s="12" t="s">
        <v>1132</v>
      </c>
      <c r="M376" s="12" t="s">
        <v>1231</v>
      </c>
      <c r="N376" s="12" t="s">
        <v>259</v>
      </c>
      <c r="O376" s="12">
        <v>562</v>
      </c>
      <c r="P376" s="116">
        <v>27672.880000000001</v>
      </c>
      <c r="Q376" s="12"/>
      <c r="R376" s="12"/>
      <c r="S376" s="12"/>
      <c r="T376" s="12"/>
      <c r="U376" s="116">
        <v>0</v>
      </c>
      <c r="V376" s="116"/>
      <c r="W376" s="120"/>
      <c r="X376" s="116">
        <v>0</v>
      </c>
      <c r="Y376" s="120">
        <v>0</v>
      </c>
      <c r="Z376" s="12" t="s">
        <v>259</v>
      </c>
      <c r="AA376" s="12" t="s">
        <v>346</v>
      </c>
      <c r="AB376" s="12" t="s">
        <v>2827</v>
      </c>
      <c r="AC376" s="116">
        <v>27672.880000000001</v>
      </c>
      <c r="AD376" s="116">
        <v>0</v>
      </c>
      <c r="AE376" s="120">
        <v>0</v>
      </c>
      <c r="AF376" s="12" t="s">
        <v>1552</v>
      </c>
    </row>
    <row r="377" spans="2:32" ht="28.8" x14ac:dyDescent="0.3">
      <c r="B377" s="12" t="s">
        <v>1105</v>
      </c>
      <c r="C377" s="12" t="s">
        <v>304</v>
      </c>
      <c r="D377" s="12" t="s">
        <v>330</v>
      </c>
      <c r="E377" s="12" t="s">
        <v>2839</v>
      </c>
      <c r="F377" s="12" t="s">
        <v>2950</v>
      </c>
      <c r="G377" s="12" t="s">
        <v>2956</v>
      </c>
      <c r="H377" s="12" t="s">
        <v>1535</v>
      </c>
      <c r="I377" s="12" t="s">
        <v>1218</v>
      </c>
      <c r="J377" s="12" t="s">
        <v>1234</v>
      </c>
      <c r="K377" s="12" t="s">
        <v>1218</v>
      </c>
      <c r="L377" s="12" t="s">
        <v>1132</v>
      </c>
      <c r="M377" s="12" t="s">
        <v>1235</v>
      </c>
      <c r="N377" s="12" t="s">
        <v>259</v>
      </c>
      <c r="O377" s="12">
        <v>372</v>
      </c>
      <c r="P377" s="116">
        <v>24886.799999999999</v>
      </c>
      <c r="Q377" s="12"/>
      <c r="R377" s="12"/>
      <c r="S377" s="12"/>
      <c r="T377" s="12"/>
      <c r="U377" s="116">
        <v>0</v>
      </c>
      <c r="V377" s="116"/>
      <c r="W377" s="120"/>
      <c r="X377" s="116">
        <v>0</v>
      </c>
      <c r="Y377" s="120">
        <v>0</v>
      </c>
      <c r="Z377" s="12" t="s">
        <v>259</v>
      </c>
      <c r="AA377" s="12" t="s">
        <v>346</v>
      </c>
      <c r="AB377" s="12" t="s">
        <v>2827</v>
      </c>
      <c r="AC377" s="116">
        <v>24886.799999999999</v>
      </c>
      <c r="AD377" s="116">
        <v>0</v>
      </c>
      <c r="AE377" s="120">
        <v>0</v>
      </c>
      <c r="AF377" s="12" t="s">
        <v>1552</v>
      </c>
    </row>
    <row r="378" spans="2:32" ht="28.8" x14ac:dyDescent="0.3">
      <c r="B378" s="12" t="s">
        <v>1105</v>
      </c>
      <c r="C378" s="12" t="s">
        <v>304</v>
      </c>
      <c r="D378" s="12" t="s">
        <v>330</v>
      </c>
      <c r="E378" s="12" t="s">
        <v>2839</v>
      </c>
      <c r="F378" s="12" t="s">
        <v>2950</v>
      </c>
      <c r="G378" s="12" t="s">
        <v>2956</v>
      </c>
      <c r="H378" s="12" t="s">
        <v>1535</v>
      </c>
      <c r="I378" s="12" t="s">
        <v>1218</v>
      </c>
      <c r="J378" s="12" t="s">
        <v>1238</v>
      </c>
      <c r="K378" s="12" t="s">
        <v>1218</v>
      </c>
      <c r="L378" s="12" t="s">
        <v>1132</v>
      </c>
      <c r="M378" s="12" t="s">
        <v>1239</v>
      </c>
      <c r="N378" s="12" t="s">
        <v>259</v>
      </c>
      <c r="O378" s="12">
        <v>82</v>
      </c>
      <c r="P378" s="116">
        <v>5574.36</v>
      </c>
      <c r="Q378" s="12"/>
      <c r="R378" s="12"/>
      <c r="S378" s="12"/>
      <c r="T378" s="12"/>
      <c r="U378" s="116">
        <v>0</v>
      </c>
      <c r="V378" s="116"/>
      <c r="W378" s="120"/>
      <c r="X378" s="116">
        <v>0</v>
      </c>
      <c r="Y378" s="120">
        <v>0</v>
      </c>
      <c r="Z378" s="12" t="s">
        <v>259</v>
      </c>
      <c r="AA378" s="12" t="s">
        <v>346</v>
      </c>
      <c r="AB378" s="12" t="s">
        <v>2827</v>
      </c>
      <c r="AC378" s="116">
        <v>5574.36</v>
      </c>
      <c r="AD378" s="116">
        <v>0</v>
      </c>
      <c r="AE378" s="120">
        <v>0</v>
      </c>
      <c r="AF378" s="12" t="s">
        <v>1552</v>
      </c>
    </row>
    <row r="379" spans="2:32" ht="28.8" x14ac:dyDescent="0.3">
      <c r="B379" s="12" t="s">
        <v>1105</v>
      </c>
      <c r="C379" s="12" t="s">
        <v>304</v>
      </c>
      <c r="D379" s="12" t="s">
        <v>330</v>
      </c>
      <c r="E379" s="12" t="s">
        <v>2839</v>
      </c>
      <c r="F379" s="12" t="s">
        <v>2950</v>
      </c>
      <c r="G379" s="12" t="s">
        <v>2956</v>
      </c>
      <c r="H379" s="12" t="s">
        <v>1535</v>
      </c>
      <c r="I379" s="12" t="s">
        <v>1218</v>
      </c>
      <c r="J379" s="12" t="s">
        <v>1242</v>
      </c>
      <c r="K379" s="12" t="s">
        <v>1218</v>
      </c>
      <c r="L379" s="12" t="s">
        <v>1132</v>
      </c>
      <c r="M379" s="12" t="s">
        <v>1243</v>
      </c>
      <c r="N379" s="12" t="s">
        <v>259</v>
      </c>
      <c r="O379" s="12">
        <v>345</v>
      </c>
      <c r="P379" s="116">
        <v>61065</v>
      </c>
      <c r="Q379" s="12"/>
      <c r="R379" s="12"/>
      <c r="S379" s="12"/>
      <c r="T379" s="12"/>
      <c r="U379" s="116">
        <v>0</v>
      </c>
      <c r="V379" s="116"/>
      <c r="W379" s="120"/>
      <c r="X379" s="116">
        <v>0</v>
      </c>
      <c r="Y379" s="120">
        <v>0</v>
      </c>
      <c r="Z379" s="12" t="s">
        <v>259</v>
      </c>
      <c r="AA379" s="12" t="s">
        <v>346</v>
      </c>
      <c r="AB379" s="12" t="s">
        <v>2827</v>
      </c>
      <c r="AC379" s="116">
        <v>61065</v>
      </c>
      <c r="AD379" s="116">
        <v>0</v>
      </c>
      <c r="AE379" s="120">
        <v>0</v>
      </c>
      <c r="AF379" s="12" t="s">
        <v>1552</v>
      </c>
    </row>
    <row r="380" spans="2:32" ht="28.8" x14ac:dyDescent="0.3">
      <c r="B380" s="12" t="s">
        <v>1105</v>
      </c>
      <c r="C380" s="12" t="s">
        <v>304</v>
      </c>
      <c r="D380" s="12" t="s">
        <v>330</v>
      </c>
      <c r="E380" s="12" t="s">
        <v>2839</v>
      </c>
      <c r="F380" s="12" t="s">
        <v>2950</v>
      </c>
      <c r="G380" s="12" t="s">
        <v>2956</v>
      </c>
      <c r="H380" s="12" t="s">
        <v>1535</v>
      </c>
      <c r="I380" s="12" t="s">
        <v>1218</v>
      </c>
      <c r="J380" s="12" t="s">
        <v>1246</v>
      </c>
      <c r="K380" s="12" t="s">
        <v>1218</v>
      </c>
      <c r="L380" s="12" t="s">
        <v>1157</v>
      </c>
      <c r="M380" s="12" t="s">
        <v>1247</v>
      </c>
      <c r="N380" s="12" t="s">
        <v>259</v>
      </c>
      <c r="O380" s="12">
        <v>522</v>
      </c>
      <c r="P380" s="116">
        <v>795528</v>
      </c>
      <c r="Q380" s="12"/>
      <c r="R380" s="12"/>
      <c r="S380" s="12"/>
      <c r="T380" s="12"/>
      <c r="U380" s="116">
        <v>0</v>
      </c>
      <c r="V380" s="116"/>
      <c r="W380" s="120"/>
      <c r="X380" s="116">
        <v>0</v>
      </c>
      <c r="Y380" s="120">
        <v>0</v>
      </c>
      <c r="Z380" s="12" t="s">
        <v>259</v>
      </c>
      <c r="AA380" s="12" t="s">
        <v>346</v>
      </c>
      <c r="AB380" s="12" t="s">
        <v>2827</v>
      </c>
      <c r="AC380" s="116">
        <v>795528</v>
      </c>
      <c r="AD380" s="116">
        <v>0</v>
      </c>
      <c r="AE380" s="120">
        <v>0</v>
      </c>
      <c r="AF380" s="12" t="s">
        <v>1552</v>
      </c>
    </row>
    <row r="381" spans="2:32" ht="28.8" x14ac:dyDescent="0.3">
      <c r="B381" s="12" t="s">
        <v>1105</v>
      </c>
      <c r="C381" s="12" t="s">
        <v>304</v>
      </c>
      <c r="D381" s="12" t="s">
        <v>330</v>
      </c>
      <c r="E381" s="12" t="s">
        <v>2839</v>
      </c>
      <c r="F381" s="12" t="s">
        <v>2950</v>
      </c>
      <c r="G381" s="12" t="s">
        <v>2956</v>
      </c>
      <c r="H381" s="12" t="s">
        <v>1535</v>
      </c>
      <c r="I381" s="12" t="s">
        <v>1218</v>
      </c>
      <c r="J381" s="12" t="s">
        <v>1250</v>
      </c>
      <c r="K381" s="12" t="s">
        <v>1218</v>
      </c>
      <c r="L381" s="12" t="s">
        <v>1157</v>
      </c>
      <c r="M381" s="12" t="s">
        <v>1251</v>
      </c>
      <c r="N381" s="12" t="s">
        <v>259</v>
      </c>
      <c r="O381" s="12">
        <v>303</v>
      </c>
      <c r="P381" s="116">
        <v>218250.9</v>
      </c>
      <c r="Q381" s="12"/>
      <c r="R381" s="12"/>
      <c r="S381" s="12"/>
      <c r="T381" s="12"/>
      <c r="U381" s="116">
        <v>0</v>
      </c>
      <c r="V381" s="116"/>
      <c r="W381" s="120"/>
      <c r="X381" s="116">
        <v>0</v>
      </c>
      <c r="Y381" s="120">
        <v>0</v>
      </c>
      <c r="Z381" s="12" t="s">
        <v>259</v>
      </c>
      <c r="AA381" s="12" t="s">
        <v>346</v>
      </c>
      <c r="AB381" s="12" t="s">
        <v>2827</v>
      </c>
      <c r="AC381" s="116">
        <v>218250.9</v>
      </c>
      <c r="AD381" s="116">
        <v>0</v>
      </c>
      <c r="AE381" s="120">
        <v>0</v>
      </c>
      <c r="AF381" s="12" t="s">
        <v>1552</v>
      </c>
    </row>
    <row r="382" spans="2:32" ht="28.8" x14ac:dyDescent="0.3">
      <c r="B382" s="12" t="s">
        <v>1105</v>
      </c>
      <c r="C382" s="12" t="s">
        <v>304</v>
      </c>
      <c r="D382" s="12" t="s">
        <v>330</v>
      </c>
      <c r="E382" s="12" t="s">
        <v>2839</v>
      </c>
      <c r="F382" s="12" t="s">
        <v>2950</v>
      </c>
      <c r="G382" s="12" t="s">
        <v>2956</v>
      </c>
      <c r="H382" s="12" t="s">
        <v>1535</v>
      </c>
      <c r="I382" s="12" t="s">
        <v>1218</v>
      </c>
      <c r="J382" s="12" t="s">
        <v>1254</v>
      </c>
      <c r="K382" s="12" t="s">
        <v>1218</v>
      </c>
      <c r="L382" s="12" t="s">
        <v>1157</v>
      </c>
      <c r="M382" s="12" t="s">
        <v>1255</v>
      </c>
      <c r="N382" s="12" t="s">
        <v>259</v>
      </c>
      <c r="O382" s="12">
        <v>229</v>
      </c>
      <c r="P382" s="116">
        <v>459259.5</v>
      </c>
      <c r="Q382" s="12"/>
      <c r="R382" s="12"/>
      <c r="S382" s="12"/>
      <c r="T382" s="12"/>
      <c r="U382" s="116">
        <v>0</v>
      </c>
      <c r="V382" s="116"/>
      <c r="W382" s="120"/>
      <c r="X382" s="116">
        <v>0</v>
      </c>
      <c r="Y382" s="120">
        <v>0</v>
      </c>
      <c r="Z382" s="12" t="s">
        <v>259</v>
      </c>
      <c r="AA382" s="12" t="s">
        <v>346</v>
      </c>
      <c r="AB382" s="12" t="s">
        <v>2827</v>
      </c>
      <c r="AC382" s="116">
        <v>459259.5</v>
      </c>
      <c r="AD382" s="116">
        <v>0</v>
      </c>
      <c r="AE382" s="120">
        <v>0</v>
      </c>
      <c r="AF382" s="12" t="s">
        <v>1552</v>
      </c>
    </row>
    <row r="383" spans="2:32" ht="28.8" x14ac:dyDescent="0.3">
      <c r="B383" s="12" t="s">
        <v>1105</v>
      </c>
      <c r="C383" s="12" t="s">
        <v>304</v>
      </c>
      <c r="D383" s="12" t="s">
        <v>330</v>
      </c>
      <c r="E383" s="12" t="s">
        <v>2839</v>
      </c>
      <c r="F383" s="12" t="s">
        <v>2950</v>
      </c>
      <c r="G383" s="12" t="s">
        <v>2956</v>
      </c>
      <c r="H383" s="12" t="s">
        <v>1535</v>
      </c>
      <c r="I383" s="12" t="s">
        <v>1259</v>
      </c>
      <c r="J383" s="12" t="s">
        <v>1258</v>
      </c>
      <c r="K383" s="12" t="s">
        <v>1259</v>
      </c>
      <c r="L383" s="12" t="s">
        <v>1111</v>
      </c>
      <c r="M383" s="12" t="s">
        <v>1260</v>
      </c>
      <c r="N383" s="12" t="s">
        <v>259</v>
      </c>
      <c r="O383" s="12">
        <v>548</v>
      </c>
      <c r="P383" s="116">
        <v>63622.8</v>
      </c>
      <c r="Q383" s="12">
        <v>0</v>
      </c>
      <c r="R383" s="12"/>
      <c r="S383" s="12"/>
      <c r="T383" s="12"/>
      <c r="U383" s="116">
        <v>0</v>
      </c>
      <c r="V383" s="116"/>
      <c r="W383" s="120"/>
      <c r="X383" s="116">
        <v>0</v>
      </c>
      <c r="Y383" s="120">
        <v>0</v>
      </c>
      <c r="Z383" s="12" t="s">
        <v>259</v>
      </c>
      <c r="AA383" s="12" t="s">
        <v>346</v>
      </c>
      <c r="AB383" s="12" t="s">
        <v>2827</v>
      </c>
      <c r="AC383" s="116">
        <v>63622.8</v>
      </c>
      <c r="AD383" s="116">
        <v>0</v>
      </c>
      <c r="AE383" s="120">
        <v>0</v>
      </c>
      <c r="AF383" s="12" t="s">
        <v>1552</v>
      </c>
    </row>
    <row r="384" spans="2:32" ht="28.8" x14ac:dyDescent="0.3">
      <c r="B384" s="12" t="s">
        <v>1105</v>
      </c>
      <c r="C384" s="12" t="s">
        <v>304</v>
      </c>
      <c r="D384" s="12" t="s">
        <v>330</v>
      </c>
      <c r="E384" s="12" t="s">
        <v>2839</v>
      </c>
      <c r="F384" s="12" t="s">
        <v>2950</v>
      </c>
      <c r="G384" s="12" t="s">
        <v>2956</v>
      </c>
      <c r="H384" s="12" t="s">
        <v>1535</v>
      </c>
      <c r="I384" s="12" t="s">
        <v>1259</v>
      </c>
      <c r="J384" s="12" t="s">
        <v>1263</v>
      </c>
      <c r="K384" s="12" t="s">
        <v>1259</v>
      </c>
      <c r="L384" s="12" t="s">
        <v>1132</v>
      </c>
      <c r="M384" s="12" t="s">
        <v>1264</v>
      </c>
      <c r="N384" s="12" t="s">
        <v>259</v>
      </c>
      <c r="O384" s="12">
        <v>305</v>
      </c>
      <c r="P384" s="116">
        <v>74969</v>
      </c>
      <c r="Q384" s="12">
        <v>0</v>
      </c>
      <c r="R384" s="12" t="s">
        <v>249</v>
      </c>
      <c r="S384" s="12" t="s">
        <v>1531</v>
      </c>
      <c r="T384" s="12" t="s">
        <v>805</v>
      </c>
      <c r="U384" s="116">
        <v>53912.898000000001</v>
      </c>
      <c r="V384" s="116">
        <v>21056.101999999999</v>
      </c>
      <c r="W384" s="120">
        <v>0.28086411999999999</v>
      </c>
      <c r="X384" s="116">
        <v>21056.101999999999</v>
      </c>
      <c r="Y384" s="120">
        <v>0.28086411999999999</v>
      </c>
      <c r="Z384" s="12" t="s">
        <v>249</v>
      </c>
      <c r="AA384" s="12" t="s">
        <v>1531</v>
      </c>
      <c r="AB384" s="12" t="s">
        <v>2825</v>
      </c>
      <c r="AC384" s="116">
        <v>53912.898000000001</v>
      </c>
      <c r="AD384" s="116">
        <v>21056.101999999999</v>
      </c>
      <c r="AE384" s="120">
        <v>0.28086411999999999</v>
      </c>
      <c r="AF384" s="12" t="s">
        <v>1552</v>
      </c>
    </row>
    <row r="385" spans="2:32" ht="28.8" x14ac:dyDescent="0.3">
      <c r="B385" s="12" t="s">
        <v>1105</v>
      </c>
      <c r="C385" s="12" t="s">
        <v>304</v>
      </c>
      <c r="D385" s="12" t="s">
        <v>330</v>
      </c>
      <c r="E385" s="12" t="s">
        <v>2839</v>
      </c>
      <c r="F385" s="12" t="s">
        <v>2950</v>
      </c>
      <c r="G385" s="12" t="s">
        <v>2956</v>
      </c>
      <c r="H385" s="12" t="s">
        <v>1535</v>
      </c>
      <c r="I385" s="12" t="s">
        <v>1259</v>
      </c>
      <c r="J385" s="12" t="s">
        <v>1267</v>
      </c>
      <c r="K385" s="12" t="s">
        <v>1259</v>
      </c>
      <c r="L385" s="12" t="s">
        <v>1157</v>
      </c>
      <c r="M385" s="12" t="s">
        <v>1268</v>
      </c>
      <c r="N385" s="12" t="s">
        <v>259</v>
      </c>
      <c r="O385" s="12">
        <v>292</v>
      </c>
      <c r="P385" s="116">
        <v>156950</v>
      </c>
      <c r="Q385" s="12">
        <v>0</v>
      </c>
      <c r="R385" s="12" t="s">
        <v>249</v>
      </c>
      <c r="S385" s="12" t="s">
        <v>1531</v>
      </c>
      <c r="T385" s="12" t="s">
        <v>805</v>
      </c>
      <c r="U385" s="116">
        <v>99636.24</v>
      </c>
      <c r="V385" s="116">
        <v>57313.760000000002</v>
      </c>
      <c r="W385" s="120">
        <v>0.36517209</v>
      </c>
      <c r="X385" s="116">
        <v>57313.760000000002</v>
      </c>
      <c r="Y385" s="120">
        <v>0.36517209</v>
      </c>
      <c r="Z385" s="12" t="s">
        <v>249</v>
      </c>
      <c r="AA385" s="12" t="s">
        <v>1531</v>
      </c>
      <c r="AB385" s="12" t="s">
        <v>2825</v>
      </c>
      <c r="AC385" s="116">
        <v>99636.24</v>
      </c>
      <c r="AD385" s="116">
        <v>57313.760000000002</v>
      </c>
      <c r="AE385" s="120">
        <v>0.36517209</v>
      </c>
      <c r="AF385" s="12" t="s">
        <v>1552</v>
      </c>
    </row>
    <row r="386" spans="2:32" ht="28.8" x14ac:dyDescent="0.3">
      <c r="B386" s="12" t="s">
        <v>1105</v>
      </c>
      <c r="C386" s="12" t="s">
        <v>304</v>
      </c>
      <c r="D386" s="12" t="s">
        <v>330</v>
      </c>
      <c r="E386" s="12" t="s">
        <v>2839</v>
      </c>
      <c r="F386" s="12" t="s">
        <v>2952</v>
      </c>
      <c r="G386" s="12" t="s">
        <v>2957</v>
      </c>
      <c r="H386" s="12" t="s">
        <v>1536</v>
      </c>
      <c r="I386" s="12" t="s">
        <v>1111</v>
      </c>
      <c r="J386" s="12" t="s">
        <v>1109</v>
      </c>
      <c r="K386" s="12" t="s">
        <v>1110</v>
      </c>
      <c r="L386" s="12" t="s">
        <v>1111</v>
      </c>
      <c r="M386" s="12" t="s">
        <v>1112</v>
      </c>
      <c r="N386" s="12" t="s">
        <v>254</v>
      </c>
      <c r="O386" s="12">
        <v>13</v>
      </c>
      <c r="P386" s="116">
        <v>17.315999999999999</v>
      </c>
      <c r="Q386" s="12">
        <v>0</v>
      </c>
      <c r="R386" s="12" t="s">
        <v>259</v>
      </c>
      <c r="S386" s="12" t="s">
        <v>2846</v>
      </c>
      <c r="T386" s="12" t="s">
        <v>805</v>
      </c>
      <c r="U386" s="116">
        <v>16.2851</v>
      </c>
      <c r="V386" s="116">
        <v>1.0308999999999999</v>
      </c>
      <c r="W386" s="120">
        <v>5.9534530000000002E-2</v>
      </c>
      <c r="X386" s="116">
        <v>1.0308999999999999</v>
      </c>
      <c r="Y386" s="120">
        <v>5.9534530000000002E-2</v>
      </c>
      <c r="Z386" s="12" t="s">
        <v>259</v>
      </c>
      <c r="AA386" s="12" t="s">
        <v>2846</v>
      </c>
      <c r="AB386" s="12" t="s">
        <v>2949</v>
      </c>
      <c r="AC386" s="116">
        <v>16.2851</v>
      </c>
      <c r="AD386" s="116">
        <v>1.0308999999999999</v>
      </c>
      <c r="AE386" s="120">
        <v>5.9534530000000002E-2</v>
      </c>
      <c r="AF386" s="12" t="s">
        <v>1552</v>
      </c>
    </row>
    <row r="387" spans="2:32" ht="28.8" x14ac:dyDescent="0.3">
      <c r="B387" s="12" t="s">
        <v>1105</v>
      </c>
      <c r="C387" s="12" t="s">
        <v>304</v>
      </c>
      <c r="D387" s="12" t="s">
        <v>330</v>
      </c>
      <c r="E387" s="12" t="s">
        <v>2839</v>
      </c>
      <c r="F387" s="12" t="s">
        <v>2952</v>
      </c>
      <c r="G387" s="12" t="s">
        <v>2957</v>
      </c>
      <c r="H387" s="12" t="s">
        <v>1536</v>
      </c>
      <c r="I387" s="12" t="s">
        <v>1111</v>
      </c>
      <c r="J387" s="12" t="s">
        <v>1119</v>
      </c>
      <c r="K387" s="12" t="s">
        <v>1110</v>
      </c>
      <c r="L387" s="12" t="s">
        <v>1111</v>
      </c>
      <c r="M387" s="12" t="s">
        <v>1120</v>
      </c>
      <c r="N387" s="12" t="s">
        <v>254</v>
      </c>
      <c r="O387" s="12">
        <v>217</v>
      </c>
      <c r="P387" s="116">
        <v>562.46400000000006</v>
      </c>
      <c r="Q387" s="12">
        <v>0</v>
      </c>
      <c r="R387" s="12" t="s">
        <v>259</v>
      </c>
      <c r="S387" s="12" t="s">
        <v>2846</v>
      </c>
      <c r="T387" s="12" t="s">
        <v>805</v>
      </c>
      <c r="U387" s="116">
        <v>356.46589999999998</v>
      </c>
      <c r="V387" s="116">
        <v>205.99809999999999</v>
      </c>
      <c r="W387" s="120">
        <v>0.36624227999999998</v>
      </c>
      <c r="X387" s="116">
        <v>205.99809999999999</v>
      </c>
      <c r="Y387" s="120">
        <v>0.36624227999999998</v>
      </c>
      <c r="Z387" s="12" t="s">
        <v>259</v>
      </c>
      <c r="AA387" s="12" t="s">
        <v>2846</v>
      </c>
      <c r="AB387" s="12" t="s">
        <v>2949</v>
      </c>
      <c r="AC387" s="116">
        <v>356.46589999999998</v>
      </c>
      <c r="AD387" s="116">
        <v>205.99809999999999</v>
      </c>
      <c r="AE387" s="120">
        <v>0.36624227999999998</v>
      </c>
      <c r="AF387" s="12" t="s">
        <v>1552</v>
      </c>
    </row>
    <row r="388" spans="2:32" ht="28.8" x14ac:dyDescent="0.3">
      <c r="B388" s="12" t="s">
        <v>1105</v>
      </c>
      <c r="C388" s="12" t="s">
        <v>304</v>
      </c>
      <c r="D388" s="12" t="s">
        <v>330</v>
      </c>
      <c r="E388" s="12" t="s">
        <v>2839</v>
      </c>
      <c r="F388" s="12" t="s">
        <v>2952</v>
      </c>
      <c r="G388" s="12" t="s">
        <v>2957</v>
      </c>
      <c r="H388" s="12" t="s">
        <v>1536</v>
      </c>
      <c r="I388" s="12" t="s">
        <v>1111</v>
      </c>
      <c r="J388" s="12" t="s">
        <v>1125</v>
      </c>
      <c r="K388" s="12" t="s">
        <v>1110</v>
      </c>
      <c r="L388" s="12" t="s">
        <v>1111</v>
      </c>
      <c r="M388" s="12" t="s">
        <v>1126</v>
      </c>
      <c r="N388" s="12" t="s">
        <v>254</v>
      </c>
      <c r="O388" s="12">
        <v>318</v>
      </c>
      <c r="P388" s="116">
        <v>964.49400000000003</v>
      </c>
      <c r="Q388" s="12">
        <v>0</v>
      </c>
      <c r="R388" s="12"/>
      <c r="S388" s="12"/>
      <c r="T388" s="12"/>
      <c r="U388" s="116">
        <v>0</v>
      </c>
      <c r="V388" s="116"/>
      <c r="W388" s="120"/>
      <c r="X388" s="116">
        <v>0</v>
      </c>
      <c r="Y388" s="120">
        <v>0</v>
      </c>
      <c r="Z388" s="12" t="s">
        <v>254</v>
      </c>
      <c r="AA388" s="12" t="s">
        <v>346</v>
      </c>
      <c r="AB388" s="12" t="s">
        <v>2827</v>
      </c>
      <c r="AC388" s="116">
        <v>964.49400000000003</v>
      </c>
      <c r="AD388" s="116">
        <v>0</v>
      </c>
      <c r="AE388" s="120">
        <v>0</v>
      </c>
      <c r="AF388" s="12" t="s">
        <v>1552</v>
      </c>
    </row>
    <row r="389" spans="2:32" ht="28.8" x14ac:dyDescent="0.3">
      <c r="B389" s="12" t="s">
        <v>1105</v>
      </c>
      <c r="C389" s="12" t="s">
        <v>304</v>
      </c>
      <c r="D389" s="12" t="s">
        <v>330</v>
      </c>
      <c r="E389" s="12" t="s">
        <v>2839</v>
      </c>
      <c r="F389" s="12" t="s">
        <v>2952</v>
      </c>
      <c r="G389" s="12" t="s">
        <v>2957</v>
      </c>
      <c r="H389" s="12" t="s">
        <v>1536</v>
      </c>
      <c r="I389" s="12" t="s">
        <v>1132</v>
      </c>
      <c r="J389" s="12" t="s">
        <v>1131</v>
      </c>
      <c r="K389" s="12" t="s">
        <v>1110</v>
      </c>
      <c r="L389" s="12" t="s">
        <v>1132</v>
      </c>
      <c r="M389" s="12" t="s">
        <v>1133</v>
      </c>
      <c r="N389" s="12" t="s">
        <v>254</v>
      </c>
      <c r="O389" s="12">
        <v>212</v>
      </c>
      <c r="P389" s="116">
        <v>697.69200000000001</v>
      </c>
      <c r="Q389" s="12">
        <v>0</v>
      </c>
      <c r="R389" s="12" t="s">
        <v>259</v>
      </c>
      <c r="S389" s="12" t="s">
        <v>2846</v>
      </c>
      <c r="T389" s="12" t="s">
        <v>805</v>
      </c>
      <c r="U389" s="116">
        <v>219.86519999999999</v>
      </c>
      <c r="V389" s="116">
        <v>477.82679999999999</v>
      </c>
      <c r="W389" s="120">
        <v>0.68486782000000002</v>
      </c>
      <c r="X389" s="116">
        <v>477.82679999999999</v>
      </c>
      <c r="Y389" s="120">
        <v>0.68486782000000002</v>
      </c>
      <c r="Z389" s="12" t="s">
        <v>259</v>
      </c>
      <c r="AA389" s="12" t="s">
        <v>2846</v>
      </c>
      <c r="AB389" s="12" t="s">
        <v>2949</v>
      </c>
      <c r="AC389" s="116">
        <v>219.86519999999999</v>
      </c>
      <c r="AD389" s="116">
        <v>477.82679999999999</v>
      </c>
      <c r="AE389" s="120">
        <v>0.68486782000000002</v>
      </c>
      <c r="AF389" s="12" t="s">
        <v>1552</v>
      </c>
    </row>
    <row r="390" spans="2:32" ht="28.8" x14ac:dyDescent="0.3">
      <c r="B390" s="12" t="s">
        <v>1105</v>
      </c>
      <c r="C390" s="12" t="s">
        <v>304</v>
      </c>
      <c r="D390" s="12" t="s">
        <v>330</v>
      </c>
      <c r="E390" s="12" t="s">
        <v>2839</v>
      </c>
      <c r="F390" s="12" t="s">
        <v>2952</v>
      </c>
      <c r="G390" s="12" t="s">
        <v>2957</v>
      </c>
      <c r="H390" s="12" t="s">
        <v>1536</v>
      </c>
      <c r="I390" s="12" t="s">
        <v>1132</v>
      </c>
      <c r="J390" s="12" t="s">
        <v>1138</v>
      </c>
      <c r="K390" s="12" t="s">
        <v>1110</v>
      </c>
      <c r="L390" s="12" t="s">
        <v>1132</v>
      </c>
      <c r="M390" s="12" t="s">
        <v>1139</v>
      </c>
      <c r="N390" s="12" t="s">
        <v>254</v>
      </c>
      <c r="O390" s="12">
        <v>457</v>
      </c>
      <c r="P390" s="116">
        <v>2314.248</v>
      </c>
      <c r="Q390" s="12">
        <v>0</v>
      </c>
      <c r="R390" s="12" t="s">
        <v>259</v>
      </c>
      <c r="S390" s="12" t="s">
        <v>2846</v>
      </c>
      <c r="T390" s="12" t="s">
        <v>805</v>
      </c>
      <c r="U390" s="116">
        <v>1112.8407</v>
      </c>
      <c r="V390" s="116">
        <v>1201.4073000000001</v>
      </c>
      <c r="W390" s="120">
        <v>0.51913507000000003</v>
      </c>
      <c r="X390" s="116">
        <v>1201.4073000000001</v>
      </c>
      <c r="Y390" s="120">
        <v>0.51913507000000003</v>
      </c>
      <c r="Z390" s="12" t="s">
        <v>259</v>
      </c>
      <c r="AA390" s="12" t="s">
        <v>2846</v>
      </c>
      <c r="AB390" s="12" t="s">
        <v>2949</v>
      </c>
      <c r="AC390" s="116">
        <v>1112.8407</v>
      </c>
      <c r="AD390" s="116">
        <v>1201.4073000000001</v>
      </c>
      <c r="AE390" s="120">
        <v>0.51913507000000003</v>
      </c>
      <c r="AF390" s="12" t="s">
        <v>1552</v>
      </c>
    </row>
    <row r="391" spans="2:32" ht="28.8" x14ac:dyDescent="0.3">
      <c r="B391" s="12" t="s">
        <v>1105</v>
      </c>
      <c r="C391" s="12" t="s">
        <v>304</v>
      </c>
      <c r="D391" s="12" t="s">
        <v>330</v>
      </c>
      <c r="E391" s="12" t="s">
        <v>2839</v>
      </c>
      <c r="F391" s="12" t="s">
        <v>2952</v>
      </c>
      <c r="G391" s="12" t="s">
        <v>2957</v>
      </c>
      <c r="H391" s="12" t="s">
        <v>1536</v>
      </c>
      <c r="I391" s="12" t="s">
        <v>1132</v>
      </c>
      <c r="J391" s="12" t="s">
        <v>1144</v>
      </c>
      <c r="K391" s="12" t="s">
        <v>1110</v>
      </c>
      <c r="L391" s="12" t="s">
        <v>1132</v>
      </c>
      <c r="M391" s="12" t="s">
        <v>1145</v>
      </c>
      <c r="N391" s="12" t="s">
        <v>254</v>
      </c>
      <c r="O391" s="12">
        <v>387</v>
      </c>
      <c r="P391" s="116">
        <v>2329.7399999999998</v>
      </c>
      <c r="Q391" s="12">
        <v>0</v>
      </c>
      <c r="R391" s="12" t="s">
        <v>259</v>
      </c>
      <c r="S391" s="12" t="s">
        <v>2846</v>
      </c>
      <c r="T391" s="12" t="s">
        <v>2826</v>
      </c>
      <c r="U391" s="116">
        <v>3579.5178000000001</v>
      </c>
      <c r="V391" s="116">
        <v>-1249.7778000000001</v>
      </c>
      <c r="W391" s="120">
        <v>-0.53644517999999997</v>
      </c>
      <c r="X391" s="116">
        <v>0</v>
      </c>
      <c r="Y391" s="120">
        <v>0</v>
      </c>
      <c r="Z391" s="12" t="s">
        <v>254</v>
      </c>
      <c r="AA391" s="12" t="s">
        <v>346</v>
      </c>
      <c r="AB391" s="12" t="s">
        <v>2827</v>
      </c>
      <c r="AC391" s="116">
        <v>2329.7399999999998</v>
      </c>
      <c r="AD391" s="116">
        <v>0</v>
      </c>
      <c r="AE391" s="120">
        <v>0</v>
      </c>
      <c r="AF391" s="12" t="s">
        <v>1552</v>
      </c>
    </row>
    <row r="392" spans="2:32" ht="28.8" x14ac:dyDescent="0.3">
      <c r="B392" s="12" t="s">
        <v>1105</v>
      </c>
      <c r="C392" s="12" t="s">
        <v>304</v>
      </c>
      <c r="D392" s="12" t="s">
        <v>330</v>
      </c>
      <c r="E392" s="12" t="s">
        <v>2839</v>
      </c>
      <c r="F392" s="12" t="s">
        <v>2952</v>
      </c>
      <c r="G392" s="12" t="s">
        <v>2957</v>
      </c>
      <c r="H392" s="12" t="s">
        <v>1536</v>
      </c>
      <c r="I392" s="12" t="s">
        <v>1132</v>
      </c>
      <c r="J392" s="12" t="s">
        <v>1150</v>
      </c>
      <c r="K392" s="12" t="s">
        <v>1110</v>
      </c>
      <c r="L392" s="12" t="s">
        <v>1132</v>
      </c>
      <c r="M392" s="12" t="s">
        <v>1151</v>
      </c>
      <c r="N392" s="12" t="s">
        <v>254</v>
      </c>
      <c r="O392" s="12">
        <v>49</v>
      </c>
      <c r="P392" s="116">
        <v>437.32499999999999</v>
      </c>
      <c r="Q392" s="12">
        <v>0</v>
      </c>
      <c r="R392" s="12" t="s">
        <v>259</v>
      </c>
      <c r="S392" s="12" t="s">
        <v>2846</v>
      </c>
      <c r="T392" s="12" t="s">
        <v>2826</v>
      </c>
      <c r="U392" s="116">
        <v>573.16769999999997</v>
      </c>
      <c r="V392" s="116">
        <v>-135.84270000000001</v>
      </c>
      <c r="W392" s="120">
        <v>-0.31062184999999998</v>
      </c>
      <c r="X392" s="116">
        <v>0</v>
      </c>
      <c r="Y392" s="120">
        <v>0</v>
      </c>
      <c r="Z392" s="12" t="s">
        <v>254</v>
      </c>
      <c r="AA392" s="12" t="s">
        <v>346</v>
      </c>
      <c r="AB392" s="12" t="s">
        <v>2827</v>
      </c>
      <c r="AC392" s="116">
        <v>437.32499999999999</v>
      </c>
      <c r="AD392" s="116">
        <v>0</v>
      </c>
      <c r="AE392" s="120">
        <v>0</v>
      </c>
      <c r="AF392" s="12" t="s">
        <v>1552</v>
      </c>
    </row>
    <row r="393" spans="2:32" ht="28.8" x14ac:dyDescent="0.3">
      <c r="B393" s="12" t="s">
        <v>1105</v>
      </c>
      <c r="C393" s="12" t="s">
        <v>304</v>
      </c>
      <c r="D393" s="12" t="s">
        <v>330</v>
      </c>
      <c r="E393" s="12" t="s">
        <v>2839</v>
      </c>
      <c r="F393" s="12" t="s">
        <v>2952</v>
      </c>
      <c r="G393" s="12" t="s">
        <v>2957</v>
      </c>
      <c r="H393" s="12" t="s">
        <v>1536</v>
      </c>
      <c r="I393" s="12" t="s">
        <v>1157</v>
      </c>
      <c r="J393" s="12" t="s">
        <v>1156</v>
      </c>
      <c r="K393" s="12" t="s">
        <v>1110</v>
      </c>
      <c r="L393" s="12" t="s">
        <v>1157</v>
      </c>
      <c r="M393" s="12" t="s">
        <v>1158</v>
      </c>
      <c r="N393" s="12" t="s">
        <v>254</v>
      </c>
      <c r="O393" s="12">
        <v>255</v>
      </c>
      <c r="P393" s="116">
        <v>2441.88</v>
      </c>
      <c r="Q393" s="12">
        <v>0</v>
      </c>
      <c r="R393" s="12" t="s">
        <v>259</v>
      </c>
      <c r="S393" s="12" t="s">
        <v>2846</v>
      </c>
      <c r="T393" s="12" t="s">
        <v>805</v>
      </c>
      <c r="U393" s="116">
        <v>1890.9014999999999</v>
      </c>
      <c r="V393" s="116">
        <v>550.97850000000005</v>
      </c>
      <c r="W393" s="120">
        <v>0.22563701</v>
      </c>
      <c r="X393" s="116">
        <v>550.97850000000005</v>
      </c>
      <c r="Y393" s="120">
        <v>0.22563701</v>
      </c>
      <c r="Z393" s="12" t="s">
        <v>259</v>
      </c>
      <c r="AA393" s="12" t="s">
        <v>2846</v>
      </c>
      <c r="AB393" s="12" t="s">
        <v>2949</v>
      </c>
      <c r="AC393" s="116">
        <v>1890.9014999999999</v>
      </c>
      <c r="AD393" s="116">
        <v>550.97850000000005</v>
      </c>
      <c r="AE393" s="120">
        <v>0.22563701</v>
      </c>
      <c r="AF393" s="12" t="s">
        <v>1552</v>
      </c>
    </row>
    <row r="394" spans="2:32" ht="28.8" x14ac:dyDescent="0.3">
      <c r="B394" s="12" t="s">
        <v>1105</v>
      </c>
      <c r="C394" s="12" t="s">
        <v>304</v>
      </c>
      <c r="D394" s="12" t="s">
        <v>330</v>
      </c>
      <c r="E394" s="12" t="s">
        <v>2839</v>
      </c>
      <c r="F394" s="12" t="s">
        <v>2952</v>
      </c>
      <c r="G394" s="12" t="s">
        <v>2957</v>
      </c>
      <c r="H394" s="12" t="s">
        <v>1536</v>
      </c>
      <c r="I394" s="12" t="s">
        <v>1157</v>
      </c>
      <c r="J394" s="12" t="s">
        <v>1163</v>
      </c>
      <c r="K394" s="12" t="s">
        <v>1110</v>
      </c>
      <c r="L394" s="12" t="s">
        <v>1157</v>
      </c>
      <c r="M394" s="12" t="s">
        <v>1164</v>
      </c>
      <c r="N394" s="12" t="s">
        <v>254</v>
      </c>
      <c r="O394" s="12">
        <v>297</v>
      </c>
      <c r="P394" s="116">
        <v>3250.3679999999999</v>
      </c>
      <c r="Q394" s="12">
        <v>0</v>
      </c>
      <c r="R394" s="12" t="s">
        <v>259</v>
      </c>
      <c r="S394" s="12" t="s">
        <v>2846</v>
      </c>
      <c r="T394" s="12" t="s">
        <v>2826</v>
      </c>
      <c r="U394" s="116">
        <v>3599.64</v>
      </c>
      <c r="V394" s="116">
        <v>-349.27199999999999</v>
      </c>
      <c r="W394" s="120">
        <v>-0.10745614000000001</v>
      </c>
      <c r="X394" s="116">
        <v>0</v>
      </c>
      <c r="Y394" s="120">
        <v>0</v>
      </c>
      <c r="Z394" s="12" t="s">
        <v>254</v>
      </c>
      <c r="AA394" s="12" t="s">
        <v>346</v>
      </c>
      <c r="AB394" s="12" t="s">
        <v>2827</v>
      </c>
      <c r="AC394" s="116">
        <v>3250.3679999999999</v>
      </c>
      <c r="AD394" s="116">
        <v>0</v>
      </c>
      <c r="AE394" s="120">
        <v>0</v>
      </c>
      <c r="AF394" s="12" t="s">
        <v>1552</v>
      </c>
    </row>
    <row r="395" spans="2:32" ht="28.8" x14ac:dyDescent="0.3">
      <c r="B395" s="12" t="s">
        <v>1105</v>
      </c>
      <c r="C395" s="12" t="s">
        <v>304</v>
      </c>
      <c r="D395" s="12" t="s">
        <v>330</v>
      </c>
      <c r="E395" s="12" t="s">
        <v>2839</v>
      </c>
      <c r="F395" s="12" t="s">
        <v>2952</v>
      </c>
      <c r="G395" s="12" t="s">
        <v>2957</v>
      </c>
      <c r="H395" s="12" t="s">
        <v>1536</v>
      </c>
      <c r="I395" s="12" t="s">
        <v>1157</v>
      </c>
      <c r="J395" s="12" t="s">
        <v>1169</v>
      </c>
      <c r="K395" s="12" t="s">
        <v>1110</v>
      </c>
      <c r="L395" s="12" t="s">
        <v>1157</v>
      </c>
      <c r="M395" s="12" t="s">
        <v>1170</v>
      </c>
      <c r="N395" s="12" t="s">
        <v>254</v>
      </c>
      <c r="O395" s="12">
        <v>39</v>
      </c>
      <c r="P395" s="116">
        <v>539.37</v>
      </c>
      <c r="Q395" s="12">
        <v>0</v>
      </c>
      <c r="R395" s="12" t="s">
        <v>259</v>
      </c>
      <c r="S395" s="12" t="s">
        <v>2846</v>
      </c>
      <c r="T395" s="12" t="s">
        <v>805</v>
      </c>
      <c r="U395" s="116">
        <v>170.5275</v>
      </c>
      <c r="V395" s="116">
        <v>368.84249999999997</v>
      </c>
      <c r="W395" s="120">
        <v>0.68383948000000006</v>
      </c>
      <c r="X395" s="116">
        <v>368.84249999999997</v>
      </c>
      <c r="Y395" s="120">
        <v>0.68383948000000006</v>
      </c>
      <c r="Z395" s="12" t="s">
        <v>259</v>
      </c>
      <c r="AA395" s="12" t="s">
        <v>2846</v>
      </c>
      <c r="AB395" s="12" t="s">
        <v>2949</v>
      </c>
      <c r="AC395" s="116">
        <v>170.5275</v>
      </c>
      <c r="AD395" s="116">
        <v>368.84249999999997</v>
      </c>
      <c r="AE395" s="120">
        <v>0.68383948000000006</v>
      </c>
      <c r="AF395" s="12" t="s">
        <v>1552</v>
      </c>
    </row>
    <row r="396" spans="2:32" ht="28.8" x14ac:dyDescent="0.3">
      <c r="B396" s="12" t="s">
        <v>1105</v>
      </c>
      <c r="C396" s="12" t="s">
        <v>304</v>
      </c>
      <c r="D396" s="12" t="s">
        <v>330</v>
      </c>
      <c r="E396" s="12" t="s">
        <v>2839</v>
      </c>
      <c r="F396" s="12" t="s">
        <v>2952</v>
      </c>
      <c r="G396" s="12" t="s">
        <v>2957</v>
      </c>
      <c r="H396" s="12" t="s">
        <v>1536</v>
      </c>
      <c r="I396" s="12" t="s">
        <v>1111</v>
      </c>
      <c r="J396" s="12" t="s">
        <v>1175</v>
      </c>
      <c r="K396" s="12" t="s">
        <v>1176</v>
      </c>
      <c r="L396" s="12" t="s">
        <v>1111</v>
      </c>
      <c r="M396" s="12" t="s">
        <v>1177</v>
      </c>
      <c r="N396" s="12" t="s">
        <v>256</v>
      </c>
      <c r="O396" s="12">
        <v>204</v>
      </c>
      <c r="P396" s="116">
        <v>263.36399999999998</v>
      </c>
      <c r="Q396" s="12">
        <v>0</v>
      </c>
      <c r="R396" s="12" t="s">
        <v>259</v>
      </c>
      <c r="S396" s="12" t="s">
        <v>2846</v>
      </c>
      <c r="T396" s="12" t="s">
        <v>2826</v>
      </c>
      <c r="U396" s="116">
        <v>379.6848</v>
      </c>
      <c r="V396" s="116">
        <v>-116.32080000000001</v>
      </c>
      <c r="W396" s="120">
        <v>-0.44167311999999997</v>
      </c>
      <c r="X396" s="116">
        <v>0</v>
      </c>
      <c r="Y396" s="120">
        <v>0</v>
      </c>
      <c r="Z396" s="12" t="s">
        <v>256</v>
      </c>
      <c r="AA396" s="12" t="s">
        <v>346</v>
      </c>
      <c r="AB396" s="12" t="s">
        <v>2827</v>
      </c>
      <c r="AC396" s="116">
        <v>263.36399999999998</v>
      </c>
      <c r="AD396" s="116">
        <v>0</v>
      </c>
      <c r="AE396" s="120">
        <v>0</v>
      </c>
      <c r="AF396" s="12" t="s">
        <v>1552</v>
      </c>
    </row>
    <row r="397" spans="2:32" ht="28.8" x14ac:dyDescent="0.3">
      <c r="B397" s="12" t="s">
        <v>1105</v>
      </c>
      <c r="C397" s="12" t="s">
        <v>304</v>
      </c>
      <c r="D397" s="12" t="s">
        <v>330</v>
      </c>
      <c r="E397" s="12" t="s">
        <v>2839</v>
      </c>
      <c r="F397" s="12" t="s">
        <v>2952</v>
      </c>
      <c r="G397" s="12" t="s">
        <v>2957</v>
      </c>
      <c r="H397" s="12" t="s">
        <v>1536</v>
      </c>
      <c r="I397" s="12" t="s">
        <v>1111</v>
      </c>
      <c r="J397" s="12" t="s">
        <v>1181</v>
      </c>
      <c r="K397" s="12" t="s">
        <v>1176</v>
      </c>
      <c r="L397" s="12" t="s">
        <v>1111</v>
      </c>
      <c r="M397" s="12" t="s">
        <v>1182</v>
      </c>
      <c r="N397" s="12" t="s">
        <v>256</v>
      </c>
      <c r="O397" s="12">
        <v>309</v>
      </c>
      <c r="P397" s="116">
        <v>598.37850000000003</v>
      </c>
      <c r="Q397" s="12">
        <v>0</v>
      </c>
      <c r="R397" s="12" t="s">
        <v>259</v>
      </c>
      <c r="S397" s="12" t="s">
        <v>2846</v>
      </c>
      <c r="T397" s="12" t="s">
        <v>2826</v>
      </c>
      <c r="U397" s="116">
        <v>689.93520000000001</v>
      </c>
      <c r="V397" s="116">
        <v>-91.556700000000006</v>
      </c>
      <c r="W397" s="120">
        <v>-0.15300800000000001</v>
      </c>
      <c r="X397" s="116">
        <v>0</v>
      </c>
      <c r="Y397" s="120">
        <v>0</v>
      </c>
      <c r="Z397" s="12" t="s">
        <v>256</v>
      </c>
      <c r="AA397" s="12" t="s">
        <v>346</v>
      </c>
      <c r="AB397" s="12" t="s">
        <v>2827</v>
      </c>
      <c r="AC397" s="116">
        <v>598.37850000000003</v>
      </c>
      <c r="AD397" s="116">
        <v>0</v>
      </c>
      <c r="AE397" s="120">
        <v>0</v>
      </c>
      <c r="AF397" s="12" t="s">
        <v>1552</v>
      </c>
    </row>
    <row r="398" spans="2:32" ht="28.8" x14ac:dyDescent="0.3">
      <c r="B398" s="12" t="s">
        <v>1105</v>
      </c>
      <c r="C398" s="12" t="s">
        <v>304</v>
      </c>
      <c r="D398" s="12" t="s">
        <v>330</v>
      </c>
      <c r="E398" s="12" t="s">
        <v>2839</v>
      </c>
      <c r="F398" s="12" t="s">
        <v>2952</v>
      </c>
      <c r="G398" s="12" t="s">
        <v>2957</v>
      </c>
      <c r="H398" s="12" t="s">
        <v>1536</v>
      </c>
      <c r="I398" s="12" t="s">
        <v>1111</v>
      </c>
      <c r="J398" s="12" t="s">
        <v>1185</v>
      </c>
      <c r="K398" s="12" t="s">
        <v>1176</v>
      </c>
      <c r="L398" s="12" t="s">
        <v>1111</v>
      </c>
      <c r="M398" s="12" t="s">
        <v>1186</v>
      </c>
      <c r="N398" s="12" t="s">
        <v>256</v>
      </c>
      <c r="O398" s="12">
        <v>281</v>
      </c>
      <c r="P398" s="116">
        <v>703.06200000000001</v>
      </c>
      <c r="Q398" s="12">
        <v>0</v>
      </c>
      <c r="R398" s="12"/>
      <c r="S398" s="12"/>
      <c r="T398" s="12"/>
      <c r="U398" s="116">
        <v>0</v>
      </c>
      <c r="V398" s="116"/>
      <c r="W398" s="120"/>
      <c r="X398" s="116">
        <v>0</v>
      </c>
      <c r="Y398" s="120">
        <v>0</v>
      </c>
      <c r="Z398" s="12" t="s">
        <v>256</v>
      </c>
      <c r="AA398" s="12" t="s">
        <v>346</v>
      </c>
      <c r="AB398" s="12" t="s">
        <v>2827</v>
      </c>
      <c r="AC398" s="116">
        <v>703.06200000000001</v>
      </c>
      <c r="AD398" s="116">
        <v>0</v>
      </c>
      <c r="AE398" s="120">
        <v>0</v>
      </c>
      <c r="AF398" s="12" t="s">
        <v>1552</v>
      </c>
    </row>
    <row r="399" spans="2:32" ht="28.8" x14ac:dyDescent="0.3">
      <c r="B399" s="12" t="s">
        <v>1105</v>
      </c>
      <c r="C399" s="12" t="s">
        <v>304</v>
      </c>
      <c r="D399" s="12" t="s">
        <v>330</v>
      </c>
      <c r="E399" s="12" t="s">
        <v>2839</v>
      </c>
      <c r="F399" s="12" t="s">
        <v>2952</v>
      </c>
      <c r="G399" s="12" t="s">
        <v>2957</v>
      </c>
      <c r="H399" s="12" t="s">
        <v>1536</v>
      </c>
      <c r="I399" s="12" t="s">
        <v>1132</v>
      </c>
      <c r="J399" s="12" t="s">
        <v>1189</v>
      </c>
      <c r="K399" s="12" t="s">
        <v>1176</v>
      </c>
      <c r="L399" s="12" t="s">
        <v>1132</v>
      </c>
      <c r="M399" s="12" t="s">
        <v>1190</v>
      </c>
      <c r="N399" s="12" t="s">
        <v>256</v>
      </c>
      <c r="O399" s="12">
        <v>318</v>
      </c>
      <c r="P399" s="116">
        <v>1249.74</v>
      </c>
      <c r="Q399" s="12">
        <v>0</v>
      </c>
      <c r="R399" s="12" t="s">
        <v>259</v>
      </c>
      <c r="S399" s="12" t="s">
        <v>2846</v>
      </c>
      <c r="T399" s="12" t="s">
        <v>2826</v>
      </c>
      <c r="U399" s="116">
        <v>1279.7909999999999</v>
      </c>
      <c r="V399" s="116">
        <v>-30.050999999999998</v>
      </c>
      <c r="W399" s="120">
        <v>-2.4045799999999999E-2</v>
      </c>
      <c r="X399" s="116">
        <v>0</v>
      </c>
      <c r="Y399" s="120">
        <v>0</v>
      </c>
      <c r="Z399" s="12" t="s">
        <v>256</v>
      </c>
      <c r="AA399" s="12" t="s">
        <v>346</v>
      </c>
      <c r="AB399" s="12" t="s">
        <v>2827</v>
      </c>
      <c r="AC399" s="116">
        <v>1249.74</v>
      </c>
      <c r="AD399" s="116">
        <v>0</v>
      </c>
      <c r="AE399" s="120">
        <v>0</v>
      </c>
      <c r="AF399" s="12" t="s">
        <v>1552</v>
      </c>
    </row>
    <row r="400" spans="2:32" ht="28.8" x14ac:dyDescent="0.3">
      <c r="B400" s="12" t="s">
        <v>1105</v>
      </c>
      <c r="C400" s="12" t="s">
        <v>304</v>
      </c>
      <c r="D400" s="12" t="s">
        <v>330</v>
      </c>
      <c r="E400" s="12" t="s">
        <v>2839</v>
      </c>
      <c r="F400" s="12" t="s">
        <v>2952</v>
      </c>
      <c r="G400" s="12" t="s">
        <v>2957</v>
      </c>
      <c r="H400" s="12" t="s">
        <v>1536</v>
      </c>
      <c r="I400" s="12" t="s">
        <v>1132</v>
      </c>
      <c r="J400" s="12" t="s">
        <v>1193</v>
      </c>
      <c r="K400" s="12" t="s">
        <v>1176</v>
      </c>
      <c r="L400" s="12" t="s">
        <v>1132</v>
      </c>
      <c r="M400" s="12" t="s">
        <v>1194</v>
      </c>
      <c r="N400" s="12" t="s">
        <v>256</v>
      </c>
      <c r="O400" s="12">
        <v>36</v>
      </c>
      <c r="P400" s="116">
        <v>149.68799999999999</v>
      </c>
      <c r="Q400" s="12">
        <v>0</v>
      </c>
      <c r="R400" s="12" t="s">
        <v>259</v>
      </c>
      <c r="S400" s="12" t="s">
        <v>2846</v>
      </c>
      <c r="T400" s="12" t="s">
        <v>805</v>
      </c>
      <c r="U400" s="116">
        <v>117.7848</v>
      </c>
      <c r="V400" s="116">
        <v>31.903199999999998</v>
      </c>
      <c r="W400" s="120">
        <v>0.21313130999999999</v>
      </c>
      <c r="X400" s="116">
        <v>31.903199999999998</v>
      </c>
      <c r="Y400" s="120">
        <v>0.21313130999999999</v>
      </c>
      <c r="Z400" s="12" t="s">
        <v>259</v>
      </c>
      <c r="AA400" s="12" t="s">
        <v>2846</v>
      </c>
      <c r="AB400" s="12" t="s">
        <v>2949</v>
      </c>
      <c r="AC400" s="116">
        <v>117.7848</v>
      </c>
      <c r="AD400" s="116">
        <v>31.903199999999998</v>
      </c>
      <c r="AE400" s="120">
        <v>0.21313130999999999</v>
      </c>
      <c r="AF400" s="12" t="s">
        <v>1552</v>
      </c>
    </row>
    <row r="401" spans="2:32" ht="28.8" x14ac:dyDescent="0.3">
      <c r="B401" s="12" t="s">
        <v>1105</v>
      </c>
      <c r="C401" s="12" t="s">
        <v>304</v>
      </c>
      <c r="D401" s="12" t="s">
        <v>330</v>
      </c>
      <c r="E401" s="12" t="s">
        <v>2839</v>
      </c>
      <c r="F401" s="12" t="s">
        <v>2952</v>
      </c>
      <c r="G401" s="12" t="s">
        <v>2957</v>
      </c>
      <c r="H401" s="12" t="s">
        <v>1536</v>
      </c>
      <c r="I401" s="12" t="s">
        <v>1132</v>
      </c>
      <c r="J401" s="12" t="s">
        <v>1197</v>
      </c>
      <c r="K401" s="12" t="s">
        <v>1176</v>
      </c>
      <c r="L401" s="12" t="s">
        <v>1132</v>
      </c>
      <c r="M401" s="12" t="s">
        <v>1198</v>
      </c>
      <c r="N401" s="12" t="s">
        <v>256</v>
      </c>
      <c r="O401" s="12">
        <v>87</v>
      </c>
      <c r="P401" s="116">
        <v>410.29199999999997</v>
      </c>
      <c r="Q401" s="12">
        <v>0</v>
      </c>
      <c r="R401" s="12" t="s">
        <v>259</v>
      </c>
      <c r="S401" s="12" t="s">
        <v>2846</v>
      </c>
      <c r="T401" s="12" t="s">
        <v>805</v>
      </c>
      <c r="U401" s="116">
        <v>341.74470000000002</v>
      </c>
      <c r="V401" s="116">
        <v>68.547300000000007</v>
      </c>
      <c r="W401" s="120">
        <v>0.16706955000000001</v>
      </c>
      <c r="X401" s="116">
        <v>68.547300000000007</v>
      </c>
      <c r="Y401" s="120">
        <v>0.16706955000000001</v>
      </c>
      <c r="Z401" s="12" t="s">
        <v>259</v>
      </c>
      <c r="AA401" s="12" t="s">
        <v>2846</v>
      </c>
      <c r="AB401" s="12" t="s">
        <v>2949</v>
      </c>
      <c r="AC401" s="116">
        <v>341.74470000000002</v>
      </c>
      <c r="AD401" s="116">
        <v>68.547300000000007</v>
      </c>
      <c r="AE401" s="120">
        <v>0.16706955000000001</v>
      </c>
      <c r="AF401" s="12" t="s">
        <v>1552</v>
      </c>
    </row>
    <row r="402" spans="2:32" ht="28.8" x14ac:dyDescent="0.3">
      <c r="B402" s="12" t="s">
        <v>1105</v>
      </c>
      <c r="C402" s="12" t="s">
        <v>304</v>
      </c>
      <c r="D402" s="12" t="s">
        <v>330</v>
      </c>
      <c r="E402" s="12" t="s">
        <v>2839</v>
      </c>
      <c r="F402" s="12" t="s">
        <v>2952</v>
      </c>
      <c r="G402" s="12" t="s">
        <v>2957</v>
      </c>
      <c r="H402" s="12" t="s">
        <v>1536</v>
      </c>
      <c r="I402" s="12" t="s">
        <v>1132</v>
      </c>
      <c r="J402" s="12" t="s">
        <v>1201</v>
      </c>
      <c r="K402" s="12" t="s">
        <v>1176</v>
      </c>
      <c r="L402" s="12" t="s">
        <v>1132</v>
      </c>
      <c r="M402" s="12" t="s">
        <v>1202</v>
      </c>
      <c r="N402" s="12" t="s">
        <v>256</v>
      </c>
      <c r="O402" s="12">
        <v>596</v>
      </c>
      <c r="P402" s="116">
        <v>3558.12</v>
      </c>
      <c r="Q402" s="12">
        <v>0</v>
      </c>
      <c r="R402" s="12" t="s">
        <v>259</v>
      </c>
      <c r="S402" s="12" t="s">
        <v>2846</v>
      </c>
      <c r="T402" s="12" t="s">
        <v>2826</v>
      </c>
      <c r="U402" s="116">
        <v>3682.4456</v>
      </c>
      <c r="V402" s="116">
        <v>-124.32559999999999</v>
      </c>
      <c r="W402" s="120">
        <v>-3.4941369999999999E-2</v>
      </c>
      <c r="X402" s="116">
        <v>0</v>
      </c>
      <c r="Y402" s="120">
        <v>0</v>
      </c>
      <c r="Z402" s="12" t="s">
        <v>256</v>
      </c>
      <c r="AA402" s="12" t="s">
        <v>346</v>
      </c>
      <c r="AB402" s="12" t="s">
        <v>2827</v>
      </c>
      <c r="AC402" s="116">
        <v>3558.12</v>
      </c>
      <c r="AD402" s="116">
        <v>0</v>
      </c>
      <c r="AE402" s="120">
        <v>0</v>
      </c>
      <c r="AF402" s="12" t="s">
        <v>1552</v>
      </c>
    </row>
    <row r="403" spans="2:32" ht="28.8" x14ac:dyDescent="0.3">
      <c r="B403" s="12" t="s">
        <v>1105</v>
      </c>
      <c r="C403" s="12" t="s">
        <v>304</v>
      </c>
      <c r="D403" s="12" t="s">
        <v>330</v>
      </c>
      <c r="E403" s="12" t="s">
        <v>2839</v>
      </c>
      <c r="F403" s="12" t="s">
        <v>2952</v>
      </c>
      <c r="G403" s="12" t="s">
        <v>2957</v>
      </c>
      <c r="H403" s="12" t="s">
        <v>1536</v>
      </c>
      <c r="I403" s="12" t="s">
        <v>1157</v>
      </c>
      <c r="J403" s="12" t="s">
        <v>1205</v>
      </c>
      <c r="K403" s="12" t="s">
        <v>1176</v>
      </c>
      <c r="L403" s="12" t="s">
        <v>1157</v>
      </c>
      <c r="M403" s="12" t="s">
        <v>1206</v>
      </c>
      <c r="N403" s="12" t="s">
        <v>256</v>
      </c>
      <c r="O403" s="12">
        <v>137</v>
      </c>
      <c r="P403" s="116">
        <v>1764.56</v>
      </c>
      <c r="Q403" s="12">
        <v>0</v>
      </c>
      <c r="R403" s="12" t="s">
        <v>259</v>
      </c>
      <c r="S403" s="12" t="s">
        <v>2846</v>
      </c>
      <c r="T403" s="12" t="s">
        <v>2826</v>
      </c>
      <c r="U403" s="116">
        <v>2470.5210000000002</v>
      </c>
      <c r="V403" s="116">
        <v>-705.96100000000001</v>
      </c>
      <c r="W403" s="120">
        <v>-0.40007764000000001</v>
      </c>
      <c r="X403" s="116">
        <v>0</v>
      </c>
      <c r="Y403" s="120">
        <v>0</v>
      </c>
      <c r="Z403" s="12" t="s">
        <v>256</v>
      </c>
      <c r="AA403" s="12" t="s">
        <v>346</v>
      </c>
      <c r="AB403" s="12" t="s">
        <v>2827</v>
      </c>
      <c r="AC403" s="116">
        <v>1764.56</v>
      </c>
      <c r="AD403" s="116">
        <v>0</v>
      </c>
      <c r="AE403" s="120">
        <v>0</v>
      </c>
      <c r="AF403" s="12" t="s">
        <v>1552</v>
      </c>
    </row>
    <row r="404" spans="2:32" ht="28.8" x14ac:dyDescent="0.3">
      <c r="B404" s="12" t="s">
        <v>1105</v>
      </c>
      <c r="C404" s="12" t="s">
        <v>304</v>
      </c>
      <c r="D404" s="12" t="s">
        <v>330</v>
      </c>
      <c r="E404" s="12" t="s">
        <v>2839</v>
      </c>
      <c r="F404" s="12" t="s">
        <v>2952</v>
      </c>
      <c r="G404" s="12" t="s">
        <v>2957</v>
      </c>
      <c r="H404" s="12" t="s">
        <v>1536</v>
      </c>
      <c r="I404" s="12" t="s">
        <v>1157</v>
      </c>
      <c r="J404" s="12" t="s">
        <v>1209</v>
      </c>
      <c r="K404" s="12" t="s">
        <v>1176</v>
      </c>
      <c r="L404" s="12" t="s">
        <v>1157</v>
      </c>
      <c r="M404" s="12" t="s">
        <v>1210</v>
      </c>
      <c r="N404" s="12" t="s">
        <v>256</v>
      </c>
      <c r="O404" s="12">
        <v>359</v>
      </c>
      <c r="P404" s="116">
        <v>6321.99</v>
      </c>
      <c r="Q404" s="12">
        <v>0</v>
      </c>
      <c r="R404" s="12" t="s">
        <v>259</v>
      </c>
      <c r="S404" s="12" t="s">
        <v>2846</v>
      </c>
      <c r="T404" s="12" t="s">
        <v>805</v>
      </c>
      <c r="U404" s="116">
        <v>3532.8472000000002</v>
      </c>
      <c r="V404" s="116">
        <v>2789.1428000000001</v>
      </c>
      <c r="W404" s="120">
        <v>0.44118115000000002</v>
      </c>
      <c r="X404" s="116">
        <v>2789.1428000000001</v>
      </c>
      <c r="Y404" s="120">
        <v>0.44118115000000002</v>
      </c>
      <c r="Z404" s="12" t="s">
        <v>259</v>
      </c>
      <c r="AA404" s="12" t="s">
        <v>2846</v>
      </c>
      <c r="AB404" s="12" t="s">
        <v>2949</v>
      </c>
      <c r="AC404" s="116">
        <v>3532.8472000000002</v>
      </c>
      <c r="AD404" s="116">
        <v>2789.1428000000001</v>
      </c>
      <c r="AE404" s="120">
        <v>0.44118115000000002</v>
      </c>
      <c r="AF404" s="12" t="s">
        <v>1552</v>
      </c>
    </row>
    <row r="405" spans="2:32" ht="28.8" x14ac:dyDescent="0.3">
      <c r="B405" s="12" t="s">
        <v>1105</v>
      </c>
      <c r="C405" s="12" t="s">
        <v>304</v>
      </c>
      <c r="D405" s="12" t="s">
        <v>330</v>
      </c>
      <c r="E405" s="12" t="s">
        <v>2839</v>
      </c>
      <c r="F405" s="12" t="s">
        <v>2952</v>
      </c>
      <c r="G405" s="12" t="s">
        <v>2957</v>
      </c>
      <c r="H405" s="12" t="s">
        <v>1536</v>
      </c>
      <c r="I405" s="12" t="s">
        <v>1157</v>
      </c>
      <c r="J405" s="12" t="s">
        <v>1213</v>
      </c>
      <c r="K405" s="12" t="s">
        <v>1176</v>
      </c>
      <c r="L405" s="12" t="s">
        <v>1157</v>
      </c>
      <c r="M405" s="12" t="s">
        <v>1214</v>
      </c>
      <c r="N405" s="12" t="s">
        <v>256</v>
      </c>
      <c r="O405" s="12">
        <v>310</v>
      </c>
      <c r="P405" s="116">
        <v>7092.8</v>
      </c>
      <c r="Q405" s="12">
        <v>0</v>
      </c>
      <c r="R405" s="12"/>
      <c r="S405" s="12"/>
      <c r="T405" s="12"/>
      <c r="U405" s="116">
        <v>0</v>
      </c>
      <c r="V405" s="116"/>
      <c r="W405" s="120"/>
      <c r="X405" s="116">
        <v>0</v>
      </c>
      <c r="Y405" s="120">
        <v>0</v>
      </c>
      <c r="Z405" s="12" t="s">
        <v>256</v>
      </c>
      <c r="AA405" s="12" t="s">
        <v>346</v>
      </c>
      <c r="AB405" s="12" t="s">
        <v>2827</v>
      </c>
      <c r="AC405" s="116">
        <v>7092.8</v>
      </c>
      <c r="AD405" s="116">
        <v>0</v>
      </c>
      <c r="AE405" s="120">
        <v>0</v>
      </c>
      <c r="AF405" s="12" t="s">
        <v>1552</v>
      </c>
    </row>
    <row r="406" spans="2:32" ht="28.8" x14ac:dyDescent="0.3">
      <c r="B406" s="12" t="s">
        <v>1105</v>
      </c>
      <c r="C406" s="12" t="s">
        <v>304</v>
      </c>
      <c r="D406" s="12" t="s">
        <v>330</v>
      </c>
      <c r="E406" s="12" t="s">
        <v>2839</v>
      </c>
      <c r="F406" s="12" t="s">
        <v>2952</v>
      </c>
      <c r="G406" s="12" t="s">
        <v>2957</v>
      </c>
      <c r="H406" s="12" t="s">
        <v>1536</v>
      </c>
      <c r="I406" s="12" t="s">
        <v>1111</v>
      </c>
      <c r="J406" s="12" t="s">
        <v>1217</v>
      </c>
      <c r="K406" s="12" t="s">
        <v>1218</v>
      </c>
      <c r="L406" s="12" t="s">
        <v>1111</v>
      </c>
      <c r="M406" s="12" t="s">
        <v>1219</v>
      </c>
      <c r="N406" s="12" t="s">
        <v>259</v>
      </c>
      <c r="O406" s="12">
        <v>152</v>
      </c>
      <c r="P406" s="116">
        <v>3508.16</v>
      </c>
      <c r="Q406" s="12">
        <v>0</v>
      </c>
      <c r="R406" s="12"/>
      <c r="S406" s="12"/>
      <c r="T406" s="12"/>
      <c r="U406" s="116">
        <v>0</v>
      </c>
      <c r="V406" s="116"/>
      <c r="W406" s="120"/>
      <c r="X406" s="116">
        <v>0</v>
      </c>
      <c r="Y406" s="120">
        <v>0</v>
      </c>
      <c r="Z406" s="12" t="s">
        <v>259</v>
      </c>
      <c r="AA406" s="12" t="s">
        <v>346</v>
      </c>
      <c r="AB406" s="12" t="s">
        <v>2827</v>
      </c>
      <c r="AC406" s="116">
        <v>3508.16</v>
      </c>
      <c r="AD406" s="116">
        <v>0</v>
      </c>
      <c r="AE406" s="120">
        <v>0</v>
      </c>
      <c r="AF406" s="12" t="s">
        <v>1552</v>
      </c>
    </row>
    <row r="407" spans="2:32" ht="28.8" x14ac:dyDescent="0.3">
      <c r="B407" s="12" t="s">
        <v>1105</v>
      </c>
      <c r="C407" s="12" t="s">
        <v>304</v>
      </c>
      <c r="D407" s="12" t="s">
        <v>330</v>
      </c>
      <c r="E407" s="12" t="s">
        <v>2839</v>
      </c>
      <c r="F407" s="12" t="s">
        <v>2952</v>
      </c>
      <c r="G407" s="12" t="s">
        <v>2957</v>
      </c>
      <c r="H407" s="12" t="s">
        <v>1536</v>
      </c>
      <c r="I407" s="12" t="s">
        <v>1111</v>
      </c>
      <c r="J407" s="12" t="s">
        <v>1222</v>
      </c>
      <c r="K407" s="12" t="s">
        <v>1218</v>
      </c>
      <c r="L407" s="12" t="s">
        <v>1111</v>
      </c>
      <c r="M407" s="12" t="s">
        <v>1223</v>
      </c>
      <c r="N407" s="12" t="s">
        <v>259</v>
      </c>
      <c r="O407" s="12">
        <v>416</v>
      </c>
      <c r="P407" s="116">
        <v>11856</v>
      </c>
      <c r="Q407" s="12">
        <v>0</v>
      </c>
      <c r="R407" s="12"/>
      <c r="S407" s="12"/>
      <c r="T407" s="12"/>
      <c r="U407" s="116">
        <v>0</v>
      </c>
      <c r="V407" s="116"/>
      <c r="W407" s="120"/>
      <c r="X407" s="116">
        <v>0</v>
      </c>
      <c r="Y407" s="120">
        <v>0</v>
      </c>
      <c r="Z407" s="12" t="s">
        <v>259</v>
      </c>
      <c r="AA407" s="12" t="s">
        <v>346</v>
      </c>
      <c r="AB407" s="12" t="s">
        <v>2827</v>
      </c>
      <c r="AC407" s="116">
        <v>11856</v>
      </c>
      <c r="AD407" s="116">
        <v>0</v>
      </c>
      <c r="AE407" s="120">
        <v>0</v>
      </c>
      <c r="AF407" s="12" t="s">
        <v>1552</v>
      </c>
    </row>
    <row r="408" spans="2:32" ht="28.8" x14ac:dyDescent="0.3">
      <c r="B408" s="12" t="s">
        <v>1105</v>
      </c>
      <c r="C408" s="12" t="s">
        <v>304</v>
      </c>
      <c r="D408" s="12" t="s">
        <v>330</v>
      </c>
      <c r="E408" s="12" t="s">
        <v>2839</v>
      </c>
      <c r="F408" s="12" t="s">
        <v>2952</v>
      </c>
      <c r="G408" s="12" t="s">
        <v>2957</v>
      </c>
      <c r="H408" s="12" t="s">
        <v>1536</v>
      </c>
      <c r="I408" s="12" t="s">
        <v>1111</v>
      </c>
      <c r="J408" s="12" t="s">
        <v>1226</v>
      </c>
      <c r="K408" s="12" t="s">
        <v>1218</v>
      </c>
      <c r="L408" s="12" t="s">
        <v>1111</v>
      </c>
      <c r="M408" s="12" t="s">
        <v>1227</v>
      </c>
      <c r="N408" s="12" t="s">
        <v>259</v>
      </c>
      <c r="O408" s="12">
        <v>584</v>
      </c>
      <c r="P408" s="116">
        <v>17826.016</v>
      </c>
      <c r="Q408" s="12">
        <v>0</v>
      </c>
      <c r="R408" s="12" t="s">
        <v>259</v>
      </c>
      <c r="S408" s="12" t="s">
        <v>346</v>
      </c>
      <c r="T408" s="12" t="s">
        <v>805</v>
      </c>
      <c r="U408" s="116">
        <v>11430.2816</v>
      </c>
      <c r="V408" s="116">
        <v>6395.7344000000003</v>
      </c>
      <c r="W408" s="120">
        <v>0.35878652999999999</v>
      </c>
      <c r="X408" s="116">
        <v>6395.7344000000003</v>
      </c>
      <c r="Y408" s="120">
        <v>0.35878652999999999</v>
      </c>
      <c r="Z408" s="12" t="s">
        <v>259</v>
      </c>
      <c r="AA408" s="12" t="s">
        <v>346</v>
      </c>
      <c r="AB408" s="12" t="s">
        <v>2828</v>
      </c>
      <c r="AC408" s="116">
        <v>11430.2816</v>
      </c>
      <c r="AD408" s="116">
        <v>6395.7344000000003</v>
      </c>
      <c r="AE408" s="120">
        <v>0.35878652999999999</v>
      </c>
      <c r="AF408" s="12" t="s">
        <v>1552</v>
      </c>
    </row>
    <row r="409" spans="2:32" ht="28.8" x14ac:dyDescent="0.3">
      <c r="B409" s="12" t="s">
        <v>1105</v>
      </c>
      <c r="C409" s="12" t="s">
        <v>304</v>
      </c>
      <c r="D409" s="12" t="s">
        <v>330</v>
      </c>
      <c r="E409" s="12" t="s">
        <v>2839</v>
      </c>
      <c r="F409" s="12" t="s">
        <v>2952</v>
      </c>
      <c r="G409" s="12" t="s">
        <v>2957</v>
      </c>
      <c r="H409" s="12" t="s">
        <v>1536</v>
      </c>
      <c r="I409" s="12" t="s">
        <v>1132</v>
      </c>
      <c r="J409" s="12" t="s">
        <v>1230</v>
      </c>
      <c r="K409" s="12" t="s">
        <v>1218</v>
      </c>
      <c r="L409" s="12" t="s">
        <v>1132</v>
      </c>
      <c r="M409" s="12" t="s">
        <v>1231</v>
      </c>
      <c r="N409" s="12" t="s">
        <v>259</v>
      </c>
      <c r="O409" s="12">
        <v>562</v>
      </c>
      <c r="P409" s="116">
        <v>27672.880000000001</v>
      </c>
      <c r="Q409" s="12">
        <v>0</v>
      </c>
      <c r="R409" s="12"/>
      <c r="S409" s="12"/>
      <c r="T409" s="12"/>
      <c r="U409" s="116">
        <v>0</v>
      </c>
      <c r="V409" s="116"/>
      <c r="W409" s="120"/>
      <c r="X409" s="116">
        <v>0</v>
      </c>
      <c r="Y409" s="120">
        <v>0</v>
      </c>
      <c r="Z409" s="12" t="s">
        <v>259</v>
      </c>
      <c r="AA409" s="12" t="s">
        <v>346</v>
      </c>
      <c r="AB409" s="12" t="s">
        <v>2827</v>
      </c>
      <c r="AC409" s="116">
        <v>27672.880000000001</v>
      </c>
      <c r="AD409" s="116">
        <v>0</v>
      </c>
      <c r="AE409" s="120">
        <v>0</v>
      </c>
      <c r="AF409" s="12" t="s">
        <v>1552</v>
      </c>
    </row>
    <row r="410" spans="2:32" ht="28.8" x14ac:dyDescent="0.3">
      <c r="B410" s="12" t="s">
        <v>1105</v>
      </c>
      <c r="C410" s="12" t="s">
        <v>304</v>
      </c>
      <c r="D410" s="12" t="s">
        <v>330</v>
      </c>
      <c r="E410" s="12" t="s">
        <v>2839</v>
      </c>
      <c r="F410" s="12" t="s">
        <v>2952</v>
      </c>
      <c r="G410" s="12" t="s">
        <v>2957</v>
      </c>
      <c r="H410" s="12" t="s">
        <v>1536</v>
      </c>
      <c r="I410" s="12" t="s">
        <v>1132</v>
      </c>
      <c r="J410" s="12" t="s">
        <v>1234</v>
      </c>
      <c r="K410" s="12" t="s">
        <v>1218</v>
      </c>
      <c r="L410" s="12" t="s">
        <v>1132</v>
      </c>
      <c r="M410" s="12" t="s">
        <v>1235</v>
      </c>
      <c r="N410" s="12" t="s">
        <v>259</v>
      </c>
      <c r="O410" s="12">
        <v>372</v>
      </c>
      <c r="P410" s="116">
        <v>24886.799999999999</v>
      </c>
      <c r="Q410" s="12">
        <v>0</v>
      </c>
      <c r="R410" s="12"/>
      <c r="S410" s="12"/>
      <c r="T410" s="12"/>
      <c r="U410" s="116">
        <v>0</v>
      </c>
      <c r="V410" s="116"/>
      <c r="W410" s="120"/>
      <c r="X410" s="116">
        <v>0</v>
      </c>
      <c r="Y410" s="120">
        <v>0</v>
      </c>
      <c r="Z410" s="12" t="s">
        <v>259</v>
      </c>
      <c r="AA410" s="12" t="s">
        <v>346</v>
      </c>
      <c r="AB410" s="12" t="s">
        <v>2827</v>
      </c>
      <c r="AC410" s="116">
        <v>24886.799999999999</v>
      </c>
      <c r="AD410" s="116">
        <v>0</v>
      </c>
      <c r="AE410" s="120">
        <v>0</v>
      </c>
      <c r="AF410" s="12" t="s">
        <v>1552</v>
      </c>
    </row>
    <row r="411" spans="2:32" ht="28.8" x14ac:dyDescent="0.3">
      <c r="B411" s="12" t="s">
        <v>1105</v>
      </c>
      <c r="C411" s="12" t="s">
        <v>304</v>
      </c>
      <c r="D411" s="12" t="s">
        <v>330</v>
      </c>
      <c r="E411" s="12" t="s">
        <v>2839</v>
      </c>
      <c r="F411" s="12" t="s">
        <v>2952</v>
      </c>
      <c r="G411" s="12" t="s">
        <v>2957</v>
      </c>
      <c r="H411" s="12" t="s">
        <v>1536</v>
      </c>
      <c r="I411" s="12" t="s">
        <v>1132</v>
      </c>
      <c r="J411" s="12" t="s">
        <v>1238</v>
      </c>
      <c r="K411" s="12" t="s">
        <v>1218</v>
      </c>
      <c r="L411" s="12" t="s">
        <v>1132</v>
      </c>
      <c r="M411" s="12" t="s">
        <v>1239</v>
      </c>
      <c r="N411" s="12" t="s">
        <v>259</v>
      </c>
      <c r="O411" s="12">
        <v>82</v>
      </c>
      <c r="P411" s="116">
        <v>5574.36</v>
      </c>
      <c r="Q411" s="12">
        <v>0</v>
      </c>
      <c r="R411" s="12" t="s">
        <v>259</v>
      </c>
      <c r="S411" s="12" t="s">
        <v>346</v>
      </c>
      <c r="T411" s="12" t="s">
        <v>2826</v>
      </c>
      <c r="U411" s="116">
        <v>6384.7168000000001</v>
      </c>
      <c r="V411" s="116">
        <v>-810.35680000000002</v>
      </c>
      <c r="W411" s="120">
        <v>-0.14537217</v>
      </c>
      <c r="X411" s="116">
        <v>0</v>
      </c>
      <c r="Y411" s="120">
        <v>0</v>
      </c>
      <c r="Z411" s="12" t="s">
        <v>259</v>
      </c>
      <c r="AA411" s="12" t="s">
        <v>346</v>
      </c>
      <c r="AB411" s="12" t="s">
        <v>2833</v>
      </c>
      <c r="AC411" s="116">
        <v>6384.7168000000001</v>
      </c>
      <c r="AD411" s="116">
        <v>-810.35680000000002</v>
      </c>
      <c r="AE411" s="120">
        <v>-0.14537217</v>
      </c>
      <c r="AF411" s="12" t="s">
        <v>1552</v>
      </c>
    </row>
    <row r="412" spans="2:32" ht="28.8" x14ac:dyDescent="0.3">
      <c r="B412" s="12" t="s">
        <v>1105</v>
      </c>
      <c r="C412" s="12" t="s">
        <v>304</v>
      </c>
      <c r="D412" s="12" t="s">
        <v>330</v>
      </c>
      <c r="E412" s="12" t="s">
        <v>2839</v>
      </c>
      <c r="F412" s="12" t="s">
        <v>2952</v>
      </c>
      <c r="G412" s="12" t="s">
        <v>2957</v>
      </c>
      <c r="H412" s="12" t="s">
        <v>1536</v>
      </c>
      <c r="I412" s="12" t="s">
        <v>1132</v>
      </c>
      <c r="J412" s="12" t="s">
        <v>1242</v>
      </c>
      <c r="K412" s="12" t="s">
        <v>1218</v>
      </c>
      <c r="L412" s="12" t="s">
        <v>1132</v>
      </c>
      <c r="M412" s="12" t="s">
        <v>1243</v>
      </c>
      <c r="N412" s="12" t="s">
        <v>259</v>
      </c>
      <c r="O412" s="12">
        <v>345</v>
      </c>
      <c r="P412" s="116">
        <v>61065</v>
      </c>
      <c r="Q412" s="12">
        <v>0</v>
      </c>
      <c r="R412" s="12" t="s">
        <v>259</v>
      </c>
      <c r="S412" s="12" t="s">
        <v>346</v>
      </c>
      <c r="T412" s="12" t="s">
        <v>2826</v>
      </c>
      <c r="U412" s="116">
        <v>75711.077999999994</v>
      </c>
      <c r="V412" s="116">
        <v>-14646.078</v>
      </c>
      <c r="W412" s="120">
        <v>-0.23984406999999999</v>
      </c>
      <c r="X412" s="116">
        <v>0</v>
      </c>
      <c r="Y412" s="120">
        <v>0</v>
      </c>
      <c r="Z412" s="12" t="s">
        <v>259</v>
      </c>
      <c r="AA412" s="12" t="s">
        <v>346</v>
      </c>
      <c r="AB412" s="12" t="s">
        <v>2833</v>
      </c>
      <c r="AC412" s="116">
        <v>75711.077999999994</v>
      </c>
      <c r="AD412" s="116">
        <v>-14646.078</v>
      </c>
      <c r="AE412" s="120">
        <v>-0.23984406999999999</v>
      </c>
      <c r="AF412" s="12" t="s">
        <v>1552</v>
      </c>
    </row>
    <row r="413" spans="2:32" ht="28.8" x14ac:dyDescent="0.3">
      <c r="B413" s="12" t="s">
        <v>1105</v>
      </c>
      <c r="C413" s="12" t="s">
        <v>304</v>
      </c>
      <c r="D413" s="12" t="s">
        <v>330</v>
      </c>
      <c r="E413" s="12" t="s">
        <v>2839</v>
      </c>
      <c r="F413" s="12" t="s">
        <v>2952</v>
      </c>
      <c r="G413" s="12" t="s">
        <v>2957</v>
      </c>
      <c r="H413" s="12" t="s">
        <v>1536</v>
      </c>
      <c r="I413" s="12" t="s">
        <v>1157</v>
      </c>
      <c r="J413" s="12" t="s">
        <v>1246</v>
      </c>
      <c r="K413" s="12" t="s">
        <v>1218</v>
      </c>
      <c r="L413" s="12" t="s">
        <v>1157</v>
      </c>
      <c r="M413" s="12" t="s">
        <v>1247</v>
      </c>
      <c r="N413" s="12" t="s">
        <v>259</v>
      </c>
      <c r="O413" s="12">
        <v>522</v>
      </c>
      <c r="P413" s="116">
        <v>795528</v>
      </c>
      <c r="Q413" s="12">
        <v>0</v>
      </c>
      <c r="R413" s="12" t="s">
        <v>259</v>
      </c>
      <c r="S413" s="12" t="s">
        <v>346</v>
      </c>
      <c r="T413" s="12" t="s">
        <v>2826</v>
      </c>
      <c r="U413" s="116">
        <v>955471.72320000001</v>
      </c>
      <c r="V413" s="116">
        <v>-159943.72320000001</v>
      </c>
      <c r="W413" s="120">
        <v>-0.20105354</v>
      </c>
      <c r="X413" s="116">
        <v>0</v>
      </c>
      <c r="Y413" s="120">
        <v>0</v>
      </c>
      <c r="Z413" s="12" t="s">
        <v>259</v>
      </c>
      <c r="AA413" s="12" t="s">
        <v>346</v>
      </c>
      <c r="AB413" s="12" t="s">
        <v>2833</v>
      </c>
      <c r="AC413" s="116">
        <v>955471.72320000001</v>
      </c>
      <c r="AD413" s="116">
        <v>-159943.72320000001</v>
      </c>
      <c r="AE413" s="120">
        <v>-0.20105354</v>
      </c>
      <c r="AF413" s="12" t="s">
        <v>1552</v>
      </c>
    </row>
    <row r="414" spans="2:32" ht="28.8" x14ac:dyDescent="0.3">
      <c r="B414" s="12" t="s">
        <v>1105</v>
      </c>
      <c r="C414" s="12" t="s">
        <v>304</v>
      </c>
      <c r="D414" s="12" t="s">
        <v>330</v>
      </c>
      <c r="E414" s="12" t="s">
        <v>2839</v>
      </c>
      <c r="F414" s="12" t="s">
        <v>2952</v>
      </c>
      <c r="G414" s="12" t="s">
        <v>2957</v>
      </c>
      <c r="H414" s="12" t="s">
        <v>1536</v>
      </c>
      <c r="I414" s="12" t="s">
        <v>1157</v>
      </c>
      <c r="J414" s="12" t="s">
        <v>1250</v>
      </c>
      <c r="K414" s="12" t="s">
        <v>1218</v>
      </c>
      <c r="L414" s="12" t="s">
        <v>1157</v>
      </c>
      <c r="M414" s="12" t="s">
        <v>1251</v>
      </c>
      <c r="N414" s="12" t="s">
        <v>259</v>
      </c>
      <c r="O414" s="12">
        <v>303</v>
      </c>
      <c r="P414" s="116">
        <v>218250.9</v>
      </c>
      <c r="Q414" s="12">
        <v>0</v>
      </c>
      <c r="R414" s="12"/>
      <c r="S414" s="12"/>
      <c r="T414" s="12"/>
      <c r="U414" s="116">
        <v>0</v>
      </c>
      <c r="V414" s="116"/>
      <c r="W414" s="120"/>
      <c r="X414" s="116">
        <v>0</v>
      </c>
      <c r="Y414" s="120">
        <v>0</v>
      </c>
      <c r="Z414" s="12" t="s">
        <v>259</v>
      </c>
      <c r="AA414" s="12" t="s">
        <v>346</v>
      </c>
      <c r="AB414" s="12" t="s">
        <v>2827</v>
      </c>
      <c r="AC414" s="116">
        <v>218250.9</v>
      </c>
      <c r="AD414" s="116">
        <v>0</v>
      </c>
      <c r="AE414" s="120">
        <v>0</v>
      </c>
      <c r="AF414" s="12" t="s">
        <v>1552</v>
      </c>
    </row>
    <row r="415" spans="2:32" ht="28.8" x14ac:dyDescent="0.3">
      <c r="B415" s="12" t="s">
        <v>1105</v>
      </c>
      <c r="C415" s="12" t="s">
        <v>304</v>
      </c>
      <c r="D415" s="12" t="s">
        <v>330</v>
      </c>
      <c r="E415" s="12" t="s">
        <v>2839</v>
      </c>
      <c r="F415" s="12" t="s">
        <v>2952</v>
      </c>
      <c r="G415" s="12" t="s">
        <v>2957</v>
      </c>
      <c r="H415" s="12" t="s">
        <v>1536</v>
      </c>
      <c r="I415" s="12" t="s">
        <v>1157</v>
      </c>
      <c r="J415" s="12" t="s">
        <v>1254</v>
      </c>
      <c r="K415" s="12" t="s">
        <v>1218</v>
      </c>
      <c r="L415" s="12" t="s">
        <v>1157</v>
      </c>
      <c r="M415" s="12" t="s">
        <v>1255</v>
      </c>
      <c r="N415" s="12" t="s">
        <v>259</v>
      </c>
      <c r="O415" s="12">
        <v>229</v>
      </c>
      <c r="P415" s="116">
        <v>459259.5</v>
      </c>
      <c r="Q415" s="12">
        <v>0</v>
      </c>
      <c r="R415" s="12"/>
      <c r="S415" s="12"/>
      <c r="T415" s="12"/>
      <c r="U415" s="116">
        <v>0</v>
      </c>
      <c r="V415" s="116"/>
      <c r="W415" s="120"/>
      <c r="X415" s="116">
        <v>0</v>
      </c>
      <c r="Y415" s="120">
        <v>0</v>
      </c>
      <c r="Z415" s="12" t="s">
        <v>259</v>
      </c>
      <c r="AA415" s="12" t="s">
        <v>346</v>
      </c>
      <c r="AB415" s="12" t="s">
        <v>2827</v>
      </c>
      <c r="AC415" s="116">
        <v>459259.5</v>
      </c>
      <c r="AD415" s="116">
        <v>0</v>
      </c>
      <c r="AE415" s="120">
        <v>0</v>
      </c>
      <c r="AF415" s="12" t="s">
        <v>1552</v>
      </c>
    </row>
    <row r="416" spans="2:32" ht="28.8" x14ac:dyDescent="0.3">
      <c r="B416" s="12" t="s">
        <v>1105</v>
      </c>
      <c r="C416" s="12" t="s">
        <v>304</v>
      </c>
      <c r="D416" s="12" t="s">
        <v>330</v>
      </c>
      <c r="E416" s="12" t="s">
        <v>2839</v>
      </c>
      <c r="F416" s="12" t="s">
        <v>2952</v>
      </c>
      <c r="G416" s="12" t="s">
        <v>2957</v>
      </c>
      <c r="H416" s="12" t="s">
        <v>1536</v>
      </c>
      <c r="I416" s="12" t="s">
        <v>1111</v>
      </c>
      <c r="J416" s="12" t="s">
        <v>1258</v>
      </c>
      <c r="K416" s="12" t="s">
        <v>1259</v>
      </c>
      <c r="L416" s="12" t="s">
        <v>1111</v>
      </c>
      <c r="M416" s="12" t="s">
        <v>1260</v>
      </c>
      <c r="N416" s="12" t="s">
        <v>259</v>
      </c>
      <c r="O416" s="12">
        <v>548</v>
      </c>
      <c r="P416" s="116">
        <v>63622.8</v>
      </c>
      <c r="Q416" s="12">
        <v>0</v>
      </c>
      <c r="R416" s="12" t="s">
        <v>259</v>
      </c>
      <c r="S416" s="12" t="s">
        <v>346</v>
      </c>
      <c r="T416" s="12" t="s">
        <v>805</v>
      </c>
      <c r="U416" s="116">
        <v>43597.235999999997</v>
      </c>
      <c r="V416" s="116">
        <v>20025.563999999998</v>
      </c>
      <c r="W416" s="120">
        <v>0.31475451999999998</v>
      </c>
      <c r="X416" s="116">
        <v>20025.563999999998</v>
      </c>
      <c r="Y416" s="120">
        <v>0.31475451999999998</v>
      </c>
      <c r="Z416" s="12" t="s">
        <v>259</v>
      </c>
      <c r="AA416" s="12" t="s">
        <v>346</v>
      </c>
      <c r="AB416" s="12" t="s">
        <v>2828</v>
      </c>
      <c r="AC416" s="116">
        <v>43597.235999999997</v>
      </c>
      <c r="AD416" s="116">
        <v>20025.563999999998</v>
      </c>
      <c r="AE416" s="120">
        <v>0.31475451999999998</v>
      </c>
      <c r="AF416" s="12" t="s">
        <v>1552</v>
      </c>
    </row>
    <row r="417" spans="2:32" ht="28.8" x14ac:dyDescent="0.3">
      <c r="B417" s="12" t="s">
        <v>1105</v>
      </c>
      <c r="C417" s="12" t="s">
        <v>304</v>
      </c>
      <c r="D417" s="12" t="s">
        <v>330</v>
      </c>
      <c r="E417" s="12" t="s">
        <v>2839</v>
      </c>
      <c r="F417" s="12" t="s">
        <v>2952</v>
      </c>
      <c r="G417" s="12" t="s">
        <v>2957</v>
      </c>
      <c r="H417" s="12" t="s">
        <v>1536</v>
      </c>
      <c r="I417" s="12" t="s">
        <v>1132</v>
      </c>
      <c r="J417" s="12" t="s">
        <v>1263</v>
      </c>
      <c r="K417" s="12" t="s">
        <v>1259</v>
      </c>
      <c r="L417" s="12" t="s">
        <v>1132</v>
      </c>
      <c r="M417" s="12" t="s">
        <v>1264</v>
      </c>
      <c r="N417" s="12" t="s">
        <v>259</v>
      </c>
      <c r="O417" s="12">
        <v>305</v>
      </c>
      <c r="P417" s="116">
        <v>74969</v>
      </c>
      <c r="Q417" s="12">
        <v>0</v>
      </c>
      <c r="R417" s="12" t="s">
        <v>259</v>
      </c>
      <c r="S417" s="12" t="s">
        <v>346</v>
      </c>
      <c r="T417" s="12" t="s">
        <v>2826</v>
      </c>
      <c r="U417" s="116">
        <v>89623.152000000002</v>
      </c>
      <c r="V417" s="116">
        <v>-14654.152</v>
      </c>
      <c r="W417" s="120">
        <v>-0.19546949</v>
      </c>
      <c r="X417" s="116">
        <v>0</v>
      </c>
      <c r="Y417" s="120">
        <v>0</v>
      </c>
      <c r="Z417" s="12" t="s">
        <v>259</v>
      </c>
      <c r="AA417" s="12" t="s">
        <v>346</v>
      </c>
      <c r="AB417" s="12" t="s">
        <v>2833</v>
      </c>
      <c r="AC417" s="116">
        <v>89623.152000000002</v>
      </c>
      <c r="AD417" s="116">
        <v>-14654.152</v>
      </c>
      <c r="AE417" s="120">
        <v>-0.19546949</v>
      </c>
      <c r="AF417" s="12" t="s">
        <v>1552</v>
      </c>
    </row>
    <row r="418" spans="2:32" ht="28.8" x14ac:dyDescent="0.3">
      <c r="B418" s="12" t="s">
        <v>1105</v>
      </c>
      <c r="C418" s="12" t="s">
        <v>304</v>
      </c>
      <c r="D418" s="12" t="s">
        <v>330</v>
      </c>
      <c r="E418" s="12" t="s">
        <v>2839</v>
      </c>
      <c r="F418" s="12" t="s">
        <v>2952</v>
      </c>
      <c r="G418" s="12" t="s">
        <v>2957</v>
      </c>
      <c r="H418" s="12" t="s">
        <v>1536</v>
      </c>
      <c r="I418" s="12" t="s">
        <v>1157</v>
      </c>
      <c r="J418" s="12" t="s">
        <v>1267</v>
      </c>
      <c r="K418" s="12" t="s">
        <v>1259</v>
      </c>
      <c r="L418" s="12" t="s">
        <v>1157</v>
      </c>
      <c r="M418" s="12" t="s">
        <v>1268</v>
      </c>
      <c r="N418" s="12" t="s">
        <v>259</v>
      </c>
      <c r="O418" s="12">
        <v>292</v>
      </c>
      <c r="P418" s="116">
        <v>156950</v>
      </c>
      <c r="Q418" s="12">
        <v>0</v>
      </c>
      <c r="R418" s="12" t="s">
        <v>259</v>
      </c>
      <c r="S418" s="12" t="s">
        <v>346</v>
      </c>
      <c r="T418" s="12" t="s">
        <v>805</v>
      </c>
      <c r="U418" s="116">
        <v>99075.6</v>
      </c>
      <c r="V418" s="116">
        <v>57874.400000000001</v>
      </c>
      <c r="W418" s="120">
        <v>0.36874419000000003</v>
      </c>
      <c r="X418" s="116">
        <v>57874.400000000001</v>
      </c>
      <c r="Y418" s="120">
        <v>0.36874419000000003</v>
      </c>
      <c r="Z418" s="12" t="s">
        <v>259</v>
      </c>
      <c r="AA418" s="12" t="s">
        <v>346</v>
      </c>
      <c r="AB418" s="12" t="s">
        <v>2828</v>
      </c>
      <c r="AC418" s="116">
        <v>99075.6</v>
      </c>
      <c r="AD418" s="116">
        <v>57874.400000000001</v>
      </c>
      <c r="AE418" s="120">
        <v>0.36874419000000003</v>
      </c>
      <c r="AF418" s="12" t="s">
        <v>1552</v>
      </c>
    </row>
  </sheetData>
  <phoneticPr fontId="33" type="noConversion"/>
  <conditionalFormatting sqref="W23:W418">
    <cfRule type="cellIs" dxfId="207" priority="4" operator="lessThan">
      <formula>0</formula>
    </cfRule>
    <cfRule type="cellIs" dxfId="206" priority="5" operator="greaterThan">
      <formula>0</formula>
    </cfRule>
  </conditionalFormatting>
  <conditionalFormatting sqref="AE23:AE418">
    <cfRule type="cellIs" dxfId="205" priority="1" operator="greaterThan">
      <formula>0</formula>
    </cfRule>
    <cfRule type="cellIs" dxfId="204" priority="2" operator="lessThan">
      <formula>0</formula>
    </cfRule>
    <cfRule type="cellIs" dxfId="203" priority="3" operator="greaterThan">
      <formula>0</formula>
    </cfRule>
  </conditionalFormatting>
  <dataValidations count="30">
    <dataValidation allowBlank="1" showInputMessage="1" showErrorMessage="1" promptTitle="Scenario Name" prompt="The savings scenario that coressponds to the particular block of automated analysis." sqref="E22" xr:uid="{C1342097-2332-49F6-AE1C-4A3FF660C790}"/>
    <dataValidation allowBlank="1" showInputMessage="1" showErrorMessage="1" promptTitle="Level Of Cherrypick" prompt="The level at which the selection of the bidder is applied (e.g. item level, basket level or pricing sheet level)." sqref="F22" xr:uid="{2C7E0862-A9AB-491A-9E8B-BE05C3F996A5}"/>
    <dataValidation allowBlank="1" showInputMessage="1" showErrorMessage="1" promptTitle="Full Scenario Name" prompt="The concat of [Scenario Name] and [Level Of Cherrypick]. This is helps make filtering and creating bespoke outputs easier." sqref="G22" xr:uid="{40C8AE1E-F3EE-46E6-9229-4841CB7D5CD5}"/>
    <dataValidation allowBlank="1" showInputMessage="1" showErrorMessage="1" promptTitle="Basket URN" prompt="The unique identifier for each basket used for cherrypicking, that will appear in input and output tables and will help to understand how they are linked. This is &quot;N/A&quot; if cherrypicking is done at the item level." sqref="H22" xr:uid="{3A1566B7-7EB6-4C75-99D9-C6B21D38107B}"/>
    <dataValidation allowBlank="1" showInputMessage="1" showErrorMessage="1" promptTitle="Sheet Name" prompt="The name of the pricing sheet from the pricing book." sqref="C22" xr:uid="{80969B0D-4E58-4C60-9B06-48F10869D4BD}"/>
    <dataValidation allowBlank="1" showInputMessage="1" showErrorMessage="1" promptTitle="URN" prompt="This is the URN from the pricing book." sqref="J22" xr:uid="{8A0EEBEB-326C-4378-8B86-EE56012E5961}"/>
    <dataValidation allowBlank="1" showInputMessage="1" showErrorMessage="1" promptTitle="Basket Level 1" prompt="The value of the descriptive column chosen as the &quot;Level 1&quot; level of detail for the Basket URN, for the relevant pricing sheet." sqref="I22" xr:uid="{FE363228-17B3-46CE-8FC0-1772A98D2414}"/>
    <dataValidation allowBlank="1" showInputMessage="1" showErrorMessage="1" promptTitle="Item Field 1" prompt="The value of the descriptive column chosen as Item Field 1 for each pricing sheet." sqref="K22" xr:uid="{7B17B5EC-055D-4AF9-94E6-264672D3A3EC}"/>
    <dataValidation allowBlank="1" showInputMessage="1" showErrorMessage="1" promptTitle="Item Field 2" prompt="The value of the descriptive column chosen as Item Field 2 for each pricing sheet." sqref="L22" xr:uid="{AD2265C3-0F62-4337-A2BF-B4F6031A4E50}"/>
    <dataValidation allowBlank="1" showInputMessage="1" showErrorMessage="1" promptTitle="Item Field 3" prompt="The value of the descriptive column chosen as Item Field 3 for each pricing sheet." sqref="M22" xr:uid="{F17BAE1D-29AE-4A4C-A045-C50C02A04B0D}"/>
    <dataValidation allowBlank="1" showInputMessage="1" showErrorMessage="1" promptTitle="Savings Threshold" prompt="The absolute amount that savings must exceed to be able to be awarded. It is set at a basket level (using the _Savings Parameters_ table), but is applied at an individual line item level and is applied to the spend value, as opposed to the unit price." sqref="Q22" xr:uid="{70BF77F2-6110-4199-B6BA-5E5CA9976139}"/>
    <dataValidation allowBlank="1" showInputMessage="1" showErrorMessage="1" promptTitle="Line Item Incumbent" prompt="This column is the name of the incumbent supplier for this line item." sqref="N22" xr:uid="{388FEE7A-9CB5-4B6B-A528-07051C179A00}"/>
    <dataValidation allowBlank="1" showInputMessage="1" showErrorMessage="1" promptTitle="Pricing Column" prompt="This corresponds to the pricing columns from within the various pricing sheets, consolidated as rows." sqref="D22" xr:uid="{EBEED9FD-3427-4CE1-A793-AD13F7DA6362}"/>
    <dataValidation allowBlank="1" showInputMessage="1" showErrorMessage="1" promptTitle="Quantity" prompt="The quantity for this line item. For a pricing column which corresponds to a &quot;Total Price&quot;, this will be 1." sqref="O22" xr:uid="{123342C9-A428-42EA-B98B-9A6BDA8810F6}"/>
    <dataValidation allowBlank="1" showInputMessage="1" showErrorMessage="1" promptTitle="Baseline Spend" prompt="=[Quantity] * [Baseline Unit Price]_x000a_When the pricing column is a &quot;Total Price&quot;, or no quantities are available, this will be equal to the [Baseline Unit Price]._x000a_" sqref="P22" xr:uid="{07739E98-7CA5-4B97-B8FA-69ABEEA5008F}"/>
    <dataValidation allowBlank="1" showInputMessage="1" showErrorMessage="1" promptTitle="Award Candidate Supplier" prompt="The name of the award candidate bidder, ranked on valid [Unit Price], filtered by the specific scenaro conditions (e.g. Incumbents only, Prefered Suppliers)." sqref="R22" xr:uid="{A109E665-792F-4532-AA71-BDCC4CBA5FC2}"/>
    <dataValidation allowBlank="1" showInputMessage="1" showErrorMessage="1" promptTitle="Award Candidate Supplier Type" prompt="The type of the award candidate bidder: New, Incumbent or Line Item Incumbent." sqref="S22" xr:uid="{7B73B0BA-7A05-433C-882C-64781A5C7C53}"/>
    <dataValidation allowBlank="1" showInputMessage="1" showErrorMessage="1" promptTitle="Award Candidate Spend" prompt="=[Quantity] * [Award Candidate Unit Price]" sqref="U22" xr:uid="{AC9D928B-6AEF-4E4B-A2E7-7C1FCA0B9347}"/>
    <dataValidation allowBlank="1" showInputMessage="1" showErrorMessage="1" prompt="=[Baseline Spend] - [Award Candidate Spend]" sqref="V22" xr:uid="{C65C7F22-F48F-4523-BC8F-70EDC82FEA12}"/>
    <dataValidation allowBlank="1" showInputMessage="1" showErrorMessage="1" prompt="=([Baseline Spend] - [Award Candidate Spend])/[Baseline Spend]" sqref="W22" xr:uid="{FBB3FC4B-58DE-4264-8191-5F19D8AB1D19}"/>
    <dataValidation allowBlank="1" showInputMessage="1" showErrorMessage="1" prompt="=IF([Baseline Spend] &gt;= [Award Candidate Spend], 0, ([Baseline Spend] - [Award Candidate Spend]))" sqref="X22" xr:uid="{32AD285A-9F2D-466A-B3D0-72DED9E0356B}"/>
    <dataValidation allowBlank="1" showInputMessage="1" showErrorMessage="1" prompt="=IF([Baseline Spend] &gt;= [Award Candidate Spend], 0,( [Baseline Spend] - [Award Candidate Spend])/[Baseline Spend])" sqref="Y22" xr:uid="{561AC6C9-093B-4396-BD26-53C0D6520E54}"/>
    <dataValidation allowBlank="1" showInputMessage="1" showErrorMessage="1" promptTitle="Savings Type" prompt="See FAQ for a clear explanation of the formula." sqref="T22" xr:uid="{C50FFB8B-BA02-4EC2-96A1-984701A61D2D}"/>
    <dataValidation allowBlank="1" showInputMessage="1" showErrorMessage="1" promptTitle="Awarded Savings %" prompt="IF(OR([Savings Type] = &quot;Positive Savings Above Threshold&quot;,[Savings Type] = &quot;Positive Savings&quot;, [Award Candidate Supplier Type] = &quot;Line Item Incumbent&quot;), [Net Savings (Incl. Negative)], 0)/[Baseline Spend]" sqref="AE22" xr:uid="{3A450EE8-C49B-4F10-86B5-E54E153A8569}"/>
    <dataValidation allowBlank="1" showInputMessage="1" showErrorMessage="1" promptTitle="Awarded Supplier" prompt="IF(OR([Savings Type] = &quot;Positive Savings Above Threshold&quot;, [Savings Type] = &quot;Positive Savings&quot;, [Award Candidate Supplier Type] = &quot;Line Item Incumbent&quot;), [Award Candidate Supplier], [Line Item Incumbent])" sqref="Z22" xr:uid="{1D90115D-2560-4CB2-BA66-06BD4A212908}"/>
    <dataValidation allowBlank="1" showInputMessage="1" showErrorMessage="1" promptTitle="Awarded Supplier Type" prompt="The type of the awarded supplier: New, Incumbent, Line Item Incumbent or &quot;N/A&quot; (when it is awarded to a non-RFP supplier)." sqref="AA22" xr:uid="{C56E2DA1-B359-43F0-8619-1983F4A8ABE7}"/>
    <dataValidation allowBlank="1" showInputMessage="1" showErrorMessage="1" promptTitle="Award Type" prompt="See FAQ for a clear explanation of the formula." sqref="AB22" xr:uid="{9EE4C440-5CC2-4A7F-9629-359A8E003EBF}"/>
    <dataValidation allowBlank="1" showInputMessage="1" showErrorMessage="1" promptTitle="Awarded Spend" prompt="IF(OR([Savings Type] = &quot;Positive Savings Above Threshold&quot;,[Savings Type] = &quot;Positive Savings&quot;, [Award Candidate Supplier Type] = &quot;Line Item Incumbent&quot;), [Award Candidate Spend], [Baseline Spend])" sqref="AC22" xr:uid="{1B296479-AF81-4281-B3B8-D448A37BE203}"/>
    <dataValidation allowBlank="1" showInputMessage="1" showErrorMessage="1" promptTitle="Awarded Savings" prompt="IF(OR([Savings Type] = &quot;Positive Savings Above Threshold&quot;,[Savings Type] = &quot;Positive Savings&quot;, [Award Candidate Supplier Type] = &quot;Line Item Incumbent&quot;), [Net Savings (Incl. Negative)], 0)" sqref="AD22" xr:uid="{35253598-7897-481E-94FD-F2594251CE6D}"/>
    <dataValidation allowBlank="1" showInputMessage="1" showErrorMessage="1" promptTitle="Column Identities" prompt="Adjust the yellow dropdown cell to show the original column names for the basket levels and item field selections." sqref="I21" xr:uid="{29D8AF01-4A4D-4F9E-A2FC-364CC3C11DAE}"/>
  </dataValidations>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0425F0A8-C892-43FB-BC96-3F745C14598F}">
          <x14:formula1>
            <xm:f>_data_validations!$H$2</xm:f>
          </x14:formula1>
          <xm:sqref>J21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DBEEA-E3CB-4F55-9607-FA5B8B4354F2}">
  <sheetPr codeName="Sheet26">
    <tabColor rgb="FF002060"/>
  </sheetPr>
  <dimension ref="B2:X369"/>
  <sheetViews>
    <sheetView showGridLines="0" zoomScale="70" zoomScaleNormal="70" workbookViewId="0"/>
  </sheetViews>
  <sheetFormatPr defaultColWidth="3.109375" defaultRowHeight="14.4" x14ac:dyDescent="0.3"/>
  <cols>
    <col min="1" max="1" width="3.109375" customWidth="1"/>
    <col min="2" max="2" width="28.33203125" customWidth="1"/>
    <col min="3" max="3" width="12.33203125" customWidth="1"/>
    <col min="4" max="4" width="15.109375" customWidth="1"/>
    <col min="5" max="5" width="27.88671875" customWidth="1"/>
    <col min="6" max="6" width="30" customWidth="1"/>
    <col min="7" max="7" width="29.88671875" customWidth="1"/>
    <col min="8" max="8" width="12" customWidth="1"/>
    <col min="9" max="9" width="14.21875" customWidth="1"/>
    <col min="10" max="10" width="13.21875" customWidth="1"/>
    <col min="11" max="11" width="18.88671875" customWidth="1"/>
    <col min="12" max="12" width="28.33203125" customWidth="1"/>
    <col min="13" max="13" width="8.6640625" customWidth="1"/>
    <col min="14" max="16" width="30.77734375" customWidth="1"/>
    <col min="17" max="17" width="15.5546875" customWidth="1"/>
    <col min="18" max="18" width="24.109375" customWidth="1"/>
    <col min="19" max="19" width="26.88671875" customWidth="1"/>
    <col min="20" max="20" width="29.109375" customWidth="1"/>
    <col min="21" max="21" width="16.77734375" customWidth="1"/>
    <col min="22" max="22" width="19.6640625" customWidth="1"/>
    <col min="23" max="23" width="26.88671875" customWidth="1"/>
    <col min="24" max="24" width="29.5546875" customWidth="1"/>
    <col min="25" max="25" width="30.77734375" customWidth="1"/>
  </cols>
  <sheetData>
    <row r="2" spans="2:2" ht="25.2" x14ac:dyDescent="0.5">
      <c r="B2" s="90" t="s">
        <v>369</v>
      </c>
    </row>
    <row r="4" spans="2:2" ht="17.399999999999999" x14ac:dyDescent="0.35">
      <c r="B4" s="91" t="s">
        <v>1438</v>
      </c>
    </row>
    <row r="20" spans="2:24" ht="17.399999999999999" x14ac:dyDescent="0.3">
      <c r="L20" s="173"/>
      <c r="M20" s="173"/>
      <c r="N20" s="174" t="s">
        <v>2901</v>
      </c>
      <c r="O20" s="174"/>
      <c r="P20" s="174"/>
    </row>
    <row r="21" spans="2:24" ht="34.799999999999997" x14ac:dyDescent="0.3">
      <c r="B21" s="80" t="s">
        <v>823</v>
      </c>
      <c r="L21" s="113" t="s">
        <v>2900</v>
      </c>
      <c r="M21" s="85" t="s">
        <v>304</v>
      </c>
      <c r="N21" s="175" t="str">
        <f>IF(INDEX(_lookups!$B$2:$B$6, MATCH($M$21&amp;$N$22, _lookups!$A$2:$A$6, 0)) = 0, "No Selection", INDEX(_lookups!$B$2:$B$6, MATCH($M$21&amp;$N$22, _lookups!$A$2:$A$6, 0)))</f>
        <v>Office Equipment Type</v>
      </c>
      <c r="O21" s="79" t="str">
        <f>IF(INDEX(_lookups!$B$2:$B$6, MATCH($M$21&amp;$O$22, _lookups!$A$2:$A$6, 0)) = 0, "No Selection", INDEX(_lookups!$B$2:$B$6, MATCH($M$21&amp;$O$22, _lookups!$A$2:$A$6, 0)))</f>
        <v>Quality Grade</v>
      </c>
      <c r="P21" s="79" t="str">
        <f>IF(INDEX(_lookups!$B$2:$B$6, MATCH($M$21&amp;$P$22, _lookups!$A$2:$A$6, 0)) = 0, "No Selection", INDEX(_lookups!$B$2:$B$6, MATCH($M$21&amp;$P$22, _lookups!$A$2:$A$6, 0)))</f>
        <v>Item Description</v>
      </c>
    </row>
    <row r="22" spans="2:24" ht="31.2" x14ac:dyDescent="0.3">
      <c r="B22" s="42" t="s">
        <v>321</v>
      </c>
      <c r="C22" s="79" t="s">
        <v>499</v>
      </c>
      <c r="D22" s="79" t="s">
        <v>521</v>
      </c>
      <c r="E22" s="79" t="s">
        <v>362</v>
      </c>
      <c r="F22" s="79" t="s">
        <v>780</v>
      </c>
      <c r="G22" s="79" t="s">
        <v>1346</v>
      </c>
      <c r="H22" s="79" t="s">
        <v>1290</v>
      </c>
      <c r="I22" s="79" t="s">
        <v>1357</v>
      </c>
      <c r="J22" s="79" t="s">
        <v>428</v>
      </c>
      <c r="K22" s="79" t="s">
        <v>302</v>
      </c>
      <c r="L22" s="42" t="s">
        <v>317</v>
      </c>
      <c r="M22" s="42" t="s">
        <v>337</v>
      </c>
      <c r="N22" s="42" t="s">
        <v>529</v>
      </c>
      <c r="O22" s="42" t="s">
        <v>531</v>
      </c>
      <c r="P22" s="42" t="s">
        <v>533</v>
      </c>
      <c r="Q22" s="79" t="s">
        <v>565</v>
      </c>
      <c r="R22" s="79" t="s">
        <v>799</v>
      </c>
      <c r="S22" s="79" t="s">
        <v>801</v>
      </c>
      <c r="T22" s="79" t="s">
        <v>803</v>
      </c>
      <c r="U22" s="79" t="s">
        <v>540</v>
      </c>
      <c r="V22" s="79" t="s">
        <v>1366</v>
      </c>
      <c r="W22" s="79" t="s">
        <v>830</v>
      </c>
      <c r="X22" s="79" t="s">
        <v>589</v>
      </c>
    </row>
    <row r="23" spans="2:24" ht="28.8" x14ac:dyDescent="0.3">
      <c r="B23" s="13" t="s">
        <v>1105</v>
      </c>
      <c r="C23" s="13" t="s">
        <v>304</v>
      </c>
      <c r="D23" s="13" t="s">
        <v>330</v>
      </c>
      <c r="E23" s="13" t="s">
        <v>2837</v>
      </c>
      <c r="F23" s="13" t="s">
        <v>2835</v>
      </c>
      <c r="G23" s="13" t="s">
        <v>2838</v>
      </c>
      <c r="H23" s="13" t="s">
        <v>1533</v>
      </c>
      <c r="I23" s="13" t="s">
        <v>1534</v>
      </c>
      <c r="J23" s="13" t="s">
        <v>259</v>
      </c>
      <c r="K23" s="13" t="s">
        <v>2846</v>
      </c>
      <c r="L23" s="13" t="s">
        <v>1532</v>
      </c>
      <c r="M23" s="13" t="s">
        <v>1109</v>
      </c>
      <c r="N23" s="13" t="s">
        <v>1110</v>
      </c>
      <c r="O23" s="13" t="s">
        <v>1111</v>
      </c>
      <c r="P23" s="13" t="s">
        <v>1112</v>
      </c>
      <c r="Q23" s="115">
        <v>17.315999999999999</v>
      </c>
      <c r="R23" s="115">
        <v>16.2851</v>
      </c>
      <c r="S23" s="115">
        <v>1.0308999999999999</v>
      </c>
      <c r="T23" s="119">
        <v>5.9534530000000002E-2</v>
      </c>
      <c r="U23" s="13" t="s">
        <v>722</v>
      </c>
      <c r="V23" s="13">
        <v>3</v>
      </c>
      <c r="W23" s="13">
        <v>1</v>
      </c>
      <c r="X23" s="13" t="s">
        <v>1552</v>
      </c>
    </row>
    <row r="24" spans="2:24" ht="28.8" x14ac:dyDescent="0.3">
      <c r="B24" s="12" t="s">
        <v>1105</v>
      </c>
      <c r="C24" s="12" t="s">
        <v>304</v>
      </c>
      <c r="D24" s="12" t="s">
        <v>330</v>
      </c>
      <c r="E24" s="12" t="s">
        <v>2837</v>
      </c>
      <c r="F24" s="12" t="s">
        <v>2835</v>
      </c>
      <c r="G24" s="12" t="s">
        <v>2838</v>
      </c>
      <c r="H24" s="12" t="s">
        <v>1533</v>
      </c>
      <c r="I24" s="12" t="s">
        <v>1534</v>
      </c>
      <c r="J24" s="12" t="s">
        <v>254</v>
      </c>
      <c r="K24" s="12" t="s">
        <v>2846</v>
      </c>
      <c r="L24" s="12" t="s">
        <v>1532</v>
      </c>
      <c r="M24" s="12" t="s">
        <v>1109</v>
      </c>
      <c r="N24" s="12" t="s">
        <v>1110</v>
      </c>
      <c r="O24" s="12" t="s">
        <v>1111</v>
      </c>
      <c r="P24" s="12" t="s">
        <v>1112</v>
      </c>
      <c r="Q24" s="116">
        <v>17.315999999999999</v>
      </c>
      <c r="R24" s="116">
        <v>22.647300000000001</v>
      </c>
      <c r="S24" s="116">
        <v>-5.3312999999999997</v>
      </c>
      <c r="T24" s="120">
        <v>-0.30788288000000003</v>
      </c>
      <c r="U24" s="12" t="s">
        <v>722</v>
      </c>
      <c r="V24" s="12">
        <v>1</v>
      </c>
      <c r="W24" s="12">
        <v>2</v>
      </c>
      <c r="X24" s="12" t="s">
        <v>1552</v>
      </c>
    </row>
    <row r="25" spans="2:24" ht="28.8" x14ac:dyDescent="0.3">
      <c r="B25" s="12" t="s">
        <v>1105</v>
      </c>
      <c r="C25" s="12" t="s">
        <v>304</v>
      </c>
      <c r="D25" s="12" t="s">
        <v>330</v>
      </c>
      <c r="E25" s="12" t="s">
        <v>2837</v>
      </c>
      <c r="F25" s="12" t="s">
        <v>2835</v>
      </c>
      <c r="G25" s="12" t="s">
        <v>2838</v>
      </c>
      <c r="H25" s="12" t="s">
        <v>1533</v>
      </c>
      <c r="I25" s="12" t="s">
        <v>1534</v>
      </c>
      <c r="J25" s="12" t="s">
        <v>259</v>
      </c>
      <c r="K25" s="12" t="s">
        <v>2846</v>
      </c>
      <c r="L25" s="12" t="s">
        <v>1532</v>
      </c>
      <c r="M25" s="12" t="s">
        <v>1119</v>
      </c>
      <c r="N25" s="12" t="s">
        <v>1110</v>
      </c>
      <c r="O25" s="12" t="s">
        <v>1111</v>
      </c>
      <c r="P25" s="12" t="s">
        <v>1120</v>
      </c>
      <c r="Q25" s="116">
        <v>562.46400000000006</v>
      </c>
      <c r="R25" s="116">
        <v>356.46589999999998</v>
      </c>
      <c r="S25" s="116">
        <v>205.99809999999999</v>
      </c>
      <c r="T25" s="120">
        <v>0.36624227999999998</v>
      </c>
      <c r="U25" s="12" t="s">
        <v>722</v>
      </c>
      <c r="V25" s="12">
        <v>3</v>
      </c>
      <c r="W25" s="12">
        <v>1</v>
      </c>
      <c r="X25" s="12" t="s">
        <v>1552</v>
      </c>
    </row>
    <row r="26" spans="2:24" ht="28.8" x14ac:dyDescent="0.3">
      <c r="B26" s="12" t="s">
        <v>1105</v>
      </c>
      <c r="C26" s="12" t="s">
        <v>304</v>
      </c>
      <c r="D26" s="12" t="s">
        <v>330</v>
      </c>
      <c r="E26" s="12" t="s">
        <v>2837</v>
      </c>
      <c r="F26" s="12" t="s">
        <v>2835</v>
      </c>
      <c r="G26" s="12" t="s">
        <v>2838</v>
      </c>
      <c r="H26" s="12" t="s">
        <v>1533</v>
      </c>
      <c r="I26" s="12" t="s">
        <v>1534</v>
      </c>
      <c r="J26" s="12" t="s">
        <v>254</v>
      </c>
      <c r="K26" s="12" t="s">
        <v>2846</v>
      </c>
      <c r="L26" s="12" t="s">
        <v>1532</v>
      </c>
      <c r="M26" s="12" t="s">
        <v>1119</v>
      </c>
      <c r="N26" s="12" t="s">
        <v>1110</v>
      </c>
      <c r="O26" s="12" t="s">
        <v>1111</v>
      </c>
      <c r="P26" s="12" t="s">
        <v>1120</v>
      </c>
      <c r="Q26" s="116">
        <v>562.46400000000006</v>
      </c>
      <c r="R26" s="116">
        <v>677.97310000000004</v>
      </c>
      <c r="S26" s="116">
        <v>-115.5091</v>
      </c>
      <c r="T26" s="120">
        <v>-0.20536265000000001</v>
      </c>
      <c r="U26" s="12" t="s">
        <v>722</v>
      </c>
      <c r="V26" s="12">
        <v>1</v>
      </c>
      <c r="W26" s="12">
        <v>2</v>
      </c>
      <c r="X26" s="12" t="s">
        <v>1552</v>
      </c>
    </row>
    <row r="27" spans="2:24" ht="28.8" x14ac:dyDescent="0.3">
      <c r="B27" s="12" t="s">
        <v>1105</v>
      </c>
      <c r="C27" s="12" t="s">
        <v>304</v>
      </c>
      <c r="D27" s="12" t="s">
        <v>330</v>
      </c>
      <c r="E27" s="12" t="s">
        <v>2837</v>
      </c>
      <c r="F27" s="12" t="s">
        <v>2835</v>
      </c>
      <c r="G27" s="12" t="s">
        <v>2838</v>
      </c>
      <c r="H27" s="12" t="s">
        <v>1533</v>
      </c>
      <c r="I27" s="12" t="s">
        <v>1534</v>
      </c>
      <c r="J27" s="12" t="s">
        <v>254</v>
      </c>
      <c r="K27" s="12" t="s">
        <v>2846</v>
      </c>
      <c r="L27" s="12" t="s">
        <v>1532</v>
      </c>
      <c r="M27" s="12" t="s">
        <v>1125</v>
      </c>
      <c r="N27" s="12" t="s">
        <v>1110</v>
      </c>
      <c r="O27" s="12" t="s">
        <v>1111</v>
      </c>
      <c r="P27" s="12" t="s">
        <v>1126</v>
      </c>
      <c r="Q27" s="116">
        <v>964.49400000000003</v>
      </c>
      <c r="R27" s="116">
        <v>1091.4395999999999</v>
      </c>
      <c r="S27" s="116">
        <v>-126.9456</v>
      </c>
      <c r="T27" s="120">
        <v>-0.13161886</v>
      </c>
      <c r="U27" s="12" t="s">
        <v>722</v>
      </c>
      <c r="V27" s="12">
        <v>1</v>
      </c>
      <c r="W27" s="12">
        <v>1</v>
      </c>
      <c r="X27" s="12" t="s">
        <v>1552</v>
      </c>
    </row>
    <row r="28" spans="2:24" ht="28.8" x14ac:dyDescent="0.3">
      <c r="B28" s="12" t="s">
        <v>1105</v>
      </c>
      <c r="C28" s="12" t="s">
        <v>304</v>
      </c>
      <c r="D28" s="12" t="s">
        <v>330</v>
      </c>
      <c r="E28" s="12" t="s">
        <v>2837</v>
      </c>
      <c r="F28" s="12" t="s">
        <v>2835</v>
      </c>
      <c r="G28" s="12" t="s">
        <v>2838</v>
      </c>
      <c r="H28" s="12" t="s">
        <v>1533</v>
      </c>
      <c r="I28" s="12" t="s">
        <v>1534</v>
      </c>
      <c r="J28" s="12" t="s">
        <v>259</v>
      </c>
      <c r="K28" s="12" t="s">
        <v>2846</v>
      </c>
      <c r="L28" s="12" t="s">
        <v>1532</v>
      </c>
      <c r="M28" s="12" t="s">
        <v>1125</v>
      </c>
      <c r="N28" s="12" t="s">
        <v>1110</v>
      </c>
      <c r="O28" s="12" t="s">
        <v>1111</v>
      </c>
      <c r="P28" s="12" t="s">
        <v>1126</v>
      </c>
      <c r="Q28" s="116">
        <v>964.49400000000003</v>
      </c>
      <c r="R28" s="116">
        <v>1968.1020000000001</v>
      </c>
      <c r="S28" s="116">
        <v>-1003.6079999999999</v>
      </c>
      <c r="T28" s="120">
        <v>-1.0405539100000001</v>
      </c>
      <c r="U28" s="12" t="s">
        <v>723</v>
      </c>
      <c r="V28" s="12">
        <v>3</v>
      </c>
      <c r="W28" s="12">
        <v>0</v>
      </c>
      <c r="X28" s="12" t="s">
        <v>1552</v>
      </c>
    </row>
    <row r="29" spans="2:24" ht="28.8" x14ac:dyDescent="0.3">
      <c r="B29" s="12" t="s">
        <v>1105</v>
      </c>
      <c r="C29" s="12" t="s">
        <v>304</v>
      </c>
      <c r="D29" s="12" t="s">
        <v>330</v>
      </c>
      <c r="E29" s="12" t="s">
        <v>2837</v>
      </c>
      <c r="F29" s="12" t="s">
        <v>2835</v>
      </c>
      <c r="G29" s="12" t="s">
        <v>2838</v>
      </c>
      <c r="H29" s="12" t="s">
        <v>1533</v>
      </c>
      <c r="I29" s="12" t="s">
        <v>1534</v>
      </c>
      <c r="J29" s="12" t="s">
        <v>259</v>
      </c>
      <c r="K29" s="12" t="s">
        <v>2846</v>
      </c>
      <c r="L29" s="12" t="s">
        <v>1532</v>
      </c>
      <c r="M29" s="12" t="s">
        <v>1131</v>
      </c>
      <c r="N29" s="12" t="s">
        <v>1110</v>
      </c>
      <c r="O29" s="12" t="s">
        <v>1132</v>
      </c>
      <c r="P29" s="12" t="s">
        <v>1133</v>
      </c>
      <c r="Q29" s="116">
        <v>697.69200000000001</v>
      </c>
      <c r="R29" s="116">
        <v>219.86519999999999</v>
      </c>
      <c r="S29" s="116">
        <v>477.82679999999999</v>
      </c>
      <c r="T29" s="120">
        <v>0.68486782000000002</v>
      </c>
      <c r="U29" s="12" t="s">
        <v>722</v>
      </c>
      <c r="V29" s="12">
        <v>3</v>
      </c>
      <c r="W29" s="12">
        <v>1</v>
      </c>
      <c r="X29" s="12" t="s">
        <v>1552</v>
      </c>
    </row>
    <row r="30" spans="2:24" ht="28.8" x14ac:dyDescent="0.3">
      <c r="B30" s="12" t="s">
        <v>1105</v>
      </c>
      <c r="C30" s="12" t="s">
        <v>304</v>
      </c>
      <c r="D30" s="12" t="s">
        <v>330</v>
      </c>
      <c r="E30" s="12" t="s">
        <v>2837</v>
      </c>
      <c r="F30" s="12" t="s">
        <v>2835</v>
      </c>
      <c r="G30" s="12" t="s">
        <v>2838</v>
      </c>
      <c r="H30" s="12" t="s">
        <v>1533</v>
      </c>
      <c r="I30" s="12" t="s">
        <v>1534</v>
      </c>
      <c r="J30" s="12" t="s">
        <v>254</v>
      </c>
      <c r="K30" s="12" t="s">
        <v>2846</v>
      </c>
      <c r="L30" s="12" t="s">
        <v>1532</v>
      </c>
      <c r="M30" s="12" t="s">
        <v>1131</v>
      </c>
      <c r="N30" s="12" t="s">
        <v>1110</v>
      </c>
      <c r="O30" s="12" t="s">
        <v>1132</v>
      </c>
      <c r="P30" s="12" t="s">
        <v>1133</v>
      </c>
      <c r="Q30" s="116">
        <v>697.69200000000001</v>
      </c>
      <c r="R30" s="116">
        <v>714.07960000000003</v>
      </c>
      <c r="S30" s="116">
        <v>-16.387599999999999</v>
      </c>
      <c r="T30" s="120">
        <v>-2.34883E-2</v>
      </c>
      <c r="U30" s="12" t="s">
        <v>722</v>
      </c>
      <c r="V30" s="12">
        <v>1</v>
      </c>
      <c r="W30" s="12">
        <v>2</v>
      </c>
      <c r="X30" s="12" t="s">
        <v>1552</v>
      </c>
    </row>
    <row r="31" spans="2:24" ht="28.8" x14ac:dyDescent="0.3">
      <c r="B31" s="12" t="s">
        <v>1105</v>
      </c>
      <c r="C31" s="12" t="s">
        <v>304</v>
      </c>
      <c r="D31" s="12" t="s">
        <v>330</v>
      </c>
      <c r="E31" s="12" t="s">
        <v>2837</v>
      </c>
      <c r="F31" s="12" t="s">
        <v>2835</v>
      </c>
      <c r="G31" s="12" t="s">
        <v>2838</v>
      </c>
      <c r="H31" s="12" t="s">
        <v>1533</v>
      </c>
      <c r="I31" s="12" t="s">
        <v>1534</v>
      </c>
      <c r="J31" s="12" t="s">
        <v>259</v>
      </c>
      <c r="K31" s="12" t="s">
        <v>2846</v>
      </c>
      <c r="L31" s="12" t="s">
        <v>1532</v>
      </c>
      <c r="M31" s="12" t="s">
        <v>1138</v>
      </c>
      <c r="N31" s="12" t="s">
        <v>1110</v>
      </c>
      <c r="O31" s="12" t="s">
        <v>1132</v>
      </c>
      <c r="P31" s="12" t="s">
        <v>1139</v>
      </c>
      <c r="Q31" s="116">
        <v>2314.248</v>
      </c>
      <c r="R31" s="116">
        <v>1112.8407</v>
      </c>
      <c r="S31" s="116">
        <v>1201.4073000000001</v>
      </c>
      <c r="T31" s="120">
        <v>0.51913507000000003</v>
      </c>
      <c r="U31" s="12" t="s">
        <v>722</v>
      </c>
      <c r="V31" s="12">
        <v>3</v>
      </c>
      <c r="W31" s="12">
        <v>1</v>
      </c>
      <c r="X31" s="12" t="s">
        <v>1552</v>
      </c>
    </row>
    <row r="32" spans="2:24" ht="28.8" x14ac:dyDescent="0.3">
      <c r="B32" s="12" t="s">
        <v>1105</v>
      </c>
      <c r="C32" s="12" t="s">
        <v>304</v>
      </c>
      <c r="D32" s="12" t="s">
        <v>330</v>
      </c>
      <c r="E32" s="12" t="s">
        <v>2837</v>
      </c>
      <c r="F32" s="12" t="s">
        <v>2835</v>
      </c>
      <c r="G32" s="12" t="s">
        <v>2838</v>
      </c>
      <c r="H32" s="12" t="s">
        <v>1533</v>
      </c>
      <c r="I32" s="12" t="s">
        <v>1534</v>
      </c>
      <c r="J32" s="12" t="s">
        <v>254</v>
      </c>
      <c r="K32" s="12" t="s">
        <v>2846</v>
      </c>
      <c r="L32" s="12" t="s">
        <v>1532</v>
      </c>
      <c r="M32" s="12" t="s">
        <v>1138</v>
      </c>
      <c r="N32" s="12" t="s">
        <v>1110</v>
      </c>
      <c r="O32" s="12" t="s">
        <v>1132</v>
      </c>
      <c r="P32" s="12" t="s">
        <v>1139</v>
      </c>
      <c r="Q32" s="116">
        <v>2314.248</v>
      </c>
      <c r="R32" s="116">
        <v>3363.9313000000002</v>
      </c>
      <c r="S32" s="116">
        <v>-1049.6832999999999</v>
      </c>
      <c r="T32" s="120">
        <v>-0.45357425000000001</v>
      </c>
      <c r="U32" s="12" t="s">
        <v>722</v>
      </c>
      <c r="V32" s="12">
        <v>1</v>
      </c>
      <c r="W32" s="12">
        <v>2</v>
      </c>
      <c r="X32" s="12" t="s">
        <v>1552</v>
      </c>
    </row>
    <row r="33" spans="2:24" ht="28.8" x14ac:dyDescent="0.3">
      <c r="B33" s="12" t="s">
        <v>1105</v>
      </c>
      <c r="C33" s="12" t="s">
        <v>304</v>
      </c>
      <c r="D33" s="12" t="s">
        <v>330</v>
      </c>
      <c r="E33" s="12" t="s">
        <v>2837</v>
      </c>
      <c r="F33" s="12" t="s">
        <v>2835</v>
      </c>
      <c r="G33" s="12" t="s">
        <v>2838</v>
      </c>
      <c r="H33" s="12" t="s">
        <v>1533</v>
      </c>
      <c r="I33" s="12" t="s">
        <v>1534</v>
      </c>
      <c r="J33" s="12" t="s">
        <v>254</v>
      </c>
      <c r="K33" s="12" t="s">
        <v>2846</v>
      </c>
      <c r="L33" s="12" t="s">
        <v>1532</v>
      </c>
      <c r="M33" s="12" t="s">
        <v>1144</v>
      </c>
      <c r="N33" s="12" t="s">
        <v>1110</v>
      </c>
      <c r="O33" s="12" t="s">
        <v>1132</v>
      </c>
      <c r="P33" s="12" t="s">
        <v>1145</v>
      </c>
      <c r="Q33" s="116">
        <v>2329.7399999999998</v>
      </c>
      <c r="R33" s="116">
        <v>1024.6599000000001</v>
      </c>
      <c r="S33" s="116">
        <v>1305.0800999999999</v>
      </c>
      <c r="T33" s="120">
        <v>0.56018272000000002</v>
      </c>
      <c r="U33" s="12" t="s">
        <v>722</v>
      </c>
      <c r="V33" s="12">
        <v>1</v>
      </c>
      <c r="W33" s="12">
        <v>1</v>
      </c>
      <c r="X33" s="12" t="s">
        <v>1552</v>
      </c>
    </row>
    <row r="34" spans="2:24" ht="28.8" x14ac:dyDescent="0.3">
      <c r="B34" s="12" t="s">
        <v>1105</v>
      </c>
      <c r="C34" s="12" t="s">
        <v>304</v>
      </c>
      <c r="D34" s="12" t="s">
        <v>330</v>
      </c>
      <c r="E34" s="12" t="s">
        <v>2837</v>
      </c>
      <c r="F34" s="12" t="s">
        <v>2835</v>
      </c>
      <c r="G34" s="12" t="s">
        <v>2838</v>
      </c>
      <c r="H34" s="12" t="s">
        <v>1533</v>
      </c>
      <c r="I34" s="12" t="s">
        <v>1534</v>
      </c>
      <c r="J34" s="12" t="s">
        <v>259</v>
      </c>
      <c r="K34" s="12" t="s">
        <v>2846</v>
      </c>
      <c r="L34" s="12" t="s">
        <v>1532</v>
      </c>
      <c r="M34" s="12" t="s">
        <v>1144</v>
      </c>
      <c r="N34" s="12" t="s">
        <v>1110</v>
      </c>
      <c r="O34" s="12" t="s">
        <v>1132</v>
      </c>
      <c r="P34" s="12" t="s">
        <v>1145</v>
      </c>
      <c r="Q34" s="116">
        <v>2329.7399999999998</v>
      </c>
      <c r="R34" s="116">
        <v>3579.5178000000001</v>
      </c>
      <c r="S34" s="116">
        <v>-1249.7778000000001</v>
      </c>
      <c r="T34" s="120">
        <v>-0.53644517999999997</v>
      </c>
      <c r="U34" s="12" t="s">
        <v>722</v>
      </c>
      <c r="V34" s="12">
        <v>3</v>
      </c>
      <c r="W34" s="12">
        <v>2</v>
      </c>
      <c r="X34" s="12" t="s">
        <v>1552</v>
      </c>
    </row>
    <row r="35" spans="2:24" ht="28.8" x14ac:dyDescent="0.3">
      <c r="B35" s="12" t="s">
        <v>1105</v>
      </c>
      <c r="C35" s="12" t="s">
        <v>304</v>
      </c>
      <c r="D35" s="12" t="s">
        <v>330</v>
      </c>
      <c r="E35" s="12" t="s">
        <v>2837</v>
      </c>
      <c r="F35" s="12" t="s">
        <v>2835</v>
      </c>
      <c r="G35" s="12" t="s">
        <v>2838</v>
      </c>
      <c r="H35" s="12" t="s">
        <v>1533</v>
      </c>
      <c r="I35" s="12" t="s">
        <v>1534</v>
      </c>
      <c r="J35" s="12" t="s">
        <v>254</v>
      </c>
      <c r="K35" s="12" t="s">
        <v>2846</v>
      </c>
      <c r="L35" s="12" t="s">
        <v>1532</v>
      </c>
      <c r="M35" s="12" t="s">
        <v>1150</v>
      </c>
      <c r="N35" s="12" t="s">
        <v>1110</v>
      </c>
      <c r="O35" s="12" t="s">
        <v>1132</v>
      </c>
      <c r="P35" s="12" t="s">
        <v>1151</v>
      </c>
      <c r="Q35" s="116">
        <v>437.32499999999999</v>
      </c>
      <c r="R35" s="116">
        <v>303.68729999999999</v>
      </c>
      <c r="S35" s="116">
        <v>133.6377</v>
      </c>
      <c r="T35" s="120">
        <v>0.30557983</v>
      </c>
      <c r="U35" s="12" t="s">
        <v>722</v>
      </c>
      <c r="V35" s="12">
        <v>1</v>
      </c>
      <c r="W35" s="12">
        <v>1</v>
      </c>
      <c r="X35" s="12" t="s">
        <v>1552</v>
      </c>
    </row>
    <row r="36" spans="2:24" ht="28.8" x14ac:dyDescent="0.3">
      <c r="B36" s="12" t="s">
        <v>1105</v>
      </c>
      <c r="C36" s="12" t="s">
        <v>304</v>
      </c>
      <c r="D36" s="12" t="s">
        <v>330</v>
      </c>
      <c r="E36" s="12" t="s">
        <v>2837</v>
      </c>
      <c r="F36" s="12" t="s">
        <v>2835</v>
      </c>
      <c r="G36" s="12" t="s">
        <v>2838</v>
      </c>
      <c r="H36" s="12" t="s">
        <v>1533</v>
      </c>
      <c r="I36" s="12" t="s">
        <v>1534</v>
      </c>
      <c r="J36" s="12" t="s">
        <v>259</v>
      </c>
      <c r="K36" s="12" t="s">
        <v>2846</v>
      </c>
      <c r="L36" s="12" t="s">
        <v>1532</v>
      </c>
      <c r="M36" s="12" t="s">
        <v>1150</v>
      </c>
      <c r="N36" s="12" t="s">
        <v>1110</v>
      </c>
      <c r="O36" s="12" t="s">
        <v>1132</v>
      </c>
      <c r="P36" s="12" t="s">
        <v>1151</v>
      </c>
      <c r="Q36" s="116">
        <v>437.32499999999999</v>
      </c>
      <c r="R36" s="116">
        <v>573.16769999999997</v>
      </c>
      <c r="S36" s="116">
        <v>-135.84270000000001</v>
      </c>
      <c r="T36" s="120">
        <v>-0.31062184999999998</v>
      </c>
      <c r="U36" s="12" t="s">
        <v>722</v>
      </c>
      <c r="V36" s="12">
        <v>3</v>
      </c>
      <c r="W36" s="12">
        <v>2</v>
      </c>
      <c r="X36" s="12" t="s">
        <v>1552</v>
      </c>
    </row>
    <row r="37" spans="2:24" ht="28.8" x14ac:dyDescent="0.3">
      <c r="B37" s="12" t="s">
        <v>1105</v>
      </c>
      <c r="C37" s="12" t="s">
        <v>304</v>
      </c>
      <c r="D37" s="12" t="s">
        <v>330</v>
      </c>
      <c r="E37" s="12" t="s">
        <v>2837</v>
      </c>
      <c r="F37" s="12" t="s">
        <v>2835</v>
      </c>
      <c r="G37" s="12" t="s">
        <v>2838</v>
      </c>
      <c r="H37" s="12" t="s">
        <v>1533</v>
      </c>
      <c r="I37" s="12" t="s">
        <v>1534</v>
      </c>
      <c r="J37" s="12" t="s">
        <v>259</v>
      </c>
      <c r="K37" s="12" t="s">
        <v>2846</v>
      </c>
      <c r="L37" s="12" t="s">
        <v>1532</v>
      </c>
      <c r="M37" s="12" t="s">
        <v>1156</v>
      </c>
      <c r="N37" s="12" t="s">
        <v>1110</v>
      </c>
      <c r="O37" s="12" t="s">
        <v>1157</v>
      </c>
      <c r="P37" s="12" t="s">
        <v>1158</v>
      </c>
      <c r="Q37" s="116">
        <v>2441.88</v>
      </c>
      <c r="R37" s="116">
        <v>1890.9014999999999</v>
      </c>
      <c r="S37" s="116">
        <v>550.97850000000005</v>
      </c>
      <c r="T37" s="120">
        <v>0.22563701</v>
      </c>
      <c r="U37" s="12" t="s">
        <v>722</v>
      </c>
      <c r="V37" s="12">
        <v>3</v>
      </c>
      <c r="W37" s="12">
        <v>1</v>
      </c>
      <c r="X37" s="12" t="s">
        <v>1552</v>
      </c>
    </row>
    <row r="38" spans="2:24" ht="28.8" x14ac:dyDescent="0.3">
      <c r="B38" s="12" t="s">
        <v>1105</v>
      </c>
      <c r="C38" s="12" t="s">
        <v>304</v>
      </c>
      <c r="D38" s="12" t="s">
        <v>330</v>
      </c>
      <c r="E38" s="12" t="s">
        <v>2837</v>
      </c>
      <c r="F38" s="12" t="s">
        <v>2835</v>
      </c>
      <c r="G38" s="12" t="s">
        <v>2838</v>
      </c>
      <c r="H38" s="12" t="s">
        <v>1533</v>
      </c>
      <c r="I38" s="12" t="s">
        <v>1534</v>
      </c>
      <c r="J38" s="12" t="s">
        <v>254</v>
      </c>
      <c r="K38" s="12" t="s">
        <v>2846</v>
      </c>
      <c r="L38" s="12" t="s">
        <v>1532</v>
      </c>
      <c r="M38" s="12" t="s">
        <v>1156</v>
      </c>
      <c r="N38" s="12" t="s">
        <v>1110</v>
      </c>
      <c r="O38" s="12" t="s">
        <v>1157</v>
      </c>
      <c r="P38" s="12" t="s">
        <v>1158</v>
      </c>
      <c r="Q38" s="116">
        <v>2441.88</v>
      </c>
      <c r="R38" s="116">
        <v>3108.297</v>
      </c>
      <c r="S38" s="116">
        <v>-666.41700000000003</v>
      </c>
      <c r="T38" s="120">
        <v>-0.27291145</v>
      </c>
      <c r="U38" s="12" t="s">
        <v>722</v>
      </c>
      <c r="V38" s="12">
        <v>1</v>
      </c>
      <c r="W38" s="12">
        <v>2</v>
      </c>
      <c r="X38" s="12" t="s">
        <v>1552</v>
      </c>
    </row>
    <row r="39" spans="2:24" ht="28.8" x14ac:dyDescent="0.3">
      <c r="B39" s="12" t="s">
        <v>1105</v>
      </c>
      <c r="C39" s="12" t="s">
        <v>304</v>
      </c>
      <c r="D39" s="12" t="s">
        <v>330</v>
      </c>
      <c r="E39" s="12" t="s">
        <v>2837</v>
      </c>
      <c r="F39" s="12" t="s">
        <v>2835</v>
      </c>
      <c r="G39" s="12" t="s">
        <v>2838</v>
      </c>
      <c r="H39" s="12" t="s">
        <v>1533</v>
      </c>
      <c r="I39" s="12" t="s">
        <v>1534</v>
      </c>
      <c r="J39" s="12" t="s">
        <v>259</v>
      </c>
      <c r="K39" s="12" t="s">
        <v>2846</v>
      </c>
      <c r="L39" s="12" t="s">
        <v>1532</v>
      </c>
      <c r="M39" s="12" t="s">
        <v>1163</v>
      </c>
      <c r="N39" s="12" t="s">
        <v>1110</v>
      </c>
      <c r="O39" s="12" t="s">
        <v>1157</v>
      </c>
      <c r="P39" s="12" t="s">
        <v>1164</v>
      </c>
      <c r="Q39" s="116">
        <v>3250.3679999999999</v>
      </c>
      <c r="R39" s="116">
        <v>3599.64</v>
      </c>
      <c r="S39" s="116">
        <v>-349.27199999999999</v>
      </c>
      <c r="T39" s="120">
        <v>-0.10745614000000001</v>
      </c>
      <c r="U39" s="12" t="s">
        <v>722</v>
      </c>
      <c r="V39" s="12">
        <v>3</v>
      </c>
      <c r="W39" s="12">
        <v>1</v>
      </c>
      <c r="X39" s="12" t="s">
        <v>1552</v>
      </c>
    </row>
    <row r="40" spans="2:24" ht="28.8" x14ac:dyDescent="0.3">
      <c r="B40" s="12" t="s">
        <v>1105</v>
      </c>
      <c r="C40" s="12" t="s">
        <v>304</v>
      </c>
      <c r="D40" s="12" t="s">
        <v>330</v>
      </c>
      <c r="E40" s="12" t="s">
        <v>2837</v>
      </c>
      <c r="F40" s="12" t="s">
        <v>2835</v>
      </c>
      <c r="G40" s="12" t="s">
        <v>2838</v>
      </c>
      <c r="H40" s="12" t="s">
        <v>1533</v>
      </c>
      <c r="I40" s="12" t="s">
        <v>1534</v>
      </c>
      <c r="J40" s="12" t="s">
        <v>254</v>
      </c>
      <c r="K40" s="12" t="s">
        <v>2846</v>
      </c>
      <c r="L40" s="12" t="s">
        <v>1532</v>
      </c>
      <c r="M40" s="12" t="s">
        <v>1163</v>
      </c>
      <c r="N40" s="12" t="s">
        <v>1110</v>
      </c>
      <c r="O40" s="12" t="s">
        <v>1157</v>
      </c>
      <c r="P40" s="12" t="s">
        <v>1164</v>
      </c>
      <c r="Q40" s="116">
        <v>3250.3679999999999</v>
      </c>
      <c r="R40" s="116">
        <v>3881.4038999999998</v>
      </c>
      <c r="S40" s="116">
        <v>-631.03589999999997</v>
      </c>
      <c r="T40" s="120">
        <v>-0.19414291</v>
      </c>
      <c r="U40" s="12" t="s">
        <v>722</v>
      </c>
      <c r="V40" s="12">
        <v>1</v>
      </c>
      <c r="W40" s="12">
        <v>2</v>
      </c>
      <c r="X40" s="12" t="s">
        <v>1552</v>
      </c>
    </row>
    <row r="41" spans="2:24" ht="28.8" x14ac:dyDescent="0.3">
      <c r="B41" s="12" t="s">
        <v>1105</v>
      </c>
      <c r="C41" s="12" t="s">
        <v>304</v>
      </c>
      <c r="D41" s="12" t="s">
        <v>330</v>
      </c>
      <c r="E41" s="12" t="s">
        <v>2837</v>
      </c>
      <c r="F41" s="12" t="s">
        <v>2835</v>
      </c>
      <c r="G41" s="12" t="s">
        <v>2838</v>
      </c>
      <c r="H41" s="12" t="s">
        <v>1533</v>
      </c>
      <c r="I41" s="12" t="s">
        <v>1534</v>
      </c>
      <c r="J41" s="12" t="s">
        <v>259</v>
      </c>
      <c r="K41" s="12" t="s">
        <v>2846</v>
      </c>
      <c r="L41" s="12" t="s">
        <v>1532</v>
      </c>
      <c r="M41" s="12" t="s">
        <v>1169</v>
      </c>
      <c r="N41" s="12" t="s">
        <v>1110</v>
      </c>
      <c r="O41" s="12" t="s">
        <v>1157</v>
      </c>
      <c r="P41" s="12" t="s">
        <v>1170</v>
      </c>
      <c r="Q41" s="116">
        <v>539.37</v>
      </c>
      <c r="R41" s="116">
        <v>170.5275</v>
      </c>
      <c r="S41" s="116">
        <v>368.84249999999997</v>
      </c>
      <c r="T41" s="120">
        <v>0.68383948000000006</v>
      </c>
      <c r="U41" s="12" t="s">
        <v>722</v>
      </c>
      <c r="V41" s="12">
        <v>3</v>
      </c>
      <c r="W41" s="12">
        <v>1</v>
      </c>
      <c r="X41" s="12" t="s">
        <v>1552</v>
      </c>
    </row>
    <row r="42" spans="2:24" ht="28.8" x14ac:dyDescent="0.3">
      <c r="B42" s="12" t="s">
        <v>1105</v>
      </c>
      <c r="C42" s="12" t="s">
        <v>304</v>
      </c>
      <c r="D42" s="12" t="s">
        <v>330</v>
      </c>
      <c r="E42" s="12" t="s">
        <v>2837</v>
      </c>
      <c r="F42" s="12" t="s">
        <v>2835</v>
      </c>
      <c r="G42" s="12" t="s">
        <v>2838</v>
      </c>
      <c r="H42" s="12" t="s">
        <v>1533</v>
      </c>
      <c r="I42" s="12" t="s">
        <v>1534</v>
      </c>
      <c r="J42" s="12" t="s">
        <v>254</v>
      </c>
      <c r="K42" s="12" t="s">
        <v>2846</v>
      </c>
      <c r="L42" s="12" t="s">
        <v>1532</v>
      </c>
      <c r="M42" s="12" t="s">
        <v>1169</v>
      </c>
      <c r="N42" s="12" t="s">
        <v>1110</v>
      </c>
      <c r="O42" s="12" t="s">
        <v>1157</v>
      </c>
      <c r="P42" s="12" t="s">
        <v>1170</v>
      </c>
      <c r="Q42" s="116">
        <v>539.37</v>
      </c>
      <c r="R42" s="116">
        <v>172.73099999999999</v>
      </c>
      <c r="S42" s="116">
        <v>366.63900000000001</v>
      </c>
      <c r="T42" s="120">
        <v>0.67975416</v>
      </c>
      <c r="U42" s="12" t="s">
        <v>722</v>
      </c>
      <c r="V42" s="12">
        <v>1</v>
      </c>
      <c r="W42" s="12">
        <v>2</v>
      </c>
      <c r="X42" s="12" t="s">
        <v>1552</v>
      </c>
    </row>
    <row r="43" spans="2:24" ht="28.8" x14ac:dyDescent="0.3">
      <c r="B43" s="12" t="s">
        <v>1105</v>
      </c>
      <c r="C43" s="12" t="s">
        <v>304</v>
      </c>
      <c r="D43" s="12" t="s">
        <v>330</v>
      </c>
      <c r="E43" s="12" t="s">
        <v>2837</v>
      </c>
      <c r="F43" s="12" t="s">
        <v>2835</v>
      </c>
      <c r="G43" s="12" t="s">
        <v>2838</v>
      </c>
      <c r="H43" s="12" t="s">
        <v>1533</v>
      </c>
      <c r="I43" s="12" t="s">
        <v>1534</v>
      </c>
      <c r="J43" s="12" t="s">
        <v>254</v>
      </c>
      <c r="K43" s="12" t="s">
        <v>2846</v>
      </c>
      <c r="L43" s="12" t="s">
        <v>1532</v>
      </c>
      <c r="M43" s="12" t="s">
        <v>1175</v>
      </c>
      <c r="N43" s="12" t="s">
        <v>1176</v>
      </c>
      <c r="O43" s="12" t="s">
        <v>1111</v>
      </c>
      <c r="P43" s="12" t="s">
        <v>1177</v>
      </c>
      <c r="Q43" s="116">
        <v>263.36399999999998</v>
      </c>
      <c r="R43" s="116">
        <v>369.09719999999999</v>
      </c>
      <c r="S43" s="116">
        <v>-105.7332</v>
      </c>
      <c r="T43" s="120">
        <v>-0.40147173000000003</v>
      </c>
      <c r="U43" s="12" t="s">
        <v>722</v>
      </c>
      <c r="V43" s="12">
        <v>1</v>
      </c>
      <c r="W43" s="12">
        <v>1</v>
      </c>
      <c r="X43" s="12" t="s">
        <v>1552</v>
      </c>
    </row>
    <row r="44" spans="2:24" ht="28.8" x14ac:dyDescent="0.3">
      <c r="B44" s="12" t="s">
        <v>1105</v>
      </c>
      <c r="C44" s="12" t="s">
        <v>304</v>
      </c>
      <c r="D44" s="12" t="s">
        <v>330</v>
      </c>
      <c r="E44" s="12" t="s">
        <v>2837</v>
      </c>
      <c r="F44" s="12" t="s">
        <v>2835</v>
      </c>
      <c r="G44" s="12" t="s">
        <v>2838</v>
      </c>
      <c r="H44" s="12" t="s">
        <v>1533</v>
      </c>
      <c r="I44" s="12" t="s">
        <v>1534</v>
      </c>
      <c r="J44" s="12" t="s">
        <v>259</v>
      </c>
      <c r="K44" s="12" t="s">
        <v>2846</v>
      </c>
      <c r="L44" s="12" t="s">
        <v>1532</v>
      </c>
      <c r="M44" s="12" t="s">
        <v>1175</v>
      </c>
      <c r="N44" s="12" t="s">
        <v>1176</v>
      </c>
      <c r="O44" s="12" t="s">
        <v>1111</v>
      </c>
      <c r="P44" s="12" t="s">
        <v>1177</v>
      </c>
      <c r="Q44" s="116">
        <v>263.36399999999998</v>
      </c>
      <c r="R44" s="116">
        <v>379.6848</v>
      </c>
      <c r="S44" s="116">
        <v>-116.32080000000001</v>
      </c>
      <c r="T44" s="120">
        <v>-0.44167311999999997</v>
      </c>
      <c r="U44" s="12" t="s">
        <v>722</v>
      </c>
      <c r="V44" s="12">
        <v>3</v>
      </c>
      <c r="W44" s="12">
        <v>2</v>
      </c>
      <c r="X44" s="12" t="s">
        <v>1552</v>
      </c>
    </row>
    <row r="45" spans="2:24" ht="28.8" x14ac:dyDescent="0.3">
      <c r="B45" s="12" t="s">
        <v>1105</v>
      </c>
      <c r="C45" s="12" t="s">
        <v>304</v>
      </c>
      <c r="D45" s="12" t="s">
        <v>330</v>
      </c>
      <c r="E45" s="12" t="s">
        <v>2837</v>
      </c>
      <c r="F45" s="12" t="s">
        <v>2835</v>
      </c>
      <c r="G45" s="12" t="s">
        <v>2838</v>
      </c>
      <c r="H45" s="12" t="s">
        <v>1533</v>
      </c>
      <c r="I45" s="12" t="s">
        <v>1534</v>
      </c>
      <c r="J45" s="12" t="s">
        <v>259</v>
      </c>
      <c r="K45" s="12" t="s">
        <v>2846</v>
      </c>
      <c r="L45" s="12" t="s">
        <v>1532</v>
      </c>
      <c r="M45" s="12" t="s">
        <v>1181</v>
      </c>
      <c r="N45" s="12" t="s">
        <v>1176</v>
      </c>
      <c r="O45" s="12" t="s">
        <v>1111</v>
      </c>
      <c r="P45" s="12" t="s">
        <v>1182</v>
      </c>
      <c r="Q45" s="116">
        <v>598.37850000000003</v>
      </c>
      <c r="R45" s="116">
        <v>689.93520000000001</v>
      </c>
      <c r="S45" s="116">
        <v>-91.556700000000006</v>
      </c>
      <c r="T45" s="120">
        <v>-0.15300800000000001</v>
      </c>
      <c r="U45" s="12" t="s">
        <v>722</v>
      </c>
      <c r="V45" s="12">
        <v>3</v>
      </c>
      <c r="W45" s="12">
        <v>1</v>
      </c>
      <c r="X45" s="12" t="s">
        <v>1552</v>
      </c>
    </row>
    <row r="46" spans="2:24" ht="28.8" x14ac:dyDescent="0.3">
      <c r="B46" s="12" t="s">
        <v>1105</v>
      </c>
      <c r="C46" s="12" t="s">
        <v>304</v>
      </c>
      <c r="D46" s="12" t="s">
        <v>330</v>
      </c>
      <c r="E46" s="12" t="s">
        <v>2837</v>
      </c>
      <c r="F46" s="12" t="s">
        <v>2835</v>
      </c>
      <c r="G46" s="12" t="s">
        <v>2838</v>
      </c>
      <c r="H46" s="12" t="s">
        <v>1533</v>
      </c>
      <c r="I46" s="12" t="s">
        <v>1534</v>
      </c>
      <c r="J46" s="12" t="s">
        <v>254</v>
      </c>
      <c r="K46" s="12" t="s">
        <v>2846</v>
      </c>
      <c r="L46" s="12" t="s">
        <v>1532</v>
      </c>
      <c r="M46" s="12" t="s">
        <v>1181</v>
      </c>
      <c r="N46" s="12" t="s">
        <v>1176</v>
      </c>
      <c r="O46" s="12" t="s">
        <v>1111</v>
      </c>
      <c r="P46" s="12" t="s">
        <v>1182</v>
      </c>
      <c r="Q46" s="116">
        <v>598.37850000000003</v>
      </c>
      <c r="R46" s="116">
        <v>768.45209999999997</v>
      </c>
      <c r="S46" s="116">
        <v>-170.0736</v>
      </c>
      <c r="T46" s="120">
        <v>-0.28422412000000002</v>
      </c>
      <c r="U46" s="12" t="s">
        <v>722</v>
      </c>
      <c r="V46" s="12">
        <v>1</v>
      </c>
      <c r="W46" s="12">
        <v>2</v>
      </c>
      <c r="X46" s="12" t="s">
        <v>1552</v>
      </c>
    </row>
    <row r="47" spans="2:24" ht="28.8" x14ac:dyDescent="0.3">
      <c r="B47" s="12" t="s">
        <v>1105</v>
      </c>
      <c r="C47" s="12" t="s">
        <v>304</v>
      </c>
      <c r="D47" s="12" t="s">
        <v>330</v>
      </c>
      <c r="E47" s="12" t="s">
        <v>2837</v>
      </c>
      <c r="F47" s="12" t="s">
        <v>2835</v>
      </c>
      <c r="G47" s="12" t="s">
        <v>2838</v>
      </c>
      <c r="H47" s="12" t="s">
        <v>1533</v>
      </c>
      <c r="I47" s="12" t="s">
        <v>1534</v>
      </c>
      <c r="J47" s="12" t="s">
        <v>254</v>
      </c>
      <c r="K47" s="12" t="s">
        <v>2846</v>
      </c>
      <c r="L47" s="12" t="s">
        <v>1532</v>
      </c>
      <c r="M47" s="12" t="s">
        <v>1185</v>
      </c>
      <c r="N47" s="12" t="s">
        <v>1176</v>
      </c>
      <c r="O47" s="12" t="s">
        <v>1111</v>
      </c>
      <c r="P47" s="12" t="s">
        <v>1186</v>
      </c>
      <c r="Q47" s="116">
        <v>703.06200000000001</v>
      </c>
      <c r="R47" s="116">
        <v>756.28340000000003</v>
      </c>
      <c r="S47" s="116">
        <v>-53.221400000000003</v>
      </c>
      <c r="T47" s="120">
        <v>-7.5699440000000007E-2</v>
      </c>
      <c r="U47" s="12" t="s">
        <v>722</v>
      </c>
      <c r="V47" s="12">
        <v>1</v>
      </c>
      <c r="W47" s="12">
        <v>1</v>
      </c>
      <c r="X47" s="12" t="s">
        <v>1552</v>
      </c>
    </row>
    <row r="48" spans="2:24" ht="28.8" x14ac:dyDescent="0.3">
      <c r="B48" s="12" t="s">
        <v>1105</v>
      </c>
      <c r="C48" s="12" t="s">
        <v>304</v>
      </c>
      <c r="D48" s="12" t="s">
        <v>330</v>
      </c>
      <c r="E48" s="12" t="s">
        <v>2837</v>
      </c>
      <c r="F48" s="12" t="s">
        <v>2835</v>
      </c>
      <c r="G48" s="12" t="s">
        <v>2838</v>
      </c>
      <c r="H48" s="12" t="s">
        <v>1533</v>
      </c>
      <c r="I48" s="12" t="s">
        <v>1534</v>
      </c>
      <c r="J48" s="12" t="s">
        <v>259</v>
      </c>
      <c r="K48" s="12" t="s">
        <v>2846</v>
      </c>
      <c r="L48" s="12" t="s">
        <v>1532</v>
      </c>
      <c r="M48" s="12" t="s">
        <v>1185</v>
      </c>
      <c r="N48" s="12" t="s">
        <v>1176</v>
      </c>
      <c r="O48" s="12" t="s">
        <v>1111</v>
      </c>
      <c r="P48" s="12" t="s">
        <v>1186</v>
      </c>
      <c r="Q48" s="116">
        <v>703.06200000000001</v>
      </c>
      <c r="R48" s="116">
        <v>1064.9619</v>
      </c>
      <c r="S48" s="116">
        <v>-361.8999</v>
      </c>
      <c r="T48" s="120">
        <v>-0.51474819999999999</v>
      </c>
      <c r="U48" s="12" t="s">
        <v>723</v>
      </c>
      <c r="V48" s="12">
        <v>3</v>
      </c>
      <c r="W48" s="12">
        <v>0</v>
      </c>
      <c r="X48" s="12" t="s">
        <v>1552</v>
      </c>
    </row>
    <row r="49" spans="2:24" ht="28.8" x14ac:dyDescent="0.3">
      <c r="B49" s="12" t="s">
        <v>1105</v>
      </c>
      <c r="C49" s="12" t="s">
        <v>304</v>
      </c>
      <c r="D49" s="12" t="s">
        <v>330</v>
      </c>
      <c r="E49" s="12" t="s">
        <v>2837</v>
      </c>
      <c r="F49" s="12" t="s">
        <v>2835</v>
      </c>
      <c r="G49" s="12" t="s">
        <v>2838</v>
      </c>
      <c r="H49" s="12" t="s">
        <v>1533</v>
      </c>
      <c r="I49" s="12" t="s">
        <v>1534</v>
      </c>
      <c r="J49" s="12" t="s">
        <v>259</v>
      </c>
      <c r="K49" s="12" t="s">
        <v>2846</v>
      </c>
      <c r="L49" s="12" t="s">
        <v>1532</v>
      </c>
      <c r="M49" s="12" t="s">
        <v>1189</v>
      </c>
      <c r="N49" s="12" t="s">
        <v>1176</v>
      </c>
      <c r="O49" s="12" t="s">
        <v>1132</v>
      </c>
      <c r="P49" s="12" t="s">
        <v>1190</v>
      </c>
      <c r="Q49" s="116">
        <v>1249.74</v>
      </c>
      <c r="R49" s="116">
        <v>1279.7909999999999</v>
      </c>
      <c r="S49" s="116">
        <v>-30.050999999999998</v>
      </c>
      <c r="T49" s="120">
        <v>-2.4045799999999999E-2</v>
      </c>
      <c r="U49" s="12" t="s">
        <v>722</v>
      </c>
      <c r="V49" s="12">
        <v>3</v>
      </c>
      <c r="W49" s="12">
        <v>1</v>
      </c>
      <c r="X49" s="12" t="s">
        <v>1552</v>
      </c>
    </row>
    <row r="50" spans="2:24" ht="28.8" x14ac:dyDescent="0.3">
      <c r="B50" s="12" t="s">
        <v>1105</v>
      </c>
      <c r="C50" s="12" t="s">
        <v>304</v>
      </c>
      <c r="D50" s="12" t="s">
        <v>330</v>
      </c>
      <c r="E50" s="12" t="s">
        <v>2837</v>
      </c>
      <c r="F50" s="12" t="s">
        <v>2835</v>
      </c>
      <c r="G50" s="12" t="s">
        <v>2838</v>
      </c>
      <c r="H50" s="12" t="s">
        <v>1533</v>
      </c>
      <c r="I50" s="12" t="s">
        <v>1534</v>
      </c>
      <c r="J50" s="12" t="s">
        <v>254</v>
      </c>
      <c r="K50" s="12" t="s">
        <v>2846</v>
      </c>
      <c r="L50" s="12" t="s">
        <v>1532</v>
      </c>
      <c r="M50" s="12" t="s">
        <v>1189</v>
      </c>
      <c r="N50" s="12" t="s">
        <v>1176</v>
      </c>
      <c r="O50" s="12" t="s">
        <v>1132</v>
      </c>
      <c r="P50" s="12" t="s">
        <v>1190</v>
      </c>
      <c r="Q50" s="116">
        <v>1249.74</v>
      </c>
      <c r="R50" s="116">
        <v>1559.7264</v>
      </c>
      <c r="S50" s="116">
        <v>-309.9864</v>
      </c>
      <c r="T50" s="120">
        <v>-0.24804071</v>
      </c>
      <c r="U50" s="12" t="s">
        <v>722</v>
      </c>
      <c r="V50" s="12">
        <v>1</v>
      </c>
      <c r="W50" s="12">
        <v>2</v>
      </c>
      <c r="X50" s="12" t="s">
        <v>1552</v>
      </c>
    </row>
    <row r="51" spans="2:24" ht="28.8" x14ac:dyDescent="0.3">
      <c r="B51" s="12" t="s">
        <v>1105</v>
      </c>
      <c r="C51" s="12" t="s">
        <v>304</v>
      </c>
      <c r="D51" s="12" t="s">
        <v>330</v>
      </c>
      <c r="E51" s="12" t="s">
        <v>2837</v>
      </c>
      <c r="F51" s="12" t="s">
        <v>2835</v>
      </c>
      <c r="G51" s="12" t="s">
        <v>2838</v>
      </c>
      <c r="H51" s="12" t="s">
        <v>1533</v>
      </c>
      <c r="I51" s="12" t="s">
        <v>1534</v>
      </c>
      <c r="J51" s="12" t="s">
        <v>254</v>
      </c>
      <c r="K51" s="12" t="s">
        <v>2846</v>
      </c>
      <c r="L51" s="12" t="s">
        <v>1532</v>
      </c>
      <c r="M51" s="12" t="s">
        <v>1193</v>
      </c>
      <c r="N51" s="12" t="s">
        <v>1176</v>
      </c>
      <c r="O51" s="12" t="s">
        <v>1132</v>
      </c>
      <c r="P51" s="12" t="s">
        <v>1194</v>
      </c>
      <c r="Q51" s="116">
        <v>149.68799999999999</v>
      </c>
      <c r="R51" s="116">
        <v>47.152799999999999</v>
      </c>
      <c r="S51" s="116">
        <v>102.5352</v>
      </c>
      <c r="T51" s="120">
        <v>0.68499277999999997</v>
      </c>
      <c r="U51" s="12" t="s">
        <v>722</v>
      </c>
      <c r="V51" s="12">
        <v>1</v>
      </c>
      <c r="W51" s="12">
        <v>1</v>
      </c>
      <c r="X51" s="12" t="s">
        <v>1552</v>
      </c>
    </row>
    <row r="52" spans="2:24" ht="28.8" x14ac:dyDescent="0.3">
      <c r="B52" s="12" t="s">
        <v>1105</v>
      </c>
      <c r="C52" s="12" t="s">
        <v>304</v>
      </c>
      <c r="D52" s="12" t="s">
        <v>330</v>
      </c>
      <c r="E52" s="12" t="s">
        <v>2837</v>
      </c>
      <c r="F52" s="12" t="s">
        <v>2835</v>
      </c>
      <c r="G52" s="12" t="s">
        <v>2838</v>
      </c>
      <c r="H52" s="12" t="s">
        <v>1533</v>
      </c>
      <c r="I52" s="12" t="s">
        <v>1534</v>
      </c>
      <c r="J52" s="12" t="s">
        <v>259</v>
      </c>
      <c r="K52" s="12" t="s">
        <v>2846</v>
      </c>
      <c r="L52" s="12" t="s">
        <v>1532</v>
      </c>
      <c r="M52" s="12" t="s">
        <v>1193</v>
      </c>
      <c r="N52" s="12" t="s">
        <v>1176</v>
      </c>
      <c r="O52" s="12" t="s">
        <v>1132</v>
      </c>
      <c r="P52" s="12" t="s">
        <v>1194</v>
      </c>
      <c r="Q52" s="116">
        <v>149.68799999999999</v>
      </c>
      <c r="R52" s="116">
        <v>117.7848</v>
      </c>
      <c r="S52" s="116">
        <v>31.903199999999998</v>
      </c>
      <c r="T52" s="120">
        <v>0.21313130999999999</v>
      </c>
      <c r="U52" s="12" t="s">
        <v>722</v>
      </c>
      <c r="V52" s="12">
        <v>3</v>
      </c>
      <c r="W52" s="12">
        <v>2</v>
      </c>
      <c r="X52" s="12" t="s">
        <v>1552</v>
      </c>
    </row>
    <row r="53" spans="2:24" ht="28.8" x14ac:dyDescent="0.3">
      <c r="B53" s="12" t="s">
        <v>1105</v>
      </c>
      <c r="C53" s="12" t="s">
        <v>304</v>
      </c>
      <c r="D53" s="12" t="s">
        <v>330</v>
      </c>
      <c r="E53" s="12" t="s">
        <v>2837</v>
      </c>
      <c r="F53" s="12" t="s">
        <v>2835</v>
      </c>
      <c r="G53" s="12" t="s">
        <v>2838</v>
      </c>
      <c r="H53" s="12" t="s">
        <v>1533</v>
      </c>
      <c r="I53" s="12" t="s">
        <v>1534</v>
      </c>
      <c r="J53" s="12" t="s">
        <v>254</v>
      </c>
      <c r="K53" s="12" t="s">
        <v>2846</v>
      </c>
      <c r="L53" s="12" t="s">
        <v>1532</v>
      </c>
      <c r="M53" s="12" t="s">
        <v>1197</v>
      </c>
      <c r="N53" s="12" t="s">
        <v>1176</v>
      </c>
      <c r="O53" s="12" t="s">
        <v>1132</v>
      </c>
      <c r="P53" s="12" t="s">
        <v>1198</v>
      </c>
      <c r="Q53" s="116">
        <v>410.29199999999997</v>
      </c>
      <c r="R53" s="116">
        <v>147.43889999999999</v>
      </c>
      <c r="S53" s="116">
        <v>262.85309999999998</v>
      </c>
      <c r="T53" s="120">
        <v>0.64064885000000005</v>
      </c>
      <c r="U53" s="12" t="s">
        <v>722</v>
      </c>
      <c r="V53" s="12">
        <v>1</v>
      </c>
      <c r="W53" s="12">
        <v>1</v>
      </c>
      <c r="X53" s="12" t="s">
        <v>1552</v>
      </c>
    </row>
    <row r="54" spans="2:24" ht="28.8" x14ac:dyDescent="0.3">
      <c r="B54" s="12" t="s">
        <v>1105</v>
      </c>
      <c r="C54" s="12" t="s">
        <v>304</v>
      </c>
      <c r="D54" s="12" t="s">
        <v>330</v>
      </c>
      <c r="E54" s="12" t="s">
        <v>2837</v>
      </c>
      <c r="F54" s="12" t="s">
        <v>2835</v>
      </c>
      <c r="G54" s="12" t="s">
        <v>2838</v>
      </c>
      <c r="H54" s="12" t="s">
        <v>1533</v>
      </c>
      <c r="I54" s="12" t="s">
        <v>1534</v>
      </c>
      <c r="J54" s="12" t="s">
        <v>259</v>
      </c>
      <c r="K54" s="12" t="s">
        <v>2846</v>
      </c>
      <c r="L54" s="12" t="s">
        <v>1532</v>
      </c>
      <c r="M54" s="12" t="s">
        <v>1197</v>
      </c>
      <c r="N54" s="12" t="s">
        <v>1176</v>
      </c>
      <c r="O54" s="12" t="s">
        <v>1132</v>
      </c>
      <c r="P54" s="12" t="s">
        <v>1198</v>
      </c>
      <c r="Q54" s="116">
        <v>410.29199999999997</v>
      </c>
      <c r="R54" s="116">
        <v>341.74470000000002</v>
      </c>
      <c r="S54" s="116">
        <v>68.547300000000007</v>
      </c>
      <c r="T54" s="120">
        <v>0.16706955000000001</v>
      </c>
      <c r="U54" s="12" t="s">
        <v>722</v>
      </c>
      <c r="V54" s="12">
        <v>3</v>
      </c>
      <c r="W54" s="12">
        <v>2</v>
      </c>
      <c r="X54" s="12" t="s">
        <v>1552</v>
      </c>
    </row>
    <row r="55" spans="2:24" ht="28.8" x14ac:dyDescent="0.3">
      <c r="B55" s="12" t="s">
        <v>1105</v>
      </c>
      <c r="C55" s="12" t="s">
        <v>304</v>
      </c>
      <c r="D55" s="12" t="s">
        <v>330</v>
      </c>
      <c r="E55" s="12" t="s">
        <v>2837</v>
      </c>
      <c r="F55" s="12" t="s">
        <v>2835</v>
      </c>
      <c r="G55" s="12" t="s">
        <v>2838</v>
      </c>
      <c r="H55" s="12" t="s">
        <v>1533</v>
      </c>
      <c r="I55" s="12" t="s">
        <v>1534</v>
      </c>
      <c r="J55" s="12" t="s">
        <v>259</v>
      </c>
      <c r="K55" s="12" t="s">
        <v>2846</v>
      </c>
      <c r="L55" s="12" t="s">
        <v>1532</v>
      </c>
      <c r="M55" s="12" t="s">
        <v>1201</v>
      </c>
      <c r="N55" s="12" t="s">
        <v>1176</v>
      </c>
      <c r="O55" s="12" t="s">
        <v>1132</v>
      </c>
      <c r="P55" s="12" t="s">
        <v>1202</v>
      </c>
      <c r="Q55" s="116">
        <v>3558.12</v>
      </c>
      <c r="R55" s="116">
        <v>3682.4456</v>
      </c>
      <c r="S55" s="116">
        <v>-124.32559999999999</v>
      </c>
      <c r="T55" s="120">
        <v>-3.4941369999999999E-2</v>
      </c>
      <c r="U55" s="12" t="s">
        <v>722</v>
      </c>
      <c r="V55" s="12">
        <v>3</v>
      </c>
      <c r="W55" s="12">
        <v>1</v>
      </c>
      <c r="X55" s="12" t="s">
        <v>1552</v>
      </c>
    </row>
    <row r="56" spans="2:24" ht="28.8" x14ac:dyDescent="0.3">
      <c r="B56" s="12" t="s">
        <v>1105</v>
      </c>
      <c r="C56" s="12" t="s">
        <v>304</v>
      </c>
      <c r="D56" s="12" t="s">
        <v>330</v>
      </c>
      <c r="E56" s="12" t="s">
        <v>2837</v>
      </c>
      <c r="F56" s="12" t="s">
        <v>2835</v>
      </c>
      <c r="G56" s="12" t="s">
        <v>2838</v>
      </c>
      <c r="H56" s="12" t="s">
        <v>1533</v>
      </c>
      <c r="I56" s="12" t="s">
        <v>1534</v>
      </c>
      <c r="J56" s="12" t="s">
        <v>254</v>
      </c>
      <c r="K56" s="12" t="s">
        <v>2846</v>
      </c>
      <c r="L56" s="12" t="s">
        <v>1532</v>
      </c>
      <c r="M56" s="12" t="s">
        <v>1201</v>
      </c>
      <c r="N56" s="12" t="s">
        <v>1176</v>
      </c>
      <c r="O56" s="12" t="s">
        <v>1132</v>
      </c>
      <c r="P56" s="12" t="s">
        <v>1202</v>
      </c>
      <c r="Q56" s="116">
        <v>3558.12</v>
      </c>
      <c r="R56" s="116">
        <v>5254.0976000000001</v>
      </c>
      <c r="S56" s="116">
        <v>-1695.9775999999999</v>
      </c>
      <c r="T56" s="120">
        <v>-0.47664992</v>
      </c>
      <c r="U56" s="12" t="s">
        <v>722</v>
      </c>
      <c r="V56" s="12">
        <v>1</v>
      </c>
      <c r="W56" s="12">
        <v>2</v>
      </c>
      <c r="X56" s="12" t="s">
        <v>1552</v>
      </c>
    </row>
    <row r="57" spans="2:24" ht="28.8" x14ac:dyDescent="0.3">
      <c r="B57" s="12" t="s">
        <v>1105</v>
      </c>
      <c r="C57" s="12" t="s">
        <v>304</v>
      </c>
      <c r="D57" s="12" t="s">
        <v>330</v>
      </c>
      <c r="E57" s="12" t="s">
        <v>2837</v>
      </c>
      <c r="F57" s="12" t="s">
        <v>2835</v>
      </c>
      <c r="G57" s="12" t="s">
        <v>2838</v>
      </c>
      <c r="H57" s="12" t="s">
        <v>1533</v>
      </c>
      <c r="I57" s="12" t="s">
        <v>1534</v>
      </c>
      <c r="J57" s="12" t="s">
        <v>254</v>
      </c>
      <c r="K57" s="12" t="s">
        <v>2846</v>
      </c>
      <c r="L57" s="12" t="s">
        <v>1532</v>
      </c>
      <c r="M57" s="12" t="s">
        <v>1205</v>
      </c>
      <c r="N57" s="12" t="s">
        <v>1176</v>
      </c>
      <c r="O57" s="12" t="s">
        <v>1157</v>
      </c>
      <c r="P57" s="12" t="s">
        <v>1206</v>
      </c>
      <c r="Q57" s="116">
        <v>1764.56</v>
      </c>
      <c r="R57" s="116">
        <v>1342.1615999999999</v>
      </c>
      <c r="S57" s="116">
        <v>422.39839999999998</v>
      </c>
      <c r="T57" s="120">
        <v>0.23937887999999999</v>
      </c>
      <c r="U57" s="12" t="s">
        <v>722</v>
      </c>
      <c r="V57" s="12">
        <v>1</v>
      </c>
      <c r="W57" s="12">
        <v>1</v>
      </c>
      <c r="X57" s="12" t="s">
        <v>1552</v>
      </c>
    </row>
    <row r="58" spans="2:24" ht="28.8" x14ac:dyDescent="0.3">
      <c r="B58" s="12" t="s">
        <v>1105</v>
      </c>
      <c r="C58" s="12" t="s">
        <v>304</v>
      </c>
      <c r="D58" s="12" t="s">
        <v>330</v>
      </c>
      <c r="E58" s="12" t="s">
        <v>2837</v>
      </c>
      <c r="F58" s="12" t="s">
        <v>2835</v>
      </c>
      <c r="G58" s="12" t="s">
        <v>2838</v>
      </c>
      <c r="H58" s="12" t="s">
        <v>1533</v>
      </c>
      <c r="I58" s="12" t="s">
        <v>1534</v>
      </c>
      <c r="J58" s="12" t="s">
        <v>259</v>
      </c>
      <c r="K58" s="12" t="s">
        <v>2846</v>
      </c>
      <c r="L58" s="12" t="s">
        <v>1532</v>
      </c>
      <c r="M58" s="12" t="s">
        <v>1205</v>
      </c>
      <c r="N58" s="12" t="s">
        <v>1176</v>
      </c>
      <c r="O58" s="12" t="s">
        <v>1157</v>
      </c>
      <c r="P58" s="12" t="s">
        <v>1206</v>
      </c>
      <c r="Q58" s="116">
        <v>1764.56</v>
      </c>
      <c r="R58" s="116">
        <v>2470.5210000000002</v>
      </c>
      <c r="S58" s="116">
        <v>-705.96100000000001</v>
      </c>
      <c r="T58" s="120">
        <v>-0.40007764000000001</v>
      </c>
      <c r="U58" s="12" t="s">
        <v>722</v>
      </c>
      <c r="V58" s="12">
        <v>3</v>
      </c>
      <c r="W58" s="12">
        <v>2</v>
      </c>
      <c r="X58" s="12" t="s">
        <v>1552</v>
      </c>
    </row>
    <row r="59" spans="2:24" ht="28.8" x14ac:dyDescent="0.3">
      <c r="B59" s="12" t="s">
        <v>1105</v>
      </c>
      <c r="C59" s="12" t="s">
        <v>304</v>
      </c>
      <c r="D59" s="12" t="s">
        <v>330</v>
      </c>
      <c r="E59" s="12" t="s">
        <v>2837</v>
      </c>
      <c r="F59" s="12" t="s">
        <v>2835</v>
      </c>
      <c r="G59" s="12" t="s">
        <v>2838</v>
      </c>
      <c r="H59" s="12" t="s">
        <v>1533</v>
      </c>
      <c r="I59" s="12" t="s">
        <v>1534</v>
      </c>
      <c r="J59" s="12" t="s">
        <v>254</v>
      </c>
      <c r="K59" s="12" t="s">
        <v>2846</v>
      </c>
      <c r="L59" s="12" t="s">
        <v>1532</v>
      </c>
      <c r="M59" s="12" t="s">
        <v>1209</v>
      </c>
      <c r="N59" s="12" t="s">
        <v>1176</v>
      </c>
      <c r="O59" s="12" t="s">
        <v>1157</v>
      </c>
      <c r="P59" s="12" t="s">
        <v>1210</v>
      </c>
      <c r="Q59" s="116">
        <v>6321.99</v>
      </c>
      <c r="R59" s="116">
        <v>2371.6976</v>
      </c>
      <c r="S59" s="116">
        <v>3950.2923999999998</v>
      </c>
      <c r="T59" s="120">
        <v>0.62484952000000005</v>
      </c>
      <c r="U59" s="12" t="s">
        <v>722</v>
      </c>
      <c r="V59" s="12">
        <v>1</v>
      </c>
      <c r="W59" s="12">
        <v>1</v>
      </c>
      <c r="X59" s="12" t="s">
        <v>1552</v>
      </c>
    </row>
    <row r="60" spans="2:24" ht="28.8" x14ac:dyDescent="0.3">
      <c r="B60" s="12" t="s">
        <v>1105</v>
      </c>
      <c r="C60" s="12" t="s">
        <v>304</v>
      </c>
      <c r="D60" s="12" t="s">
        <v>330</v>
      </c>
      <c r="E60" s="12" t="s">
        <v>2837</v>
      </c>
      <c r="F60" s="12" t="s">
        <v>2835</v>
      </c>
      <c r="G60" s="12" t="s">
        <v>2838</v>
      </c>
      <c r="H60" s="12" t="s">
        <v>1533</v>
      </c>
      <c r="I60" s="12" t="s">
        <v>1534</v>
      </c>
      <c r="J60" s="12" t="s">
        <v>259</v>
      </c>
      <c r="K60" s="12" t="s">
        <v>2846</v>
      </c>
      <c r="L60" s="12" t="s">
        <v>1532</v>
      </c>
      <c r="M60" s="12" t="s">
        <v>1209</v>
      </c>
      <c r="N60" s="12" t="s">
        <v>1176</v>
      </c>
      <c r="O60" s="12" t="s">
        <v>1157</v>
      </c>
      <c r="P60" s="12" t="s">
        <v>1210</v>
      </c>
      <c r="Q60" s="116">
        <v>6321.99</v>
      </c>
      <c r="R60" s="116">
        <v>3532.8472000000002</v>
      </c>
      <c r="S60" s="116">
        <v>2789.1428000000001</v>
      </c>
      <c r="T60" s="120">
        <v>0.44118115000000002</v>
      </c>
      <c r="U60" s="12" t="s">
        <v>722</v>
      </c>
      <c r="V60" s="12">
        <v>3</v>
      </c>
      <c r="W60" s="12">
        <v>2</v>
      </c>
      <c r="X60" s="12" t="s">
        <v>1552</v>
      </c>
    </row>
    <row r="61" spans="2:24" ht="28.8" x14ac:dyDescent="0.3">
      <c r="B61" s="12" t="s">
        <v>1105</v>
      </c>
      <c r="C61" s="12" t="s">
        <v>304</v>
      </c>
      <c r="D61" s="12" t="s">
        <v>330</v>
      </c>
      <c r="E61" s="12" t="s">
        <v>2837</v>
      </c>
      <c r="F61" s="12" t="s">
        <v>2835</v>
      </c>
      <c r="G61" s="12" t="s">
        <v>2838</v>
      </c>
      <c r="H61" s="12" t="s">
        <v>1533</v>
      </c>
      <c r="I61" s="12" t="s">
        <v>1534</v>
      </c>
      <c r="J61" s="12" t="s">
        <v>254</v>
      </c>
      <c r="K61" s="12" t="s">
        <v>2846</v>
      </c>
      <c r="L61" s="12" t="s">
        <v>1532</v>
      </c>
      <c r="M61" s="12" t="s">
        <v>1213</v>
      </c>
      <c r="N61" s="12" t="s">
        <v>1176</v>
      </c>
      <c r="O61" s="12" t="s">
        <v>1157</v>
      </c>
      <c r="P61" s="12" t="s">
        <v>1214</v>
      </c>
      <c r="Q61" s="116">
        <v>7092.8</v>
      </c>
      <c r="R61" s="116">
        <v>7038.1779999999999</v>
      </c>
      <c r="S61" s="116">
        <v>54.622</v>
      </c>
      <c r="T61" s="120">
        <v>7.7010500000000001E-3</v>
      </c>
      <c r="U61" s="12" t="s">
        <v>722</v>
      </c>
      <c r="V61" s="12">
        <v>1</v>
      </c>
      <c r="W61" s="12">
        <v>1</v>
      </c>
      <c r="X61" s="12" t="s">
        <v>1552</v>
      </c>
    </row>
    <row r="62" spans="2:24" ht="28.8" x14ac:dyDescent="0.3">
      <c r="B62" s="12" t="s">
        <v>1105</v>
      </c>
      <c r="C62" s="12" t="s">
        <v>304</v>
      </c>
      <c r="D62" s="12" t="s">
        <v>330</v>
      </c>
      <c r="E62" s="12" t="s">
        <v>2837</v>
      </c>
      <c r="F62" s="12" t="s">
        <v>2835</v>
      </c>
      <c r="G62" s="12" t="s">
        <v>2838</v>
      </c>
      <c r="H62" s="12" t="s">
        <v>1533</v>
      </c>
      <c r="I62" s="12" t="s">
        <v>1534</v>
      </c>
      <c r="J62" s="12" t="s">
        <v>259</v>
      </c>
      <c r="K62" s="12" t="s">
        <v>2846</v>
      </c>
      <c r="L62" s="12" t="s">
        <v>1532</v>
      </c>
      <c r="M62" s="12" t="s">
        <v>1213</v>
      </c>
      <c r="N62" s="12" t="s">
        <v>1176</v>
      </c>
      <c r="O62" s="12" t="s">
        <v>1157</v>
      </c>
      <c r="P62" s="12" t="s">
        <v>1214</v>
      </c>
      <c r="Q62" s="116">
        <v>7092.8</v>
      </c>
      <c r="R62" s="116">
        <v>11732.88</v>
      </c>
      <c r="S62" s="116">
        <v>-4640.08</v>
      </c>
      <c r="T62" s="120">
        <v>-0.65419579999999999</v>
      </c>
      <c r="U62" s="12" t="s">
        <v>723</v>
      </c>
      <c r="V62" s="12">
        <v>3</v>
      </c>
      <c r="W62" s="12">
        <v>0</v>
      </c>
      <c r="X62" s="12" t="s">
        <v>1552</v>
      </c>
    </row>
    <row r="63" spans="2:24" ht="28.8" x14ac:dyDescent="0.3">
      <c r="B63" s="12" t="s">
        <v>1105</v>
      </c>
      <c r="C63" s="12" t="s">
        <v>304</v>
      </c>
      <c r="D63" s="12" t="s">
        <v>330</v>
      </c>
      <c r="E63" s="12" t="s">
        <v>2837</v>
      </c>
      <c r="F63" s="12" t="s">
        <v>2835</v>
      </c>
      <c r="G63" s="12" t="s">
        <v>2838</v>
      </c>
      <c r="H63" s="12" t="s">
        <v>1533</v>
      </c>
      <c r="I63" s="12" t="s">
        <v>1534</v>
      </c>
      <c r="J63" s="12" t="s">
        <v>254</v>
      </c>
      <c r="K63" s="12" t="s">
        <v>2846</v>
      </c>
      <c r="L63" s="12" t="s">
        <v>1532</v>
      </c>
      <c r="M63" s="12" t="s">
        <v>1217</v>
      </c>
      <c r="N63" s="12" t="s">
        <v>1218</v>
      </c>
      <c r="O63" s="12" t="s">
        <v>1111</v>
      </c>
      <c r="P63" s="12" t="s">
        <v>1219</v>
      </c>
      <c r="Q63" s="116">
        <v>3508.16</v>
      </c>
      <c r="R63" s="116">
        <v>4136.3455999999996</v>
      </c>
      <c r="S63" s="116">
        <v>-628.18560000000002</v>
      </c>
      <c r="T63" s="120">
        <v>-0.17906411999999999</v>
      </c>
      <c r="U63" s="12" t="s">
        <v>722</v>
      </c>
      <c r="V63" s="12">
        <v>1</v>
      </c>
      <c r="W63" s="12">
        <v>1</v>
      </c>
      <c r="X63" s="12" t="s">
        <v>1552</v>
      </c>
    </row>
    <row r="64" spans="2:24" ht="28.8" x14ac:dyDescent="0.3">
      <c r="B64" s="12" t="s">
        <v>1105</v>
      </c>
      <c r="C64" s="12" t="s">
        <v>304</v>
      </c>
      <c r="D64" s="12" t="s">
        <v>330</v>
      </c>
      <c r="E64" s="12" t="s">
        <v>2837</v>
      </c>
      <c r="F64" s="12" t="s">
        <v>2835</v>
      </c>
      <c r="G64" s="12" t="s">
        <v>2838</v>
      </c>
      <c r="H64" s="12" t="s">
        <v>1533</v>
      </c>
      <c r="I64" s="12" t="s">
        <v>1534</v>
      </c>
      <c r="J64" s="12" t="s">
        <v>259</v>
      </c>
      <c r="K64" s="12" t="s">
        <v>2846</v>
      </c>
      <c r="L64" s="12" t="s">
        <v>1532</v>
      </c>
      <c r="M64" s="12" t="s">
        <v>1217</v>
      </c>
      <c r="N64" s="12" t="s">
        <v>1218</v>
      </c>
      <c r="O64" s="12" t="s">
        <v>1111</v>
      </c>
      <c r="P64" s="12" t="s">
        <v>1219</v>
      </c>
      <c r="Q64" s="116">
        <v>3508.16</v>
      </c>
      <c r="R64" s="116">
        <v>2098.5880000000002</v>
      </c>
      <c r="S64" s="116">
        <v>1409.5719999999999</v>
      </c>
      <c r="T64" s="120">
        <v>0.40179809</v>
      </c>
      <c r="U64" s="12" t="s">
        <v>723</v>
      </c>
      <c r="V64" s="12">
        <v>3</v>
      </c>
      <c r="W64" s="12">
        <v>0</v>
      </c>
      <c r="X64" s="12" t="s">
        <v>1552</v>
      </c>
    </row>
    <row r="65" spans="2:24" ht="28.8" x14ac:dyDescent="0.3">
      <c r="B65" s="12" t="s">
        <v>1105</v>
      </c>
      <c r="C65" s="12" t="s">
        <v>304</v>
      </c>
      <c r="D65" s="12" t="s">
        <v>330</v>
      </c>
      <c r="E65" s="12" t="s">
        <v>2837</v>
      </c>
      <c r="F65" s="12" t="s">
        <v>2835</v>
      </c>
      <c r="G65" s="12" t="s">
        <v>2838</v>
      </c>
      <c r="H65" s="12" t="s">
        <v>1533</v>
      </c>
      <c r="I65" s="12" t="s">
        <v>1534</v>
      </c>
      <c r="J65" s="12" t="s">
        <v>259</v>
      </c>
      <c r="K65" s="12" t="s">
        <v>2846</v>
      </c>
      <c r="L65" s="12" t="s">
        <v>1532</v>
      </c>
      <c r="M65" s="12" t="s">
        <v>1222</v>
      </c>
      <c r="N65" s="12" t="s">
        <v>1218</v>
      </c>
      <c r="O65" s="12" t="s">
        <v>1111</v>
      </c>
      <c r="P65" s="12" t="s">
        <v>1223</v>
      </c>
      <c r="Q65" s="116">
        <v>11856</v>
      </c>
      <c r="R65" s="116">
        <v>3765.6320000000001</v>
      </c>
      <c r="S65" s="116">
        <v>8090.3680000000004</v>
      </c>
      <c r="T65" s="120">
        <v>0.68238595999999996</v>
      </c>
      <c r="U65" s="12" t="s">
        <v>723</v>
      </c>
      <c r="V65" s="12">
        <v>3</v>
      </c>
      <c r="W65" s="12">
        <v>0</v>
      </c>
      <c r="X65" s="12" t="s">
        <v>1552</v>
      </c>
    </row>
    <row r="66" spans="2:24" ht="28.8" x14ac:dyDescent="0.3">
      <c r="B66" s="12" t="s">
        <v>1105</v>
      </c>
      <c r="C66" s="12" t="s">
        <v>304</v>
      </c>
      <c r="D66" s="12" t="s">
        <v>330</v>
      </c>
      <c r="E66" s="12" t="s">
        <v>2837</v>
      </c>
      <c r="F66" s="12" t="s">
        <v>2835</v>
      </c>
      <c r="G66" s="12" t="s">
        <v>2838</v>
      </c>
      <c r="H66" s="12" t="s">
        <v>1533</v>
      </c>
      <c r="I66" s="12" t="s">
        <v>1534</v>
      </c>
      <c r="J66" s="12" t="s">
        <v>254</v>
      </c>
      <c r="K66" s="12" t="s">
        <v>2846</v>
      </c>
      <c r="L66" s="12" t="s">
        <v>1532</v>
      </c>
      <c r="M66" s="12" t="s">
        <v>1222</v>
      </c>
      <c r="N66" s="12" t="s">
        <v>1218</v>
      </c>
      <c r="O66" s="12" t="s">
        <v>1111</v>
      </c>
      <c r="P66" s="12" t="s">
        <v>1223</v>
      </c>
      <c r="Q66" s="116">
        <v>11856</v>
      </c>
      <c r="R66" s="116">
        <v>6945.9935999999998</v>
      </c>
      <c r="S66" s="116">
        <v>4910.0064000000002</v>
      </c>
      <c r="T66" s="120">
        <v>0.41413684000000001</v>
      </c>
      <c r="U66" s="12" t="s">
        <v>723</v>
      </c>
      <c r="V66" s="12">
        <v>1</v>
      </c>
      <c r="W66" s="12">
        <v>0</v>
      </c>
      <c r="X66" s="12" t="s">
        <v>1552</v>
      </c>
    </row>
    <row r="67" spans="2:24" ht="28.8" x14ac:dyDescent="0.3">
      <c r="B67" s="12" t="s">
        <v>1105</v>
      </c>
      <c r="C67" s="12" t="s">
        <v>304</v>
      </c>
      <c r="D67" s="12" t="s">
        <v>330</v>
      </c>
      <c r="E67" s="12" t="s">
        <v>2837</v>
      </c>
      <c r="F67" s="12" t="s">
        <v>2835</v>
      </c>
      <c r="G67" s="12" t="s">
        <v>2838</v>
      </c>
      <c r="H67" s="12" t="s">
        <v>1533</v>
      </c>
      <c r="I67" s="12" t="s">
        <v>1534</v>
      </c>
      <c r="J67" s="12" t="s">
        <v>259</v>
      </c>
      <c r="K67" s="12" t="s">
        <v>2846</v>
      </c>
      <c r="L67" s="12" t="s">
        <v>1532</v>
      </c>
      <c r="M67" s="12" t="s">
        <v>1226</v>
      </c>
      <c r="N67" s="12" t="s">
        <v>1218</v>
      </c>
      <c r="O67" s="12" t="s">
        <v>1111</v>
      </c>
      <c r="P67" s="12" t="s">
        <v>1227</v>
      </c>
      <c r="Q67" s="116">
        <v>17826.016</v>
      </c>
      <c r="R67" s="116">
        <v>11430.2816</v>
      </c>
      <c r="S67" s="116">
        <v>6395.7344000000003</v>
      </c>
      <c r="T67" s="120">
        <v>0.35878652999999999</v>
      </c>
      <c r="U67" s="12" t="s">
        <v>722</v>
      </c>
      <c r="V67" s="12">
        <v>3</v>
      </c>
      <c r="W67" s="12">
        <v>1</v>
      </c>
      <c r="X67" s="12" t="s">
        <v>1552</v>
      </c>
    </row>
    <row r="68" spans="2:24" ht="28.8" x14ac:dyDescent="0.3">
      <c r="B68" s="12" t="s">
        <v>1105</v>
      </c>
      <c r="C68" s="12" t="s">
        <v>304</v>
      </c>
      <c r="D68" s="12" t="s">
        <v>330</v>
      </c>
      <c r="E68" s="12" t="s">
        <v>2837</v>
      </c>
      <c r="F68" s="12" t="s">
        <v>2835</v>
      </c>
      <c r="G68" s="12" t="s">
        <v>2838</v>
      </c>
      <c r="H68" s="12" t="s">
        <v>1533</v>
      </c>
      <c r="I68" s="12" t="s">
        <v>1534</v>
      </c>
      <c r="J68" s="12" t="s">
        <v>254</v>
      </c>
      <c r="K68" s="12" t="s">
        <v>2846</v>
      </c>
      <c r="L68" s="12" t="s">
        <v>1532</v>
      </c>
      <c r="M68" s="12" t="s">
        <v>1226</v>
      </c>
      <c r="N68" s="12" t="s">
        <v>1218</v>
      </c>
      <c r="O68" s="12" t="s">
        <v>1111</v>
      </c>
      <c r="P68" s="12" t="s">
        <v>1227</v>
      </c>
      <c r="Q68" s="116">
        <v>17826.016</v>
      </c>
      <c r="R68" s="116">
        <v>21273.718400000002</v>
      </c>
      <c r="S68" s="116">
        <v>-3447.7024000000001</v>
      </c>
      <c r="T68" s="120">
        <v>-0.19340847</v>
      </c>
      <c r="U68" s="12" t="s">
        <v>722</v>
      </c>
      <c r="V68" s="12">
        <v>1</v>
      </c>
      <c r="W68" s="12">
        <v>2</v>
      </c>
      <c r="X68" s="12" t="s">
        <v>1552</v>
      </c>
    </row>
    <row r="69" spans="2:24" ht="28.8" x14ac:dyDescent="0.3">
      <c r="B69" s="12" t="s">
        <v>1105</v>
      </c>
      <c r="C69" s="12" t="s">
        <v>304</v>
      </c>
      <c r="D69" s="12" t="s">
        <v>330</v>
      </c>
      <c r="E69" s="12" t="s">
        <v>2837</v>
      </c>
      <c r="F69" s="12" t="s">
        <v>2835</v>
      </c>
      <c r="G69" s="12" t="s">
        <v>2838</v>
      </c>
      <c r="H69" s="12" t="s">
        <v>1533</v>
      </c>
      <c r="I69" s="12" t="s">
        <v>1534</v>
      </c>
      <c r="J69" s="12" t="s">
        <v>254</v>
      </c>
      <c r="K69" s="12" t="s">
        <v>2846</v>
      </c>
      <c r="L69" s="12" t="s">
        <v>1532</v>
      </c>
      <c r="M69" s="12" t="s">
        <v>1230</v>
      </c>
      <c r="N69" s="12" t="s">
        <v>1218</v>
      </c>
      <c r="O69" s="12" t="s">
        <v>1132</v>
      </c>
      <c r="P69" s="12" t="s">
        <v>1231</v>
      </c>
      <c r="Q69" s="116">
        <v>27672.880000000001</v>
      </c>
      <c r="R69" s="116">
        <v>40271.233999999997</v>
      </c>
      <c r="S69" s="116">
        <v>-12598.353999999999</v>
      </c>
      <c r="T69" s="120">
        <v>-0.45525995000000002</v>
      </c>
      <c r="U69" s="12" t="s">
        <v>723</v>
      </c>
      <c r="V69" s="12">
        <v>1</v>
      </c>
      <c r="W69" s="12">
        <v>0</v>
      </c>
      <c r="X69" s="12" t="s">
        <v>1552</v>
      </c>
    </row>
    <row r="70" spans="2:24" ht="28.8" x14ac:dyDescent="0.3">
      <c r="B70" s="12" t="s">
        <v>1105</v>
      </c>
      <c r="C70" s="12" t="s">
        <v>304</v>
      </c>
      <c r="D70" s="12" t="s">
        <v>330</v>
      </c>
      <c r="E70" s="12" t="s">
        <v>2837</v>
      </c>
      <c r="F70" s="12" t="s">
        <v>2835</v>
      </c>
      <c r="G70" s="12" t="s">
        <v>2838</v>
      </c>
      <c r="H70" s="12" t="s">
        <v>1533</v>
      </c>
      <c r="I70" s="12" t="s">
        <v>1534</v>
      </c>
      <c r="J70" s="12" t="s">
        <v>259</v>
      </c>
      <c r="K70" s="12" t="s">
        <v>2846</v>
      </c>
      <c r="L70" s="12" t="s">
        <v>1532</v>
      </c>
      <c r="M70" s="12" t="s">
        <v>1230</v>
      </c>
      <c r="N70" s="12" t="s">
        <v>1218</v>
      </c>
      <c r="O70" s="12" t="s">
        <v>1132</v>
      </c>
      <c r="P70" s="12" t="s">
        <v>1231</v>
      </c>
      <c r="Q70" s="116">
        <v>27672.880000000001</v>
      </c>
      <c r="R70" s="116">
        <v>42345.463600000003</v>
      </c>
      <c r="S70" s="116">
        <v>-14672.5836</v>
      </c>
      <c r="T70" s="120">
        <v>-0.53021527000000002</v>
      </c>
      <c r="U70" s="12" t="s">
        <v>723</v>
      </c>
      <c r="V70" s="12">
        <v>3</v>
      </c>
      <c r="W70" s="12">
        <v>0</v>
      </c>
      <c r="X70" s="12" t="s">
        <v>1552</v>
      </c>
    </row>
    <row r="71" spans="2:24" ht="28.8" x14ac:dyDescent="0.3">
      <c r="B71" s="12" t="s">
        <v>1105</v>
      </c>
      <c r="C71" s="12" t="s">
        <v>304</v>
      </c>
      <c r="D71" s="12" t="s">
        <v>330</v>
      </c>
      <c r="E71" s="12" t="s">
        <v>2837</v>
      </c>
      <c r="F71" s="12" t="s">
        <v>2835</v>
      </c>
      <c r="G71" s="12" t="s">
        <v>2838</v>
      </c>
      <c r="H71" s="12" t="s">
        <v>1533</v>
      </c>
      <c r="I71" s="12" t="s">
        <v>1534</v>
      </c>
      <c r="J71" s="12" t="s">
        <v>254</v>
      </c>
      <c r="K71" s="12" t="s">
        <v>2846</v>
      </c>
      <c r="L71" s="12" t="s">
        <v>1532</v>
      </c>
      <c r="M71" s="12" t="s">
        <v>1234</v>
      </c>
      <c r="N71" s="12" t="s">
        <v>1218</v>
      </c>
      <c r="O71" s="12" t="s">
        <v>1132</v>
      </c>
      <c r="P71" s="12" t="s">
        <v>1235</v>
      </c>
      <c r="Q71" s="116">
        <v>24886.799999999999</v>
      </c>
      <c r="R71" s="116">
        <v>13454.086799999999</v>
      </c>
      <c r="S71" s="116">
        <v>11432.7132</v>
      </c>
      <c r="T71" s="120">
        <v>0.45938864000000001</v>
      </c>
      <c r="U71" s="12" t="s">
        <v>723</v>
      </c>
      <c r="V71" s="12">
        <v>1</v>
      </c>
      <c r="W71" s="12">
        <v>0</v>
      </c>
      <c r="X71" s="12" t="s">
        <v>1552</v>
      </c>
    </row>
    <row r="72" spans="2:24" ht="28.8" x14ac:dyDescent="0.3">
      <c r="B72" s="12" t="s">
        <v>1105</v>
      </c>
      <c r="C72" s="12" t="s">
        <v>304</v>
      </c>
      <c r="D72" s="12" t="s">
        <v>330</v>
      </c>
      <c r="E72" s="12" t="s">
        <v>2837</v>
      </c>
      <c r="F72" s="12" t="s">
        <v>2835</v>
      </c>
      <c r="G72" s="12" t="s">
        <v>2838</v>
      </c>
      <c r="H72" s="12" t="s">
        <v>1533</v>
      </c>
      <c r="I72" s="12" t="s">
        <v>1534</v>
      </c>
      <c r="J72" s="12" t="s">
        <v>259</v>
      </c>
      <c r="K72" s="12" t="s">
        <v>2846</v>
      </c>
      <c r="L72" s="12" t="s">
        <v>1532</v>
      </c>
      <c r="M72" s="12" t="s">
        <v>1234</v>
      </c>
      <c r="N72" s="12" t="s">
        <v>1218</v>
      </c>
      <c r="O72" s="12" t="s">
        <v>1132</v>
      </c>
      <c r="P72" s="12" t="s">
        <v>1235</v>
      </c>
      <c r="Q72" s="116">
        <v>24886.799999999999</v>
      </c>
      <c r="R72" s="116">
        <v>7713.42</v>
      </c>
      <c r="S72" s="116">
        <v>17173.38</v>
      </c>
      <c r="T72" s="120">
        <v>0.69005978999999995</v>
      </c>
      <c r="U72" s="12" t="s">
        <v>723</v>
      </c>
      <c r="V72" s="12">
        <v>3</v>
      </c>
      <c r="W72" s="12">
        <v>0</v>
      </c>
      <c r="X72" s="12" t="s">
        <v>1552</v>
      </c>
    </row>
    <row r="73" spans="2:24" ht="28.8" x14ac:dyDescent="0.3">
      <c r="B73" s="12" t="s">
        <v>1105</v>
      </c>
      <c r="C73" s="12" t="s">
        <v>304</v>
      </c>
      <c r="D73" s="12" t="s">
        <v>330</v>
      </c>
      <c r="E73" s="12" t="s">
        <v>2837</v>
      </c>
      <c r="F73" s="12" t="s">
        <v>2835</v>
      </c>
      <c r="G73" s="12" t="s">
        <v>2838</v>
      </c>
      <c r="H73" s="12" t="s">
        <v>1533</v>
      </c>
      <c r="I73" s="12" t="s">
        <v>1534</v>
      </c>
      <c r="J73" s="12" t="s">
        <v>254</v>
      </c>
      <c r="K73" s="12" t="s">
        <v>2846</v>
      </c>
      <c r="L73" s="12" t="s">
        <v>1532</v>
      </c>
      <c r="M73" s="12" t="s">
        <v>1238</v>
      </c>
      <c r="N73" s="12" t="s">
        <v>1218</v>
      </c>
      <c r="O73" s="12" t="s">
        <v>1132</v>
      </c>
      <c r="P73" s="12" t="s">
        <v>1239</v>
      </c>
      <c r="Q73" s="116">
        <v>5574.36</v>
      </c>
      <c r="R73" s="116">
        <v>4329.2719999999999</v>
      </c>
      <c r="S73" s="116">
        <v>1245.088</v>
      </c>
      <c r="T73" s="120">
        <v>0.22335980999999999</v>
      </c>
      <c r="U73" s="12" t="s">
        <v>722</v>
      </c>
      <c r="V73" s="12">
        <v>1</v>
      </c>
      <c r="W73" s="12">
        <v>1</v>
      </c>
      <c r="X73" s="12" t="s">
        <v>1552</v>
      </c>
    </row>
    <row r="74" spans="2:24" ht="28.8" x14ac:dyDescent="0.3">
      <c r="B74" s="12" t="s">
        <v>1105</v>
      </c>
      <c r="C74" s="12" t="s">
        <v>304</v>
      </c>
      <c r="D74" s="12" t="s">
        <v>330</v>
      </c>
      <c r="E74" s="12" t="s">
        <v>2837</v>
      </c>
      <c r="F74" s="12" t="s">
        <v>2835</v>
      </c>
      <c r="G74" s="12" t="s">
        <v>2838</v>
      </c>
      <c r="H74" s="12" t="s">
        <v>1533</v>
      </c>
      <c r="I74" s="12" t="s">
        <v>1534</v>
      </c>
      <c r="J74" s="12" t="s">
        <v>259</v>
      </c>
      <c r="K74" s="12" t="s">
        <v>2846</v>
      </c>
      <c r="L74" s="12" t="s">
        <v>1532</v>
      </c>
      <c r="M74" s="12" t="s">
        <v>1238</v>
      </c>
      <c r="N74" s="12" t="s">
        <v>1218</v>
      </c>
      <c r="O74" s="12" t="s">
        <v>1132</v>
      </c>
      <c r="P74" s="12" t="s">
        <v>1239</v>
      </c>
      <c r="Q74" s="116">
        <v>5574.36</v>
      </c>
      <c r="R74" s="116">
        <v>6384.7168000000001</v>
      </c>
      <c r="S74" s="116">
        <v>-810.35680000000002</v>
      </c>
      <c r="T74" s="120">
        <v>-0.14537217</v>
      </c>
      <c r="U74" s="12" t="s">
        <v>722</v>
      </c>
      <c r="V74" s="12">
        <v>3</v>
      </c>
      <c r="W74" s="12">
        <v>2</v>
      </c>
      <c r="X74" s="12" t="s">
        <v>1552</v>
      </c>
    </row>
    <row r="75" spans="2:24" ht="28.8" x14ac:dyDescent="0.3">
      <c r="B75" s="12" t="s">
        <v>1105</v>
      </c>
      <c r="C75" s="12" t="s">
        <v>304</v>
      </c>
      <c r="D75" s="12" t="s">
        <v>330</v>
      </c>
      <c r="E75" s="12" t="s">
        <v>2837</v>
      </c>
      <c r="F75" s="12" t="s">
        <v>2835</v>
      </c>
      <c r="G75" s="12" t="s">
        <v>2838</v>
      </c>
      <c r="H75" s="12" t="s">
        <v>1533</v>
      </c>
      <c r="I75" s="12" t="s">
        <v>1534</v>
      </c>
      <c r="J75" s="12" t="s">
        <v>259</v>
      </c>
      <c r="K75" s="12" t="s">
        <v>2846</v>
      </c>
      <c r="L75" s="12" t="s">
        <v>1532</v>
      </c>
      <c r="M75" s="12" t="s">
        <v>1242</v>
      </c>
      <c r="N75" s="12" t="s">
        <v>1218</v>
      </c>
      <c r="O75" s="12" t="s">
        <v>1132</v>
      </c>
      <c r="P75" s="12" t="s">
        <v>1243</v>
      </c>
      <c r="Q75" s="116">
        <v>61065</v>
      </c>
      <c r="R75" s="116">
        <v>75711.077999999994</v>
      </c>
      <c r="S75" s="116">
        <v>-14646.078</v>
      </c>
      <c r="T75" s="120">
        <v>-0.23984406999999999</v>
      </c>
      <c r="U75" s="12" t="s">
        <v>722</v>
      </c>
      <c r="V75" s="12">
        <v>3</v>
      </c>
      <c r="W75" s="12">
        <v>1</v>
      </c>
      <c r="X75" s="12" t="s">
        <v>1552</v>
      </c>
    </row>
    <row r="76" spans="2:24" ht="28.8" x14ac:dyDescent="0.3">
      <c r="B76" s="12" t="s">
        <v>1105</v>
      </c>
      <c r="C76" s="12" t="s">
        <v>304</v>
      </c>
      <c r="D76" s="12" t="s">
        <v>330</v>
      </c>
      <c r="E76" s="12" t="s">
        <v>2837</v>
      </c>
      <c r="F76" s="12" t="s">
        <v>2835</v>
      </c>
      <c r="G76" s="12" t="s">
        <v>2838</v>
      </c>
      <c r="H76" s="12" t="s">
        <v>1533</v>
      </c>
      <c r="I76" s="12" t="s">
        <v>1534</v>
      </c>
      <c r="J76" s="12" t="s">
        <v>254</v>
      </c>
      <c r="K76" s="12" t="s">
        <v>2846</v>
      </c>
      <c r="L76" s="12" t="s">
        <v>1532</v>
      </c>
      <c r="M76" s="12" t="s">
        <v>1242</v>
      </c>
      <c r="N76" s="12" t="s">
        <v>1218</v>
      </c>
      <c r="O76" s="12" t="s">
        <v>1132</v>
      </c>
      <c r="P76" s="12" t="s">
        <v>1243</v>
      </c>
      <c r="Q76" s="116">
        <v>61065</v>
      </c>
      <c r="R76" s="116">
        <v>106779.39750000001</v>
      </c>
      <c r="S76" s="116">
        <v>-45714.397499999999</v>
      </c>
      <c r="T76" s="120">
        <v>-0.74861864</v>
      </c>
      <c r="U76" s="12" t="s">
        <v>723</v>
      </c>
      <c r="V76" s="12">
        <v>1</v>
      </c>
      <c r="W76" s="12">
        <v>0</v>
      </c>
      <c r="X76" s="12" t="s">
        <v>1552</v>
      </c>
    </row>
    <row r="77" spans="2:24" ht="28.8" x14ac:dyDescent="0.3">
      <c r="B77" s="12" t="s">
        <v>1105</v>
      </c>
      <c r="C77" s="12" t="s">
        <v>304</v>
      </c>
      <c r="D77" s="12" t="s">
        <v>330</v>
      </c>
      <c r="E77" s="12" t="s">
        <v>2837</v>
      </c>
      <c r="F77" s="12" t="s">
        <v>2835</v>
      </c>
      <c r="G77" s="12" t="s">
        <v>2838</v>
      </c>
      <c r="H77" s="12" t="s">
        <v>1533</v>
      </c>
      <c r="I77" s="12" t="s">
        <v>1534</v>
      </c>
      <c r="J77" s="12" t="s">
        <v>254</v>
      </c>
      <c r="K77" s="12" t="s">
        <v>2846</v>
      </c>
      <c r="L77" s="12" t="s">
        <v>1532</v>
      </c>
      <c r="M77" s="12" t="s">
        <v>1246</v>
      </c>
      <c r="N77" s="12" t="s">
        <v>1218</v>
      </c>
      <c r="O77" s="12" t="s">
        <v>1157</v>
      </c>
      <c r="P77" s="12" t="s">
        <v>1247</v>
      </c>
      <c r="Q77" s="116">
        <v>795528</v>
      </c>
      <c r="R77" s="116">
        <v>513544.01760000002</v>
      </c>
      <c r="S77" s="116">
        <v>281983.98239999998</v>
      </c>
      <c r="T77" s="120">
        <v>0.35446142000000003</v>
      </c>
      <c r="U77" s="12" t="s">
        <v>722</v>
      </c>
      <c r="V77" s="12">
        <v>1</v>
      </c>
      <c r="W77" s="12">
        <v>1</v>
      </c>
      <c r="X77" s="12" t="s">
        <v>1552</v>
      </c>
    </row>
    <row r="78" spans="2:24" ht="28.8" x14ac:dyDescent="0.3">
      <c r="B78" s="12" t="s">
        <v>1105</v>
      </c>
      <c r="C78" s="12" t="s">
        <v>304</v>
      </c>
      <c r="D78" s="12" t="s">
        <v>330</v>
      </c>
      <c r="E78" s="12" t="s">
        <v>2837</v>
      </c>
      <c r="F78" s="12" t="s">
        <v>2835</v>
      </c>
      <c r="G78" s="12" t="s">
        <v>2838</v>
      </c>
      <c r="H78" s="12" t="s">
        <v>1533</v>
      </c>
      <c r="I78" s="12" t="s">
        <v>1534</v>
      </c>
      <c r="J78" s="12" t="s">
        <v>259</v>
      </c>
      <c r="K78" s="12" t="s">
        <v>2846</v>
      </c>
      <c r="L78" s="12" t="s">
        <v>1532</v>
      </c>
      <c r="M78" s="12" t="s">
        <v>1246</v>
      </c>
      <c r="N78" s="12" t="s">
        <v>1218</v>
      </c>
      <c r="O78" s="12" t="s">
        <v>1157</v>
      </c>
      <c r="P78" s="12" t="s">
        <v>1247</v>
      </c>
      <c r="Q78" s="116">
        <v>795528</v>
      </c>
      <c r="R78" s="116">
        <v>955471.72320000001</v>
      </c>
      <c r="S78" s="116">
        <v>-159943.72320000001</v>
      </c>
      <c r="T78" s="120">
        <v>-0.20105354</v>
      </c>
      <c r="U78" s="12" t="s">
        <v>722</v>
      </c>
      <c r="V78" s="12">
        <v>3</v>
      </c>
      <c r="W78" s="12">
        <v>2</v>
      </c>
      <c r="X78" s="12" t="s">
        <v>1552</v>
      </c>
    </row>
    <row r="79" spans="2:24" ht="28.8" x14ac:dyDescent="0.3">
      <c r="B79" s="12" t="s">
        <v>1105</v>
      </c>
      <c r="C79" s="12" t="s">
        <v>304</v>
      </c>
      <c r="D79" s="12" t="s">
        <v>330</v>
      </c>
      <c r="E79" s="12" t="s">
        <v>2837</v>
      </c>
      <c r="F79" s="12" t="s">
        <v>2835</v>
      </c>
      <c r="G79" s="12" t="s">
        <v>2838</v>
      </c>
      <c r="H79" s="12" t="s">
        <v>1533</v>
      </c>
      <c r="I79" s="12" t="s">
        <v>1534</v>
      </c>
      <c r="J79" s="12" t="s">
        <v>254</v>
      </c>
      <c r="K79" s="12" t="s">
        <v>2846</v>
      </c>
      <c r="L79" s="12" t="s">
        <v>1532</v>
      </c>
      <c r="M79" s="12" t="s">
        <v>1250</v>
      </c>
      <c r="N79" s="12" t="s">
        <v>1218</v>
      </c>
      <c r="O79" s="12" t="s">
        <v>1157</v>
      </c>
      <c r="P79" s="12" t="s">
        <v>1251</v>
      </c>
      <c r="Q79" s="116">
        <v>218250.9</v>
      </c>
      <c r="R79" s="116">
        <v>440563.93920000002</v>
      </c>
      <c r="S79" s="116">
        <v>-222313.0392</v>
      </c>
      <c r="T79" s="120">
        <v>-1.0186122399999999</v>
      </c>
      <c r="U79" s="12" t="s">
        <v>723</v>
      </c>
      <c r="V79" s="12">
        <v>1</v>
      </c>
      <c r="W79" s="12">
        <v>0</v>
      </c>
      <c r="X79" s="12" t="s">
        <v>1552</v>
      </c>
    </row>
    <row r="80" spans="2:24" ht="28.8" x14ac:dyDescent="0.3">
      <c r="B80" s="12" t="s">
        <v>1105</v>
      </c>
      <c r="C80" s="12" t="s">
        <v>304</v>
      </c>
      <c r="D80" s="12" t="s">
        <v>330</v>
      </c>
      <c r="E80" s="12" t="s">
        <v>2837</v>
      </c>
      <c r="F80" s="12" t="s">
        <v>2835</v>
      </c>
      <c r="G80" s="12" t="s">
        <v>2838</v>
      </c>
      <c r="H80" s="12" t="s">
        <v>1533</v>
      </c>
      <c r="I80" s="12" t="s">
        <v>1534</v>
      </c>
      <c r="J80" s="12" t="s">
        <v>259</v>
      </c>
      <c r="K80" s="12" t="s">
        <v>2846</v>
      </c>
      <c r="L80" s="12" t="s">
        <v>1532</v>
      </c>
      <c r="M80" s="12" t="s">
        <v>1250</v>
      </c>
      <c r="N80" s="12" t="s">
        <v>1218</v>
      </c>
      <c r="O80" s="12" t="s">
        <v>1157</v>
      </c>
      <c r="P80" s="12" t="s">
        <v>1251</v>
      </c>
      <c r="Q80" s="116">
        <v>218250.9</v>
      </c>
      <c r="R80" s="116">
        <v>110639.844</v>
      </c>
      <c r="S80" s="116">
        <v>107611.056</v>
      </c>
      <c r="T80" s="120">
        <v>0.49306122000000002</v>
      </c>
      <c r="U80" s="12" t="s">
        <v>723</v>
      </c>
      <c r="V80" s="12">
        <v>3</v>
      </c>
      <c r="W80" s="12">
        <v>0</v>
      </c>
      <c r="X80" s="12" t="s">
        <v>1552</v>
      </c>
    </row>
    <row r="81" spans="2:24" ht="28.8" x14ac:dyDescent="0.3">
      <c r="B81" s="12" t="s">
        <v>1105</v>
      </c>
      <c r="C81" s="12" t="s">
        <v>304</v>
      </c>
      <c r="D81" s="12" t="s">
        <v>330</v>
      </c>
      <c r="E81" s="12" t="s">
        <v>2837</v>
      </c>
      <c r="F81" s="12" t="s">
        <v>2835</v>
      </c>
      <c r="G81" s="12" t="s">
        <v>2838</v>
      </c>
      <c r="H81" s="12" t="s">
        <v>1533</v>
      </c>
      <c r="I81" s="12" t="s">
        <v>1534</v>
      </c>
      <c r="J81" s="12" t="s">
        <v>254</v>
      </c>
      <c r="K81" s="12" t="s">
        <v>2846</v>
      </c>
      <c r="L81" s="12" t="s">
        <v>1532</v>
      </c>
      <c r="M81" s="12" t="s">
        <v>1254</v>
      </c>
      <c r="N81" s="12" t="s">
        <v>1218</v>
      </c>
      <c r="O81" s="12" t="s">
        <v>1157</v>
      </c>
      <c r="P81" s="12" t="s">
        <v>1255</v>
      </c>
      <c r="Q81" s="116">
        <v>459259.5</v>
      </c>
      <c r="R81" s="116">
        <v>556445.26800000004</v>
      </c>
      <c r="S81" s="116">
        <v>-97185.767999999996</v>
      </c>
      <c r="T81" s="120">
        <v>-0.21161405999999999</v>
      </c>
      <c r="U81" s="12" t="s">
        <v>722</v>
      </c>
      <c r="V81" s="12">
        <v>1</v>
      </c>
      <c r="W81" s="12">
        <v>1</v>
      </c>
      <c r="X81" s="12" t="s">
        <v>1552</v>
      </c>
    </row>
    <row r="82" spans="2:24" ht="28.8" x14ac:dyDescent="0.3">
      <c r="B82" s="12" t="s">
        <v>1105</v>
      </c>
      <c r="C82" s="12" t="s">
        <v>304</v>
      </c>
      <c r="D82" s="12" t="s">
        <v>330</v>
      </c>
      <c r="E82" s="12" t="s">
        <v>2837</v>
      </c>
      <c r="F82" s="12" t="s">
        <v>2835</v>
      </c>
      <c r="G82" s="12" t="s">
        <v>2838</v>
      </c>
      <c r="H82" s="12" t="s">
        <v>1533</v>
      </c>
      <c r="I82" s="12" t="s">
        <v>1534</v>
      </c>
      <c r="J82" s="12" t="s">
        <v>259</v>
      </c>
      <c r="K82" s="12" t="s">
        <v>2846</v>
      </c>
      <c r="L82" s="12" t="s">
        <v>1532</v>
      </c>
      <c r="M82" s="12" t="s">
        <v>1254</v>
      </c>
      <c r="N82" s="12" t="s">
        <v>1218</v>
      </c>
      <c r="O82" s="12" t="s">
        <v>1157</v>
      </c>
      <c r="P82" s="12" t="s">
        <v>1255</v>
      </c>
      <c r="Q82" s="116">
        <v>459259.5</v>
      </c>
      <c r="R82" s="116">
        <v>659959.68000000005</v>
      </c>
      <c r="S82" s="116">
        <v>-200700.18</v>
      </c>
      <c r="T82" s="120">
        <v>-0.43700823</v>
      </c>
      <c r="U82" s="12" t="s">
        <v>723</v>
      </c>
      <c r="V82" s="12">
        <v>3</v>
      </c>
      <c r="W82" s="12">
        <v>0</v>
      </c>
      <c r="X82" s="12" t="s">
        <v>1552</v>
      </c>
    </row>
    <row r="83" spans="2:24" ht="28.8" x14ac:dyDescent="0.3">
      <c r="B83" s="12" t="s">
        <v>1105</v>
      </c>
      <c r="C83" s="12" t="s">
        <v>304</v>
      </c>
      <c r="D83" s="12" t="s">
        <v>330</v>
      </c>
      <c r="E83" s="12" t="s">
        <v>2837</v>
      </c>
      <c r="F83" s="12" t="s">
        <v>2835</v>
      </c>
      <c r="G83" s="12" t="s">
        <v>2838</v>
      </c>
      <c r="H83" s="12" t="s">
        <v>1533</v>
      </c>
      <c r="I83" s="12" t="s">
        <v>1534</v>
      </c>
      <c r="J83" s="12" t="s">
        <v>259</v>
      </c>
      <c r="K83" s="12" t="s">
        <v>2846</v>
      </c>
      <c r="L83" s="12" t="s">
        <v>1532</v>
      </c>
      <c r="M83" s="12" t="s">
        <v>1258</v>
      </c>
      <c r="N83" s="12" t="s">
        <v>1259</v>
      </c>
      <c r="O83" s="12" t="s">
        <v>1111</v>
      </c>
      <c r="P83" s="12" t="s">
        <v>1260</v>
      </c>
      <c r="Q83" s="116">
        <v>63622.8</v>
      </c>
      <c r="R83" s="116">
        <v>43597.235999999997</v>
      </c>
      <c r="S83" s="116">
        <v>20025.563999999998</v>
      </c>
      <c r="T83" s="120">
        <v>0.31475451999999998</v>
      </c>
      <c r="U83" s="12" t="s">
        <v>722</v>
      </c>
      <c r="V83" s="12">
        <v>3</v>
      </c>
      <c r="W83" s="12">
        <v>1</v>
      </c>
      <c r="X83" s="12" t="s">
        <v>1552</v>
      </c>
    </row>
    <row r="84" spans="2:24" ht="28.8" x14ac:dyDescent="0.3">
      <c r="B84" s="12" t="s">
        <v>1105</v>
      </c>
      <c r="C84" s="12" t="s">
        <v>304</v>
      </c>
      <c r="D84" s="12" t="s">
        <v>330</v>
      </c>
      <c r="E84" s="12" t="s">
        <v>2837</v>
      </c>
      <c r="F84" s="12" t="s">
        <v>2835</v>
      </c>
      <c r="G84" s="12" t="s">
        <v>2838</v>
      </c>
      <c r="H84" s="12" t="s">
        <v>1533</v>
      </c>
      <c r="I84" s="12" t="s">
        <v>1534</v>
      </c>
      <c r="J84" s="12" t="s">
        <v>254</v>
      </c>
      <c r="K84" s="12" t="s">
        <v>2846</v>
      </c>
      <c r="L84" s="12" t="s">
        <v>1532</v>
      </c>
      <c r="M84" s="12" t="s">
        <v>1258</v>
      </c>
      <c r="N84" s="12" t="s">
        <v>1259</v>
      </c>
      <c r="O84" s="12" t="s">
        <v>1111</v>
      </c>
      <c r="P84" s="12" t="s">
        <v>1260</v>
      </c>
      <c r="Q84" s="116">
        <v>63622.8</v>
      </c>
      <c r="R84" s="116">
        <v>28480.382000000001</v>
      </c>
      <c r="S84" s="116">
        <v>35142.417999999998</v>
      </c>
      <c r="T84" s="120">
        <v>0.55235573000000004</v>
      </c>
      <c r="U84" s="12" t="s">
        <v>723</v>
      </c>
      <c r="V84" s="12">
        <v>1</v>
      </c>
      <c r="W84" s="12">
        <v>0</v>
      </c>
      <c r="X84" s="12" t="s">
        <v>1552</v>
      </c>
    </row>
    <row r="85" spans="2:24" ht="28.8" x14ac:dyDescent="0.3">
      <c r="B85" s="12" t="s">
        <v>1105</v>
      </c>
      <c r="C85" s="12" t="s">
        <v>304</v>
      </c>
      <c r="D85" s="12" t="s">
        <v>330</v>
      </c>
      <c r="E85" s="12" t="s">
        <v>2837</v>
      </c>
      <c r="F85" s="12" t="s">
        <v>2835</v>
      </c>
      <c r="G85" s="12" t="s">
        <v>2838</v>
      </c>
      <c r="H85" s="12" t="s">
        <v>1533</v>
      </c>
      <c r="I85" s="12" t="s">
        <v>1534</v>
      </c>
      <c r="J85" s="12" t="s">
        <v>259</v>
      </c>
      <c r="K85" s="12" t="s">
        <v>2846</v>
      </c>
      <c r="L85" s="12" t="s">
        <v>1532</v>
      </c>
      <c r="M85" s="12" t="s">
        <v>1263</v>
      </c>
      <c r="N85" s="12" t="s">
        <v>1259</v>
      </c>
      <c r="O85" s="12" t="s">
        <v>1132</v>
      </c>
      <c r="P85" s="12" t="s">
        <v>1264</v>
      </c>
      <c r="Q85" s="116">
        <v>74969</v>
      </c>
      <c r="R85" s="116">
        <v>89623.152000000002</v>
      </c>
      <c r="S85" s="116">
        <v>-14654.152</v>
      </c>
      <c r="T85" s="120">
        <v>-0.19546949</v>
      </c>
      <c r="U85" s="12" t="s">
        <v>722</v>
      </c>
      <c r="V85" s="12">
        <v>3</v>
      </c>
      <c r="W85" s="12">
        <v>1</v>
      </c>
      <c r="X85" s="12" t="s">
        <v>1552</v>
      </c>
    </row>
    <row r="86" spans="2:24" ht="28.8" x14ac:dyDescent="0.3">
      <c r="B86" s="12" t="s">
        <v>1105</v>
      </c>
      <c r="C86" s="12" t="s">
        <v>304</v>
      </c>
      <c r="D86" s="12" t="s">
        <v>330</v>
      </c>
      <c r="E86" s="12" t="s">
        <v>2837</v>
      </c>
      <c r="F86" s="12" t="s">
        <v>2835</v>
      </c>
      <c r="G86" s="12" t="s">
        <v>2838</v>
      </c>
      <c r="H86" s="12" t="s">
        <v>1533</v>
      </c>
      <c r="I86" s="12" t="s">
        <v>1534</v>
      </c>
      <c r="J86" s="12" t="s">
        <v>254</v>
      </c>
      <c r="K86" s="12" t="s">
        <v>2846</v>
      </c>
      <c r="L86" s="12" t="s">
        <v>1532</v>
      </c>
      <c r="M86" s="12" t="s">
        <v>1263</v>
      </c>
      <c r="N86" s="12" t="s">
        <v>1259</v>
      </c>
      <c r="O86" s="12" t="s">
        <v>1132</v>
      </c>
      <c r="P86" s="12" t="s">
        <v>1264</v>
      </c>
      <c r="Q86" s="116">
        <v>74969</v>
      </c>
      <c r="R86" s="116">
        <v>33567.201999999997</v>
      </c>
      <c r="S86" s="116">
        <v>41401.798000000003</v>
      </c>
      <c r="T86" s="120">
        <v>0.55225223999999995</v>
      </c>
      <c r="U86" s="12" t="s">
        <v>723</v>
      </c>
      <c r="V86" s="12">
        <v>1</v>
      </c>
      <c r="W86" s="12">
        <v>0</v>
      </c>
      <c r="X86" s="12" t="s">
        <v>1552</v>
      </c>
    </row>
    <row r="87" spans="2:24" ht="28.8" x14ac:dyDescent="0.3">
      <c r="B87" s="12" t="s">
        <v>1105</v>
      </c>
      <c r="C87" s="12" t="s">
        <v>304</v>
      </c>
      <c r="D87" s="12" t="s">
        <v>330</v>
      </c>
      <c r="E87" s="12" t="s">
        <v>2837</v>
      </c>
      <c r="F87" s="12" t="s">
        <v>2835</v>
      </c>
      <c r="G87" s="12" t="s">
        <v>2838</v>
      </c>
      <c r="H87" s="12" t="s">
        <v>1533</v>
      </c>
      <c r="I87" s="12" t="s">
        <v>1534</v>
      </c>
      <c r="J87" s="12" t="s">
        <v>259</v>
      </c>
      <c r="K87" s="12" t="s">
        <v>2846</v>
      </c>
      <c r="L87" s="12" t="s">
        <v>1532</v>
      </c>
      <c r="M87" s="12" t="s">
        <v>1267</v>
      </c>
      <c r="N87" s="12" t="s">
        <v>1259</v>
      </c>
      <c r="O87" s="12" t="s">
        <v>1157</v>
      </c>
      <c r="P87" s="12" t="s">
        <v>1268</v>
      </c>
      <c r="Q87" s="116">
        <v>156950</v>
      </c>
      <c r="R87" s="116">
        <v>99075.6</v>
      </c>
      <c r="S87" s="116">
        <v>57874.400000000001</v>
      </c>
      <c r="T87" s="120">
        <v>0.36874419000000003</v>
      </c>
      <c r="U87" s="12" t="s">
        <v>722</v>
      </c>
      <c r="V87" s="12">
        <v>3</v>
      </c>
      <c r="W87" s="12">
        <v>1</v>
      </c>
      <c r="X87" s="12" t="s">
        <v>1552</v>
      </c>
    </row>
    <row r="88" spans="2:24" ht="28.8" x14ac:dyDescent="0.3">
      <c r="B88" s="12" t="s">
        <v>1105</v>
      </c>
      <c r="C88" s="12" t="s">
        <v>304</v>
      </c>
      <c r="D88" s="12" t="s">
        <v>330</v>
      </c>
      <c r="E88" s="12" t="s">
        <v>2837</v>
      </c>
      <c r="F88" s="12" t="s">
        <v>2835</v>
      </c>
      <c r="G88" s="12" t="s">
        <v>2838</v>
      </c>
      <c r="H88" s="12" t="s">
        <v>1533</v>
      </c>
      <c r="I88" s="12" t="s">
        <v>1534</v>
      </c>
      <c r="J88" s="12" t="s">
        <v>254</v>
      </c>
      <c r="K88" s="12" t="s">
        <v>2846</v>
      </c>
      <c r="L88" s="12" t="s">
        <v>1532</v>
      </c>
      <c r="M88" s="12" t="s">
        <v>1267</v>
      </c>
      <c r="N88" s="12" t="s">
        <v>1259</v>
      </c>
      <c r="O88" s="12" t="s">
        <v>1157</v>
      </c>
      <c r="P88" s="12" t="s">
        <v>1268</v>
      </c>
      <c r="Q88" s="116">
        <v>156950</v>
      </c>
      <c r="R88" s="116">
        <v>143508.51</v>
      </c>
      <c r="S88" s="116">
        <v>13441.49</v>
      </c>
      <c r="T88" s="120">
        <v>8.564186E-2</v>
      </c>
      <c r="U88" s="12" t="s">
        <v>722</v>
      </c>
      <c r="V88" s="12">
        <v>1</v>
      </c>
      <c r="W88" s="12">
        <v>2</v>
      </c>
      <c r="X88" s="12" t="s">
        <v>1552</v>
      </c>
    </row>
    <row r="89" spans="2:24" ht="28.8" x14ac:dyDescent="0.3">
      <c r="B89" s="12" t="s">
        <v>1105</v>
      </c>
      <c r="C89" s="12" t="s">
        <v>304</v>
      </c>
      <c r="D89" s="12" t="s">
        <v>330</v>
      </c>
      <c r="E89" s="12" t="s">
        <v>2837</v>
      </c>
      <c r="F89" s="12" t="s">
        <v>2950</v>
      </c>
      <c r="G89" s="12" t="s">
        <v>2954</v>
      </c>
      <c r="H89" s="12" t="s">
        <v>1535</v>
      </c>
      <c r="I89" s="12" t="s">
        <v>1110</v>
      </c>
      <c r="J89" s="12" t="s">
        <v>246</v>
      </c>
      <c r="K89" s="12" t="s">
        <v>1531</v>
      </c>
      <c r="L89" s="12" t="s">
        <v>2898</v>
      </c>
      <c r="M89" s="12" t="s">
        <v>1109</v>
      </c>
      <c r="N89" s="12" t="s">
        <v>1110</v>
      </c>
      <c r="O89" s="12" t="s">
        <v>1111</v>
      </c>
      <c r="P89" s="12" t="s">
        <v>1112</v>
      </c>
      <c r="Q89" s="116">
        <v>17.315999999999999</v>
      </c>
      <c r="R89" s="116">
        <v>6.0709999999999997</v>
      </c>
      <c r="S89" s="116">
        <v>11.244999999999999</v>
      </c>
      <c r="T89" s="120">
        <v>0.64939939999999996</v>
      </c>
      <c r="U89" s="12" t="s">
        <v>722</v>
      </c>
      <c r="V89" s="12">
        <v>2</v>
      </c>
      <c r="W89" s="12">
        <v>1</v>
      </c>
      <c r="X89" s="12" t="s">
        <v>1552</v>
      </c>
    </row>
    <row r="90" spans="2:24" ht="28.8" x14ac:dyDescent="0.3">
      <c r="B90" s="12" t="s">
        <v>1105</v>
      </c>
      <c r="C90" s="12" t="s">
        <v>304</v>
      </c>
      <c r="D90" s="12" t="s">
        <v>330</v>
      </c>
      <c r="E90" s="12" t="s">
        <v>2837</v>
      </c>
      <c r="F90" s="12" t="s">
        <v>2950</v>
      </c>
      <c r="G90" s="12" t="s">
        <v>2954</v>
      </c>
      <c r="H90" s="12" t="s">
        <v>1535</v>
      </c>
      <c r="I90" s="12" t="s">
        <v>1110</v>
      </c>
      <c r="J90" s="12" t="s">
        <v>249</v>
      </c>
      <c r="K90" s="12" t="s">
        <v>1531</v>
      </c>
      <c r="L90" s="12" t="s">
        <v>1532</v>
      </c>
      <c r="M90" s="12" t="s">
        <v>1109</v>
      </c>
      <c r="N90" s="12" t="s">
        <v>1110</v>
      </c>
      <c r="O90" s="12" t="s">
        <v>1111</v>
      </c>
      <c r="P90" s="12" t="s">
        <v>1112</v>
      </c>
      <c r="Q90" s="116">
        <v>17.315999999999999</v>
      </c>
      <c r="R90" s="116">
        <v>19.408999999999999</v>
      </c>
      <c r="S90" s="116">
        <v>-2.093</v>
      </c>
      <c r="T90" s="120">
        <v>-0.12087087000000001</v>
      </c>
      <c r="U90" s="12" t="s">
        <v>722</v>
      </c>
      <c r="V90" s="12">
        <v>4</v>
      </c>
      <c r="W90" s="12">
        <v>2</v>
      </c>
      <c r="X90" s="12" t="s">
        <v>1552</v>
      </c>
    </row>
    <row r="91" spans="2:24" ht="28.8" x14ac:dyDescent="0.3">
      <c r="B91" s="12" t="s">
        <v>1105</v>
      </c>
      <c r="C91" s="12" t="s">
        <v>304</v>
      </c>
      <c r="D91" s="12" t="s">
        <v>330</v>
      </c>
      <c r="E91" s="12" t="s">
        <v>2837</v>
      </c>
      <c r="F91" s="12" t="s">
        <v>2950</v>
      </c>
      <c r="G91" s="12" t="s">
        <v>2954</v>
      </c>
      <c r="H91" s="12" t="s">
        <v>1535</v>
      </c>
      <c r="I91" s="12" t="s">
        <v>1110</v>
      </c>
      <c r="J91" s="12" t="s">
        <v>262</v>
      </c>
      <c r="K91" s="12" t="s">
        <v>1531</v>
      </c>
      <c r="L91" s="12" t="s">
        <v>1532</v>
      </c>
      <c r="M91" s="12" t="s">
        <v>1109</v>
      </c>
      <c r="N91" s="12" t="s">
        <v>1110</v>
      </c>
      <c r="O91" s="12" t="s">
        <v>1111</v>
      </c>
      <c r="P91" s="12" t="s">
        <v>1112</v>
      </c>
      <c r="Q91" s="116">
        <v>17.315999999999999</v>
      </c>
      <c r="R91" s="116">
        <v>0</v>
      </c>
      <c r="S91" s="116">
        <v>0</v>
      </c>
      <c r="T91" s="120"/>
      <c r="U91" s="12" t="s">
        <v>723</v>
      </c>
      <c r="V91" s="12">
        <v>7</v>
      </c>
      <c r="W91" s="12">
        <v>0</v>
      </c>
      <c r="X91" s="12" t="s">
        <v>1552</v>
      </c>
    </row>
    <row r="92" spans="2:24" ht="28.8" x14ac:dyDescent="0.3">
      <c r="B92" s="12" t="s">
        <v>1105</v>
      </c>
      <c r="C92" s="12" t="s">
        <v>304</v>
      </c>
      <c r="D92" s="12" t="s">
        <v>330</v>
      </c>
      <c r="E92" s="12" t="s">
        <v>2837</v>
      </c>
      <c r="F92" s="12" t="s">
        <v>2950</v>
      </c>
      <c r="G92" s="12" t="s">
        <v>2954</v>
      </c>
      <c r="H92" s="12" t="s">
        <v>1535</v>
      </c>
      <c r="I92" s="12" t="s">
        <v>1110</v>
      </c>
      <c r="J92" s="12" t="s">
        <v>246</v>
      </c>
      <c r="K92" s="12" t="s">
        <v>1531</v>
      </c>
      <c r="L92" s="12" t="s">
        <v>2898</v>
      </c>
      <c r="M92" s="12" t="s">
        <v>1119</v>
      </c>
      <c r="N92" s="12" t="s">
        <v>1110</v>
      </c>
      <c r="O92" s="12" t="s">
        <v>1111</v>
      </c>
      <c r="P92" s="12" t="s">
        <v>1120</v>
      </c>
      <c r="Q92" s="116">
        <v>562.46400000000006</v>
      </c>
      <c r="R92" s="116">
        <v>200.6165</v>
      </c>
      <c r="S92" s="116">
        <v>361.84750000000003</v>
      </c>
      <c r="T92" s="120">
        <v>0.64332562000000004</v>
      </c>
      <c r="U92" s="12" t="s">
        <v>722</v>
      </c>
      <c r="V92" s="12">
        <v>2</v>
      </c>
      <c r="W92" s="12">
        <v>1</v>
      </c>
      <c r="X92" s="12" t="s">
        <v>1552</v>
      </c>
    </row>
    <row r="93" spans="2:24" ht="28.8" x14ac:dyDescent="0.3">
      <c r="B93" s="12" t="s">
        <v>1105</v>
      </c>
      <c r="C93" s="12" t="s">
        <v>304</v>
      </c>
      <c r="D93" s="12" t="s">
        <v>330</v>
      </c>
      <c r="E93" s="12" t="s">
        <v>2837</v>
      </c>
      <c r="F93" s="12" t="s">
        <v>2950</v>
      </c>
      <c r="G93" s="12" t="s">
        <v>2954</v>
      </c>
      <c r="H93" s="12" t="s">
        <v>1535</v>
      </c>
      <c r="I93" s="12" t="s">
        <v>1110</v>
      </c>
      <c r="J93" s="12" t="s">
        <v>249</v>
      </c>
      <c r="K93" s="12" t="s">
        <v>1531</v>
      </c>
      <c r="L93" s="12" t="s">
        <v>1532</v>
      </c>
      <c r="M93" s="12" t="s">
        <v>1119</v>
      </c>
      <c r="N93" s="12" t="s">
        <v>1110</v>
      </c>
      <c r="O93" s="12" t="s">
        <v>1111</v>
      </c>
      <c r="P93" s="12" t="s">
        <v>1120</v>
      </c>
      <c r="Q93" s="116">
        <v>562.46400000000006</v>
      </c>
      <c r="R93" s="116">
        <v>576.48220000000003</v>
      </c>
      <c r="S93" s="116">
        <v>-14.0182</v>
      </c>
      <c r="T93" s="120">
        <v>-2.4922840000000002E-2</v>
      </c>
      <c r="U93" s="12" t="s">
        <v>722</v>
      </c>
      <c r="V93" s="12">
        <v>4</v>
      </c>
      <c r="W93" s="12">
        <v>2</v>
      </c>
      <c r="X93" s="12" t="s">
        <v>1552</v>
      </c>
    </row>
    <row r="94" spans="2:24" ht="28.8" x14ac:dyDescent="0.3">
      <c r="B94" s="12" t="s">
        <v>1105</v>
      </c>
      <c r="C94" s="12" t="s">
        <v>304</v>
      </c>
      <c r="D94" s="12" t="s">
        <v>330</v>
      </c>
      <c r="E94" s="12" t="s">
        <v>2837</v>
      </c>
      <c r="F94" s="12" t="s">
        <v>2950</v>
      </c>
      <c r="G94" s="12" t="s">
        <v>2954</v>
      </c>
      <c r="H94" s="12" t="s">
        <v>1535</v>
      </c>
      <c r="I94" s="12" t="s">
        <v>1110</v>
      </c>
      <c r="J94" s="12" t="s">
        <v>262</v>
      </c>
      <c r="K94" s="12" t="s">
        <v>1531</v>
      </c>
      <c r="L94" s="12" t="s">
        <v>1532</v>
      </c>
      <c r="M94" s="12" t="s">
        <v>1119</v>
      </c>
      <c r="N94" s="12" t="s">
        <v>1110</v>
      </c>
      <c r="O94" s="12" t="s">
        <v>1111</v>
      </c>
      <c r="P94" s="12" t="s">
        <v>1120</v>
      </c>
      <c r="Q94" s="116">
        <v>562.46400000000006</v>
      </c>
      <c r="R94" s="116">
        <v>0</v>
      </c>
      <c r="S94" s="116">
        <v>0</v>
      </c>
      <c r="T94" s="120"/>
      <c r="U94" s="12" t="s">
        <v>723</v>
      </c>
      <c r="V94" s="12">
        <v>7</v>
      </c>
      <c r="W94" s="12">
        <v>0</v>
      </c>
      <c r="X94" s="12" t="s">
        <v>1552</v>
      </c>
    </row>
    <row r="95" spans="2:24" ht="28.8" x14ac:dyDescent="0.3">
      <c r="B95" s="12" t="s">
        <v>1105</v>
      </c>
      <c r="C95" s="12" t="s">
        <v>304</v>
      </c>
      <c r="D95" s="12" t="s">
        <v>330</v>
      </c>
      <c r="E95" s="12" t="s">
        <v>2837</v>
      </c>
      <c r="F95" s="12" t="s">
        <v>2950</v>
      </c>
      <c r="G95" s="12" t="s">
        <v>2954</v>
      </c>
      <c r="H95" s="12" t="s">
        <v>1535</v>
      </c>
      <c r="I95" s="12" t="s">
        <v>1110</v>
      </c>
      <c r="J95" s="12" t="s">
        <v>249</v>
      </c>
      <c r="K95" s="12" t="s">
        <v>1531</v>
      </c>
      <c r="L95" s="12" t="s">
        <v>1532</v>
      </c>
      <c r="M95" s="12" t="s">
        <v>1125</v>
      </c>
      <c r="N95" s="12" t="s">
        <v>1110</v>
      </c>
      <c r="O95" s="12" t="s">
        <v>1111</v>
      </c>
      <c r="P95" s="12" t="s">
        <v>1126</v>
      </c>
      <c r="Q95" s="116">
        <v>964.49400000000003</v>
      </c>
      <c r="R95" s="116">
        <v>448.95240000000001</v>
      </c>
      <c r="S95" s="116">
        <v>515.54160000000002</v>
      </c>
      <c r="T95" s="120">
        <v>0.53452027999999996</v>
      </c>
      <c r="U95" s="12" t="s">
        <v>722</v>
      </c>
      <c r="V95" s="12">
        <v>4</v>
      </c>
      <c r="W95" s="12">
        <v>1</v>
      </c>
      <c r="X95" s="12" t="s">
        <v>1552</v>
      </c>
    </row>
    <row r="96" spans="2:24" ht="28.8" x14ac:dyDescent="0.3">
      <c r="B96" s="12" t="s">
        <v>1105</v>
      </c>
      <c r="C96" s="12" t="s">
        <v>304</v>
      </c>
      <c r="D96" s="12" t="s">
        <v>330</v>
      </c>
      <c r="E96" s="12" t="s">
        <v>2837</v>
      </c>
      <c r="F96" s="12" t="s">
        <v>2950</v>
      </c>
      <c r="G96" s="12" t="s">
        <v>2954</v>
      </c>
      <c r="H96" s="12" t="s">
        <v>1535</v>
      </c>
      <c r="I96" s="12" t="s">
        <v>1110</v>
      </c>
      <c r="J96" s="12" t="s">
        <v>246</v>
      </c>
      <c r="K96" s="12" t="s">
        <v>1531</v>
      </c>
      <c r="L96" s="12" t="s">
        <v>2898</v>
      </c>
      <c r="M96" s="12" t="s">
        <v>1125</v>
      </c>
      <c r="N96" s="12" t="s">
        <v>1110</v>
      </c>
      <c r="O96" s="12" t="s">
        <v>1111</v>
      </c>
      <c r="P96" s="12" t="s">
        <v>1126</v>
      </c>
      <c r="Q96" s="116">
        <v>964.49400000000003</v>
      </c>
      <c r="R96" s="116">
        <v>539.67780000000005</v>
      </c>
      <c r="S96" s="116">
        <v>424.81619999999998</v>
      </c>
      <c r="T96" s="120">
        <v>0.44045499999999999</v>
      </c>
      <c r="U96" s="12" t="s">
        <v>722</v>
      </c>
      <c r="V96" s="12">
        <v>2</v>
      </c>
      <c r="W96" s="12">
        <v>2</v>
      </c>
      <c r="X96" s="12" t="s">
        <v>1552</v>
      </c>
    </row>
    <row r="97" spans="2:24" ht="28.8" x14ac:dyDescent="0.3">
      <c r="B97" s="12" t="s">
        <v>1105</v>
      </c>
      <c r="C97" s="12" t="s">
        <v>304</v>
      </c>
      <c r="D97" s="12" t="s">
        <v>330</v>
      </c>
      <c r="E97" s="12" t="s">
        <v>2837</v>
      </c>
      <c r="F97" s="12" t="s">
        <v>2950</v>
      </c>
      <c r="G97" s="12" t="s">
        <v>2954</v>
      </c>
      <c r="H97" s="12" t="s">
        <v>1535</v>
      </c>
      <c r="I97" s="12" t="s">
        <v>1110</v>
      </c>
      <c r="J97" s="12" t="s">
        <v>262</v>
      </c>
      <c r="K97" s="12" t="s">
        <v>1531</v>
      </c>
      <c r="L97" s="12" t="s">
        <v>1532</v>
      </c>
      <c r="M97" s="12" t="s">
        <v>1125</v>
      </c>
      <c r="N97" s="12" t="s">
        <v>1110</v>
      </c>
      <c r="O97" s="12" t="s">
        <v>1111</v>
      </c>
      <c r="P97" s="12" t="s">
        <v>1126</v>
      </c>
      <c r="Q97" s="116">
        <v>964.49400000000003</v>
      </c>
      <c r="R97" s="116">
        <v>1877.0268000000001</v>
      </c>
      <c r="S97" s="116">
        <v>-912.53279999999995</v>
      </c>
      <c r="T97" s="120">
        <v>-0.94612594999999999</v>
      </c>
      <c r="U97" s="12" t="s">
        <v>722</v>
      </c>
      <c r="V97" s="12">
        <v>7</v>
      </c>
      <c r="W97" s="12">
        <v>3</v>
      </c>
      <c r="X97" s="12" t="s">
        <v>1552</v>
      </c>
    </row>
    <row r="98" spans="2:24" ht="28.8" x14ac:dyDescent="0.3">
      <c r="B98" s="12" t="s">
        <v>1105</v>
      </c>
      <c r="C98" s="12" t="s">
        <v>304</v>
      </c>
      <c r="D98" s="12" t="s">
        <v>330</v>
      </c>
      <c r="E98" s="12" t="s">
        <v>2837</v>
      </c>
      <c r="F98" s="12" t="s">
        <v>2950</v>
      </c>
      <c r="G98" s="12" t="s">
        <v>2954</v>
      </c>
      <c r="H98" s="12" t="s">
        <v>1535</v>
      </c>
      <c r="I98" s="12" t="s">
        <v>1110</v>
      </c>
      <c r="J98" s="12" t="s">
        <v>246</v>
      </c>
      <c r="K98" s="12" t="s">
        <v>1531</v>
      </c>
      <c r="L98" s="12" t="s">
        <v>2898</v>
      </c>
      <c r="M98" s="12" t="s">
        <v>1131</v>
      </c>
      <c r="N98" s="12" t="s">
        <v>1110</v>
      </c>
      <c r="O98" s="12" t="s">
        <v>1132</v>
      </c>
      <c r="P98" s="12" t="s">
        <v>1133</v>
      </c>
      <c r="Q98" s="116">
        <v>697.69200000000001</v>
      </c>
      <c r="R98" s="116">
        <v>400.82839999999999</v>
      </c>
      <c r="S98" s="116">
        <v>296.86360000000002</v>
      </c>
      <c r="T98" s="120">
        <v>0.42549376999999999</v>
      </c>
      <c r="U98" s="12" t="s">
        <v>722</v>
      </c>
      <c r="V98" s="12">
        <v>2</v>
      </c>
      <c r="W98" s="12">
        <v>1</v>
      </c>
      <c r="X98" s="12" t="s">
        <v>1552</v>
      </c>
    </row>
    <row r="99" spans="2:24" ht="28.8" x14ac:dyDescent="0.3">
      <c r="B99" s="12" t="s">
        <v>1105</v>
      </c>
      <c r="C99" s="12" t="s">
        <v>304</v>
      </c>
      <c r="D99" s="12" t="s">
        <v>330</v>
      </c>
      <c r="E99" s="12" t="s">
        <v>2837</v>
      </c>
      <c r="F99" s="12" t="s">
        <v>2950</v>
      </c>
      <c r="G99" s="12" t="s">
        <v>2954</v>
      </c>
      <c r="H99" s="12" t="s">
        <v>1535</v>
      </c>
      <c r="I99" s="12" t="s">
        <v>1110</v>
      </c>
      <c r="J99" s="12" t="s">
        <v>262</v>
      </c>
      <c r="K99" s="12" t="s">
        <v>1531</v>
      </c>
      <c r="L99" s="12" t="s">
        <v>1532</v>
      </c>
      <c r="M99" s="12" t="s">
        <v>1131</v>
      </c>
      <c r="N99" s="12" t="s">
        <v>1110</v>
      </c>
      <c r="O99" s="12" t="s">
        <v>1132</v>
      </c>
      <c r="P99" s="12" t="s">
        <v>1133</v>
      </c>
      <c r="Q99" s="116">
        <v>697.69200000000001</v>
      </c>
      <c r="R99" s="116">
        <v>490.67399999999998</v>
      </c>
      <c r="S99" s="116">
        <v>207.018</v>
      </c>
      <c r="T99" s="120">
        <v>0.29671831999999998</v>
      </c>
      <c r="U99" s="12" t="s">
        <v>722</v>
      </c>
      <c r="V99" s="12">
        <v>7</v>
      </c>
      <c r="W99" s="12">
        <v>2</v>
      </c>
      <c r="X99" s="12" t="s">
        <v>1552</v>
      </c>
    </row>
    <row r="100" spans="2:24" ht="28.8" x14ac:dyDescent="0.3">
      <c r="B100" s="12" t="s">
        <v>1105</v>
      </c>
      <c r="C100" s="12" t="s">
        <v>304</v>
      </c>
      <c r="D100" s="12" t="s">
        <v>330</v>
      </c>
      <c r="E100" s="12" t="s">
        <v>2837</v>
      </c>
      <c r="F100" s="12" t="s">
        <v>2950</v>
      </c>
      <c r="G100" s="12" t="s">
        <v>2954</v>
      </c>
      <c r="H100" s="12" t="s">
        <v>1535</v>
      </c>
      <c r="I100" s="12" t="s">
        <v>1110</v>
      </c>
      <c r="J100" s="12" t="s">
        <v>249</v>
      </c>
      <c r="K100" s="12" t="s">
        <v>1531</v>
      </c>
      <c r="L100" s="12" t="s">
        <v>1532</v>
      </c>
      <c r="M100" s="12" t="s">
        <v>1131</v>
      </c>
      <c r="N100" s="12" t="s">
        <v>1110</v>
      </c>
      <c r="O100" s="12" t="s">
        <v>1132</v>
      </c>
      <c r="P100" s="12" t="s">
        <v>1133</v>
      </c>
      <c r="Q100" s="116">
        <v>697.69200000000001</v>
      </c>
      <c r="R100" s="116">
        <v>769.49639999999999</v>
      </c>
      <c r="S100" s="116">
        <v>-71.804400000000001</v>
      </c>
      <c r="T100" s="120">
        <v>-0.10291705</v>
      </c>
      <c r="U100" s="12" t="s">
        <v>722</v>
      </c>
      <c r="V100" s="12">
        <v>4</v>
      </c>
      <c r="W100" s="12">
        <v>3</v>
      </c>
      <c r="X100" s="12" t="s">
        <v>1552</v>
      </c>
    </row>
    <row r="101" spans="2:24" ht="28.8" x14ac:dyDescent="0.3">
      <c r="B101" s="12" t="s">
        <v>1105</v>
      </c>
      <c r="C101" s="12" t="s">
        <v>304</v>
      </c>
      <c r="D101" s="12" t="s">
        <v>330</v>
      </c>
      <c r="E101" s="12" t="s">
        <v>2837</v>
      </c>
      <c r="F101" s="12" t="s">
        <v>2950</v>
      </c>
      <c r="G101" s="12" t="s">
        <v>2954</v>
      </c>
      <c r="H101" s="12" t="s">
        <v>1535</v>
      </c>
      <c r="I101" s="12" t="s">
        <v>1110</v>
      </c>
      <c r="J101" s="12" t="s">
        <v>246</v>
      </c>
      <c r="K101" s="12" t="s">
        <v>1531</v>
      </c>
      <c r="L101" s="12" t="s">
        <v>2898</v>
      </c>
      <c r="M101" s="12" t="s">
        <v>1138</v>
      </c>
      <c r="N101" s="12" t="s">
        <v>1110</v>
      </c>
      <c r="O101" s="12" t="s">
        <v>1132</v>
      </c>
      <c r="P101" s="12" t="s">
        <v>1139</v>
      </c>
      <c r="Q101" s="116">
        <v>2314.248</v>
      </c>
      <c r="R101" s="116">
        <v>2404.9625000000001</v>
      </c>
      <c r="S101" s="116">
        <v>-90.714500000000001</v>
      </c>
      <c r="T101" s="120">
        <v>-3.9198259999999999E-2</v>
      </c>
      <c r="U101" s="12" t="s">
        <v>722</v>
      </c>
      <c r="V101" s="12">
        <v>2</v>
      </c>
      <c r="W101" s="12">
        <v>1</v>
      </c>
      <c r="X101" s="12" t="s">
        <v>1552</v>
      </c>
    </row>
    <row r="102" spans="2:24" ht="28.8" x14ac:dyDescent="0.3">
      <c r="B102" s="12" t="s">
        <v>1105</v>
      </c>
      <c r="C102" s="12" t="s">
        <v>304</v>
      </c>
      <c r="D102" s="12" t="s">
        <v>330</v>
      </c>
      <c r="E102" s="12" t="s">
        <v>2837</v>
      </c>
      <c r="F102" s="12" t="s">
        <v>2950</v>
      </c>
      <c r="G102" s="12" t="s">
        <v>2954</v>
      </c>
      <c r="H102" s="12" t="s">
        <v>1535</v>
      </c>
      <c r="I102" s="12" t="s">
        <v>1110</v>
      </c>
      <c r="J102" s="12" t="s">
        <v>249</v>
      </c>
      <c r="K102" s="12" t="s">
        <v>1531</v>
      </c>
      <c r="L102" s="12" t="s">
        <v>1532</v>
      </c>
      <c r="M102" s="12" t="s">
        <v>1138</v>
      </c>
      <c r="N102" s="12" t="s">
        <v>1110</v>
      </c>
      <c r="O102" s="12" t="s">
        <v>1132</v>
      </c>
      <c r="P102" s="12" t="s">
        <v>1139</v>
      </c>
      <c r="Q102" s="116">
        <v>2314.248</v>
      </c>
      <c r="R102" s="116">
        <v>3024.1518000000001</v>
      </c>
      <c r="S102" s="116">
        <v>-709.90380000000005</v>
      </c>
      <c r="T102" s="120">
        <v>-0.30675354999999999</v>
      </c>
      <c r="U102" s="12" t="s">
        <v>722</v>
      </c>
      <c r="V102" s="12">
        <v>4</v>
      </c>
      <c r="W102" s="12">
        <v>2</v>
      </c>
      <c r="X102" s="12" t="s">
        <v>1552</v>
      </c>
    </row>
    <row r="103" spans="2:24" ht="28.8" x14ac:dyDescent="0.3">
      <c r="B103" s="12" t="s">
        <v>1105</v>
      </c>
      <c r="C103" s="12" t="s">
        <v>304</v>
      </c>
      <c r="D103" s="12" t="s">
        <v>330</v>
      </c>
      <c r="E103" s="12" t="s">
        <v>2837</v>
      </c>
      <c r="F103" s="12" t="s">
        <v>2950</v>
      </c>
      <c r="G103" s="12" t="s">
        <v>2954</v>
      </c>
      <c r="H103" s="12" t="s">
        <v>1535</v>
      </c>
      <c r="I103" s="12" t="s">
        <v>1110</v>
      </c>
      <c r="J103" s="12" t="s">
        <v>262</v>
      </c>
      <c r="K103" s="12" t="s">
        <v>1531</v>
      </c>
      <c r="L103" s="12" t="s">
        <v>1532</v>
      </c>
      <c r="M103" s="12" t="s">
        <v>1138</v>
      </c>
      <c r="N103" s="12" t="s">
        <v>1110</v>
      </c>
      <c r="O103" s="12" t="s">
        <v>1132</v>
      </c>
      <c r="P103" s="12" t="s">
        <v>1139</v>
      </c>
      <c r="Q103" s="116">
        <v>2314.248</v>
      </c>
      <c r="R103" s="116">
        <v>4046.8263999999999</v>
      </c>
      <c r="S103" s="116">
        <v>-1732.5784000000001</v>
      </c>
      <c r="T103" s="120">
        <v>-0.74865718999999997</v>
      </c>
      <c r="U103" s="12" t="s">
        <v>722</v>
      </c>
      <c r="V103" s="12">
        <v>7</v>
      </c>
      <c r="W103" s="12">
        <v>3</v>
      </c>
      <c r="X103" s="12" t="s">
        <v>1552</v>
      </c>
    </row>
    <row r="104" spans="2:24" ht="28.8" x14ac:dyDescent="0.3">
      <c r="B104" s="12" t="s">
        <v>1105</v>
      </c>
      <c r="C104" s="12" t="s">
        <v>304</v>
      </c>
      <c r="D104" s="12" t="s">
        <v>330</v>
      </c>
      <c r="E104" s="12" t="s">
        <v>2837</v>
      </c>
      <c r="F104" s="12" t="s">
        <v>2950</v>
      </c>
      <c r="G104" s="12" t="s">
        <v>2954</v>
      </c>
      <c r="H104" s="12" t="s">
        <v>1535</v>
      </c>
      <c r="I104" s="12" t="s">
        <v>1110</v>
      </c>
      <c r="J104" s="12" t="s">
        <v>262</v>
      </c>
      <c r="K104" s="12" t="s">
        <v>1531</v>
      </c>
      <c r="L104" s="12" t="s">
        <v>1532</v>
      </c>
      <c r="M104" s="12" t="s">
        <v>1144</v>
      </c>
      <c r="N104" s="12" t="s">
        <v>1110</v>
      </c>
      <c r="O104" s="12" t="s">
        <v>1132</v>
      </c>
      <c r="P104" s="12" t="s">
        <v>1145</v>
      </c>
      <c r="Q104" s="116">
        <v>2329.7399999999998</v>
      </c>
      <c r="R104" s="116">
        <v>2900.0232000000001</v>
      </c>
      <c r="S104" s="116">
        <v>-570.28319999999997</v>
      </c>
      <c r="T104" s="120">
        <v>-0.24478405</v>
      </c>
      <c r="U104" s="12" t="s">
        <v>722</v>
      </c>
      <c r="V104" s="12">
        <v>7</v>
      </c>
      <c r="W104" s="12">
        <v>1</v>
      </c>
      <c r="X104" s="12" t="s">
        <v>1552</v>
      </c>
    </row>
    <row r="105" spans="2:24" ht="28.8" x14ac:dyDescent="0.3">
      <c r="B105" s="12" t="s">
        <v>1105</v>
      </c>
      <c r="C105" s="12" t="s">
        <v>304</v>
      </c>
      <c r="D105" s="12" t="s">
        <v>330</v>
      </c>
      <c r="E105" s="12" t="s">
        <v>2837</v>
      </c>
      <c r="F105" s="12" t="s">
        <v>2950</v>
      </c>
      <c r="G105" s="12" t="s">
        <v>2954</v>
      </c>
      <c r="H105" s="12" t="s">
        <v>1535</v>
      </c>
      <c r="I105" s="12" t="s">
        <v>1110</v>
      </c>
      <c r="J105" s="12" t="s">
        <v>249</v>
      </c>
      <c r="K105" s="12" t="s">
        <v>1531</v>
      </c>
      <c r="L105" s="12" t="s">
        <v>1532</v>
      </c>
      <c r="M105" s="12" t="s">
        <v>1144</v>
      </c>
      <c r="N105" s="12" t="s">
        <v>1110</v>
      </c>
      <c r="O105" s="12" t="s">
        <v>1132</v>
      </c>
      <c r="P105" s="12" t="s">
        <v>1145</v>
      </c>
      <c r="Q105" s="116">
        <v>2329.7399999999998</v>
      </c>
      <c r="R105" s="116">
        <v>3187.4481000000001</v>
      </c>
      <c r="S105" s="116">
        <v>-857.70809999999994</v>
      </c>
      <c r="T105" s="120">
        <v>-0.36815615000000002</v>
      </c>
      <c r="U105" s="12" t="s">
        <v>722</v>
      </c>
      <c r="V105" s="12">
        <v>4</v>
      </c>
      <c r="W105" s="12">
        <v>2</v>
      </c>
      <c r="X105" s="12" t="s">
        <v>1552</v>
      </c>
    </row>
    <row r="106" spans="2:24" ht="28.8" x14ac:dyDescent="0.3">
      <c r="B106" s="12" t="s">
        <v>1105</v>
      </c>
      <c r="C106" s="12" t="s">
        <v>304</v>
      </c>
      <c r="D106" s="12" t="s">
        <v>330</v>
      </c>
      <c r="E106" s="12" t="s">
        <v>2837</v>
      </c>
      <c r="F106" s="12" t="s">
        <v>2950</v>
      </c>
      <c r="G106" s="12" t="s">
        <v>2954</v>
      </c>
      <c r="H106" s="12" t="s">
        <v>1535</v>
      </c>
      <c r="I106" s="12" t="s">
        <v>1110</v>
      </c>
      <c r="J106" s="12" t="s">
        <v>246</v>
      </c>
      <c r="K106" s="12" t="s">
        <v>1531</v>
      </c>
      <c r="L106" s="12" t="s">
        <v>2898</v>
      </c>
      <c r="M106" s="12" t="s">
        <v>1144</v>
      </c>
      <c r="N106" s="12" t="s">
        <v>1110</v>
      </c>
      <c r="O106" s="12" t="s">
        <v>1132</v>
      </c>
      <c r="P106" s="12" t="s">
        <v>1145</v>
      </c>
      <c r="Q106" s="116">
        <v>2329.7399999999998</v>
      </c>
      <c r="R106" s="116">
        <v>0</v>
      </c>
      <c r="S106" s="116">
        <v>0</v>
      </c>
      <c r="T106" s="120"/>
      <c r="U106" s="12" t="s">
        <v>723</v>
      </c>
      <c r="V106" s="12">
        <v>2</v>
      </c>
      <c r="W106" s="12">
        <v>0</v>
      </c>
      <c r="X106" s="12" t="s">
        <v>1552</v>
      </c>
    </row>
    <row r="107" spans="2:24" ht="28.8" x14ac:dyDescent="0.3">
      <c r="B107" s="12" t="s">
        <v>1105</v>
      </c>
      <c r="C107" s="12" t="s">
        <v>304</v>
      </c>
      <c r="D107" s="12" t="s">
        <v>330</v>
      </c>
      <c r="E107" s="12" t="s">
        <v>2837</v>
      </c>
      <c r="F107" s="12" t="s">
        <v>2950</v>
      </c>
      <c r="G107" s="12" t="s">
        <v>2954</v>
      </c>
      <c r="H107" s="12" t="s">
        <v>1535</v>
      </c>
      <c r="I107" s="12" t="s">
        <v>1110</v>
      </c>
      <c r="J107" s="12" t="s">
        <v>246</v>
      </c>
      <c r="K107" s="12" t="s">
        <v>1531</v>
      </c>
      <c r="L107" s="12" t="s">
        <v>2898</v>
      </c>
      <c r="M107" s="12" t="s">
        <v>1150</v>
      </c>
      <c r="N107" s="12" t="s">
        <v>1110</v>
      </c>
      <c r="O107" s="12" t="s">
        <v>1132</v>
      </c>
      <c r="P107" s="12" t="s">
        <v>1151</v>
      </c>
      <c r="Q107" s="116">
        <v>437.32499999999999</v>
      </c>
      <c r="R107" s="116">
        <v>425.16809999999998</v>
      </c>
      <c r="S107" s="116">
        <v>12.1569</v>
      </c>
      <c r="T107" s="120">
        <v>2.7798320000000001E-2</v>
      </c>
      <c r="U107" s="12" t="s">
        <v>722</v>
      </c>
      <c r="V107" s="12">
        <v>2</v>
      </c>
      <c r="W107" s="12">
        <v>1</v>
      </c>
      <c r="X107" s="12" t="s">
        <v>1552</v>
      </c>
    </row>
    <row r="108" spans="2:24" ht="28.8" x14ac:dyDescent="0.3">
      <c r="B108" s="12" t="s">
        <v>1105</v>
      </c>
      <c r="C108" s="12" t="s">
        <v>304</v>
      </c>
      <c r="D108" s="12" t="s">
        <v>330</v>
      </c>
      <c r="E108" s="12" t="s">
        <v>2837</v>
      </c>
      <c r="F108" s="12" t="s">
        <v>2950</v>
      </c>
      <c r="G108" s="12" t="s">
        <v>2954</v>
      </c>
      <c r="H108" s="12" t="s">
        <v>1535</v>
      </c>
      <c r="I108" s="12" t="s">
        <v>1110</v>
      </c>
      <c r="J108" s="12" t="s">
        <v>262</v>
      </c>
      <c r="K108" s="12" t="s">
        <v>1531</v>
      </c>
      <c r="L108" s="12" t="s">
        <v>1532</v>
      </c>
      <c r="M108" s="12" t="s">
        <v>1150</v>
      </c>
      <c r="N108" s="12" t="s">
        <v>1110</v>
      </c>
      <c r="O108" s="12" t="s">
        <v>1132</v>
      </c>
      <c r="P108" s="12" t="s">
        <v>1151</v>
      </c>
      <c r="Q108" s="116">
        <v>437.32499999999999</v>
      </c>
      <c r="R108" s="116">
        <v>472.80590000000001</v>
      </c>
      <c r="S108" s="116">
        <v>-35.480899999999998</v>
      </c>
      <c r="T108" s="120">
        <v>-8.113165E-2</v>
      </c>
      <c r="U108" s="12" t="s">
        <v>722</v>
      </c>
      <c r="V108" s="12">
        <v>7</v>
      </c>
      <c r="W108" s="12">
        <v>2</v>
      </c>
      <c r="X108" s="12" t="s">
        <v>1552</v>
      </c>
    </row>
    <row r="109" spans="2:24" ht="28.8" x14ac:dyDescent="0.3">
      <c r="B109" s="12" t="s">
        <v>1105</v>
      </c>
      <c r="C109" s="12" t="s">
        <v>304</v>
      </c>
      <c r="D109" s="12" t="s">
        <v>330</v>
      </c>
      <c r="E109" s="12" t="s">
        <v>2837</v>
      </c>
      <c r="F109" s="12" t="s">
        <v>2950</v>
      </c>
      <c r="G109" s="12" t="s">
        <v>2954</v>
      </c>
      <c r="H109" s="12" t="s">
        <v>1535</v>
      </c>
      <c r="I109" s="12" t="s">
        <v>1110</v>
      </c>
      <c r="J109" s="12" t="s">
        <v>249</v>
      </c>
      <c r="K109" s="12" t="s">
        <v>1531</v>
      </c>
      <c r="L109" s="12" t="s">
        <v>1532</v>
      </c>
      <c r="M109" s="12" t="s">
        <v>1150</v>
      </c>
      <c r="N109" s="12" t="s">
        <v>1110</v>
      </c>
      <c r="O109" s="12" t="s">
        <v>1132</v>
      </c>
      <c r="P109" s="12" t="s">
        <v>1151</v>
      </c>
      <c r="Q109" s="116">
        <v>437.32499999999999</v>
      </c>
      <c r="R109" s="116">
        <v>584.3691</v>
      </c>
      <c r="S109" s="116">
        <v>-147.04409999999999</v>
      </c>
      <c r="T109" s="120">
        <v>-0.33623529000000002</v>
      </c>
      <c r="U109" s="12" t="s">
        <v>722</v>
      </c>
      <c r="V109" s="12">
        <v>4</v>
      </c>
      <c r="W109" s="12">
        <v>3</v>
      </c>
      <c r="X109" s="12" t="s">
        <v>1552</v>
      </c>
    </row>
    <row r="110" spans="2:24" ht="28.8" x14ac:dyDescent="0.3">
      <c r="B110" s="12" t="s">
        <v>1105</v>
      </c>
      <c r="C110" s="12" t="s">
        <v>304</v>
      </c>
      <c r="D110" s="12" t="s">
        <v>330</v>
      </c>
      <c r="E110" s="12" t="s">
        <v>2837</v>
      </c>
      <c r="F110" s="12" t="s">
        <v>2950</v>
      </c>
      <c r="G110" s="12" t="s">
        <v>2954</v>
      </c>
      <c r="H110" s="12" t="s">
        <v>1535</v>
      </c>
      <c r="I110" s="12" t="s">
        <v>1110</v>
      </c>
      <c r="J110" s="12" t="s">
        <v>262</v>
      </c>
      <c r="K110" s="12" t="s">
        <v>1531</v>
      </c>
      <c r="L110" s="12" t="s">
        <v>1532</v>
      </c>
      <c r="M110" s="12" t="s">
        <v>1156</v>
      </c>
      <c r="N110" s="12" t="s">
        <v>1110</v>
      </c>
      <c r="O110" s="12" t="s">
        <v>1157</v>
      </c>
      <c r="P110" s="12" t="s">
        <v>1158</v>
      </c>
      <c r="Q110" s="116">
        <v>2441.88</v>
      </c>
      <c r="R110" s="116">
        <v>922.99800000000005</v>
      </c>
      <c r="S110" s="116">
        <v>1518.8820000000001</v>
      </c>
      <c r="T110" s="120">
        <v>0.62201337000000001</v>
      </c>
      <c r="U110" s="12" t="s">
        <v>722</v>
      </c>
      <c r="V110" s="12">
        <v>7</v>
      </c>
      <c r="W110" s="12">
        <v>1</v>
      </c>
      <c r="X110" s="12" t="s">
        <v>1552</v>
      </c>
    </row>
    <row r="111" spans="2:24" ht="28.8" x14ac:dyDescent="0.3">
      <c r="B111" s="12" t="s">
        <v>1105</v>
      </c>
      <c r="C111" s="12" t="s">
        <v>304</v>
      </c>
      <c r="D111" s="12" t="s">
        <v>330</v>
      </c>
      <c r="E111" s="12" t="s">
        <v>2837</v>
      </c>
      <c r="F111" s="12" t="s">
        <v>2950</v>
      </c>
      <c r="G111" s="12" t="s">
        <v>2954</v>
      </c>
      <c r="H111" s="12" t="s">
        <v>1535</v>
      </c>
      <c r="I111" s="12" t="s">
        <v>1110</v>
      </c>
      <c r="J111" s="12" t="s">
        <v>246</v>
      </c>
      <c r="K111" s="12" t="s">
        <v>1531</v>
      </c>
      <c r="L111" s="12" t="s">
        <v>2898</v>
      </c>
      <c r="M111" s="12" t="s">
        <v>1156</v>
      </c>
      <c r="N111" s="12" t="s">
        <v>1110</v>
      </c>
      <c r="O111" s="12" t="s">
        <v>1157</v>
      </c>
      <c r="P111" s="12" t="s">
        <v>1158</v>
      </c>
      <c r="Q111" s="116">
        <v>2441.88</v>
      </c>
      <c r="R111" s="116">
        <v>1153.6455000000001</v>
      </c>
      <c r="S111" s="116">
        <v>1288.2345</v>
      </c>
      <c r="T111" s="120">
        <v>0.52755848000000005</v>
      </c>
      <c r="U111" s="12" t="s">
        <v>722</v>
      </c>
      <c r="V111" s="12">
        <v>2</v>
      </c>
      <c r="W111" s="12">
        <v>2</v>
      </c>
      <c r="X111" s="12" t="s">
        <v>1552</v>
      </c>
    </row>
    <row r="112" spans="2:24" ht="28.8" x14ac:dyDescent="0.3">
      <c r="B112" s="12" t="s">
        <v>1105</v>
      </c>
      <c r="C112" s="12" t="s">
        <v>304</v>
      </c>
      <c r="D112" s="12" t="s">
        <v>330</v>
      </c>
      <c r="E112" s="12" t="s">
        <v>2837</v>
      </c>
      <c r="F112" s="12" t="s">
        <v>2950</v>
      </c>
      <c r="G112" s="12" t="s">
        <v>2954</v>
      </c>
      <c r="H112" s="12" t="s">
        <v>1535</v>
      </c>
      <c r="I112" s="12" t="s">
        <v>1110</v>
      </c>
      <c r="J112" s="12" t="s">
        <v>249</v>
      </c>
      <c r="K112" s="12" t="s">
        <v>1531</v>
      </c>
      <c r="L112" s="12" t="s">
        <v>1532</v>
      </c>
      <c r="M112" s="12" t="s">
        <v>1156</v>
      </c>
      <c r="N112" s="12" t="s">
        <v>1110</v>
      </c>
      <c r="O112" s="12" t="s">
        <v>1157</v>
      </c>
      <c r="P112" s="12" t="s">
        <v>1158</v>
      </c>
      <c r="Q112" s="116">
        <v>2441.88</v>
      </c>
      <c r="R112" s="116">
        <v>1366.749</v>
      </c>
      <c r="S112" s="116">
        <v>1075.1310000000001</v>
      </c>
      <c r="T112" s="120">
        <v>0.44028822000000001</v>
      </c>
      <c r="U112" s="12" t="s">
        <v>722</v>
      </c>
      <c r="V112" s="12">
        <v>4</v>
      </c>
      <c r="W112" s="12">
        <v>3</v>
      </c>
      <c r="X112" s="12" t="s">
        <v>1552</v>
      </c>
    </row>
    <row r="113" spans="2:24" ht="28.8" x14ac:dyDescent="0.3">
      <c r="B113" s="12" t="s">
        <v>1105</v>
      </c>
      <c r="C113" s="12" t="s">
        <v>304</v>
      </c>
      <c r="D113" s="12" t="s">
        <v>330</v>
      </c>
      <c r="E113" s="12" t="s">
        <v>2837</v>
      </c>
      <c r="F113" s="12" t="s">
        <v>2950</v>
      </c>
      <c r="G113" s="12" t="s">
        <v>2954</v>
      </c>
      <c r="H113" s="12" t="s">
        <v>1535</v>
      </c>
      <c r="I113" s="12" t="s">
        <v>1110</v>
      </c>
      <c r="J113" s="12" t="s">
        <v>249</v>
      </c>
      <c r="K113" s="12" t="s">
        <v>1531</v>
      </c>
      <c r="L113" s="12" t="s">
        <v>1532</v>
      </c>
      <c r="M113" s="12" t="s">
        <v>1163</v>
      </c>
      <c r="N113" s="12" t="s">
        <v>1110</v>
      </c>
      <c r="O113" s="12" t="s">
        <v>1157</v>
      </c>
      <c r="P113" s="12" t="s">
        <v>1164</v>
      </c>
      <c r="Q113" s="116">
        <v>3250.3679999999999</v>
      </c>
      <c r="R113" s="116">
        <v>1234.9259999999999</v>
      </c>
      <c r="S113" s="116">
        <v>2015.442</v>
      </c>
      <c r="T113" s="120">
        <v>0.62006578999999995</v>
      </c>
      <c r="U113" s="12" t="s">
        <v>722</v>
      </c>
      <c r="V113" s="12">
        <v>4</v>
      </c>
      <c r="W113" s="12">
        <v>1</v>
      </c>
      <c r="X113" s="12" t="s">
        <v>1552</v>
      </c>
    </row>
    <row r="114" spans="2:24" ht="28.8" x14ac:dyDescent="0.3">
      <c r="B114" s="12" t="s">
        <v>1105</v>
      </c>
      <c r="C114" s="12" t="s">
        <v>304</v>
      </c>
      <c r="D114" s="12" t="s">
        <v>330</v>
      </c>
      <c r="E114" s="12" t="s">
        <v>2837</v>
      </c>
      <c r="F114" s="12" t="s">
        <v>2950</v>
      </c>
      <c r="G114" s="12" t="s">
        <v>2954</v>
      </c>
      <c r="H114" s="12" t="s">
        <v>1535</v>
      </c>
      <c r="I114" s="12" t="s">
        <v>1110</v>
      </c>
      <c r="J114" s="12" t="s">
        <v>246</v>
      </c>
      <c r="K114" s="12" t="s">
        <v>1531</v>
      </c>
      <c r="L114" s="12" t="s">
        <v>2898</v>
      </c>
      <c r="M114" s="12" t="s">
        <v>1163</v>
      </c>
      <c r="N114" s="12" t="s">
        <v>1110</v>
      </c>
      <c r="O114" s="12" t="s">
        <v>1157</v>
      </c>
      <c r="P114" s="12" t="s">
        <v>1164</v>
      </c>
      <c r="Q114" s="116">
        <v>3250.3679999999999</v>
      </c>
      <c r="R114" s="116">
        <v>2970.1484999999998</v>
      </c>
      <c r="S114" s="116">
        <v>280.21949999999998</v>
      </c>
      <c r="T114" s="120">
        <v>8.6211620000000003E-2</v>
      </c>
      <c r="U114" s="12" t="s">
        <v>722</v>
      </c>
      <c r="V114" s="12">
        <v>2</v>
      </c>
      <c r="W114" s="12">
        <v>2</v>
      </c>
      <c r="X114" s="12" t="s">
        <v>1552</v>
      </c>
    </row>
    <row r="115" spans="2:24" ht="28.8" x14ac:dyDescent="0.3">
      <c r="B115" s="12" t="s">
        <v>1105</v>
      </c>
      <c r="C115" s="12" t="s">
        <v>304</v>
      </c>
      <c r="D115" s="12" t="s">
        <v>330</v>
      </c>
      <c r="E115" s="12" t="s">
        <v>2837</v>
      </c>
      <c r="F115" s="12" t="s">
        <v>2950</v>
      </c>
      <c r="G115" s="12" t="s">
        <v>2954</v>
      </c>
      <c r="H115" s="12" t="s">
        <v>1535</v>
      </c>
      <c r="I115" s="12" t="s">
        <v>1110</v>
      </c>
      <c r="J115" s="12" t="s">
        <v>262</v>
      </c>
      <c r="K115" s="12" t="s">
        <v>1531</v>
      </c>
      <c r="L115" s="12" t="s">
        <v>1532</v>
      </c>
      <c r="M115" s="12" t="s">
        <v>1163</v>
      </c>
      <c r="N115" s="12" t="s">
        <v>1110</v>
      </c>
      <c r="O115" s="12" t="s">
        <v>1157</v>
      </c>
      <c r="P115" s="12" t="s">
        <v>1164</v>
      </c>
      <c r="Q115" s="116">
        <v>3250.3679999999999</v>
      </c>
      <c r="R115" s="116">
        <v>4080.0672</v>
      </c>
      <c r="S115" s="116">
        <v>-829.69920000000002</v>
      </c>
      <c r="T115" s="120">
        <v>-0.25526315999999999</v>
      </c>
      <c r="U115" s="12" t="s">
        <v>722</v>
      </c>
      <c r="V115" s="12">
        <v>7</v>
      </c>
      <c r="W115" s="12">
        <v>3</v>
      </c>
      <c r="X115" s="12" t="s">
        <v>1552</v>
      </c>
    </row>
    <row r="116" spans="2:24" ht="28.8" x14ac:dyDescent="0.3">
      <c r="B116" s="12" t="s">
        <v>1105</v>
      </c>
      <c r="C116" s="12" t="s">
        <v>304</v>
      </c>
      <c r="D116" s="12" t="s">
        <v>330</v>
      </c>
      <c r="E116" s="12" t="s">
        <v>2837</v>
      </c>
      <c r="F116" s="12" t="s">
        <v>2950</v>
      </c>
      <c r="G116" s="12" t="s">
        <v>2954</v>
      </c>
      <c r="H116" s="12" t="s">
        <v>1535</v>
      </c>
      <c r="I116" s="12" t="s">
        <v>1110</v>
      </c>
      <c r="J116" s="12" t="s">
        <v>246</v>
      </c>
      <c r="K116" s="12" t="s">
        <v>1531</v>
      </c>
      <c r="L116" s="12" t="s">
        <v>2898</v>
      </c>
      <c r="M116" s="12" t="s">
        <v>1169</v>
      </c>
      <c r="N116" s="12" t="s">
        <v>1110</v>
      </c>
      <c r="O116" s="12" t="s">
        <v>1157</v>
      </c>
      <c r="P116" s="12" t="s">
        <v>1170</v>
      </c>
      <c r="Q116" s="116">
        <v>539.37</v>
      </c>
      <c r="R116" s="116">
        <v>220.22909999999999</v>
      </c>
      <c r="S116" s="116">
        <v>319.14089999999999</v>
      </c>
      <c r="T116" s="120">
        <v>0.59169196999999996</v>
      </c>
      <c r="U116" s="12" t="s">
        <v>722</v>
      </c>
      <c r="V116" s="12">
        <v>2</v>
      </c>
      <c r="W116" s="12">
        <v>1</v>
      </c>
      <c r="X116" s="12" t="s">
        <v>1552</v>
      </c>
    </row>
    <row r="117" spans="2:24" ht="28.8" x14ac:dyDescent="0.3">
      <c r="B117" s="12" t="s">
        <v>1105</v>
      </c>
      <c r="C117" s="12" t="s">
        <v>304</v>
      </c>
      <c r="D117" s="12" t="s">
        <v>330</v>
      </c>
      <c r="E117" s="12" t="s">
        <v>2837</v>
      </c>
      <c r="F117" s="12" t="s">
        <v>2950</v>
      </c>
      <c r="G117" s="12" t="s">
        <v>2954</v>
      </c>
      <c r="H117" s="12" t="s">
        <v>1535</v>
      </c>
      <c r="I117" s="12" t="s">
        <v>1110</v>
      </c>
      <c r="J117" s="12" t="s">
        <v>249</v>
      </c>
      <c r="K117" s="12" t="s">
        <v>1531</v>
      </c>
      <c r="L117" s="12" t="s">
        <v>1532</v>
      </c>
      <c r="M117" s="12" t="s">
        <v>1169</v>
      </c>
      <c r="N117" s="12" t="s">
        <v>1110</v>
      </c>
      <c r="O117" s="12" t="s">
        <v>1157</v>
      </c>
      <c r="P117" s="12" t="s">
        <v>1170</v>
      </c>
      <c r="Q117" s="116">
        <v>539.37</v>
      </c>
      <c r="R117" s="116">
        <v>496.041</v>
      </c>
      <c r="S117" s="116">
        <v>43.329000000000001</v>
      </c>
      <c r="T117" s="120">
        <v>8.0332609999999999E-2</v>
      </c>
      <c r="U117" s="12" t="s">
        <v>722</v>
      </c>
      <c r="V117" s="12">
        <v>4</v>
      </c>
      <c r="W117" s="12">
        <v>2</v>
      </c>
      <c r="X117" s="12" t="s">
        <v>1552</v>
      </c>
    </row>
    <row r="118" spans="2:24" ht="28.8" x14ac:dyDescent="0.3">
      <c r="B118" s="12" t="s">
        <v>1105</v>
      </c>
      <c r="C118" s="12" t="s">
        <v>304</v>
      </c>
      <c r="D118" s="12" t="s">
        <v>330</v>
      </c>
      <c r="E118" s="12" t="s">
        <v>2837</v>
      </c>
      <c r="F118" s="12" t="s">
        <v>2950</v>
      </c>
      <c r="G118" s="12" t="s">
        <v>2954</v>
      </c>
      <c r="H118" s="12" t="s">
        <v>1535</v>
      </c>
      <c r="I118" s="12" t="s">
        <v>1110</v>
      </c>
      <c r="J118" s="12" t="s">
        <v>262</v>
      </c>
      <c r="K118" s="12" t="s">
        <v>1531</v>
      </c>
      <c r="L118" s="12" t="s">
        <v>1532</v>
      </c>
      <c r="M118" s="12" t="s">
        <v>1169</v>
      </c>
      <c r="N118" s="12" t="s">
        <v>1110</v>
      </c>
      <c r="O118" s="12" t="s">
        <v>1157</v>
      </c>
      <c r="P118" s="12" t="s">
        <v>1170</v>
      </c>
      <c r="Q118" s="116">
        <v>539.37</v>
      </c>
      <c r="R118" s="116">
        <v>546.54600000000005</v>
      </c>
      <c r="S118" s="116">
        <v>-7.1760000000000002</v>
      </c>
      <c r="T118" s="120">
        <v>-1.3304409999999999E-2</v>
      </c>
      <c r="U118" s="12" t="s">
        <v>722</v>
      </c>
      <c r="V118" s="12">
        <v>7</v>
      </c>
      <c r="W118" s="12">
        <v>3</v>
      </c>
      <c r="X118" s="12" t="s">
        <v>1552</v>
      </c>
    </row>
    <row r="119" spans="2:24" ht="28.8" x14ac:dyDescent="0.3">
      <c r="B119" s="12" t="s">
        <v>1105</v>
      </c>
      <c r="C119" s="12" t="s">
        <v>304</v>
      </c>
      <c r="D119" s="12" t="s">
        <v>330</v>
      </c>
      <c r="E119" s="12" t="s">
        <v>2837</v>
      </c>
      <c r="F119" s="12" t="s">
        <v>2950</v>
      </c>
      <c r="G119" s="12" t="s">
        <v>2954</v>
      </c>
      <c r="H119" s="12" t="s">
        <v>1535</v>
      </c>
      <c r="I119" s="12" t="s">
        <v>1176</v>
      </c>
      <c r="J119" s="12" t="s">
        <v>254</v>
      </c>
      <c r="K119" s="12" t="s">
        <v>2846</v>
      </c>
      <c r="L119" s="12" t="s">
        <v>1532</v>
      </c>
      <c r="M119" s="12" t="s">
        <v>1175</v>
      </c>
      <c r="N119" s="12" t="s">
        <v>1176</v>
      </c>
      <c r="O119" s="12" t="s">
        <v>1111</v>
      </c>
      <c r="P119" s="12" t="s">
        <v>1177</v>
      </c>
      <c r="Q119" s="116">
        <v>263.36399999999998</v>
      </c>
      <c r="R119" s="116">
        <v>369.09719999999999</v>
      </c>
      <c r="S119" s="116">
        <v>-105.7332</v>
      </c>
      <c r="T119" s="120">
        <v>-0.40147173000000003</v>
      </c>
      <c r="U119" s="12" t="s">
        <v>722</v>
      </c>
      <c r="V119" s="12">
        <v>2</v>
      </c>
      <c r="W119" s="12">
        <v>1</v>
      </c>
      <c r="X119" s="12" t="s">
        <v>1552</v>
      </c>
    </row>
    <row r="120" spans="2:24" ht="28.8" x14ac:dyDescent="0.3">
      <c r="B120" s="12" t="s">
        <v>1105</v>
      </c>
      <c r="C120" s="12" t="s">
        <v>304</v>
      </c>
      <c r="D120" s="12" t="s">
        <v>330</v>
      </c>
      <c r="E120" s="12" t="s">
        <v>2837</v>
      </c>
      <c r="F120" s="12" t="s">
        <v>2950</v>
      </c>
      <c r="G120" s="12" t="s">
        <v>2954</v>
      </c>
      <c r="H120" s="12" t="s">
        <v>1535</v>
      </c>
      <c r="I120" s="12" t="s">
        <v>1176</v>
      </c>
      <c r="J120" s="12" t="s">
        <v>256</v>
      </c>
      <c r="K120" s="12" t="s">
        <v>2846</v>
      </c>
      <c r="L120" s="12" t="s">
        <v>2898</v>
      </c>
      <c r="M120" s="12" t="s">
        <v>1175</v>
      </c>
      <c r="N120" s="12" t="s">
        <v>1176</v>
      </c>
      <c r="O120" s="12" t="s">
        <v>1111</v>
      </c>
      <c r="P120" s="12" t="s">
        <v>1177</v>
      </c>
      <c r="Q120" s="116">
        <v>263.36399999999998</v>
      </c>
      <c r="R120" s="116">
        <v>78.703199999999995</v>
      </c>
      <c r="S120" s="116">
        <v>184.66079999999999</v>
      </c>
      <c r="T120" s="120">
        <v>0.70116188999999995</v>
      </c>
      <c r="U120" s="12" t="s">
        <v>723</v>
      </c>
      <c r="V120" s="12">
        <v>1</v>
      </c>
      <c r="W120" s="12">
        <v>0</v>
      </c>
      <c r="X120" s="12" t="s">
        <v>1552</v>
      </c>
    </row>
    <row r="121" spans="2:24" ht="28.8" x14ac:dyDescent="0.3">
      <c r="B121" s="12" t="s">
        <v>1105</v>
      </c>
      <c r="C121" s="12" t="s">
        <v>304</v>
      </c>
      <c r="D121" s="12" t="s">
        <v>330</v>
      </c>
      <c r="E121" s="12" t="s">
        <v>2837</v>
      </c>
      <c r="F121" s="12" t="s">
        <v>2950</v>
      </c>
      <c r="G121" s="12" t="s">
        <v>2954</v>
      </c>
      <c r="H121" s="12" t="s">
        <v>1535</v>
      </c>
      <c r="I121" s="12" t="s">
        <v>1176</v>
      </c>
      <c r="J121" s="12" t="s">
        <v>256</v>
      </c>
      <c r="K121" s="12" t="s">
        <v>2846</v>
      </c>
      <c r="L121" s="12" t="s">
        <v>2898</v>
      </c>
      <c r="M121" s="12" t="s">
        <v>1181</v>
      </c>
      <c r="N121" s="12" t="s">
        <v>1176</v>
      </c>
      <c r="O121" s="12" t="s">
        <v>1111</v>
      </c>
      <c r="P121" s="12" t="s">
        <v>1182</v>
      </c>
      <c r="Q121" s="116">
        <v>598.37850000000003</v>
      </c>
      <c r="R121" s="116">
        <v>523.50779999999997</v>
      </c>
      <c r="S121" s="116">
        <v>74.870699999999999</v>
      </c>
      <c r="T121" s="120">
        <v>0.12512264000000001</v>
      </c>
      <c r="U121" s="12" t="s">
        <v>722</v>
      </c>
      <c r="V121" s="12">
        <v>1</v>
      </c>
      <c r="W121" s="12">
        <v>1</v>
      </c>
      <c r="X121" s="12" t="s">
        <v>1552</v>
      </c>
    </row>
    <row r="122" spans="2:24" ht="28.8" x14ac:dyDescent="0.3">
      <c r="B122" s="12" t="s">
        <v>1105</v>
      </c>
      <c r="C122" s="12" t="s">
        <v>304</v>
      </c>
      <c r="D122" s="12" t="s">
        <v>330</v>
      </c>
      <c r="E122" s="12" t="s">
        <v>2837</v>
      </c>
      <c r="F122" s="12" t="s">
        <v>2950</v>
      </c>
      <c r="G122" s="12" t="s">
        <v>2954</v>
      </c>
      <c r="H122" s="12" t="s">
        <v>1535</v>
      </c>
      <c r="I122" s="12" t="s">
        <v>1176</v>
      </c>
      <c r="J122" s="12" t="s">
        <v>254</v>
      </c>
      <c r="K122" s="12" t="s">
        <v>2846</v>
      </c>
      <c r="L122" s="12" t="s">
        <v>1532</v>
      </c>
      <c r="M122" s="12" t="s">
        <v>1181</v>
      </c>
      <c r="N122" s="12" t="s">
        <v>1176</v>
      </c>
      <c r="O122" s="12" t="s">
        <v>1111</v>
      </c>
      <c r="P122" s="12" t="s">
        <v>1182</v>
      </c>
      <c r="Q122" s="116">
        <v>598.37850000000003</v>
      </c>
      <c r="R122" s="116">
        <v>768.45209999999997</v>
      </c>
      <c r="S122" s="116">
        <v>-170.0736</v>
      </c>
      <c r="T122" s="120">
        <v>-0.28422412000000002</v>
      </c>
      <c r="U122" s="12" t="s">
        <v>722</v>
      </c>
      <c r="V122" s="12">
        <v>2</v>
      </c>
      <c r="W122" s="12">
        <v>2</v>
      </c>
      <c r="X122" s="12" t="s">
        <v>1552</v>
      </c>
    </row>
    <row r="123" spans="2:24" ht="28.8" x14ac:dyDescent="0.3">
      <c r="B123" s="12" t="s">
        <v>1105</v>
      </c>
      <c r="C123" s="12" t="s">
        <v>304</v>
      </c>
      <c r="D123" s="12" t="s">
        <v>330</v>
      </c>
      <c r="E123" s="12" t="s">
        <v>2837</v>
      </c>
      <c r="F123" s="12" t="s">
        <v>2950</v>
      </c>
      <c r="G123" s="12" t="s">
        <v>2954</v>
      </c>
      <c r="H123" s="12" t="s">
        <v>1535</v>
      </c>
      <c r="I123" s="12" t="s">
        <v>1176</v>
      </c>
      <c r="J123" s="12" t="s">
        <v>256</v>
      </c>
      <c r="K123" s="12" t="s">
        <v>2846</v>
      </c>
      <c r="L123" s="12" t="s">
        <v>2898</v>
      </c>
      <c r="M123" s="12" t="s">
        <v>1185</v>
      </c>
      <c r="N123" s="12" t="s">
        <v>1176</v>
      </c>
      <c r="O123" s="12" t="s">
        <v>1111</v>
      </c>
      <c r="P123" s="12" t="s">
        <v>1186</v>
      </c>
      <c r="Q123" s="116">
        <v>703.06200000000001</v>
      </c>
      <c r="R123" s="116">
        <v>407.6748</v>
      </c>
      <c r="S123" s="116">
        <v>295.38720000000001</v>
      </c>
      <c r="T123" s="120">
        <v>0.42014388000000003</v>
      </c>
      <c r="U123" s="12" t="s">
        <v>722</v>
      </c>
      <c r="V123" s="12">
        <v>1</v>
      </c>
      <c r="W123" s="12">
        <v>1</v>
      </c>
      <c r="X123" s="12" t="s">
        <v>1552</v>
      </c>
    </row>
    <row r="124" spans="2:24" ht="28.8" x14ac:dyDescent="0.3">
      <c r="B124" s="12" t="s">
        <v>1105</v>
      </c>
      <c r="C124" s="12" t="s">
        <v>304</v>
      </c>
      <c r="D124" s="12" t="s">
        <v>330</v>
      </c>
      <c r="E124" s="12" t="s">
        <v>2837</v>
      </c>
      <c r="F124" s="12" t="s">
        <v>2950</v>
      </c>
      <c r="G124" s="12" t="s">
        <v>2954</v>
      </c>
      <c r="H124" s="12" t="s">
        <v>1535</v>
      </c>
      <c r="I124" s="12" t="s">
        <v>1176</v>
      </c>
      <c r="J124" s="12" t="s">
        <v>254</v>
      </c>
      <c r="K124" s="12" t="s">
        <v>2846</v>
      </c>
      <c r="L124" s="12" t="s">
        <v>1532</v>
      </c>
      <c r="M124" s="12" t="s">
        <v>1185</v>
      </c>
      <c r="N124" s="12" t="s">
        <v>1176</v>
      </c>
      <c r="O124" s="12" t="s">
        <v>1111</v>
      </c>
      <c r="P124" s="12" t="s">
        <v>1186</v>
      </c>
      <c r="Q124" s="116">
        <v>703.06200000000001</v>
      </c>
      <c r="R124" s="116">
        <v>756.28340000000003</v>
      </c>
      <c r="S124" s="116">
        <v>-53.221400000000003</v>
      </c>
      <c r="T124" s="120">
        <v>-7.5699440000000007E-2</v>
      </c>
      <c r="U124" s="12" t="s">
        <v>722</v>
      </c>
      <c r="V124" s="12">
        <v>2</v>
      </c>
      <c r="W124" s="12">
        <v>2</v>
      </c>
      <c r="X124" s="12" t="s">
        <v>1552</v>
      </c>
    </row>
    <row r="125" spans="2:24" ht="28.8" x14ac:dyDescent="0.3">
      <c r="B125" s="12" t="s">
        <v>1105</v>
      </c>
      <c r="C125" s="12" t="s">
        <v>304</v>
      </c>
      <c r="D125" s="12" t="s">
        <v>330</v>
      </c>
      <c r="E125" s="12" t="s">
        <v>2837</v>
      </c>
      <c r="F125" s="12" t="s">
        <v>2950</v>
      </c>
      <c r="G125" s="12" t="s">
        <v>2954</v>
      </c>
      <c r="H125" s="12" t="s">
        <v>1535</v>
      </c>
      <c r="I125" s="12" t="s">
        <v>1176</v>
      </c>
      <c r="J125" s="12" t="s">
        <v>254</v>
      </c>
      <c r="K125" s="12" t="s">
        <v>2846</v>
      </c>
      <c r="L125" s="12" t="s">
        <v>1532</v>
      </c>
      <c r="M125" s="12" t="s">
        <v>1189</v>
      </c>
      <c r="N125" s="12" t="s">
        <v>1176</v>
      </c>
      <c r="O125" s="12" t="s">
        <v>1132</v>
      </c>
      <c r="P125" s="12" t="s">
        <v>1190</v>
      </c>
      <c r="Q125" s="116">
        <v>1249.74</v>
      </c>
      <c r="R125" s="116">
        <v>1559.7264</v>
      </c>
      <c r="S125" s="116">
        <v>-309.9864</v>
      </c>
      <c r="T125" s="120">
        <v>-0.24804071</v>
      </c>
      <c r="U125" s="12" t="s">
        <v>722</v>
      </c>
      <c r="V125" s="12">
        <v>2</v>
      </c>
      <c r="W125" s="12">
        <v>1</v>
      </c>
      <c r="X125" s="12" t="s">
        <v>1552</v>
      </c>
    </row>
    <row r="126" spans="2:24" ht="28.8" x14ac:dyDescent="0.3">
      <c r="B126" s="12" t="s">
        <v>1105</v>
      </c>
      <c r="C126" s="12" t="s">
        <v>304</v>
      </c>
      <c r="D126" s="12" t="s">
        <v>330</v>
      </c>
      <c r="E126" s="12" t="s">
        <v>2837</v>
      </c>
      <c r="F126" s="12" t="s">
        <v>2950</v>
      </c>
      <c r="G126" s="12" t="s">
        <v>2954</v>
      </c>
      <c r="H126" s="12" t="s">
        <v>1535</v>
      </c>
      <c r="I126" s="12" t="s">
        <v>1176</v>
      </c>
      <c r="J126" s="12" t="s">
        <v>256</v>
      </c>
      <c r="K126" s="12" t="s">
        <v>2846</v>
      </c>
      <c r="L126" s="12" t="s">
        <v>2898</v>
      </c>
      <c r="M126" s="12" t="s">
        <v>1189</v>
      </c>
      <c r="N126" s="12" t="s">
        <v>1176</v>
      </c>
      <c r="O126" s="12" t="s">
        <v>1132</v>
      </c>
      <c r="P126" s="12" t="s">
        <v>1190</v>
      </c>
      <c r="Q126" s="116">
        <v>1249.74</v>
      </c>
      <c r="R126" s="116">
        <v>1741.4315999999999</v>
      </c>
      <c r="S126" s="116">
        <v>-491.69159999999999</v>
      </c>
      <c r="T126" s="120">
        <v>-0.39343510999999998</v>
      </c>
      <c r="U126" s="12" t="s">
        <v>722</v>
      </c>
      <c r="V126" s="12">
        <v>1</v>
      </c>
      <c r="W126" s="12">
        <v>2</v>
      </c>
      <c r="X126" s="12" t="s">
        <v>1552</v>
      </c>
    </row>
    <row r="127" spans="2:24" ht="28.8" x14ac:dyDescent="0.3">
      <c r="B127" s="12" t="s">
        <v>1105</v>
      </c>
      <c r="C127" s="12" t="s">
        <v>304</v>
      </c>
      <c r="D127" s="12" t="s">
        <v>330</v>
      </c>
      <c r="E127" s="12" t="s">
        <v>2837</v>
      </c>
      <c r="F127" s="12" t="s">
        <v>2950</v>
      </c>
      <c r="G127" s="12" t="s">
        <v>2954</v>
      </c>
      <c r="H127" s="12" t="s">
        <v>1535</v>
      </c>
      <c r="I127" s="12" t="s">
        <v>1176</v>
      </c>
      <c r="J127" s="12" t="s">
        <v>254</v>
      </c>
      <c r="K127" s="12" t="s">
        <v>2846</v>
      </c>
      <c r="L127" s="12" t="s">
        <v>1532</v>
      </c>
      <c r="M127" s="12" t="s">
        <v>1193</v>
      </c>
      <c r="N127" s="12" t="s">
        <v>1176</v>
      </c>
      <c r="O127" s="12" t="s">
        <v>1132</v>
      </c>
      <c r="P127" s="12" t="s">
        <v>1194</v>
      </c>
      <c r="Q127" s="116">
        <v>149.68799999999999</v>
      </c>
      <c r="R127" s="116">
        <v>47.152799999999999</v>
      </c>
      <c r="S127" s="116">
        <v>102.5352</v>
      </c>
      <c r="T127" s="120">
        <v>0.68499277999999997</v>
      </c>
      <c r="U127" s="12" t="s">
        <v>722</v>
      </c>
      <c r="V127" s="12">
        <v>2</v>
      </c>
      <c r="W127" s="12">
        <v>1</v>
      </c>
      <c r="X127" s="12" t="s">
        <v>1552</v>
      </c>
    </row>
    <row r="128" spans="2:24" ht="28.8" x14ac:dyDescent="0.3">
      <c r="B128" s="12" t="s">
        <v>1105</v>
      </c>
      <c r="C128" s="12" t="s">
        <v>304</v>
      </c>
      <c r="D128" s="12" t="s">
        <v>330</v>
      </c>
      <c r="E128" s="12" t="s">
        <v>2837</v>
      </c>
      <c r="F128" s="12" t="s">
        <v>2950</v>
      </c>
      <c r="G128" s="12" t="s">
        <v>2954</v>
      </c>
      <c r="H128" s="12" t="s">
        <v>1535</v>
      </c>
      <c r="I128" s="12" t="s">
        <v>1176</v>
      </c>
      <c r="J128" s="12" t="s">
        <v>256</v>
      </c>
      <c r="K128" s="12" t="s">
        <v>2846</v>
      </c>
      <c r="L128" s="12" t="s">
        <v>2898</v>
      </c>
      <c r="M128" s="12" t="s">
        <v>1193</v>
      </c>
      <c r="N128" s="12" t="s">
        <v>1176</v>
      </c>
      <c r="O128" s="12" t="s">
        <v>1132</v>
      </c>
      <c r="P128" s="12" t="s">
        <v>1194</v>
      </c>
      <c r="Q128" s="116">
        <v>149.68799999999999</v>
      </c>
      <c r="R128" s="116">
        <v>184.9212</v>
      </c>
      <c r="S128" s="116">
        <v>-35.233199999999997</v>
      </c>
      <c r="T128" s="120">
        <v>-0.23537759</v>
      </c>
      <c r="U128" s="12" t="s">
        <v>722</v>
      </c>
      <c r="V128" s="12">
        <v>1</v>
      </c>
      <c r="W128" s="12">
        <v>2</v>
      </c>
      <c r="X128" s="12" t="s">
        <v>1552</v>
      </c>
    </row>
    <row r="129" spans="2:24" ht="28.8" x14ac:dyDescent="0.3">
      <c r="B129" s="12" t="s">
        <v>1105</v>
      </c>
      <c r="C129" s="12" t="s">
        <v>304</v>
      </c>
      <c r="D129" s="12" t="s">
        <v>330</v>
      </c>
      <c r="E129" s="12" t="s">
        <v>2837</v>
      </c>
      <c r="F129" s="12" t="s">
        <v>2950</v>
      </c>
      <c r="G129" s="12" t="s">
        <v>2954</v>
      </c>
      <c r="H129" s="12" t="s">
        <v>1535</v>
      </c>
      <c r="I129" s="12" t="s">
        <v>1176</v>
      </c>
      <c r="J129" s="12" t="s">
        <v>254</v>
      </c>
      <c r="K129" s="12" t="s">
        <v>2846</v>
      </c>
      <c r="L129" s="12" t="s">
        <v>1532</v>
      </c>
      <c r="M129" s="12" t="s">
        <v>1197</v>
      </c>
      <c r="N129" s="12" t="s">
        <v>1176</v>
      </c>
      <c r="O129" s="12" t="s">
        <v>1132</v>
      </c>
      <c r="P129" s="12" t="s">
        <v>1198</v>
      </c>
      <c r="Q129" s="116">
        <v>410.29199999999997</v>
      </c>
      <c r="R129" s="116">
        <v>147.43889999999999</v>
      </c>
      <c r="S129" s="116">
        <v>262.85309999999998</v>
      </c>
      <c r="T129" s="120">
        <v>0.64064885000000005</v>
      </c>
      <c r="U129" s="12" t="s">
        <v>722</v>
      </c>
      <c r="V129" s="12">
        <v>2</v>
      </c>
      <c r="W129" s="12">
        <v>1</v>
      </c>
      <c r="X129" s="12" t="s">
        <v>1552</v>
      </c>
    </row>
    <row r="130" spans="2:24" ht="28.8" x14ac:dyDescent="0.3">
      <c r="B130" s="12" t="s">
        <v>1105</v>
      </c>
      <c r="C130" s="12" t="s">
        <v>304</v>
      </c>
      <c r="D130" s="12" t="s">
        <v>330</v>
      </c>
      <c r="E130" s="12" t="s">
        <v>2837</v>
      </c>
      <c r="F130" s="12" t="s">
        <v>2950</v>
      </c>
      <c r="G130" s="12" t="s">
        <v>2954</v>
      </c>
      <c r="H130" s="12" t="s">
        <v>1535</v>
      </c>
      <c r="I130" s="12" t="s">
        <v>1176</v>
      </c>
      <c r="J130" s="12" t="s">
        <v>256</v>
      </c>
      <c r="K130" s="12" t="s">
        <v>2846</v>
      </c>
      <c r="L130" s="12" t="s">
        <v>2898</v>
      </c>
      <c r="M130" s="12" t="s">
        <v>1197</v>
      </c>
      <c r="N130" s="12" t="s">
        <v>1176</v>
      </c>
      <c r="O130" s="12" t="s">
        <v>1132</v>
      </c>
      <c r="P130" s="12" t="s">
        <v>1198</v>
      </c>
      <c r="Q130" s="116">
        <v>410.29199999999997</v>
      </c>
      <c r="R130" s="116">
        <v>570.51120000000003</v>
      </c>
      <c r="S130" s="116">
        <v>-160.2192</v>
      </c>
      <c r="T130" s="120">
        <v>-0.39050042000000001</v>
      </c>
      <c r="U130" s="12" t="s">
        <v>722</v>
      </c>
      <c r="V130" s="12">
        <v>1</v>
      </c>
      <c r="W130" s="12">
        <v>2</v>
      </c>
      <c r="X130" s="12" t="s">
        <v>1552</v>
      </c>
    </row>
    <row r="131" spans="2:24" ht="28.8" x14ac:dyDescent="0.3">
      <c r="B131" s="12" t="s">
        <v>1105</v>
      </c>
      <c r="C131" s="12" t="s">
        <v>304</v>
      </c>
      <c r="D131" s="12" t="s">
        <v>330</v>
      </c>
      <c r="E131" s="12" t="s">
        <v>2837</v>
      </c>
      <c r="F131" s="12" t="s">
        <v>2950</v>
      </c>
      <c r="G131" s="12" t="s">
        <v>2954</v>
      </c>
      <c r="H131" s="12" t="s">
        <v>1535</v>
      </c>
      <c r="I131" s="12" t="s">
        <v>1176</v>
      </c>
      <c r="J131" s="12" t="s">
        <v>256</v>
      </c>
      <c r="K131" s="12" t="s">
        <v>2846</v>
      </c>
      <c r="L131" s="12" t="s">
        <v>2898</v>
      </c>
      <c r="M131" s="12" t="s">
        <v>1201</v>
      </c>
      <c r="N131" s="12" t="s">
        <v>1176</v>
      </c>
      <c r="O131" s="12" t="s">
        <v>1132</v>
      </c>
      <c r="P131" s="12" t="s">
        <v>1202</v>
      </c>
      <c r="Q131" s="116">
        <v>3558.12</v>
      </c>
      <c r="R131" s="116">
        <v>3703.1268</v>
      </c>
      <c r="S131" s="116">
        <v>-145.0068</v>
      </c>
      <c r="T131" s="120">
        <v>-4.0753770000000002E-2</v>
      </c>
      <c r="U131" s="12" t="s">
        <v>722</v>
      </c>
      <c r="V131" s="12">
        <v>1</v>
      </c>
      <c r="W131" s="12">
        <v>1</v>
      </c>
      <c r="X131" s="12" t="s">
        <v>1552</v>
      </c>
    </row>
    <row r="132" spans="2:24" ht="28.8" x14ac:dyDescent="0.3">
      <c r="B132" s="12" t="s">
        <v>1105</v>
      </c>
      <c r="C132" s="12" t="s">
        <v>304</v>
      </c>
      <c r="D132" s="12" t="s">
        <v>330</v>
      </c>
      <c r="E132" s="12" t="s">
        <v>2837</v>
      </c>
      <c r="F132" s="12" t="s">
        <v>2950</v>
      </c>
      <c r="G132" s="12" t="s">
        <v>2954</v>
      </c>
      <c r="H132" s="12" t="s">
        <v>1535</v>
      </c>
      <c r="I132" s="12" t="s">
        <v>1176</v>
      </c>
      <c r="J132" s="12" t="s">
        <v>254</v>
      </c>
      <c r="K132" s="12" t="s">
        <v>2846</v>
      </c>
      <c r="L132" s="12" t="s">
        <v>1532</v>
      </c>
      <c r="M132" s="12" t="s">
        <v>1201</v>
      </c>
      <c r="N132" s="12" t="s">
        <v>1176</v>
      </c>
      <c r="O132" s="12" t="s">
        <v>1132</v>
      </c>
      <c r="P132" s="12" t="s">
        <v>1202</v>
      </c>
      <c r="Q132" s="116">
        <v>3558.12</v>
      </c>
      <c r="R132" s="116">
        <v>5254.0976000000001</v>
      </c>
      <c r="S132" s="116">
        <v>-1695.9775999999999</v>
      </c>
      <c r="T132" s="120">
        <v>-0.47664992</v>
      </c>
      <c r="U132" s="12" t="s">
        <v>722</v>
      </c>
      <c r="V132" s="12">
        <v>2</v>
      </c>
      <c r="W132" s="12">
        <v>2</v>
      </c>
      <c r="X132" s="12" t="s">
        <v>1552</v>
      </c>
    </row>
    <row r="133" spans="2:24" ht="28.8" x14ac:dyDescent="0.3">
      <c r="B133" s="12" t="s">
        <v>1105</v>
      </c>
      <c r="C133" s="12" t="s">
        <v>304</v>
      </c>
      <c r="D133" s="12" t="s">
        <v>330</v>
      </c>
      <c r="E133" s="12" t="s">
        <v>2837</v>
      </c>
      <c r="F133" s="12" t="s">
        <v>2950</v>
      </c>
      <c r="G133" s="12" t="s">
        <v>2954</v>
      </c>
      <c r="H133" s="12" t="s">
        <v>1535</v>
      </c>
      <c r="I133" s="12" t="s">
        <v>1176</v>
      </c>
      <c r="J133" s="12" t="s">
        <v>254</v>
      </c>
      <c r="K133" s="12" t="s">
        <v>2846</v>
      </c>
      <c r="L133" s="12" t="s">
        <v>1532</v>
      </c>
      <c r="M133" s="12" t="s">
        <v>1205</v>
      </c>
      <c r="N133" s="12" t="s">
        <v>1176</v>
      </c>
      <c r="O133" s="12" t="s">
        <v>1157</v>
      </c>
      <c r="P133" s="12" t="s">
        <v>1206</v>
      </c>
      <c r="Q133" s="116">
        <v>1764.56</v>
      </c>
      <c r="R133" s="116">
        <v>1342.1615999999999</v>
      </c>
      <c r="S133" s="116">
        <v>422.39839999999998</v>
      </c>
      <c r="T133" s="120">
        <v>0.23937887999999999</v>
      </c>
      <c r="U133" s="12" t="s">
        <v>722</v>
      </c>
      <c r="V133" s="12">
        <v>2</v>
      </c>
      <c r="W133" s="12">
        <v>1</v>
      </c>
      <c r="X133" s="12" t="s">
        <v>1552</v>
      </c>
    </row>
    <row r="134" spans="2:24" ht="28.8" x14ac:dyDescent="0.3">
      <c r="B134" s="12" t="s">
        <v>1105</v>
      </c>
      <c r="C134" s="12" t="s">
        <v>304</v>
      </c>
      <c r="D134" s="12" t="s">
        <v>330</v>
      </c>
      <c r="E134" s="12" t="s">
        <v>2837</v>
      </c>
      <c r="F134" s="12" t="s">
        <v>2950</v>
      </c>
      <c r="G134" s="12" t="s">
        <v>2954</v>
      </c>
      <c r="H134" s="12" t="s">
        <v>1535</v>
      </c>
      <c r="I134" s="12" t="s">
        <v>1176</v>
      </c>
      <c r="J134" s="12" t="s">
        <v>256</v>
      </c>
      <c r="K134" s="12" t="s">
        <v>2846</v>
      </c>
      <c r="L134" s="12" t="s">
        <v>2898</v>
      </c>
      <c r="M134" s="12" t="s">
        <v>1205</v>
      </c>
      <c r="N134" s="12" t="s">
        <v>1176</v>
      </c>
      <c r="O134" s="12" t="s">
        <v>1157</v>
      </c>
      <c r="P134" s="12" t="s">
        <v>1206</v>
      </c>
      <c r="Q134" s="116">
        <v>1764.56</v>
      </c>
      <c r="R134" s="116">
        <v>2657.6904</v>
      </c>
      <c r="S134" s="116">
        <v>-893.13040000000001</v>
      </c>
      <c r="T134" s="120">
        <v>-0.50614906999999998</v>
      </c>
      <c r="U134" s="12" t="s">
        <v>723</v>
      </c>
      <c r="V134" s="12">
        <v>1</v>
      </c>
      <c r="W134" s="12">
        <v>0</v>
      </c>
      <c r="X134" s="12" t="s">
        <v>1552</v>
      </c>
    </row>
    <row r="135" spans="2:24" ht="28.8" x14ac:dyDescent="0.3">
      <c r="B135" s="12" t="s">
        <v>1105</v>
      </c>
      <c r="C135" s="12" t="s">
        <v>304</v>
      </c>
      <c r="D135" s="12" t="s">
        <v>330</v>
      </c>
      <c r="E135" s="12" t="s">
        <v>2837</v>
      </c>
      <c r="F135" s="12" t="s">
        <v>2950</v>
      </c>
      <c r="G135" s="12" t="s">
        <v>2954</v>
      </c>
      <c r="H135" s="12" t="s">
        <v>1535</v>
      </c>
      <c r="I135" s="12" t="s">
        <v>1176</v>
      </c>
      <c r="J135" s="12" t="s">
        <v>256</v>
      </c>
      <c r="K135" s="12" t="s">
        <v>2846</v>
      </c>
      <c r="L135" s="12" t="s">
        <v>2898</v>
      </c>
      <c r="M135" s="12" t="s">
        <v>1209</v>
      </c>
      <c r="N135" s="12" t="s">
        <v>1176</v>
      </c>
      <c r="O135" s="12" t="s">
        <v>1157</v>
      </c>
      <c r="P135" s="12" t="s">
        <v>1210</v>
      </c>
      <c r="Q135" s="116">
        <v>6321.99</v>
      </c>
      <c r="R135" s="116">
        <v>1905.8233</v>
      </c>
      <c r="S135" s="116">
        <v>4416.1666999999998</v>
      </c>
      <c r="T135" s="120">
        <v>0.69854059999999996</v>
      </c>
      <c r="U135" s="12" t="s">
        <v>722</v>
      </c>
      <c r="V135" s="12">
        <v>1</v>
      </c>
      <c r="W135" s="12">
        <v>1</v>
      </c>
      <c r="X135" s="12" t="s">
        <v>1552</v>
      </c>
    </row>
    <row r="136" spans="2:24" ht="28.8" x14ac:dyDescent="0.3">
      <c r="B136" s="12" t="s">
        <v>1105</v>
      </c>
      <c r="C136" s="12" t="s">
        <v>304</v>
      </c>
      <c r="D136" s="12" t="s">
        <v>330</v>
      </c>
      <c r="E136" s="12" t="s">
        <v>2837</v>
      </c>
      <c r="F136" s="12" t="s">
        <v>2950</v>
      </c>
      <c r="G136" s="12" t="s">
        <v>2954</v>
      </c>
      <c r="H136" s="12" t="s">
        <v>1535</v>
      </c>
      <c r="I136" s="12" t="s">
        <v>1176</v>
      </c>
      <c r="J136" s="12" t="s">
        <v>254</v>
      </c>
      <c r="K136" s="12" t="s">
        <v>2846</v>
      </c>
      <c r="L136" s="12" t="s">
        <v>1532</v>
      </c>
      <c r="M136" s="12" t="s">
        <v>1209</v>
      </c>
      <c r="N136" s="12" t="s">
        <v>1176</v>
      </c>
      <c r="O136" s="12" t="s">
        <v>1157</v>
      </c>
      <c r="P136" s="12" t="s">
        <v>1210</v>
      </c>
      <c r="Q136" s="116">
        <v>6321.99</v>
      </c>
      <c r="R136" s="116">
        <v>2371.6976</v>
      </c>
      <c r="S136" s="116">
        <v>3950.2923999999998</v>
      </c>
      <c r="T136" s="120">
        <v>0.62484952000000005</v>
      </c>
      <c r="U136" s="12" t="s">
        <v>722</v>
      </c>
      <c r="V136" s="12">
        <v>2</v>
      </c>
      <c r="W136" s="12">
        <v>2</v>
      </c>
      <c r="X136" s="12" t="s">
        <v>1552</v>
      </c>
    </row>
    <row r="137" spans="2:24" ht="28.8" x14ac:dyDescent="0.3">
      <c r="B137" s="12" t="s">
        <v>1105</v>
      </c>
      <c r="C137" s="12" t="s">
        <v>304</v>
      </c>
      <c r="D137" s="12" t="s">
        <v>330</v>
      </c>
      <c r="E137" s="12" t="s">
        <v>2837</v>
      </c>
      <c r="F137" s="12" t="s">
        <v>2950</v>
      </c>
      <c r="G137" s="12" t="s">
        <v>2954</v>
      </c>
      <c r="H137" s="12" t="s">
        <v>1535</v>
      </c>
      <c r="I137" s="12" t="s">
        <v>1176</v>
      </c>
      <c r="J137" s="12" t="s">
        <v>256</v>
      </c>
      <c r="K137" s="12" t="s">
        <v>2846</v>
      </c>
      <c r="L137" s="12" t="s">
        <v>2898</v>
      </c>
      <c r="M137" s="12" t="s">
        <v>1213</v>
      </c>
      <c r="N137" s="12" t="s">
        <v>1176</v>
      </c>
      <c r="O137" s="12" t="s">
        <v>1157</v>
      </c>
      <c r="P137" s="12" t="s">
        <v>1214</v>
      </c>
      <c r="Q137" s="116">
        <v>7092.8</v>
      </c>
      <c r="R137" s="116">
        <v>5167.6689999999999</v>
      </c>
      <c r="S137" s="116">
        <v>1925.1310000000001</v>
      </c>
      <c r="T137" s="120">
        <v>0.27142044999999998</v>
      </c>
      <c r="U137" s="12" t="s">
        <v>722</v>
      </c>
      <c r="V137" s="12">
        <v>1</v>
      </c>
      <c r="W137" s="12">
        <v>1</v>
      </c>
      <c r="X137" s="12" t="s">
        <v>1552</v>
      </c>
    </row>
    <row r="138" spans="2:24" ht="28.8" x14ac:dyDescent="0.3">
      <c r="B138" s="12" t="s">
        <v>1105</v>
      </c>
      <c r="C138" s="12" t="s">
        <v>304</v>
      </c>
      <c r="D138" s="12" t="s">
        <v>330</v>
      </c>
      <c r="E138" s="12" t="s">
        <v>2837</v>
      </c>
      <c r="F138" s="12" t="s">
        <v>2950</v>
      </c>
      <c r="G138" s="12" t="s">
        <v>2954</v>
      </c>
      <c r="H138" s="12" t="s">
        <v>1535</v>
      </c>
      <c r="I138" s="12" t="s">
        <v>1176</v>
      </c>
      <c r="J138" s="12" t="s">
        <v>254</v>
      </c>
      <c r="K138" s="12" t="s">
        <v>2846</v>
      </c>
      <c r="L138" s="12" t="s">
        <v>1532</v>
      </c>
      <c r="M138" s="12" t="s">
        <v>1213</v>
      </c>
      <c r="N138" s="12" t="s">
        <v>1176</v>
      </c>
      <c r="O138" s="12" t="s">
        <v>1157</v>
      </c>
      <c r="P138" s="12" t="s">
        <v>1214</v>
      </c>
      <c r="Q138" s="116">
        <v>7092.8</v>
      </c>
      <c r="R138" s="116">
        <v>7038.1779999999999</v>
      </c>
      <c r="S138" s="116">
        <v>54.622</v>
      </c>
      <c r="T138" s="120">
        <v>7.7010500000000001E-3</v>
      </c>
      <c r="U138" s="12" t="s">
        <v>722</v>
      </c>
      <c r="V138" s="12">
        <v>2</v>
      </c>
      <c r="W138" s="12">
        <v>2</v>
      </c>
      <c r="X138" s="12" t="s">
        <v>1552</v>
      </c>
    </row>
    <row r="139" spans="2:24" ht="28.8" x14ac:dyDescent="0.3">
      <c r="B139" s="12" t="s">
        <v>1105</v>
      </c>
      <c r="C139" s="12" t="s">
        <v>304</v>
      </c>
      <c r="D139" s="12" t="s">
        <v>330</v>
      </c>
      <c r="E139" s="12" t="s">
        <v>2837</v>
      </c>
      <c r="F139" s="12" t="s">
        <v>2950</v>
      </c>
      <c r="G139" s="12" t="s">
        <v>2954</v>
      </c>
      <c r="H139" s="12" t="s">
        <v>1535</v>
      </c>
      <c r="I139" s="12" t="s">
        <v>1218</v>
      </c>
      <c r="J139" s="12" t="s">
        <v>254</v>
      </c>
      <c r="K139" s="12" t="s">
        <v>2846</v>
      </c>
      <c r="L139" s="12" t="s">
        <v>1532</v>
      </c>
      <c r="M139" s="12" t="s">
        <v>1217</v>
      </c>
      <c r="N139" s="12" t="s">
        <v>1218</v>
      </c>
      <c r="O139" s="12" t="s">
        <v>1111</v>
      </c>
      <c r="P139" s="12" t="s">
        <v>1219</v>
      </c>
      <c r="Q139" s="116">
        <v>3508.16</v>
      </c>
      <c r="R139" s="116">
        <v>4136.3455999999996</v>
      </c>
      <c r="S139" s="116">
        <v>-628.18560000000002</v>
      </c>
      <c r="T139" s="120">
        <v>-0.17906411999999999</v>
      </c>
      <c r="U139" s="12" t="s">
        <v>722</v>
      </c>
      <c r="V139" s="12">
        <v>1</v>
      </c>
      <c r="W139" s="12">
        <v>1</v>
      </c>
      <c r="X139" s="12" t="s">
        <v>1552</v>
      </c>
    </row>
    <row r="140" spans="2:24" ht="28.8" x14ac:dyDescent="0.3">
      <c r="B140" s="12" t="s">
        <v>1105</v>
      </c>
      <c r="C140" s="12" t="s">
        <v>304</v>
      </c>
      <c r="D140" s="12" t="s">
        <v>330</v>
      </c>
      <c r="E140" s="12" t="s">
        <v>2837</v>
      </c>
      <c r="F140" s="12" t="s">
        <v>2950</v>
      </c>
      <c r="G140" s="12" t="s">
        <v>2954</v>
      </c>
      <c r="H140" s="12" t="s">
        <v>1535</v>
      </c>
      <c r="I140" s="12" t="s">
        <v>1218</v>
      </c>
      <c r="J140" s="12" t="s">
        <v>254</v>
      </c>
      <c r="K140" s="12" t="s">
        <v>2846</v>
      </c>
      <c r="L140" s="12" t="s">
        <v>1532</v>
      </c>
      <c r="M140" s="12" t="s">
        <v>1222</v>
      </c>
      <c r="N140" s="12" t="s">
        <v>1218</v>
      </c>
      <c r="O140" s="12" t="s">
        <v>1111</v>
      </c>
      <c r="P140" s="12" t="s">
        <v>1223</v>
      </c>
      <c r="Q140" s="116">
        <v>11856</v>
      </c>
      <c r="R140" s="116">
        <v>6945.9935999999998</v>
      </c>
      <c r="S140" s="116">
        <v>4910.0064000000002</v>
      </c>
      <c r="T140" s="120">
        <v>0.41413684000000001</v>
      </c>
      <c r="U140" s="12" t="s">
        <v>723</v>
      </c>
      <c r="V140" s="12">
        <v>1</v>
      </c>
      <c r="W140" s="12">
        <v>0</v>
      </c>
      <c r="X140" s="12" t="s">
        <v>1552</v>
      </c>
    </row>
    <row r="141" spans="2:24" ht="28.8" x14ac:dyDescent="0.3">
      <c r="B141" s="12" t="s">
        <v>1105</v>
      </c>
      <c r="C141" s="12" t="s">
        <v>304</v>
      </c>
      <c r="D141" s="12" t="s">
        <v>330</v>
      </c>
      <c r="E141" s="12" t="s">
        <v>2837</v>
      </c>
      <c r="F141" s="12" t="s">
        <v>2950</v>
      </c>
      <c r="G141" s="12" t="s">
        <v>2954</v>
      </c>
      <c r="H141" s="12" t="s">
        <v>1535</v>
      </c>
      <c r="I141" s="12" t="s">
        <v>1218</v>
      </c>
      <c r="J141" s="12" t="s">
        <v>254</v>
      </c>
      <c r="K141" s="12" t="s">
        <v>2846</v>
      </c>
      <c r="L141" s="12" t="s">
        <v>1532</v>
      </c>
      <c r="M141" s="12" t="s">
        <v>1226</v>
      </c>
      <c r="N141" s="12" t="s">
        <v>1218</v>
      </c>
      <c r="O141" s="12" t="s">
        <v>1111</v>
      </c>
      <c r="P141" s="12" t="s">
        <v>1227</v>
      </c>
      <c r="Q141" s="116">
        <v>17826.016</v>
      </c>
      <c r="R141" s="116">
        <v>21273.718400000002</v>
      </c>
      <c r="S141" s="116">
        <v>-3447.7024000000001</v>
      </c>
      <c r="T141" s="120">
        <v>-0.19340847</v>
      </c>
      <c r="U141" s="12" t="s">
        <v>722</v>
      </c>
      <c r="V141" s="12">
        <v>1</v>
      </c>
      <c r="W141" s="12">
        <v>1</v>
      </c>
      <c r="X141" s="12" t="s">
        <v>1552</v>
      </c>
    </row>
    <row r="142" spans="2:24" ht="28.8" x14ac:dyDescent="0.3">
      <c r="B142" s="12" t="s">
        <v>1105</v>
      </c>
      <c r="C142" s="12" t="s">
        <v>304</v>
      </c>
      <c r="D142" s="12" t="s">
        <v>330</v>
      </c>
      <c r="E142" s="12" t="s">
        <v>2837</v>
      </c>
      <c r="F142" s="12" t="s">
        <v>2950</v>
      </c>
      <c r="G142" s="12" t="s">
        <v>2954</v>
      </c>
      <c r="H142" s="12" t="s">
        <v>1535</v>
      </c>
      <c r="I142" s="12" t="s">
        <v>1218</v>
      </c>
      <c r="J142" s="12" t="s">
        <v>254</v>
      </c>
      <c r="K142" s="12" t="s">
        <v>2846</v>
      </c>
      <c r="L142" s="12" t="s">
        <v>1532</v>
      </c>
      <c r="M142" s="12" t="s">
        <v>1230</v>
      </c>
      <c r="N142" s="12" t="s">
        <v>1218</v>
      </c>
      <c r="O142" s="12" t="s">
        <v>1132</v>
      </c>
      <c r="P142" s="12" t="s">
        <v>1231</v>
      </c>
      <c r="Q142" s="116">
        <v>27672.880000000001</v>
      </c>
      <c r="R142" s="116">
        <v>40271.233999999997</v>
      </c>
      <c r="S142" s="116">
        <v>-12598.353999999999</v>
      </c>
      <c r="T142" s="120">
        <v>-0.45525995000000002</v>
      </c>
      <c r="U142" s="12" t="s">
        <v>723</v>
      </c>
      <c r="V142" s="12">
        <v>1</v>
      </c>
      <c r="W142" s="12">
        <v>0</v>
      </c>
      <c r="X142" s="12" t="s">
        <v>1552</v>
      </c>
    </row>
    <row r="143" spans="2:24" ht="28.8" x14ac:dyDescent="0.3">
      <c r="B143" s="12" t="s">
        <v>1105</v>
      </c>
      <c r="C143" s="12" t="s">
        <v>304</v>
      </c>
      <c r="D143" s="12" t="s">
        <v>330</v>
      </c>
      <c r="E143" s="12" t="s">
        <v>2837</v>
      </c>
      <c r="F143" s="12" t="s">
        <v>2950</v>
      </c>
      <c r="G143" s="12" t="s">
        <v>2954</v>
      </c>
      <c r="H143" s="12" t="s">
        <v>1535</v>
      </c>
      <c r="I143" s="12" t="s">
        <v>1218</v>
      </c>
      <c r="J143" s="12" t="s">
        <v>254</v>
      </c>
      <c r="K143" s="12" t="s">
        <v>2846</v>
      </c>
      <c r="L143" s="12" t="s">
        <v>1532</v>
      </c>
      <c r="M143" s="12" t="s">
        <v>1234</v>
      </c>
      <c r="N143" s="12" t="s">
        <v>1218</v>
      </c>
      <c r="O143" s="12" t="s">
        <v>1132</v>
      </c>
      <c r="P143" s="12" t="s">
        <v>1235</v>
      </c>
      <c r="Q143" s="116">
        <v>24886.799999999999</v>
      </c>
      <c r="R143" s="116">
        <v>13454.086799999999</v>
      </c>
      <c r="S143" s="116">
        <v>11432.7132</v>
      </c>
      <c r="T143" s="120">
        <v>0.45938864000000001</v>
      </c>
      <c r="U143" s="12" t="s">
        <v>723</v>
      </c>
      <c r="V143" s="12">
        <v>1</v>
      </c>
      <c r="W143" s="12">
        <v>0</v>
      </c>
      <c r="X143" s="12" t="s">
        <v>1552</v>
      </c>
    </row>
    <row r="144" spans="2:24" ht="28.8" x14ac:dyDescent="0.3">
      <c r="B144" s="12" t="s">
        <v>1105</v>
      </c>
      <c r="C144" s="12" t="s">
        <v>304</v>
      </c>
      <c r="D144" s="12" t="s">
        <v>330</v>
      </c>
      <c r="E144" s="12" t="s">
        <v>2837</v>
      </c>
      <c r="F144" s="12" t="s">
        <v>2950</v>
      </c>
      <c r="G144" s="12" t="s">
        <v>2954</v>
      </c>
      <c r="H144" s="12" t="s">
        <v>1535</v>
      </c>
      <c r="I144" s="12" t="s">
        <v>1218</v>
      </c>
      <c r="J144" s="12" t="s">
        <v>254</v>
      </c>
      <c r="K144" s="12" t="s">
        <v>2846</v>
      </c>
      <c r="L144" s="12" t="s">
        <v>1532</v>
      </c>
      <c r="M144" s="12" t="s">
        <v>1238</v>
      </c>
      <c r="N144" s="12" t="s">
        <v>1218</v>
      </c>
      <c r="O144" s="12" t="s">
        <v>1132</v>
      </c>
      <c r="P144" s="12" t="s">
        <v>1239</v>
      </c>
      <c r="Q144" s="116">
        <v>5574.36</v>
      </c>
      <c r="R144" s="116">
        <v>4329.2719999999999</v>
      </c>
      <c r="S144" s="116">
        <v>1245.088</v>
      </c>
      <c r="T144" s="120">
        <v>0.22335980999999999</v>
      </c>
      <c r="U144" s="12" t="s">
        <v>722</v>
      </c>
      <c r="V144" s="12">
        <v>1</v>
      </c>
      <c r="W144" s="12">
        <v>1</v>
      </c>
      <c r="X144" s="12" t="s">
        <v>1552</v>
      </c>
    </row>
    <row r="145" spans="2:24" ht="28.8" x14ac:dyDescent="0.3">
      <c r="B145" s="12" t="s">
        <v>1105</v>
      </c>
      <c r="C145" s="12" t="s">
        <v>304</v>
      </c>
      <c r="D145" s="12" t="s">
        <v>330</v>
      </c>
      <c r="E145" s="12" t="s">
        <v>2837</v>
      </c>
      <c r="F145" s="12" t="s">
        <v>2950</v>
      </c>
      <c r="G145" s="12" t="s">
        <v>2954</v>
      </c>
      <c r="H145" s="12" t="s">
        <v>1535</v>
      </c>
      <c r="I145" s="12" t="s">
        <v>1218</v>
      </c>
      <c r="J145" s="12" t="s">
        <v>254</v>
      </c>
      <c r="K145" s="12" t="s">
        <v>2846</v>
      </c>
      <c r="L145" s="12" t="s">
        <v>1532</v>
      </c>
      <c r="M145" s="12" t="s">
        <v>1242</v>
      </c>
      <c r="N145" s="12" t="s">
        <v>1218</v>
      </c>
      <c r="O145" s="12" t="s">
        <v>1132</v>
      </c>
      <c r="P145" s="12" t="s">
        <v>1243</v>
      </c>
      <c r="Q145" s="116">
        <v>61065</v>
      </c>
      <c r="R145" s="116">
        <v>106779.39750000001</v>
      </c>
      <c r="S145" s="116">
        <v>-45714.397499999999</v>
      </c>
      <c r="T145" s="120">
        <v>-0.74861864</v>
      </c>
      <c r="U145" s="12" t="s">
        <v>723</v>
      </c>
      <c r="V145" s="12">
        <v>1</v>
      </c>
      <c r="W145" s="12">
        <v>0</v>
      </c>
      <c r="X145" s="12" t="s">
        <v>1552</v>
      </c>
    </row>
    <row r="146" spans="2:24" ht="28.8" x14ac:dyDescent="0.3">
      <c r="B146" s="12" t="s">
        <v>1105</v>
      </c>
      <c r="C146" s="12" t="s">
        <v>304</v>
      </c>
      <c r="D146" s="12" t="s">
        <v>330</v>
      </c>
      <c r="E146" s="12" t="s">
        <v>2837</v>
      </c>
      <c r="F146" s="12" t="s">
        <v>2950</v>
      </c>
      <c r="G146" s="12" t="s">
        <v>2954</v>
      </c>
      <c r="H146" s="12" t="s">
        <v>1535</v>
      </c>
      <c r="I146" s="12" t="s">
        <v>1218</v>
      </c>
      <c r="J146" s="12" t="s">
        <v>254</v>
      </c>
      <c r="K146" s="12" t="s">
        <v>2846</v>
      </c>
      <c r="L146" s="12" t="s">
        <v>1532</v>
      </c>
      <c r="M146" s="12" t="s">
        <v>1246</v>
      </c>
      <c r="N146" s="12" t="s">
        <v>1218</v>
      </c>
      <c r="O146" s="12" t="s">
        <v>1157</v>
      </c>
      <c r="P146" s="12" t="s">
        <v>1247</v>
      </c>
      <c r="Q146" s="116">
        <v>795528</v>
      </c>
      <c r="R146" s="116">
        <v>513544.01760000002</v>
      </c>
      <c r="S146" s="116">
        <v>281983.98239999998</v>
      </c>
      <c r="T146" s="120">
        <v>0.35446142000000003</v>
      </c>
      <c r="U146" s="12" t="s">
        <v>722</v>
      </c>
      <c r="V146" s="12">
        <v>1</v>
      </c>
      <c r="W146" s="12">
        <v>1</v>
      </c>
      <c r="X146" s="12" t="s">
        <v>1552</v>
      </c>
    </row>
    <row r="147" spans="2:24" ht="28.8" x14ac:dyDescent="0.3">
      <c r="B147" s="12" t="s">
        <v>1105</v>
      </c>
      <c r="C147" s="12" t="s">
        <v>304</v>
      </c>
      <c r="D147" s="12" t="s">
        <v>330</v>
      </c>
      <c r="E147" s="12" t="s">
        <v>2837</v>
      </c>
      <c r="F147" s="12" t="s">
        <v>2950</v>
      </c>
      <c r="G147" s="12" t="s">
        <v>2954</v>
      </c>
      <c r="H147" s="12" t="s">
        <v>1535</v>
      </c>
      <c r="I147" s="12" t="s">
        <v>1218</v>
      </c>
      <c r="J147" s="12" t="s">
        <v>254</v>
      </c>
      <c r="K147" s="12" t="s">
        <v>2846</v>
      </c>
      <c r="L147" s="12" t="s">
        <v>1532</v>
      </c>
      <c r="M147" s="12" t="s">
        <v>1250</v>
      </c>
      <c r="N147" s="12" t="s">
        <v>1218</v>
      </c>
      <c r="O147" s="12" t="s">
        <v>1157</v>
      </c>
      <c r="P147" s="12" t="s">
        <v>1251</v>
      </c>
      <c r="Q147" s="116">
        <v>218250.9</v>
      </c>
      <c r="R147" s="116">
        <v>440563.93920000002</v>
      </c>
      <c r="S147" s="116">
        <v>-222313.0392</v>
      </c>
      <c r="T147" s="120">
        <v>-1.0186122399999999</v>
      </c>
      <c r="U147" s="12" t="s">
        <v>723</v>
      </c>
      <c r="V147" s="12">
        <v>1</v>
      </c>
      <c r="W147" s="12">
        <v>0</v>
      </c>
      <c r="X147" s="12" t="s">
        <v>1552</v>
      </c>
    </row>
    <row r="148" spans="2:24" ht="28.8" x14ac:dyDescent="0.3">
      <c r="B148" s="12" t="s">
        <v>1105</v>
      </c>
      <c r="C148" s="12" t="s">
        <v>304</v>
      </c>
      <c r="D148" s="12" t="s">
        <v>330</v>
      </c>
      <c r="E148" s="12" t="s">
        <v>2837</v>
      </c>
      <c r="F148" s="12" t="s">
        <v>2950</v>
      </c>
      <c r="G148" s="12" t="s">
        <v>2954</v>
      </c>
      <c r="H148" s="12" t="s">
        <v>1535</v>
      </c>
      <c r="I148" s="12" t="s">
        <v>1218</v>
      </c>
      <c r="J148" s="12" t="s">
        <v>254</v>
      </c>
      <c r="K148" s="12" t="s">
        <v>2846</v>
      </c>
      <c r="L148" s="12" t="s">
        <v>1532</v>
      </c>
      <c r="M148" s="12" t="s">
        <v>1254</v>
      </c>
      <c r="N148" s="12" t="s">
        <v>1218</v>
      </c>
      <c r="O148" s="12" t="s">
        <v>1157</v>
      </c>
      <c r="P148" s="12" t="s">
        <v>1255</v>
      </c>
      <c r="Q148" s="116">
        <v>459259.5</v>
      </c>
      <c r="R148" s="116">
        <v>556445.26800000004</v>
      </c>
      <c r="S148" s="116">
        <v>-97185.767999999996</v>
      </c>
      <c r="T148" s="120">
        <v>-0.21161405999999999</v>
      </c>
      <c r="U148" s="12" t="s">
        <v>722</v>
      </c>
      <c r="V148" s="12">
        <v>1</v>
      </c>
      <c r="W148" s="12">
        <v>1</v>
      </c>
      <c r="X148" s="12" t="s">
        <v>1552</v>
      </c>
    </row>
    <row r="149" spans="2:24" ht="28.8" x14ac:dyDescent="0.3">
      <c r="B149" s="12" t="s">
        <v>1105</v>
      </c>
      <c r="C149" s="12" t="s">
        <v>304</v>
      </c>
      <c r="D149" s="12" t="s">
        <v>330</v>
      </c>
      <c r="E149" s="12" t="s">
        <v>2837</v>
      </c>
      <c r="F149" s="12" t="s">
        <v>2950</v>
      </c>
      <c r="G149" s="12" t="s">
        <v>2954</v>
      </c>
      <c r="H149" s="12" t="s">
        <v>1535</v>
      </c>
      <c r="I149" s="12" t="s">
        <v>1259</v>
      </c>
      <c r="J149" s="12" t="s">
        <v>251</v>
      </c>
      <c r="K149" s="12" t="s">
        <v>1531</v>
      </c>
      <c r="L149" s="12" t="s">
        <v>2898</v>
      </c>
      <c r="M149" s="12" t="s">
        <v>1258</v>
      </c>
      <c r="N149" s="12" t="s">
        <v>1259</v>
      </c>
      <c r="O149" s="12" t="s">
        <v>1111</v>
      </c>
      <c r="P149" s="12" t="s">
        <v>1260</v>
      </c>
      <c r="Q149" s="116">
        <v>63622.8</v>
      </c>
      <c r="R149" s="116">
        <v>46626.251199999999</v>
      </c>
      <c r="S149" s="116">
        <v>16996.5488</v>
      </c>
      <c r="T149" s="120">
        <v>0.26714556</v>
      </c>
      <c r="U149" s="12" t="s">
        <v>722</v>
      </c>
      <c r="V149" s="12">
        <v>3</v>
      </c>
      <c r="W149" s="12">
        <v>1</v>
      </c>
      <c r="X149" s="12" t="s">
        <v>1552</v>
      </c>
    </row>
    <row r="150" spans="2:24" ht="28.8" x14ac:dyDescent="0.3">
      <c r="B150" s="12" t="s">
        <v>1105</v>
      </c>
      <c r="C150" s="12" t="s">
        <v>304</v>
      </c>
      <c r="D150" s="12" t="s">
        <v>330</v>
      </c>
      <c r="E150" s="12" t="s">
        <v>2837</v>
      </c>
      <c r="F150" s="12" t="s">
        <v>2950</v>
      </c>
      <c r="G150" s="12" t="s">
        <v>2954</v>
      </c>
      <c r="H150" s="12" t="s">
        <v>1535</v>
      </c>
      <c r="I150" s="12" t="s">
        <v>1259</v>
      </c>
      <c r="J150" s="12" t="s">
        <v>249</v>
      </c>
      <c r="K150" s="12" t="s">
        <v>1531</v>
      </c>
      <c r="L150" s="12" t="s">
        <v>1532</v>
      </c>
      <c r="M150" s="12" t="s">
        <v>1258</v>
      </c>
      <c r="N150" s="12" t="s">
        <v>1259</v>
      </c>
      <c r="O150" s="12" t="s">
        <v>1111</v>
      </c>
      <c r="P150" s="12" t="s">
        <v>1260</v>
      </c>
      <c r="Q150" s="116">
        <v>63622.8</v>
      </c>
      <c r="R150" s="116">
        <v>28802.003199999999</v>
      </c>
      <c r="S150" s="116">
        <v>34820.796799999996</v>
      </c>
      <c r="T150" s="120">
        <v>0.54730060000000003</v>
      </c>
      <c r="U150" s="12" t="s">
        <v>723</v>
      </c>
      <c r="V150" s="12">
        <v>1</v>
      </c>
      <c r="W150" s="12">
        <v>0</v>
      </c>
      <c r="X150" s="12" t="s">
        <v>1552</v>
      </c>
    </row>
    <row r="151" spans="2:24" ht="28.8" x14ac:dyDescent="0.3">
      <c r="B151" s="12" t="s">
        <v>1105</v>
      </c>
      <c r="C151" s="12" t="s">
        <v>304</v>
      </c>
      <c r="D151" s="12" t="s">
        <v>330</v>
      </c>
      <c r="E151" s="12" t="s">
        <v>2837</v>
      </c>
      <c r="F151" s="12" t="s">
        <v>2950</v>
      </c>
      <c r="G151" s="12" t="s">
        <v>2954</v>
      </c>
      <c r="H151" s="12" t="s">
        <v>1535</v>
      </c>
      <c r="I151" s="12" t="s">
        <v>1259</v>
      </c>
      <c r="J151" s="12" t="s">
        <v>249</v>
      </c>
      <c r="K151" s="12" t="s">
        <v>1531</v>
      </c>
      <c r="L151" s="12" t="s">
        <v>1532</v>
      </c>
      <c r="M151" s="12" t="s">
        <v>1263</v>
      </c>
      <c r="N151" s="12" t="s">
        <v>1259</v>
      </c>
      <c r="O151" s="12" t="s">
        <v>1132</v>
      </c>
      <c r="P151" s="12" t="s">
        <v>1264</v>
      </c>
      <c r="Q151" s="116">
        <v>74969</v>
      </c>
      <c r="R151" s="116">
        <v>53912.898000000001</v>
      </c>
      <c r="S151" s="116">
        <v>21056.101999999999</v>
      </c>
      <c r="T151" s="120">
        <v>0.28086411999999999</v>
      </c>
      <c r="U151" s="12" t="s">
        <v>722</v>
      </c>
      <c r="V151" s="12">
        <v>1</v>
      </c>
      <c r="W151" s="12">
        <v>1</v>
      </c>
      <c r="X151" s="12" t="s">
        <v>1552</v>
      </c>
    </row>
    <row r="152" spans="2:24" ht="28.8" x14ac:dyDescent="0.3">
      <c r="B152" s="12" t="s">
        <v>1105</v>
      </c>
      <c r="C152" s="12" t="s">
        <v>304</v>
      </c>
      <c r="D152" s="12" t="s">
        <v>330</v>
      </c>
      <c r="E152" s="12" t="s">
        <v>2837</v>
      </c>
      <c r="F152" s="12" t="s">
        <v>2950</v>
      </c>
      <c r="G152" s="12" t="s">
        <v>2954</v>
      </c>
      <c r="H152" s="12" t="s">
        <v>1535</v>
      </c>
      <c r="I152" s="12" t="s">
        <v>1259</v>
      </c>
      <c r="J152" s="12" t="s">
        <v>251</v>
      </c>
      <c r="K152" s="12" t="s">
        <v>1531</v>
      </c>
      <c r="L152" s="12" t="s">
        <v>2898</v>
      </c>
      <c r="M152" s="12" t="s">
        <v>1263</v>
      </c>
      <c r="N152" s="12" t="s">
        <v>1259</v>
      </c>
      <c r="O152" s="12" t="s">
        <v>1132</v>
      </c>
      <c r="P152" s="12" t="s">
        <v>1264</v>
      </c>
      <c r="Q152" s="116">
        <v>74969</v>
      </c>
      <c r="R152" s="116">
        <v>83843.035999999993</v>
      </c>
      <c r="S152" s="116">
        <v>-8874.0360000000001</v>
      </c>
      <c r="T152" s="120">
        <v>-0.11836940999999999</v>
      </c>
      <c r="U152" s="12" t="s">
        <v>722</v>
      </c>
      <c r="V152" s="12">
        <v>3</v>
      </c>
      <c r="W152" s="12">
        <v>2</v>
      </c>
      <c r="X152" s="12" t="s">
        <v>1552</v>
      </c>
    </row>
    <row r="153" spans="2:24" ht="28.8" x14ac:dyDescent="0.3">
      <c r="B153" s="12" t="s">
        <v>1105</v>
      </c>
      <c r="C153" s="12" t="s">
        <v>304</v>
      </c>
      <c r="D153" s="12" t="s">
        <v>330</v>
      </c>
      <c r="E153" s="12" t="s">
        <v>2837</v>
      </c>
      <c r="F153" s="12" t="s">
        <v>2950</v>
      </c>
      <c r="G153" s="12" t="s">
        <v>2954</v>
      </c>
      <c r="H153" s="12" t="s">
        <v>1535</v>
      </c>
      <c r="I153" s="12" t="s">
        <v>1259</v>
      </c>
      <c r="J153" s="12" t="s">
        <v>249</v>
      </c>
      <c r="K153" s="12" t="s">
        <v>1531</v>
      </c>
      <c r="L153" s="12" t="s">
        <v>1532</v>
      </c>
      <c r="M153" s="12" t="s">
        <v>1267</v>
      </c>
      <c r="N153" s="12" t="s">
        <v>1259</v>
      </c>
      <c r="O153" s="12" t="s">
        <v>1157</v>
      </c>
      <c r="P153" s="12" t="s">
        <v>1268</v>
      </c>
      <c r="Q153" s="116">
        <v>156950</v>
      </c>
      <c r="R153" s="116">
        <v>99636.24</v>
      </c>
      <c r="S153" s="116">
        <v>57313.760000000002</v>
      </c>
      <c r="T153" s="120">
        <v>0.36517209</v>
      </c>
      <c r="U153" s="12" t="s">
        <v>722</v>
      </c>
      <c r="V153" s="12">
        <v>1</v>
      </c>
      <c r="W153" s="12">
        <v>1</v>
      </c>
      <c r="X153" s="12" t="s">
        <v>1552</v>
      </c>
    </row>
    <row r="154" spans="2:24" ht="28.8" x14ac:dyDescent="0.3">
      <c r="B154" s="12" t="s">
        <v>1105</v>
      </c>
      <c r="C154" s="12" t="s">
        <v>304</v>
      </c>
      <c r="D154" s="12" t="s">
        <v>330</v>
      </c>
      <c r="E154" s="12" t="s">
        <v>2837</v>
      </c>
      <c r="F154" s="12" t="s">
        <v>2950</v>
      </c>
      <c r="G154" s="12" t="s">
        <v>2954</v>
      </c>
      <c r="H154" s="12" t="s">
        <v>1535</v>
      </c>
      <c r="I154" s="12" t="s">
        <v>1259</v>
      </c>
      <c r="J154" s="12" t="s">
        <v>251</v>
      </c>
      <c r="K154" s="12" t="s">
        <v>1531</v>
      </c>
      <c r="L154" s="12" t="s">
        <v>2898</v>
      </c>
      <c r="M154" s="12" t="s">
        <v>1267</v>
      </c>
      <c r="N154" s="12" t="s">
        <v>1259</v>
      </c>
      <c r="O154" s="12" t="s">
        <v>1157</v>
      </c>
      <c r="P154" s="12" t="s">
        <v>1268</v>
      </c>
      <c r="Q154" s="116">
        <v>156950</v>
      </c>
      <c r="R154" s="116">
        <v>165416.83199999999</v>
      </c>
      <c r="S154" s="116">
        <v>-8466.8320000000003</v>
      </c>
      <c r="T154" s="120">
        <v>-5.3946050000000002E-2</v>
      </c>
      <c r="U154" s="12" t="s">
        <v>722</v>
      </c>
      <c r="V154" s="12">
        <v>3</v>
      </c>
      <c r="W154" s="12">
        <v>2</v>
      </c>
      <c r="X154" s="12" t="s">
        <v>1552</v>
      </c>
    </row>
    <row r="155" spans="2:24" ht="28.8" x14ac:dyDescent="0.3">
      <c r="B155" s="12" t="s">
        <v>1105</v>
      </c>
      <c r="C155" s="12" t="s">
        <v>304</v>
      </c>
      <c r="D155" s="12" t="s">
        <v>330</v>
      </c>
      <c r="E155" s="12" t="s">
        <v>2837</v>
      </c>
      <c r="F155" s="12" t="s">
        <v>2952</v>
      </c>
      <c r="G155" s="12" t="s">
        <v>2955</v>
      </c>
      <c r="H155" s="12" t="s">
        <v>1536</v>
      </c>
      <c r="I155" s="12" t="s">
        <v>1111</v>
      </c>
      <c r="J155" s="12" t="s">
        <v>246</v>
      </c>
      <c r="K155" s="12" t="s">
        <v>1531</v>
      </c>
      <c r="L155" s="12" t="s">
        <v>2898</v>
      </c>
      <c r="M155" s="12" t="s">
        <v>1109</v>
      </c>
      <c r="N155" s="12" t="s">
        <v>1110</v>
      </c>
      <c r="O155" s="12" t="s">
        <v>1111</v>
      </c>
      <c r="P155" s="12" t="s">
        <v>1112</v>
      </c>
      <c r="Q155" s="116">
        <v>17.315999999999999</v>
      </c>
      <c r="R155" s="116">
        <v>6.0709999999999997</v>
      </c>
      <c r="S155" s="116">
        <v>11.244999999999999</v>
      </c>
      <c r="T155" s="120">
        <v>0.64939939999999996</v>
      </c>
      <c r="U155" s="12" t="s">
        <v>722</v>
      </c>
      <c r="V155" s="12">
        <v>2</v>
      </c>
      <c r="W155" s="12">
        <v>1</v>
      </c>
      <c r="X155" s="12" t="s">
        <v>1552</v>
      </c>
    </row>
    <row r="156" spans="2:24" ht="28.8" x14ac:dyDescent="0.3">
      <c r="B156" s="12" t="s">
        <v>1105</v>
      </c>
      <c r="C156" s="12" t="s">
        <v>304</v>
      </c>
      <c r="D156" s="12" t="s">
        <v>330</v>
      </c>
      <c r="E156" s="12" t="s">
        <v>2837</v>
      </c>
      <c r="F156" s="12" t="s">
        <v>2952</v>
      </c>
      <c r="G156" s="12" t="s">
        <v>2955</v>
      </c>
      <c r="H156" s="12" t="s">
        <v>1536</v>
      </c>
      <c r="I156" s="12" t="s">
        <v>1111</v>
      </c>
      <c r="J156" s="12" t="s">
        <v>251</v>
      </c>
      <c r="K156" s="12" t="s">
        <v>1531</v>
      </c>
      <c r="L156" s="12" t="s">
        <v>2898</v>
      </c>
      <c r="M156" s="12" t="s">
        <v>1109</v>
      </c>
      <c r="N156" s="12" t="s">
        <v>1110</v>
      </c>
      <c r="O156" s="12" t="s">
        <v>1111</v>
      </c>
      <c r="P156" s="12" t="s">
        <v>1112</v>
      </c>
      <c r="Q156" s="116">
        <v>17.315999999999999</v>
      </c>
      <c r="R156" s="116">
        <v>10.683400000000001</v>
      </c>
      <c r="S156" s="116">
        <v>6.6326000000000001</v>
      </c>
      <c r="T156" s="120">
        <v>0.38303303</v>
      </c>
      <c r="U156" s="12" t="s">
        <v>722</v>
      </c>
      <c r="V156" s="12">
        <v>3</v>
      </c>
      <c r="W156" s="12">
        <v>2</v>
      </c>
      <c r="X156" s="12" t="s">
        <v>1552</v>
      </c>
    </row>
    <row r="157" spans="2:24" ht="28.8" x14ac:dyDescent="0.3">
      <c r="B157" s="12" t="s">
        <v>1105</v>
      </c>
      <c r="C157" s="12" t="s">
        <v>304</v>
      </c>
      <c r="D157" s="12" t="s">
        <v>330</v>
      </c>
      <c r="E157" s="12" t="s">
        <v>2837</v>
      </c>
      <c r="F157" s="12" t="s">
        <v>2952</v>
      </c>
      <c r="G157" s="12" t="s">
        <v>2955</v>
      </c>
      <c r="H157" s="12" t="s">
        <v>1536</v>
      </c>
      <c r="I157" s="12" t="s">
        <v>1111</v>
      </c>
      <c r="J157" s="12" t="s">
        <v>260</v>
      </c>
      <c r="K157" s="12" t="s">
        <v>2846</v>
      </c>
      <c r="L157" s="12" t="s">
        <v>2898</v>
      </c>
      <c r="M157" s="12" t="s">
        <v>1109</v>
      </c>
      <c r="N157" s="12" t="s">
        <v>1110</v>
      </c>
      <c r="O157" s="12" t="s">
        <v>1111</v>
      </c>
      <c r="P157" s="12" t="s">
        <v>1112</v>
      </c>
      <c r="Q157" s="116">
        <v>17.315999999999999</v>
      </c>
      <c r="R157" s="116">
        <v>12.428000000000001</v>
      </c>
      <c r="S157" s="116">
        <v>4.8879999999999999</v>
      </c>
      <c r="T157" s="120">
        <v>0.28228228</v>
      </c>
      <c r="U157" s="12" t="s">
        <v>722</v>
      </c>
      <c r="V157" s="12">
        <v>4</v>
      </c>
      <c r="W157" s="12">
        <v>3</v>
      </c>
      <c r="X157" s="12" t="s">
        <v>1552</v>
      </c>
    </row>
    <row r="158" spans="2:24" ht="28.8" x14ac:dyDescent="0.3">
      <c r="B158" s="12" t="s">
        <v>1105</v>
      </c>
      <c r="C158" s="12" t="s">
        <v>304</v>
      </c>
      <c r="D158" s="12" t="s">
        <v>330</v>
      </c>
      <c r="E158" s="12" t="s">
        <v>2837</v>
      </c>
      <c r="F158" s="12" t="s">
        <v>2952</v>
      </c>
      <c r="G158" s="12" t="s">
        <v>2955</v>
      </c>
      <c r="H158" s="12" t="s">
        <v>1536</v>
      </c>
      <c r="I158" s="12" t="s">
        <v>1111</v>
      </c>
      <c r="J158" s="12" t="s">
        <v>259</v>
      </c>
      <c r="K158" s="12" t="s">
        <v>2846</v>
      </c>
      <c r="L158" s="12" t="s">
        <v>1532</v>
      </c>
      <c r="M158" s="12" t="s">
        <v>1109</v>
      </c>
      <c r="N158" s="12" t="s">
        <v>1110</v>
      </c>
      <c r="O158" s="12" t="s">
        <v>1111</v>
      </c>
      <c r="P158" s="12" t="s">
        <v>1112</v>
      </c>
      <c r="Q158" s="116">
        <v>17.315999999999999</v>
      </c>
      <c r="R158" s="116">
        <v>16.2851</v>
      </c>
      <c r="S158" s="116">
        <v>1.0308999999999999</v>
      </c>
      <c r="T158" s="120">
        <v>5.9534530000000002E-2</v>
      </c>
      <c r="U158" s="12" t="s">
        <v>722</v>
      </c>
      <c r="V158" s="12">
        <v>1</v>
      </c>
      <c r="W158" s="12">
        <v>4</v>
      </c>
      <c r="X158" s="12" t="s">
        <v>1552</v>
      </c>
    </row>
    <row r="159" spans="2:24" ht="28.8" x14ac:dyDescent="0.3">
      <c r="B159" s="12" t="s">
        <v>1105</v>
      </c>
      <c r="C159" s="12" t="s">
        <v>304</v>
      </c>
      <c r="D159" s="12" t="s">
        <v>330</v>
      </c>
      <c r="E159" s="12" t="s">
        <v>2837</v>
      </c>
      <c r="F159" s="12" t="s">
        <v>2952</v>
      </c>
      <c r="G159" s="12" t="s">
        <v>2955</v>
      </c>
      <c r="H159" s="12" t="s">
        <v>1536</v>
      </c>
      <c r="I159" s="12" t="s">
        <v>1111</v>
      </c>
      <c r="J159" s="12" t="s">
        <v>246</v>
      </c>
      <c r="K159" s="12" t="s">
        <v>1531</v>
      </c>
      <c r="L159" s="12" t="s">
        <v>2898</v>
      </c>
      <c r="M159" s="12" t="s">
        <v>1119</v>
      </c>
      <c r="N159" s="12" t="s">
        <v>1110</v>
      </c>
      <c r="O159" s="12" t="s">
        <v>1111</v>
      </c>
      <c r="P159" s="12" t="s">
        <v>1120</v>
      </c>
      <c r="Q159" s="116">
        <v>562.46400000000006</v>
      </c>
      <c r="R159" s="116">
        <v>200.6165</v>
      </c>
      <c r="S159" s="116">
        <v>361.84750000000003</v>
      </c>
      <c r="T159" s="120">
        <v>0.64332562000000004</v>
      </c>
      <c r="U159" s="12" t="s">
        <v>722</v>
      </c>
      <c r="V159" s="12">
        <v>2</v>
      </c>
      <c r="W159" s="12">
        <v>1</v>
      </c>
      <c r="X159" s="12" t="s">
        <v>1552</v>
      </c>
    </row>
    <row r="160" spans="2:24" ht="28.8" x14ac:dyDescent="0.3">
      <c r="B160" s="12" t="s">
        <v>1105</v>
      </c>
      <c r="C160" s="12" t="s">
        <v>304</v>
      </c>
      <c r="D160" s="12" t="s">
        <v>330</v>
      </c>
      <c r="E160" s="12" t="s">
        <v>2837</v>
      </c>
      <c r="F160" s="12" t="s">
        <v>2952</v>
      </c>
      <c r="G160" s="12" t="s">
        <v>2955</v>
      </c>
      <c r="H160" s="12" t="s">
        <v>1536</v>
      </c>
      <c r="I160" s="12" t="s">
        <v>1111</v>
      </c>
      <c r="J160" s="12" t="s">
        <v>259</v>
      </c>
      <c r="K160" s="12" t="s">
        <v>2846</v>
      </c>
      <c r="L160" s="12" t="s">
        <v>1532</v>
      </c>
      <c r="M160" s="12" t="s">
        <v>1119</v>
      </c>
      <c r="N160" s="12" t="s">
        <v>1110</v>
      </c>
      <c r="O160" s="12" t="s">
        <v>1111</v>
      </c>
      <c r="P160" s="12" t="s">
        <v>1120</v>
      </c>
      <c r="Q160" s="116">
        <v>562.46400000000006</v>
      </c>
      <c r="R160" s="116">
        <v>356.46589999999998</v>
      </c>
      <c r="S160" s="116">
        <v>205.99809999999999</v>
      </c>
      <c r="T160" s="120">
        <v>0.36624227999999998</v>
      </c>
      <c r="U160" s="12" t="s">
        <v>722</v>
      </c>
      <c r="V160" s="12">
        <v>1</v>
      </c>
      <c r="W160" s="12">
        <v>2</v>
      </c>
      <c r="X160" s="12" t="s">
        <v>1552</v>
      </c>
    </row>
    <row r="161" spans="2:24" ht="28.8" x14ac:dyDescent="0.3">
      <c r="B161" s="12" t="s">
        <v>1105</v>
      </c>
      <c r="C161" s="12" t="s">
        <v>304</v>
      </c>
      <c r="D161" s="12" t="s">
        <v>330</v>
      </c>
      <c r="E161" s="12" t="s">
        <v>2837</v>
      </c>
      <c r="F161" s="12" t="s">
        <v>2952</v>
      </c>
      <c r="G161" s="12" t="s">
        <v>2955</v>
      </c>
      <c r="H161" s="12" t="s">
        <v>1536</v>
      </c>
      <c r="I161" s="12" t="s">
        <v>1111</v>
      </c>
      <c r="J161" s="12" t="s">
        <v>251</v>
      </c>
      <c r="K161" s="12" t="s">
        <v>1531</v>
      </c>
      <c r="L161" s="12" t="s">
        <v>2898</v>
      </c>
      <c r="M161" s="12" t="s">
        <v>1119</v>
      </c>
      <c r="N161" s="12" t="s">
        <v>1110</v>
      </c>
      <c r="O161" s="12" t="s">
        <v>1111</v>
      </c>
      <c r="P161" s="12" t="s">
        <v>1120</v>
      </c>
      <c r="Q161" s="116">
        <v>562.46400000000006</v>
      </c>
      <c r="R161" s="116">
        <v>462.44869999999997</v>
      </c>
      <c r="S161" s="116">
        <v>100.0153</v>
      </c>
      <c r="T161" s="120">
        <v>0.17781636000000001</v>
      </c>
      <c r="U161" s="12" t="s">
        <v>722</v>
      </c>
      <c r="V161" s="12">
        <v>3</v>
      </c>
      <c r="W161" s="12">
        <v>3</v>
      </c>
      <c r="X161" s="12" t="s">
        <v>1552</v>
      </c>
    </row>
    <row r="162" spans="2:24" ht="28.8" x14ac:dyDescent="0.3">
      <c r="B162" s="12" t="s">
        <v>1105</v>
      </c>
      <c r="C162" s="12" t="s">
        <v>304</v>
      </c>
      <c r="D162" s="12" t="s">
        <v>330</v>
      </c>
      <c r="E162" s="12" t="s">
        <v>2837</v>
      </c>
      <c r="F162" s="12" t="s">
        <v>2952</v>
      </c>
      <c r="G162" s="12" t="s">
        <v>2955</v>
      </c>
      <c r="H162" s="12" t="s">
        <v>1536</v>
      </c>
      <c r="I162" s="12" t="s">
        <v>1111</v>
      </c>
      <c r="J162" s="12" t="s">
        <v>260</v>
      </c>
      <c r="K162" s="12" t="s">
        <v>2846</v>
      </c>
      <c r="L162" s="12" t="s">
        <v>2898</v>
      </c>
      <c r="M162" s="12" t="s">
        <v>1119</v>
      </c>
      <c r="N162" s="12" t="s">
        <v>1110</v>
      </c>
      <c r="O162" s="12" t="s">
        <v>1111</v>
      </c>
      <c r="P162" s="12" t="s">
        <v>1120</v>
      </c>
      <c r="Q162" s="116">
        <v>562.46400000000006</v>
      </c>
      <c r="R162" s="116">
        <v>511.07839999999999</v>
      </c>
      <c r="S162" s="116">
        <v>51.385599999999997</v>
      </c>
      <c r="T162" s="120">
        <v>9.1358019999999998E-2</v>
      </c>
      <c r="U162" s="12" t="s">
        <v>722</v>
      </c>
      <c r="V162" s="12">
        <v>4</v>
      </c>
      <c r="W162" s="12">
        <v>4</v>
      </c>
      <c r="X162" s="12" t="s">
        <v>1552</v>
      </c>
    </row>
    <row r="163" spans="2:24" ht="28.8" x14ac:dyDescent="0.3">
      <c r="B163" s="12" t="s">
        <v>1105</v>
      </c>
      <c r="C163" s="12" t="s">
        <v>304</v>
      </c>
      <c r="D163" s="12" t="s">
        <v>330</v>
      </c>
      <c r="E163" s="12" t="s">
        <v>2837</v>
      </c>
      <c r="F163" s="12" t="s">
        <v>2952</v>
      </c>
      <c r="G163" s="12" t="s">
        <v>2955</v>
      </c>
      <c r="H163" s="12" t="s">
        <v>1536</v>
      </c>
      <c r="I163" s="12" t="s">
        <v>1111</v>
      </c>
      <c r="J163" s="12" t="s">
        <v>251</v>
      </c>
      <c r="K163" s="12" t="s">
        <v>1531</v>
      </c>
      <c r="L163" s="12" t="s">
        <v>2898</v>
      </c>
      <c r="M163" s="12" t="s">
        <v>1125</v>
      </c>
      <c r="N163" s="12" t="s">
        <v>1110</v>
      </c>
      <c r="O163" s="12" t="s">
        <v>1111</v>
      </c>
      <c r="P163" s="12" t="s">
        <v>1126</v>
      </c>
      <c r="Q163" s="116">
        <v>964.49400000000003</v>
      </c>
      <c r="R163" s="116">
        <v>514.49220000000003</v>
      </c>
      <c r="S163" s="116">
        <v>450.0018</v>
      </c>
      <c r="T163" s="120">
        <v>0.46656775</v>
      </c>
      <c r="U163" s="12" t="s">
        <v>722</v>
      </c>
      <c r="V163" s="12">
        <v>3</v>
      </c>
      <c r="W163" s="12">
        <v>1</v>
      </c>
      <c r="X163" s="12" t="s">
        <v>1552</v>
      </c>
    </row>
    <row r="164" spans="2:24" ht="28.8" x14ac:dyDescent="0.3">
      <c r="B164" s="12" t="s">
        <v>1105</v>
      </c>
      <c r="C164" s="12" t="s">
        <v>304</v>
      </c>
      <c r="D164" s="12" t="s">
        <v>330</v>
      </c>
      <c r="E164" s="12" t="s">
        <v>2837</v>
      </c>
      <c r="F164" s="12" t="s">
        <v>2952</v>
      </c>
      <c r="G164" s="12" t="s">
        <v>2955</v>
      </c>
      <c r="H164" s="12" t="s">
        <v>1536</v>
      </c>
      <c r="I164" s="12" t="s">
        <v>1111</v>
      </c>
      <c r="J164" s="12" t="s">
        <v>246</v>
      </c>
      <c r="K164" s="12" t="s">
        <v>1531</v>
      </c>
      <c r="L164" s="12" t="s">
        <v>2898</v>
      </c>
      <c r="M164" s="12" t="s">
        <v>1125</v>
      </c>
      <c r="N164" s="12" t="s">
        <v>1110</v>
      </c>
      <c r="O164" s="12" t="s">
        <v>1111</v>
      </c>
      <c r="P164" s="12" t="s">
        <v>1126</v>
      </c>
      <c r="Q164" s="116">
        <v>964.49400000000003</v>
      </c>
      <c r="R164" s="116">
        <v>539.67780000000005</v>
      </c>
      <c r="S164" s="116">
        <v>424.81619999999998</v>
      </c>
      <c r="T164" s="120">
        <v>0.44045499999999999</v>
      </c>
      <c r="U164" s="12" t="s">
        <v>722</v>
      </c>
      <c r="V164" s="12">
        <v>2</v>
      </c>
      <c r="W164" s="12">
        <v>2</v>
      </c>
      <c r="X164" s="12" t="s">
        <v>1552</v>
      </c>
    </row>
    <row r="165" spans="2:24" ht="28.8" x14ac:dyDescent="0.3">
      <c r="B165" s="12" t="s">
        <v>1105</v>
      </c>
      <c r="C165" s="12" t="s">
        <v>304</v>
      </c>
      <c r="D165" s="12" t="s">
        <v>330</v>
      </c>
      <c r="E165" s="12" t="s">
        <v>2837</v>
      </c>
      <c r="F165" s="12" t="s">
        <v>2952</v>
      </c>
      <c r="G165" s="12" t="s">
        <v>2955</v>
      </c>
      <c r="H165" s="12" t="s">
        <v>1536</v>
      </c>
      <c r="I165" s="12" t="s">
        <v>1111</v>
      </c>
      <c r="J165" s="12" t="s">
        <v>260</v>
      </c>
      <c r="K165" s="12" t="s">
        <v>2846</v>
      </c>
      <c r="L165" s="12" t="s">
        <v>2898</v>
      </c>
      <c r="M165" s="12" t="s">
        <v>1125</v>
      </c>
      <c r="N165" s="12" t="s">
        <v>1110</v>
      </c>
      <c r="O165" s="12" t="s">
        <v>1111</v>
      </c>
      <c r="P165" s="12" t="s">
        <v>1126</v>
      </c>
      <c r="Q165" s="116">
        <v>964.49400000000003</v>
      </c>
      <c r="R165" s="116">
        <v>1749.6677999999999</v>
      </c>
      <c r="S165" s="116">
        <v>-785.17380000000003</v>
      </c>
      <c r="T165" s="120">
        <v>-0.81407847</v>
      </c>
      <c r="U165" s="12" t="s">
        <v>722</v>
      </c>
      <c r="V165" s="12">
        <v>4</v>
      </c>
      <c r="W165" s="12">
        <v>3</v>
      </c>
      <c r="X165" s="12" t="s">
        <v>1552</v>
      </c>
    </row>
    <row r="166" spans="2:24" ht="28.8" x14ac:dyDescent="0.3">
      <c r="B166" s="12" t="s">
        <v>1105</v>
      </c>
      <c r="C166" s="12" t="s">
        <v>304</v>
      </c>
      <c r="D166" s="12" t="s">
        <v>330</v>
      </c>
      <c r="E166" s="12" t="s">
        <v>2837</v>
      </c>
      <c r="F166" s="12" t="s">
        <v>2952</v>
      </c>
      <c r="G166" s="12" t="s">
        <v>2955</v>
      </c>
      <c r="H166" s="12" t="s">
        <v>1536</v>
      </c>
      <c r="I166" s="12" t="s">
        <v>1111</v>
      </c>
      <c r="J166" s="12" t="s">
        <v>259</v>
      </c>
      <c r="K166" s="12" t="s">
        <v>2846</v>
      </c>
      <c r="L166" s="12" t="s">
        <v>1532</v>
      </c>
      <c r="M166" s="12" t="s">
        <v>1125</v>
      </c>
      <c r="N166" s="12" t="s">
        <v>1110</v>
      </c>
      <c r="O166" s="12" t="s">
        <v>1111</v>
      </c>
      <c r="P166" s="12" t="s">
        <v>1126</v>
      </c>
      <c r="Q166" s="116">
        <v>964.49400000000003</v>
      </c>
      <c r="R166" s="116">
        <v>1968.1020000000001</v>
      </c>
      <c r="S166" s="116">
        <v>-1003.6079999999999</v>
      </c>
      <c r="T166" s="120">
        <v>-1.0405539100000001</v>
      </c>
      <c r="U166" s="12" t="s">
        <v>723</v>
      </c>
      <c r="V166" s="12">
        <v>1</v>
      </c>
      <c r="W166" s="12">
        <v>0</v>
      </c>
      <c r="X166" s="12" t="s">
        <v>1552</v>
      </c>
    </row>
    <row r="167" spans="2:24" ht="28.8" x14ac:dyDescent="0.3">
      <c r="B167" s="12" t="s">
        <v>1105</v>
      </c>
      <c r="C167" s="12" t="s">
        <v>304</v>
      </c>
      <c r="D167" s="12" t="s">
        <v>330</v>
      </c>
      <c r="E167" s="12" t="s">
        <v>2837</v>
      </c>
      <c r="F167" s="12" t="s">
        <v>2952</v>
      </c>
      <c r="G167" s="12" t="s">
        <v>2955</v>
      </c>
      <c r="H167" s="12" t="s">
        <v>1536</v>
      </c>
      <c r="I167" s="12" t="s">
        <v>1132</v>
      </c>
      <c r="J167" s="12" t="s">
        <v>259</v>
      </c>
      <c r="K167" s="12" t="s">
        <v>2846</v>
      </c>
      <c r="L167" s="12" t="s">
        <v>1532</v>
      </c>
      <c r="M167" s="12" t="s">
        <v>1131</v>
      </c>
      <c r="N167" s="12" t="s">
        <v>1110</v>
      </c>
      <c r="O167" s="12" t="s">
        <v>1132</v>
      </c>
      <c r="P167" s="12" t="s">
        <v>1133</v>
      </c>
      <c r="Q167" s="116">
        <v>697.69200000000001</v>
      </c>
      <c r="R167" s="116">
        <v>219.86519999999999</v>
      </c>
      <c r="S167" s="116">
        <v>477.82679999999999</v>
      </c>
      <c r="T167" s="120">
        <v>0.68486782000000002</v>
      </c>
      <c r="U167" s="12" t="s">
        <v>722</v>
      </c>
      <c r="V167" s="12">
        <v>2</v>
      </c>
      <c r="W167" s="12">
        <v>1</v>
      </c>
      <c r="X167" s="12" t="s">
        <v>1552</v>
      </c>
    </row>
    <row r="168" spans="2:24" ht="28.8" x14ac:dyDescent="0.3">
      <c r="B168" s="12" t="s">
        <v>1105</v>
      </c>
      <c r="C168" s="12" t="s">
        <v>304</v>
      </c>
      <c r="D168" s="12" t="s">
        <v>330</v>
      </c>
      <c r="E168" s="12" t="s">
        <v>2837</v>
      </c>
      <c r="F168" s="12" t="s">
        <v>2952</v>
      </c>
      <c r="G168" s="12" t="s">
        <v>2955</v>
      </c>
      <c r="H168" s="12" t="s">
        <v>1536</v>
      </c>
      <c r="I168" s="12" t="s">
        <v>1132</v>
      </c>
      <c r="J168" s="12" t="s">
        <v>260</v>
      </c>
      <c r="K168" s="12" t="s">
        <v>2846</v>
      </c>
      <c r="L168" s="12" t="s">
        <v>2898</v>
      </c>
      <c r="M168" s="12" t="s">
        <v>1131</v>
      </c>
      <c r="N168" s="12" t="s">
        <v>1110</v>
      </c>
      <c r="O168" s="12" t="s">
        <v>1132</v>
      </c>
      <c r="P168" s="12" t="s">
        <v>1133</v>
      </c>
      <c r="Q168" s="116">
        <v>697.69200000000001</v>
      </c>
      <c r="R168" s="116">
        <v>487.55759999999998</v>
      </c>
      <c r="S168" s="116">
        <v>210.1344</v>
      </c>
      <c r="T168" s="120">
        <v>0.30118505000000001</v>
      </c>
      <c r="U168" s="12" t="s">
        <v>722</v>
      </c>
      <c r="V168" s="12">
        <v>1</v>
      </c>
      <c r="W168" s="12">
        <v>2</v>
      </c>
      <c r="X168" s="12" t="s">
        <v>1552</v>
      </c>
    </row>
    <row r="169" spans="2:24" ht="28.8" x14ac:dyDescent="0.3">
      <c r="B169" s="12" t="s">
        <v>1105</v>
      </c>
      <c r="C169" s="12" t="s">
        <v>304</v>
      </c>
      <c r="D169" s="12" t="s">
        <v>330</v>
      </c>
      <c r="E169" s="12" t="s">
        <v>2837</v>
      </c>
      <c r="F169" s="12" t="s">
        <v>2952</v>
      </c>
      <c r="G169" s="12" t="s">
        <v>2955</v>
      </c>
      <c r="H169" s="12" t="s">
        <v>1536</v>
      </c>
      <c r="I169" s="12" t="s">
        <v>1132</v>
      </c>
      <c r="J169" s="12" t="s">
        <v>260</v>
      </c>
      <c r="K169" s="12" t="s">
        <v>2846</v>
      </c>
      <c r="L169" s="12" t="s">
        <v>2898</v>
      </c>
      <c r="M169" s="12" t="s">
        <v>1138</v>
      </c>
      <c r="N169" s="12" t="s">
        <v>1110</v>
      </c>
      <c r="O169" s="12" t="s">
        <v>1132</v>
      </c>
      <c r="P169" s="12" t="s">
        <v>1139</v>
      </c>
      <c r="Q169" s="116">
        <v>2314.248</v>
      </c>
      <c r="R169" s="116">
        <v>800.43550000000005</v>
      </c>
      <c r="S169" s="116">
        <v>1513.8125</v>
      </c>
      <c r="T169" s="120">
        <v>0.65412716999999998</v>
      </c>
      <c r="U169" s="12" t="s">
        <v>722</v>
      </c>
      <c r="V169" s="12">
        <v>1</v>
      </c>
      <c r="W169" s="12">
        <v>1</v>
      </c>
      <c r="X169" s="12" t="s">
        <v>1552</v>
      </c>
    </row>
    <row r="170" spans="2:24" ht="28.8" x14ac:dyDescent="0.3">
      <c r="B170" s="12" t="s">
        <v>1105</v>
      </c>
      <c r="C170" s="12" t="s">
        <v>304</v>
      </c>
      <c r="D170" s="12" t="s">
        <v>330</v>
      </c>
      <c r="E170" s="12" t="s">
        <v>2837</v>
      </c>
      <c r="F170" s="12" t="s">
        <v>2952</v>
      </c>
      <c r="G170" s="12" t="s">
        <v>2955</v>
      </c>
      <c r="H170" s="12" t="s">
        <v>1536</v>
      </c>
      <c r="I170" s="12" t="s">
        <v>1132</v>
      </c>
      <c r="J170" s="12" t="s">
        <v>259</v>
      </c>
      <c r="K170" s="12" t="s">
        <v>2846</v>
      </c>
      <c r="L170" s="12" t="s">
        <v>1532</v>
      </c>
      <c r="M170" s="12" t="s">
        <v>1138</v>
      </c>
      <c r="N170" s="12" t="s">
        <v>1110</v>
      </c>
      <c r="O170" s="12" t="s">
        <v>1132</v>
      </c>
      <c r="P170" s="12" t="s">
        <v>1139</v>
      </c>
      <c r="Q170" s="116">
        <v>2314.248</v>
      </c>
      <c r="R170" s="116">
        <v>1112.8407</v>
      </c>
      <c r="S170" s="116">
        <v>1201.4073000000001</v>
      </c>
      <c r="T170" s="120">
        <v>0.51913507000000003</v>
      </c>
      <c r="U170" s="12" t="s">
        <v>722</v>
      </c>
      <c r="V170" s="12">
        <v>2</v>
      </c>
      <c r="W170" s="12">
        <v>2</v>
      </c>
      <c r="X170" s="12" t="s">
        <v>1552</v>
      </c>
    </row>
    <row r="171" spans="2:24" ht="28.8" x14ac:dyDescent="0.3">
      <c r="B171" s="12" t="s">
        <v>1105</v>
      </c>
      <c r="C171" s="12" t="s">
        <v>304</v>
      </c>
      <c r="D171" s="12" t="s">
        <v>330</v>
      </c>
      <c r="E171" s="12" t="s">
        <v>2837</v>
      </c>
      <c r="F171" s="12" t="s">
        <v>2952</v>
      </c>
      <c r="G171" s="12" t="s">
        <v>2955</v>
      </c>
      <c r="H171" s="12" t="s">
        <v>1536</v>
      </c>
      <c r="I171" s="12" t="s">
        <v>1132</v>
      </c>
      <c r="J171" s="12" t="s">
        <v>260</v>
      </c>
      <c r="K171" s="12" t="s">
        <v>2846</v>
      </c>
      <c r="L171" s="12" t="s">
        <v>2898</v>
      </c>
      <c r="M171" s="12" t="s">
        <v>1144</v>
      </c>
      <c r="N171" s="12" t="s">
        <v>1110</v>
      </c>
      <c r="O171" s="12" t="s">
        <v>1132</v>
      </c>
      <c r="P171" s="12" t="s">
        <v>1145</v>
      </c>
      <c r="Q171" s="116">
        <v>2329.7399999999998</v>
      </c>
      <c r="R171" s="116">
        <v>3020.6124</v>
      </c>
      <c r="S171" s="116">
        <v>-690.87239999999997</v>
      </c>
      <c r="T171" s="120">
        <v>-0.29654485000000003</v>
      </c>
      <c r="U171" s="12" t="s">
        <v>722</v>
      </c>
      <c r="V171" s="12">
        <v>1</v>
      </c>
      <c r="W171" s="12">
        <v>1</v>
      </c>
      <c r="X171" s="12" t="s">
        <v>1552</v>
      </c>
    </row>
    <row r="172" spans="2:24" ht="28.8" x14ac:dyDescent="0.3">
      <c r="B172" s="12" t="s">
        <v>1105</v>
      </c>
      <c r="C172" s="12" t="s">
        <v>304</v>
      </c>
      <c r="D172" s="12" t="s">
        <v>330</v>
      </c>
      <c r="E172" s="12" t="s">
        <v>2837</v>
      </c>
      <c r="F172" s="12" t="s">
        <v>2952</v>
      </c>
      <c r="G172" s="12" t="s">
        <v>2955</v>
      </c>
      <c r="H172" s="12" t="s">
        <v>1536</v>
      </c>
      <c r="I172" s="12" t="s">
        <v>1132</v>
      </c>
      <c r="J172" s="12" t="s">
        <v>259</v>
      </c>
      <c r="K172" s="12" t="s">
        <v>2846</v>
      </c>
      <c r="L172" s="12" t="s">
        <v>1532</v>
      </c>
      <c r="M172" s="12" t="s">
        <v>1144</v>
      </c>
      <c r="N172" s="12" t="s">
        <v>1110</v>
      </c>
      <c r="O172" s="12" t="s">
        <v>1132</v>
      </c>
      <c r="P172" s="12" t="s">
        <v>1145</v>
      </c>
      <c r="Q172" s="116">
        <v>2329.7399999999998</v>
      </c>
      <c r="R172" s="116">
        <v>3579.5178000000001</v>
      </c>
      <c r="S172" s="116">
        <v>-1249.7778000000001</v>
      </c>
      <c r="T172" s="120">
        <v>-0.53644517999999997</v>
      </c>
      <c r="U172" s="12" t="s">
        <v>722</v>
      </c>
      <c r="V172" s="12">
        <v>2</v>
      </c>
      <c r="W172" s="12">
        <v>2</v>
      </c>
      <c r="X172" s="12" t="s">
        <v>1552</v>
      </c>
    </row>
    <row r="173" spans="2:24" ht="28.8" x14ac:dyDescent="0.3">
      <c r="B173" s="12" t="s">
        <v>1105</v>
      </c>
      <c r="C173" s="12" t="s">
        <v>304</v>
      </c>
      <c r="D173" s="12" t="s">
        <v>330</v>
      </c>
      <c r="E173" s="12" t="s">
        <v>2837</v>
      </c>
      <c r="F173" s="12" t="s">
        <v>2952</v>
      </c>
      <c r="G173" s="12" t="s">
        <v>2955</v>
      </c>
      <c r="H173" s="12" t="s">
        <v>1536</v>
      </c>
      <c r="I173" s="12" t="s">
        <v>1132</v>
      </c>
      <c r="J173" s="12" t="s">
        <v>260</v>
      </c>
      <c r="K173" s="12" t="s">
        <v>2846</v>
      </c>
      <c r="L173" s="12" t="s">
        <v>2898</v>
      </c>
      <c r="M173" s="12" t="s">
        <v>1150</v>
      </c>
      <c r="N173" s="12" t="s">
        <v>1110</v>
      </c>
      <c r="O173" s="12" t="s">
        <v>1132</v>
      </c>
      <c r="P173" s="12" t="s">
        <v>1151</v>
      </c>
      <c r="Q173" s="116">
        <v>437.32499999999999</v>
      </c>
      <c r="R173" s="116">
        <v>506.0181</v>
      </c>
      <c r="S173" s="116">
        <v>-68.693100000000001</v>
      </c>
      <c r="T173" s="120">
        <v>-0.15707562999999999</v>
      </c>
      <c r="U173" s="12" t="s">
        <v>722</v>
      </c>
      <c r="V173" s="12">
        <v>1</v>
      </c>
      <c r="W173" s="12">
        <v>1</v>
      </c>
      <c r="X173" s="12" t="s">
        <v>1552</v>
      </c>
    </row>
    <row r="174" spans="2:24" ht="28.8" x14ac:dyDescent="0.3">
      <c r="B174" s="12" t="s">
        <v>1105</v>
      </c>
      <c r="C174" s="12" t="s">
        <v>304</v>
      </c>
      <c r="D174" s="12" t="s">
        <v>330</v>
      </c>
      <c r="E174" s="12" t="s">
        <v>2837</v>
      </c>
      <c r="F174" s="12" t="s">
        <v>2952</v>
      </c>
      <c r="G174" s="12" t="s">
        <v>2955</v>
      </c>
      <c r="H174" s="12" t="s">
        <v>1536</v>
      </c>
      <c r="I174" s="12" t="s">
        <v>1132</v>
      </c>
      <c r="J174" s="12" t="s">
        <v>259</v>
      </c>
      <c r="K174" s="12" t="s">
        <v>2846</v>
      </c>
      <c r="L174" s="12" t="s">
        <v>1532</v>
      </c>
      <c r="M174" s="12" t="s">
        <v>1150</v>
      </c>
      <c r="N174" s="12" t="s">
        <v>1110</v>
      </c>
      <c r="O174" s="12" t="s">
        <v>1132</v>
      </c>
      <c r="P174" s="12" t="s">
        <v>1151</v>
      </c>
      <c r="Q174" s="116">
        <v>437.32499999999999</v>
      </c>
      <c r="R174" s="116">
        <v>573.16769999999997</v>
      </c>
      <c r="S174" s="116">
        <v>-135.84270000000001</v>
      </c>
      <c r="T174" s="120">
        <v>-0.31062184999999998</v>
      </c>
      <c r="U174" s="12" t="s">
        <v>722</v>
      </c>
      <c r="V174" s="12">
        <v>2</v>
      </c>
      <c r="W174" s="12">
        <v>2</v>
      </c>
      <c r="X174" s="12" t="s">
        <v>1552</v>
      </c>
    </row>
    <row r="175" spans="2:24" ht="28.8" x14ac:dyDescent="0.3">
      <c r="B175" s="12" t="s">
        <v>1105</v>
      </c>
      <c r="C175" s="12" t="s">
        <v>304</v>
      </c>
      <c r="D175" s="12" t="s">
        <v>330</v>
      </c>
      <c r="E175" s="12" t="s">
        <v>2837</v>
      </c>
      <c r="F175" s="12" t="s">
        <v>2952</v>
      </c>
      <c r="G175" s="12" t="s">
        <v>2955</v>
      </c>
      <c r="H175" s="12" t="s">
        <v>1536</v>
      </c>
      <c r="I175" s="12" t="s">
        <v>1157</v>
      </c>
      <c r="J175" s="12" t="s">
        <v>249</v>
      </c>
      <c r="K175" s="12" t="s">
        <v>1531</v>
      </c>
      <c r="L175" s="12" t="s">
        <v>1532</v>
      </c>
      <c r="M175" s="12" t="s">
        <v>1156</v>
      </c>
      <c r="N175" s="12" t="s">
        <v>1110</v>
      </c>
      <c r="O175" s="12" t="s">
        <v>1157</v>
      </c>
      <c r="P175" s="12" t="s">
        <v>1158</v>
      </c>
      <c r="Q175" s="116">
        <v>2441.88</v>
      </c>
      <c r="R175" s="116">
        <v>1366.749</v>
      </c>
      <c r="S175" s="116">
        <v>1075.1310000000001</v>
      </c>
      <c r="T175" s="120">
        <v>0.44028822000000001</v>
      </c>
      <c r="U175" s="12" t="s">
        <v>722</v>
      </c>
      <c r="V175" s="12">
        <v>2</v>
      </c>
      <c r="W175" s="12">
        <v>1</v>
      </c>
      <c r="X175" s="12" t="s">
        <v>1552</v>
      </c>
    </row>
    <row r="176" spans="2:24" ht="28.8" x14ac:dyDescent="0.3">
      <c r="B176" s="12" t="s">
        <v>1105</v>
      </c>
      <c r="C176" s="12" t="s">
        <v>304</v>
      </c>
      <c r="D176" s="12" t="s">
        <v>330</v>
      </c>
      <c r="E176" s="12" t="s">
        <v>2837</v>
      </c>
      <c r="F176" s="12" t="s">
        <v>2952</v>
      </c>
      <c r="G176" s="12" t="s">
        <v>2955</v>
      </c>
      <c r="H176" s="12" t="s">
        <v>1536</v>
      </c>
      <c r="I176" s="12" t="s">
        <v>1157</v>
      </c>
      <c r="J176" s="12" t="s">
        <v>259</v>
      </c>
      <c r="K176" s="12" t="s">
        <v>2846</v>
      </c>
      <c r="L176" s="12" t="s">
        <v>1532</v>
      </c>
      <c r="M176" s="12" t="s">
        <v>1156</v>
      </c>
      <c r="N176" s="12" t="s">
        <v>1110</v>
      </c>
      <c r="O176" s="12" t="s">
        <v>1157</v>
      </c>
      <c r="P176" s="12" t="s">
        <v>1158</v>
      </c>
      <c r="Q176" s="116">
        <v>2441.88</v>
      </c>
      <c r="R176" s="116">
        <v>1890.9014999999999</v>
      </c>
      <c r="S176" s="116">
        <v>550.97850000000005</v>
      </c>
      <c r="T176" s="120">
        <v>0.22563701</v>
      </c>
      <c r="U176" s="12" t="s">
        <v>722</v>
      </c>
      <c r="V176" s="12">
        <v>4</v>
      </c>
      <c r="W176" s="12">
        <v>2</v>
      </c>
      <c r="X176" s="12" t="s">
        <v>1552</v>
      </c>
    </row>
    <row r="177" spans="2:24" ht="28.8" x14ac:dyDescent="0.3">
      <c r="B177" s="12" t="s">
        <v>1105</v>
      </c>
      <c r="C177" s="12" t="s">
        <v>304</v>
      </c>
      <c r="D177" s="12" t="s">
        <v>330</v>
      </c>
      <c r="E177" s="12" t="s">
        <v>2837</v>
      </c>
      <c r="F177" s="12" t="s">
        <v>2952</v>
      </c>
      <c r="G177" s="12" t="s">
        <v>2955</v>
      </c>
      <c r="H177" s="12" t="s">
        <v>1536</v>
      </c>
      <c r="I177" s="12" t="s">
        <v>1157</v>
      </c>
      <c r="J177" s="12" t="s">
        <v>254</v>
      </c>
      <c r="K177" s="12" t="s">
        <v>2846</v>
      </c>
      <c r="L177" s="12" t="s">
        <v>1532</v>
      </c>
      <c r="M177" s="12" t="s">
        <v>1156</v>
      </c>
      <c r="N177" s="12" t="s">
        <v>1110</v>
      </c>
      <c r="O177" s="12" t="s">
        <v>1157</v>
      </c>
      <c r="P177" s="12" t="s">
        <v>1158</v>
      </c>
      <c r="Q177" s="116">
        <v>2441.88</v>
      </c>
      <c r="R177" s="116">
        <v>3108.297</v>
      </c>
      <c r="S177" s="116">
        <v>-666.41700000000003</v>
      </c>
      <c r="T177" s="120">
        <v>-0.27291145</v>
      </c>
      <c r="U177" s="12" t="s">
        <v>722</v>
      </c>
      <c r="V177" s="12">
        <v>1</v>
      </c>
      <c r="W177" s="12">
        <v>3</v>
      </c>
      <c r="X177" s="12" t="s">
        <v>1552</v>
      </c>
    </row>
    <row r="178" spans="2:24" ht="28.8" x14ac:dyDescent="0.3">
      <c r="B178" s="12" t="s">
        <v>1105</v>
      </c>
      <c r="C178" s="12" t="s">
        <v>304</v>
      </c>
      <c r="D178" s="12" t="s">
        <v>330</v>
      </c>
      <c r="E178" s="12" t="s">
        <v>2837</v>
      </c>
      <c r="F178" s="12" t="s">
        <v>2952</v>
      </c>
      <c r="G178" s="12" t="s">
        <v>2955</v>
      </c>
      <c r="H178" s="12" t="s">
        <v>1536</v>
      </c>
      <c r="I178" s="12" t="s">
        <v>1157</v>
      </c>
      <c r="J178" s="12" t="s">
        <v>251</v>
      </c>
      <c r="K178" s="12" t="s">
        <v>1531</v>
      </c>
      <c r="L178" s="12" t="s">
        <v>2898</v>
      </c>
      <c r="M178" s="12" t="s">
        <v>1156</v>
      </c>
      <c r="N178" s="12" t="s">
        <v>1110</v>
      </c>
      <c r="O178" s="12" t="s">
        <v>1157</v>
      </c>
      <c r="P178" s="12" t="s">
        <v>1158</v>
      </c>
      <c r="Q178" s="116">
        <v>2441.88</v>
      </c>
      <c r="R178" s="116">
        <v>3795.0120000000002</v>
      </c>
      <c r="S178" s="116">
        <v>-1353.1320000000001</v>
      </c>
      <c r="T178" s="120">
        <v>-0.55413533999999998</v>
      </c>
      <c r="U178" s="12" t="s">
        <v>722</v>
      </c>
      <c r="V178" s="12">
        <v>3</v>
      </c>
      <c r="W178" s="12">
        <v>4</v>
      </c>
      <c r="X178" s="12" t="s">
        <v>1552</v>
      </c>
    </row>
    <row r="179" spans="2:24" ht="28.8" x14ac:dyDescent="0.3">
      <c r="B179" s="12" t="s">
        <v>1105</v>
      </c>
      <c r="C179" s="12" t="s">
        <v>304</v>
      </c>
      <c r="D179" s="12" t="s">
        <v>330</v>
      </c>
      <c r="E179" s="12" t="s">
        <v>2837</v>
      </c>
      <c r="F179" s="12" t="s">
        <v>2952</v>
      </c>
      <c r="G179" s="12" t="s">
        <v>2955</v>
      </c>
      <c r="H179" s="12" t="s">
        <v>1536</v>
      </c>
      <c r="I179" s="12" t="s">
        <v>1157</v>
      </c>
      <c r="J179" s="12" t="s">
        <v>249</v>
      </c>
      <c r="K179" s="12" t="s">
        <v>1531</v>
      </c>
      <c r="L179" s="12" t="s">
        <v>1532</v>
      </c>
      <c r="M179" s="12" t="s">
        <v>1163</v>
      </c>
      <c r="N179" s="12" t="s">
        <v>1110</v>
      </c>
      <c r="O179" s="12" t="s">
        <v>1157</v>
      </c>
      <c r="P179" s="12" t="s">
        <v>1164</v>
      </c>
      <c r="Q179" s="116">
        <v>3250.3679999999999</v>
      </c>
      <c r="R179" s="116">
        <v>1234.9259999999999</v>
      </c>
      <c r="S179" s="116">
        <v>2015.442</v>
      </c>
      <c r="T179" s="120">
        <v>0.62006578999999995</v>
      </c>
      <c r="U179" s="12" t="s">
        <v>722</v>
      </c>
      <c r="V179" s="12">
        <v>2</v>
      </c>
      <c r="W179" s="12">
        <v>1</v>
      </c>
      <c r="X179" s="12" t="s">
        <v>1552</v>
      </c>
    </row>
    <row r="180" spans="2:24" ht="28.8" x14ac:dyDescent="0.3">
      <c r="B180" s="12" t="s">
        <v>1105</v>
      </c>
      <c r="C180" s="12" t="s">
        <v>304</v>
      </c>
      <c r="D180" s="12" t="s">
        <v>330</v>
      </c>
      <c r="E180" s="12" t="s">
        <v>2837</v>
      </c>
      <c r="F180" s="12" t="s">
        <v>2952</v>
      </c>
      <c r="G180" s="12" t="s">
        <v>2955</v>
      </c>
      <c r="H180" s="12" t="s">
        <v>1536</v>
      </c>
      <c r="I180" s="12" t="s">
        <v>1157</v>
      </c>
      <c r="J180" s="12" t="s">
        <v>259</v>
      </c>
      <c r="K180" s="12" t="s">
        <v>2846</v>
      </c>
      <c r="L180" s="12" t="s">
        <v>1532</v>
      </c>
      <c r="M180" s="12" t="s">
        <v>1163</v>
      </c>
      <c r="N180" s="12" t="s">
        <v>1110</v>
      </c>
      <c r="O180" s="12" t="s">
        <v>1157</v>
      </c>
      <c r="P180" s="12" t="s">
        <v>1164</v>
      </c>
      <c r="Q180" s="116">
        <v>3250.3679999999999</v>
      </c>
      <c r="R180" s="116">
        <v>3599.64</v>
      </c>
      <c r="S180" s="116">
        <v>-349.27199999999999</v>
      </c>
      <c r="T180" s="120">
        <v>-0.10745614000000001</v>
      </c>
      <c r="U180" s="12" t="s">
        <v>722</v>
      </c>
      <c r="V180" s="12">
        <v>4</v>
      </c>
      <c r="W180" s="12">
        <v>2</v>
      </c>
      <c r="X180" s="12" t="s">
        <v>1552</v>
      </c>
    </row>
    <row r="181" spans="2:24" ht="28.8" x14ac:dyDescent="0.3">
      <c r="B181" s="12" t="s">
        <v>1105</v>
      </c>
      <c r="C181" s="12" t="s">
        <v>304</v>
      </c>
      <c r="D181" s="12" t="s">
        <v>330</v>
      </c>
      <c r="E181" s="12" t="s">
        <v>2837</v>
      </c>
      <c r="F181" s="12" t="s">
        <v>2952</v>
      </c>
      <c r="G181" s="12" t="s">
        <v>2955</v>
      </c>
      <c r="H181" s="12" t="s">
        <v>1536</v>
      </c>
      <c r="I181" s="12" t="s">
        <v>1157</v>
      </c>
      <c r="J181" s="12" t="s">
        <v>254</v>
      </c>
      <c r="K181" s="12" t="s">
        <v>2846</v>
      </c>
      <c r="L181" s="12" t="s">
        <v>1532</v>
      </c>
      <c r="M181" s="12" t="s">
        <v>1163</v>
      </c>
      <c r="N181" s="12" t="s">
        <v>1110</v>
      </c>
      <c r="O181" s="12" t="s">
        <v>1157</v>
      </c>
      <c r="P181" s="12" t="s">
        <v>1164</v>
      </c>
      <c r="Q181" s="116">
        <v>3250.3679999999999</v>
      </c>
      <c r="R181" s="116">
        <v>3881.4038999999998</v>
      </c>
      <c r="S181" s="116">
        <v>-631.03589999999997</v>
      </c>
      <c r="T181" s="120">
        <v>-0.19414291</v>
      </c>
      <c r="U181" s="12" t="s">
        <v>722</v>
      </c>
      <c r="V181" s="12">
        <v>1</v>
      </c>
      <c r="W181" s="12">
        <v>3</v>
      </c>
      <c r="X181" s="12" t="s">
        <v>1552</v>
      </c>
    </row>
    <row r="182" spans="2:24" ht="28.8" x14ac:dyDescent="0.3">
      <c r="B182" s="12" t="s">
        <v>1105</v>
      </c>
      <c r="C182" s="12" t="s">
        <v>304</v>
      </c>
      <c r="D182" s="12" t="s">
        <v>330</v>
      </c>
      <c r="E182" s="12" t="s">
        <v>2837</v>
      </c>
      <c r="F182" s="12" t="s">
        <v>2952</v>
      </c>
      <c r="G182" s="12" t="s">
        <v>2955</v>
      </c>
      <c r="H182" s="12" t="s">
        <v>1536</v>
      </c>
      <c r="I182" s="12" t="s">
        <v>1157</v>
      </c>
      <c r="J182" s="12" t="s">
        <v>251</v>
      </c>
      <c r="K182" s="12" t="s">
        <v>1531</v>
      </c>
      <c r="L182" s="12" t="s">
        <v>2898</v>
      </c>
      <c r="M182" s="12" t="s">
        <v>1163</v>
      </c>
      <c r="N182" s="12" t="s">
        <v>1110</v>
      </c>
      <c r="O182" s="12" t="s">
        <v>1157</v>
      </c>
      <c r="P182" s="12" t="s">
        <v>1164</v>
      </c>
      <c r="Q182" s="116">
        <v>3250.3679999999999</v>
      </c>
      <c r="R182" s="116">
        <v>5605.2215999999999</v>
      </c>
      <c r="S182" s="116">
        <v>-2354.8535999999999</v>
      </c>
      <c r="T182" s="120">
        <v>-0.72448829999999997</v>
      </c>
      <c r="U182" s="12" t="s">
        <v>722</v>
      </c>
      <c r="V182" s="12">
        <v>3</v>
      </c>
      <c r="W182" s="12">
        <v>4</v>
      </c>
      <c r="X182" s="12" t="s">
        <v>1552</v>
      </c>
    </row>
    <row r="183" spans="2:24" ht="28.8" x14ac:dyDescent="0.3">
      <c r="B183" s="12" t="s">
        <v>1105</v>
      </c>
      <c r="C183" s="12" t="s">
        <v>304</v>
      </c>
      <c r="D183" s="12" t="s">
        <v>330</v>
      </c>
      <c r="E183" s="12" t="s">
        <v>2837</v>
      </c>
      <c r="F183" s="12" t="s">
        <v>2952</v>
      </c>
      <c r="G183" s="12" t="s">
        <v>2955</v>
      </c>
      <c r="H183" s="12" t="s">
        <v>1536</v>
      </c>
      <c r="I183" s="12" t="s">
        <v>1157</v>
      </c>
      <c r="J183" s="12" t="s">
        <v>259</v>
      </c>
      <c r="K183" s="12" t="s">
        <v>2846</v>
      </c>
      <c r="L183" s="12" t="s">
        <v>1532</v>
      </c>
      <c r="M183" s="12" t="s">
        <v>1169</v>
      </c>
      <c r="N183" s="12" t="s">
        <v>1110</v>
      </c>
      <c r="O183" s="12" t="s">
        <v>1157</v>
      </c>
      <c r="P183" s="12" t="s">
        <v>1170</v>
      </c>
      <c r="Q183" s="116">
        <v>539.37</v>
      </c>
      <c r="R183" s="116">
        <v>170.5275</v>
      </c>
      <c r="S183" s="116">
        <v>368.84249999999997</v>
      </c>
      <c r="T183" s="120">
        <v>0.68383948000000006</v>
      </c>
      <c r="U183" s="12" t="s">
        <v>722</v>
      </c>
      <c r="V183" s="12">
        <v>4</v>
      </c>
      <c r="W183" s="12">
        <v>1</v>
      </c>
      <c r="X183" s="12" t="s">
        <v>1552</v>
      </c>
    </row>
    <row r="184" spans="2:24" ht="28.8" x14ac:dyDescent="0.3">
      <c r="B184" s="12" t="s">
        <v>1105</v>
      </c>
      <c r="C184" s="12" t="s">
        <v>304</v>
      </c>
      <c r="D184" s="12" t="s">
        <v>330</v>
      </c>
      <c r="E184" s="12" t="s">
        <v>2837</v>
      </c>
      <c r="F184" s="12" t="s">
        <v>2952</v>
      </c>
      <c r="G184" s="12" t="s">
        <v>2955</v>
      </c>
      <c r="H184" s="12" t="s">
        <v>1536</v>
      </c>
      <c r="I184" s="12" t="s">
        <v>1157</v>
      </c>
      <c r="J184" s="12" t="s">
        <v>254</v>
      </c>
      <c r="K184" s="12" t="s">
        <v>2846</v>
      </c>
      <c r="L184" s="12" t="s">
        <v>1532</v>
      </c>
      <c r="M184" s="12" t="s">
        <v>1169</v>
      </c>
      <c r="N184" s="12" t="s">
        <v>1110</v>
      </c>
      <c r="O184" s="12" t="s">
        <v>1157</v>
      </c>
      <c r="P184" s="12" t="s">
        <v>1170</v>
      </c>
      <c r="Q184" s="116">
        <v>539.37</v>
      </c>
      <c r="R184" s="116">
        <v>172.73099999999999</v>
      </c>
      <c r="S184" s="116">
        <v>366.63900000000001</v>
      </c>
      <c r="T184" s="120">
        <v>0.67975416</v>
      </c>
      <c r="U184" s="12" t="s">
        <v>722</v>
      </c>
      <c r="V184" s="12">
        <v>1</v>
      </c>
      <c r="W184" s="12">
        <v>2</v>
      </c>
      <c r="X184" s="12" t="s">
        <v>1552</v>
      </c>
    </row>
    <row r="185" spans="2:24" ht="28.8" x14ac:dyDescent="0.3">
      <c r="B185" s="12" t="s">
        <v>1105</v>
      </c>
      <c r="C185" s="12" t="s">
        <v>304</v>
      </c>
      <c r="D185" s="12" t="s">
        <v>330</v>
      </c>
      <c r="E185" s="12" t="s">
        <v>2837</v>
      </c>
      <c r="F185" s="12" t="s">
        <v>2952</v>
      </c>
      <c r="G185" s="12" t="s">
        <v>2955</v>
      </c>
      <c r="H185" s="12" t="s">
        <v>1536</v>
      </c>
      <c r="I185" s="12" t="s">
        <v>1157</v>
      </c>
      <c r="J185" s="12" t="s">
        <v>249</v>
      </c>
      <c r="K185" s="12" t="s">
        <v>1531</v>
      </c>
      <c r="L185" s="12" t="s">
        <v>1532</v>
      </c>
      <c r="M185" s="12" t="s">
        <v>1169</v>
      </c>
      <c r="N185" s="12" t="s">
        <v>1110</v>
      </c>
      <c r="O185" s="12" t="s">
        <v>1157</v>
      </c>
      <c r="P185" s="12" t="s">
        <v>1170</v>
      </c>
      <c r="Q185" s="116">
        <v>539.37</v>
      </c>
      <c r="R185" s="116">
        <v>496.041</v>
      </c>
      <c r="S185" s="116">
        <v>43.329000000000001</v>
      </c>
      <c r="T185" s="120">
        <v>8.0332609999999999E-2</v>
      </c>
      <c r="U185" s="12" t="s">
        <v>722</v>
      </c>
      <c r="V185" s="12">
        <v>2</v>
      </c>
      <c r="W185" s="12">
        <v>3</v>
      </c>
      <c r="X185" s="12" t="s">
        <v>1552</v>
      </c>
    </row>
    <row r="186" spans="2:24" ht="28.8" x14ac:dyDescent="0.3">
      <c r="B186" s="12" t="s">
        <v>1105</v>
      </c>
      <c r="C186" s="12" t="s">
        <v>304</v>
      </c>
      <c r="D186" s="12" t="s">
        <v>330</v>
      </c>
      <c r="E186" s="12" t="s">
        <v>2837</v>
      </c>
      <c r="F186" s="12" t="s">
        <v>2952</v>
      </c>
      <c r="G186" s="12" t="s">
        <v>2955</v>
      </c>
      <c r="H186" s="12" t="s">
        <v>1536</v>
      </c>
      <c r="I186" s="12" t="s">
        <v>1157</v>
      </c>
      <c r="J186" s="12" t="s">
        <v>251</v>
      </c>
      <c r="K186" s="12" t="s">
        <v>1531</v>
      </c>
      <c r="L186" s="12" t="s">
        <v>2898</v>
      </c>
      <c r="M186" s="12" t="s">
        <v>1169</v>
      </c>
      <c r="N186" s="12" t="s">
        <v>1110</v>
      </c>
      <c r="O186" s="12" t="s">
        <v>1157</v>
      </c>
      <c r="P186" s="12" t="s">
        <v>1170</v>
      </c>
      <c r="Q186" s="116">
        <v>539.37</v>
      </c>
      <c r="R186" s="116">
        <v>653.09789999999998</v>
      </c>
      <c r="S186" s="116">
        <v>-113.72790000000001</v>
      </c>
      <c r="T186" s="120">
        <v>-0.21085322000000001</v>
      </c>
      <c r="U186" s="12" t="s">
        <v>722</v>
      </c>
      <c r="V186" s="12">
        <v>3</v>
      </c>
      <c r="W186" s="12">
        <v>4</v>
      </c>
      <c r="X186" s="12" t="s">
        <v>1552</v>
      </c>
    </row>
    <row r="187" spans="2:24" ht="28.8" x14ac:dyDescent="0.3">
      <c r="B187" s="12" t="s">
        <v>1105</v>
      </c>
      <c r="C187" s="12" t="s">
        <v>304</v>
      </c>
      <c r="D187" s="12" t="s">
        <v>330</v>
      </c>
      <c r="E187" s="12" t="s">
        <v>2837</v>
      </c>
      <c r="F187" s="12" t="s">
        <v>2952</v>
      </c>
      <c r="G187" s="12" t="s">
        <v>2955</v>
      </c>
      <c r="H187" s="12" t="s">
        <v>1536</v>
      </c>
      <c r="I187" s="12" t="s">
        <v>1111</v>
      </c>
      <c r="J187" s="12" t="s">
        <v>246</v>
      </c>
      <c r="K187" s="12" t="s">
        <v>1531</v>
      </c>
      <c r="L187" s="12" t="s">
        <v>2898</v>
      </c>
      <c r="M187" s="12" t="s">
        <v>1175</v>
      </c>
      <c r="N187" s="12" t="s">
        <v>1176</v>
      </c>
      <c r="O187" s="12" t="s">
        <v>1111</v>
      </c>
      <c r="P187" s="12" t="s">
        <v>1177</v>
      </c>
      <c r="Q187" s="116">
        <v>263.36399999999998</v>
      </c>
      <c r="R187" s="116">
        <v>191.20920000000001</v>
      </c>
      <c r="S187" s="116">
        <v>72.154799999999994</v>
      </c>
      <c r="T187" s="120">
        <v>0.27397366000000001</v>
      </c>
      <c r="U187" s="12" t="s">
        <v>722</v>
      </c>
      <c r="V187" s="12">
        <v>2</v>
      </c>
      <c r="W187" s="12">
        <v>1</v>
      </c>
      <c r="X187" s="12" t="s">
        <v>1552</v>
      </c>
    </row>
    <row r="188" spans="2:24" ht="28.8" x14ac:dyDescent="0.3">
      <c r="B188" s="12" t="s">
        <v>1105</v>
      </c>
      <c r="C188" s="12" t="s">
        <v>304</v>
      </c>
      <c r="D188" s="12" t="s">
        <v>330</v>
      </c>
      <c r="E188" s="12" t="s">
        <v>2837</v>
      </c>
      <c r="F188" s="12" t="s">
        <v>2952</v>
      </c>
      <c r="G188" s="12" t="s">
        <v>2955</v>
      </c>
      <c r="H188" s="12" t="s">
        <v>1536</v>
      </c>
      <c r="I188" s="12" t="s">
        <v>1111</v>
      </c>
      <c r="J188" s="12" t="s">
        <v>251</v>
      </c>
      <c r="K188" s="12" t="s">
        <v>1531</v>
      </c>
      <c r="L188" s="12" t="s">
        <v>2898</v>
      </c>
      <c r="M188" s="12" t="s">
        <v>1175</v>
      </c>
      <c r="N188" s="12" t="s">
        <v>1176</v>
      </c>
      <c r="O188" s="12" t="s">
        <v>1111</v>
      </c>
      <c r="P188" s="12" t="s">
        <v>1177</v>
      </c>
      <c r="Q188" s="116">
        <v>263.36399999999998</v>
      </c>
      <c r="R188" s="116">
        <v>235.5384</v>
      </c>
      <c r="S188" s="116">
        <v>27.825600000000001</v>
      </c>
      <c r="T188" s="120">
        <v>0.10565453</v>
      </c>
      <c r="U188" s="12" t="s">
        <v>722</v>
      </c>
      <c r="V188" s="12">
        <v>3</v>
      </c>
      <c r="W188" s="12">
        <v>2</v>
      </c>
      <c r="X188" s="12" t="s">
        <v>1552</v>
      </c>
    </row>
    <row r="189" spans="2:24" ht="28.8" x14ac:dyDescent="0.3">
      <c r="B189" s="12" t="s">
        <v>1105</v>
      </c>
      <c r="C189" s="12" t="s">
        <v>304</v>
      </c>
      <c r="D189" s="12" t="s">
        <v>330</v>
      </c>
      <c r="E189" s="12" t="s">
        <v>2837</v>
      </c>
      <c r="F189" s="12" t="s">
        <v>2952</v>
      </c>
      <c r="G189" s="12" t="s">
        <v>2955</v>
      </c>
      <c r="H189" s="12" t="s">
        <v>1536</v>
      </c>
      <c r="I189" s="12" t="s">
        <v>1111</v>
      </c>
      <c r="J189" s="12" t="s">
        <v>260</v>
      </c>
      <c r="K189" s="12" t="s">
        <v>2846</v>
      </c>
      <c r="L189" s="12" t="s">
        <v>2898</v>
      </c>
      <c r="M189" s="12" t="s">
        <v>1175</v>
      </c>
      <c r="N189" s="12" t="s">
        <v>1176</v>
      </c>
      <c r="O189" s="12" t="s">
        <v>1111</v>
      </c>
      <c r="P189" s="12" t="s">
        <v>1177</v>
      </c>
      <c r="Q189" s="116">
        <v>263.36399999999998</v>
      </c>
      <c r="R189" s="116">
        <v>298.26839999999999</v>
      </c>
      <c r="S189" s="116">
        <v>-34.904400000000003</v>
      </c>
      <c r="T189" s="120">
        <v>-0.13253292</v>
      </c>
      <c r="U189" s="12" t="s">
        <v>722</v>
      </c>
      <c r="V189" s="12">
        <v>4</v>
      </c>
      <c r="W189" s="12">
        <v>3</v>
      </c>
      <c r="X189" s="12" t="s">
        <v>1552</v>
      </c>
    </row>
    <row r="190" spans="2:24" ht="28.8" x14ac:dyDescent="0.3">
      <c r="B190" s="12" t="s">
        <v>1105</v>
      </c>
      <c r="C190" s="12" t="s">
        <v>304</v>
      </c>
      <c r="D190" s="12" t="s">
        <v>330</v>
      </c>
      <c r="E190" s="12" t="s">
        <v>2837</v>
      </c>
      <c r="F190" s="12" t="s">
        <v>2952</v>
      </c>
      <c r="G190" s="12" t="s">
        <v>2955</v>
      </c>
      <c r="H190" s="12" t="s">
        <v>1536</v>
      </c>
      <c r="I190" s="12" t="s">
        <v>1111</v>
      </c>
      <c r="J190" s="12" t="s">
        <v>259</v>
      </c>
      <c r="K190" s="12" t="s">
        <v>2846</v>
      </c>
      <c r="L190" s="12" t="s">
        <v>1532</v>
      </c>
      <c r="M190" s="12" t="s">
        <v>1175</v>
      </c>
      <c r="N190" s="12" t="s">
        <v>1176</v>
      </c>
      <c r="O190" s="12" t="s">
        <v>1111</v>
      </c>
      <c r="P190" s="12" t="s">
        <v>1177</v>
      </c>
      <c r="Q190" s="116">
        <v>263.36399999999998</v>
      </c>
      <c r="R190" s="116">
        <v>379.6848</v>
      </c>
      <c r="S190" s="116">
        <v>-116.32080000000001</v>
      </c>
      <c r="T190" s="120">
        <v>-0.44167311999999997</v>
      </c>
      <c r="U190" s="12" t="s">
        <v>722</v>
      </c>
      <c r="V190" s="12">
        <v>1</v>
      </c>
      <c r="W190" s="12">
        <v>4</v>
      </c>
      <c r="X190" s="12" t="s">
        <v>1552</v>
      </c>
    </row>
    <row r="191" spans="2:24" ht="28.8" x14ac:dyDescent="0.3">
      <c r="B191" s="12" t="s">
        <v>1105</v>
      </c>
      <c r="C191" s="12" t="s">
        <v>304</v>
      </c>
      <c r="D191" s="12" t="s">
        <v>330</v>
      </c>
      <c r="E191" s="12" t="s">
        <v>2837</v>
      </c>
      <c r="F191" s="12" t="s">
        <v>2952</v>
      </c>
      <c r="G191" s="12" t="s">
        <v>2955</v>
      </c>
      <c r="H191" s="12" t="s">
        <v>1536</v>
      </c>
      <c r="I191" s="12" t="s">
        <v>1111</v>
      </c>
      <c r="J191" s="12" t="s">
        <v>246</v>
      </c>
      <c r="K191" s="12" t="s">
        <v>1531</v>
      </c>
      <c r="L191" s="12" t="s">
        <v>2898</v>
      </c>
      <c r="M191" s="12" t="s">
        <v>1181</v>
      </c>
      <c r="N191" s="12" t="s">
        <v>1176</v>
      </c>
      <c r="O191" s="12" t="s">
        <v>1111</v>
      </c>
      <c r="P191" s="12" t="s">
        <v>1182</v>
      </c>
      <c r="Q191" s="116">
        <v>598.37850000000003</v>
      </c>
      <c r="R191" s="116">
        <v>425.02949999999998</v>
      </c>
      <c r="S191" s="116">
        <v>173.34899999999999</v>
      </c>
      <c r="T191" s="120">
        <v>0.28969791</v>
      </c>
      <c r="U191" s="12" t="s">
        <v>722</v>
      </c>
      <c r="V191" s="12">
        <v>2</v>
      </c>
      <c r="W191" s="12">
        <v>1</v>
      </c>
      <c r="X191" s="12" t="s">
        <v>1552</v>
      </c>
    </row>
    <row r="192" spans="2:24" ht="28.8" x14ac:dyDescent="0.3">
      <c r="B192" s="12" t="s">
        <v>1105</v>
      </c>
      <c r="C192" s="12" t="s">
        <v>304</v>
      </c>
      <c r="D192" s="12" t="s">
        <v>330</v>
      </c>
      <c r="E192" s="12" t="s">
        <v>2837</v>
      </c>
      <c r="F192" s="12" t="s">
        <v>2952</v>
      </c>
      <c r="G192" s="12" t="s">
        <v>2955</v>
      </c>
      <c r="H192" s="12" t="s">
        <v>1536</v>
      </c>
      <c r="I192" s="12" t="s">
        <v>1111</v>
      </c>
      <c r="J192" s="12" t="s">
        <v>259</v>
      </c>
      <c r="K192" s="12" t="s">
        <v>2846</v>
      </c>
      <c r="L192" s="12" t="s">
        <v>1532</v>
      </c>
      <c r="M192" s="12" t="s">
        <v>1181</v>
      </c>
      <c r="N192" s="12" t="s">
        <v>1176</v>
      </c>
      <c r="O192" s="12" t="s">
        <v>1111</v>
      </c>
      <c r="P192" s="12" t="s">
        <v>1182</v>
      </c>
      <c r="Q192" s="116">
        <v>598.37850000000003</v>
      </c>
      <c r="R192" s="116">
        <v>689.93520000000001</v>
      </c>
      <c r="S192" s="116">
        <v>-91.556700000000006</v>
      </c>
      <c r="T192" s="120">
        <v>-0.15300800000000001</v>
      </c>
      <c r="U192" s="12" t="s">
        <v>722</v>
      </c>
      <c r="V192" s="12">
        <v>1</v>
      </c>
      <c r="W192" s="12">
        <v>2</v>
      </c>
      <c r="X192" s="12" t="s">
        <v>1552</v>
      </c>
    </row>
    <row r="193" spans="2:24" ht="28.8" x14ac:dyDescent="0.3">
      <c r="B193" s="12" t="s">
        <v>1105</v>
      </c>
      <c r="C193" s="12" t="s">
        <v>304</v>
      </c>
      <c r="D193" s="12" t="s">
        <v>330</v>
      </c>
      <c r="E193" s="12" t="s">
        <v>2837</v>
      </c>
      <c r="F193" s="12" t="s">
        <v>2952</v>
      </c>
      <c r="G193" s="12" t="s">
        <v>2955</v>
      </c>
      <c r="H193" s="12" t="s">
        <v>1536</v>
      </c>
      <c r="I193" s="12" t="s">
        <v>1111</v>
      </c>
      <c r="J193" s="12" t="s">
        <v>251</v>
      </c>
      <c r="K193" s="12" t="s">
        <v>1531</v>
      </c>
      <c r="L193" s="12" t="s">
        <v>2898</v>
      </c>
      <c r="M193" s="12" t="s">
        <v>1181</v>
      </c>
      <c r="N193" s="12" t="s">
        <v>1176</v>
      </c>
      <c r="O193" s="12" t="s">
        <v>1111</v>
      </c>
      <c r="P193" s="12" t="s">
        <v>1182</v>
      </c>
      <c r="Q193" s="116">
        <v>598.37850000000003</v>
      </c>
      <c r="R193" s="116">
        <v>705.10709999999995</v>
      </c>
      <c r="S193" s="116">
        <v>-106.7286</v>
      </c>
      <c r="T193" s="120">
        <v>-0.17836303000000001</v>
      </c>
      <c r="U193" s="12" t="s">
        <v>722</v>
      </c>
      <c r="V193" s="12">
        <v>3</v>
      </c>
      <c r="W193" s="12">
        <v>3</v>
      </c>
      <c r="X193" s="12" t="s">
        <v>1552</v>
      </c>
    </row>
    <row r="194" spans="2:24" ht="28.8" x14ac:dyDescent="0.3">
      <c r="B194" s="12" t="s">
        <v>1105</v>
      </c>
      <c r="C194" s="12" t="s">
        <v>304</v>
      </c>
      <c r="D194" s="12" t="s">
        <v>330</v>
      </c>
      <c r="E194" s="12" t="s">
        <v>2837</v>
      </c>
      <c r="F194" s="12" t="s">
        <v>2952</v>
      </c>
      <c r="G194" s="12" t="s">
        <v>2955</v>
      </c>
      <c r="H194" s="12" t="s">
        <v>1536</v>
      </c>
      <c r="I194" s="12" t="s">
        <v>1111</v>
      </c>
      <c r="J194" s="12" t="s">
        <v>260</v>
      </c>
      <c r="K194" s="12" t="s">
        <v>2846</v>
      </c>
      <c r="L194" s="12" t="s">
        <v>2898</v>
      </c>
      <c r="M194" s="12" t="s">
        <v>1181</v>
      </c>
      <c r="N194" s="12" t="s">
        <v>1176</v>
      </c>
      <c r="O194" s="12" t="s">
        <v>1111</v>
      </c>
      <c r="P194" s="12" t="s">
        <v>1182</v>
      </c>
      <c r="Q194" s="116">
        <v>598.37850000000003</v>
      </c>
      <c r="R194" s="116">
        <v>736.40880000000004</v>
      </c>
      <c r="S194" s="116">
        <v>-138.03030000000001</v>
      </c>
      <c r="T194" s="120">
        <v>-0.23067389999999999</v>
      </c>
      <c r="U194" s="12" t="s">
        <v>722</v>
      </c>
      <c r="V194" s="12">
        <v>4</v>
      </c>
      <c r="W194" s="12">
        <v>4</v>
      </c>
      <c r="X194" s="12" t="s">
        <v>1552</v>
      </c>
    </row>
    <row r="195" spans="2:24" ht="28.8" x14ac:dyDescent="0.3">
      <c r="B195" s="12" t="s">
        <v>1105</v>
      </c>
      <c r="C195" s="12" t="s">
        <v>304</v>
      </c>
      <c r="D195" s="12" t="s">
        <v>330</v>
      </c>
      <c r="E195" s="12" t="s">
        <v>2837</v>
      </c>
      <c r="F195" s="12" t="s">
        <v>2952</v>
      </c>
      <c r="G195" s="12" t="s">
        <v>2955</v>
      </c>
      <c r="H195" s="12" t="s">
        <v>1536</v>
      </c>
      <c r="I195" s="12" t="s">
        <v>1111</v>
      </c>
      <c r="J195" s="12" t="s">
        <v>260</v>
      </c>
      <c r="K195" s="12" t="s">
        <v>2846</v>
      </c>
      <c r="L195" s="12" t="s">
        <v>2898</v>
      </c>
      <c r="M195" s="12" t="s">
        <v>1185</v>
      </c>
      <c r="N195" s="12" t="s">
        <v>1176</v>
      </c>
      <c r="O195" s="12" t="s">
        <v>1111</v>
      </c>
      <c r="P195" s="12" t="s">
        <v>1186</v>
      </c>
      <c r="Q195" s="116">
        <v>703.06200000000001</v>
      </c>
      <c r="R195" s="116">
        <v>402.89780000000002</v>
      </c>
      <c r="S195" s="116">
        <v>300.16419999999999</v>
      </c>
      <c r="T195" s="120">
        <v>0.42693845000000002</v>
      </c>
      <c r="U195" s="12" t="s">
        <v>722</v>
      </c>
      <c r="V195" s="12">
        <v>4</v>
      </c>
      <c r="W195" s="12">
        <v>1</v>
      </c>
      <c r="X195" s="12" t="s">
        <v>1552</v>
      </c>
    </row>
    <row r="196" spans="2:24" ht="28.8" x14ac:dyDescent="0.3">
      <c r="B196" s="12" t="s">
        <v>1105</v>
      </c>
      <c r="C196" s="12" t="s">
        <v>304</v>
      </c>
      <c r="D196" s="12" t="s">
        <v>330</v>
      </c>
      <c r="E196" s="12" t="s">
        <v>2837</v>
      </c>
      <c r="F196" s="12" t="s">
        <v>2952</v>
      </c>
      <c r="G196" s="12" t="s">
        <v>2955</v>
      </c>
      <c r="H196" s="12" t="s">
        <v>1536</v>
      </c>
      <c r="I196" s="12" t="s">
        <v>1111</v>
      </c>
      <c r="J196" s="12" t="s">
        <v>246</v>
      </c>
      <c r="K196" s="12" t="s">
        <v>1531</v>
      </c>
      <c r="L196" s="12" t="s">
        <v>2898</v>
      </c>
      <c r="M196" s="12" t="s">
        <v>1185</v>
      </c>
      <c r="N196" s="12" t="s">
        <v>1176</v>
      </c>
      <c r="O196" s="12" t="s">
        <v>1111</v>
      </c>
      <c r="P196" s="12" t="s">
        <v>1186</v>
      </c>
      <c r="Q196" s="116">
        <v>703.06200000000001</v>
      </c>
      <c r="R196" s="116">
        <v>653.35310000000004</v>
      </c>
      <c r="S196" s="116">
        <v>49.7089</v>
      </c>
      <c r="T196" s="120">
        <v>7.0703440000000006E-2</v>
      </c>
      <c r="U196" s="12" t="s">
        <v>722</v>
      </c>
      <c r="V196" s="12">
        <v>2</v>
      </c>
      <c r="W196" s="12">
        <v>2</v>
      </c>
      <c r="X196" s="12" t="s">
        <v>1552</v>
      </c>
    </row>
    <row r="197" spans="2:24" ht="28.8" x14ac:dyDescent="0.3">
      <c r="B197" s="12" t="s">
        <v>1105</v>
      </c>
      <c r="C197" s="12" t="s">
        <v>304</v>
      </c>
      <c r="D197" s="12" t="s">
        <v>330</v>
      </c>
      <c r="E197" s="12" t="s">
        <v>2837</v>
      </c>
      <c r="F197" s="12" t="s">
        <v>2952</v>
      </c>
      <c r="G197" s="12" t="s">
        <v>2955</v>
      </c>
      <c r="H197" s="12" t="s">
        <v>1536</v>
      </c>
      <c r="I197" s="12" t="s">
        <v>1111</v>
      </c>
      <c r="J197" s="12" t="s">
        <v>251</v>
      </c>
      <c r="K197" s="12" t="s">
        <v>1531</v>
      </c>
      <c r="L197" s="12" t="s">
        <v>2898</v>
      </c>
      <c r="M197" s="12" t="s">
        <v>1185</v>
      </c>
      <c r="N197" s="12" t="s">
        <v>1176</v>
      </c>
      <c r="O197" s="12" t="s">
        <v>1111</v>
      </c>
      <c r="P197" s="12" t="s">
        <v>1186</v>
      </c>
      <c r="Q197" s="116">
        <v>703.06200000000001</v>
      </c>
      <c r="R197" s="116">
        <v>1042.6786</v>
      </c>
      <c r="S197" s="116">
        <v>-339.61660000000001</v>
      </c>
      <c r="T197" s="120">
        <v>-0.48305355999999999</v>
      </c>
      <c r="U197" s="12" t="s">
        <v>722</v>
      </c>
      <c r="V197" s="12">
        <v>3</v>
      </c>
      <c r="W197" s="12">
        <v>3</v>
      </c>
      <c r="X197" s="12" t="s">
        <v>1552</v>
      </c>
    </row>
    <row r="198" spans="2:24" ht="28.8" x14ac:dyDescent="0.3">
      <c r="B198" s="12" t="s">
        <v>1105</v>
      </c>
      <c r="C198" s="12" t="s">
        <v>304</v>
      </c>
      <c r="D198" s="12" t="s">
        <v>330</v>
      </c>
      <c r="E198" s="12" t="s">
        <v>2837</v>
      </c>
      <c r="F198" s="12" t="s">
        <v>2952</v>
      </c>
      <c r="G198" s="12" t="s">
        <v>2955</v>
      </c>
      <c r="H198" s="12" t="s">
        <v>1536</v>
      </c>
      <c r="I198" s="12" t="s">
        <v>1111</v>
      </c>
      <c r="J198" s="12" t="s">
        <v>259</v>
      </c>
      <c r="K198" s="12" t="s">
        <v>2846</v>
      </c>
      <c r="L198" s="12" t="s">
        <v>1532</v>
      </c>
      <c r="M198" s="12" t="s">
        <v>1185</v>
      </c>
      <c r="N198" s="12" t="s">
        <v>1176</v>
      </c>
      <c r="O198" s="12" t="s">
        <v>1111</v>
      </c>
      <c r="P198" s="12" t="s">
        <v>1186</v>
      </c>
      <c r="Q198" s="116">
        <v>703.06200000000001</v>
      </c>
      <c r="R198" s="116">
        <v>1064.9619</v>
      </c>
      <c r="S198" s="116">
        <v>-361.8999</v>
      </c>
      <c r="T198" s="120">
        <v>-0.51474819999999999</v>
      </c>
      <c r="U198" s="12" t="s">
        <v>723</v>
      </c>
      <c r="V198" s="12">
        <v>1</v>
      </c>
      <c r="W198" s="12">
        <v>0</v>
      </c>
      <c r="X198" s="12" t="s">
        <v>1552</v>
      </c>
    </row>
    <row r="199" spans="2:24" ht="28.8" x14ac:dyDescent="0.3">
      <c r="B199" s="12" t="s">
        <v>1105</v>
      </c>
      <c r="C199" s="12" t="s">
        <v>304</v>
      </c>
      <c r="D199" s="12" t="s">
        <v>330</v>
      </c>
      <c r="E199" s="12" t="s">
        <v>2837</v>
      </c>
      <c r="F199" s="12" t="s">
        <v>2952</v>
      </c>
      <c r="G199" s="12" t="s">
        <v>2955</v>
      </c>
      <c r="H199" s="12" t="s">
        <v>1536</v>
      </c>
      <c r="I199" s="12" t="s">
        <v>1132</v>
      </c>
      <c r="J199" s="12" t="s">
        <v>260</v>
      </c>
      <c r="K199" s="12" t="s">
        <v>2846</v>
      </c>
      <c r="L199" s="12" t="s">
        <v>2898</v>
      </c>
      <c r="M199" s="12" t="s">
        <v>1189</v>
      </c>
      <c r="N199" s="12" t="s">
        <v>1176</v>
      </c>
      <c r="O199" s="12" t="s">
        <v>1132</v>
      </c>
      <c r="P199" s="12" t="s">
        <v>1190</v>
      </c>
      <c r="Q199" s="116">
        <v>1249.74</v>
      </c>
      <c r="R199" s="116">
        <v>756.10860000000002</v>
      </c>
      <c r="S199" s="116">
        <v>493.63139999999999</v>
      </c>
      <c r="T199" s="120">
        <v>0.39498728</v>
      </c>
      <c r="U199" s="12" t="s">
        <v>722</v>
      </c>
      <c r="V199" s="12">
        <v>1</v>
      </c>
      <c r="W199" s="12">
        <v>1</v>
      </c>
      <c r="X199" s="12" t="s">
        <v>1552</v>
      </c>
    </row>
    <row r="200" spans="2:24" ht="28.8" x14ac:dyDescent="0.3">
      <c r="B200" s="12" t="s">
        <v>1105</v>
      </c>
      <c r="C200" s="12" t="s">
        <v>304</v>
      </c>
      <c r="D200" s="12" t="s">
        <v>330</v>
      </c>
      <c r="E200" s="12" t="s">
        <v>2837</v>
      </c>
      <c r="F200" s="12" t="s">
        <v>2952</v>
      </c>
      <c r="G200" s="12" t="s">
        <v>2955</v>
      </c>
      <c r="H200" s="12" t="s">
        <v>1536</v>
      </c>
      <c r="I200" s="12" t="s">
        <v>1132</v>
      </c>
      <c r="J200" s="12" t="s">
        <v>259</v>
      </c>
      <c r="K200" s="12" t="s">
        <v>2846</v>
      </c>
      <c r="L200" s="12" t="s">
        <v>1532</v>
      </c>
      <c r="M200" s="12" t="s">
        <v>1189</v>
      </c>
      <c r="N200" s="12" t="s">
        <v>1176</v>
      </c>
      <c r="O200" s="12" t="s">
        <v>1132</v>
      </c>
      <c r="P200" s="12" t="s">
        <v>1190</v>
      </c>
      <c r="Q200" s="116">
        <v>1249.74</v>
      </c>
      <c r="R200" s="116">
        <v>1279.7909999999999</v>
      </c>
      <c r="S200" s="116">
        <v>-30.050999999999998</v>
      </c>
      <c r="T200" s="120">
        <v>-2.4045799999999999E-2</v>
      </c>
      <c r="U200" s="12" t="s">
        <v>722</v>
      </c>
      <c r="V200" s="12">
        <v>2</v>
      </c>
      <c r="W200" s="12">
        <v>2</v>
      </c>
      <c r="X200" s="12" t="s">
        <v>1552</v>
      </c>
    </row>
    <row r="201" spans="2:24" ht="28.8" x14ac:dyDescent="0.3">
      <c r="B201" s="12" t="s">
        <v>1105</v>
      </c>
      <c r="C201" s="12" t="s">
        <v>304</v>
      </c>
      <c r="D201" s="12" t="s">
        <v>330</v>
      </c>
      <c r="E201" s="12" t="s">
        <v>2837</v>
      </c>
      <c r="F201" s="12" t="s">
        <v>2952</v>
      </c>
      <c r="G201" s="12" t="s">
        <v>2955</v>
      </c>
      <c r="H201" s="12" t="s">
        <v>1536</v>
      </c>
      <c r="I201" s="12" t="s">
        <v>1132</v>
      </c>
      <c r="J201" s="12" t="s">
        <v>259</v>
      </c>
      <c r="K201" s="12" t="s">
        <v>2846</v>
      </c>
      <c r="L201" s="12" t="s">
        <v>1532</v>
      </c>
      <c r="M201" s="12" t="s">
        <v>1193</v>
      </c>
      <c r="N201" s="12" t="s">
        <v>1176</v>
      </c>
      <c r="O201" s="12" t="s">
        <v>1132</v>
      </c>
      <c r="P201" s="12" t="s">
        <v>1194</v>
      </c>
      <c r="Q201" s="116">
        <v>149.68799999999999</v>
      </c>
      <c r="R201" s="116">
        <v>117.7848</v>
      </c>
      <c r="S201" s="116">
        <v>31.903199999999998</v>
      </c>
      <c r="T201" s="120">
        <v>0.21313130999999999</v>
      </c>
      <c r="U201" s="12" t="s">
        <v>722</v>
      </c>
      <c r="V201" s="12">
        <v>2</v>
      </c>
      <c r="W201" s="12">
        <v>1</v>
      </c>
      <c r="X201" s="12" t="s">
        <v>1552</v>
      </c>
    </row>
    <row r="202" spans="2:24" ht="28.8" x14ac:dyDescent="0.3">
      <c r="B202" s="12" t="s">
        <v>1105</v>
      </c>
      <c r="C202" s="12" t="s">
        <v>304</v>
      </c>
      <c r="D202" s="12" t="s">
        <v>330</v>
      </c>
      <c r="E202" s="12" t="s">
        <v>2837</v>
      </c>
      <c r="F202" s="12" t="s">
        <v>2952</v>
      </c>
      <c r="G202" s="12" t="s">
        <v>2955</v>
      </c>
      <c r="H202" s="12" t="s">
        <v>1536</v>
      </c>
      <c r="I202" s="12" t="s">
        <v>1132</v>
      </c>
      <c r="J202" s="12" t="s">
        <v>260</v>
      </c>
      <c r="K202" s="12" t="s">
        <v>2846</v>
      </c>
      <c r="L202" s="12" t="s">
        <v>2898</v>
      </c>
      <c r="M202" s="12" t="s">
        <v>1193</v>
      </c>
      <c r="N202" s="12" t="s">
        <v>1176</v>
      </c>
      <c r="O202" s="12" t="s">
        <v>1132</v>
      </c>
      <c r="P202" s="12" t="s">
        <v>1194</v>
      </c>
      <c r="Q202" s="116">
        <v>149.68799999999999</v>
      </c>
      <c r="R202" s="116">
        <v>240.71039999999999</v>
      </c>
      <c r="S202" s="116">
        <v>-91.022400000000005</v>
      </c>
      <c r="T202" s="120">
        <v>-0.60808081000000003</v>
      </c>
      <c r="U202" s="12" t="s">
        <v>723</v>
      </c>
      <c r="V202" s="12">
        <v>1</v>
      </c>
      <c r="W202" s="12">
        <v>0</v>
      </c>
      <c r="X202" s="12" t="s">
        <v>1552</v>
      </c>
    </row>
    <row r="203" spans="2:24" ht="28.8" x14ac:dyDescent="0.3">
      <c r="B203" s="12" t="s">
        <v>1105</v>
      </c>
      <c r="C203" s="12" t="s">
        <v>304</v>
      </c>
      <c r="D203" s="12" t="s">
        <v>330</v>
      </c>
      <c r="E203" s="12" t="s">
        <v>2837</v>
      </c>
      <c r="F203" s="12" t="s">
        <v>2952</v>
      </c>
      <c r="G203" s="12" t="s">
        <v>2955</v>
      </c>
      <c r="H203" s="12" t="s">
        <v>1536</v>
      </c>
      <c r="I203" s="12" t="s">
        <v>1132</v>
      </c>
      <c r="J203" s="12" t="s">
        <v>259</v>
      </c>
      <c r="K203" s="12" t="s">
        <v>2846</v>
      </c>
      <c r="L203" s="12" t="s">
        <v>1532</v>
      </c>
      <c r="M203" s="12" t="s">
        <v>1197</v>
      </c>
      <c r="N203" s="12" t="s">
        <v>1176</v>
      </c>
      <c r="O203" s="12" t="s">
        <v>1132</v>
      </c>
      <c r="P203" s="12" t="s">
        <v>1198</v>
      </c>
      <c r="Q203" s="116">
        <v>410.29199999999997</v>
      </c>
      <c r="R203" s="116">
        <v>341.74470000000002</v>
      </c>
      <c r="S203" s="116">
        <v>68.547300000000007</v>
      </c>
      <c r="T203" s="120">
        <v>0.16706955000000001</v>
      </c>
      <c r="U203" s="12" t="s">
        <v>722</v>
      </c>
      <c r="V203" s="12">
        <v>2</v>
      </c>
      <c r="W203" s="12">
        <v>1</v>
      </c>
      <c r="X203" s="12" t="s">
        <v>1552</v>
      </c>
    </row>
    <row r="204" spans="2:24" ht="28.8" x14ac:dyDescent="0.3">
      <c r="B204" s="12" t="s">
        <v>1105</v>
      </c>
      <c r="C204" s="12" t="s">
        <v>304</v>
      </c>
      <c r="D204" s="12" t="s">
        <v>330</v>
      </c>
      <c r="E204" s="12" t="s">
        <v>2837</v>
      </c>
      <c r="F204" s="12" t="s">
        <v>2952</v>
      </c>
      <c r="G204" s="12" t="s">
        <v>2955</v>
      </c>
      <c r="H204" s="12" t="s">
        <v>1536</v>
      </c>
      <c r="I204" s="12" t="s">
        <v>1132</v>
      </c>
      <c r="J204" s="12" t="s">
        <v>260</v>
      </c>
      <c r="K204" s="12" t="s">
        <v>2846</v>
      </c>
      <c r="L204" s="12" t="s">
        <v>2898</v>
      </c>
      <c r="M204" s="12" t="s">
        <v>1197</v>
      </c>
      <c r="N204" s="12" t="s">
        <v>1176</v>
      </c>
      <c r="O204" s="12" t="s">
        <v>1132</v>
      </c>
      <c r="P204" s="12" t="s">
        <v>1198</v>
      </c>
      <c r="Q204" s="116">
        <v>410.29199999999997</v>
      </c>
      <c r="R204" s="116">
        <v>403.29719999999998</v>
      </c>
      <c r="S204" s="116">
        <v>6.9947999999999997</v>
      </c>
      <c r="T204" s="120">
        <v>1.704835E-2</v>
      </c>
      <c r="U204" s="12" t="s">
        <v>722</v>
      </c>
      <c r="V204" s="12">
        <v>1</v>
      </c>
      <c r="W204" s="12">
        <v>2</v>
      </c>
      <c r="X204" s="12" t="s">
        <v>1552</v>
      </c>
    </row>
    <row r="205" spans="2:24" ht="28.8" x14ac:dyDescent="0.3">
      <c r="B205" s="12" t="s">
        <v>1105</v>
      </c>
      <c r="C205" s="12" t="s">
        <v>304</v>
      </c>
      <c r="D205" s="12" t="s">
        <v>330</v>
      </c>
      <c r="E205" s="12" t="s">
        <v>2837</v>
      </c>
      <c r="F205" s="12" t="s">
        <v>2952</v>
      </c>
      <c r="G205" s="12" t="s">
        <v>2955</v>
      </c>
      <c r="H205" s="12" t="s">
        <v>1536</v>
      </c>
      <c r="I205" s="12" t="s">
        <v>1132</v>
      </c>
      <c r="J205" s="12" t="s">
        <v>259</v>
      </c>
      <c r="K205" s="12" t="s">
        <v>2846</v>
      </c>
      <c r="L205" s="12" t="s">
        <v>1532</v>
      </c>
      <c r="M205" s="12" t="s">
        <v>1201</v>
      </c>
      <c r="N205" s="12" t="s">
        <v>1176</v>
      </c>
      <c r="O205" s="12" t="s">
        <v>1132</v>
      </c>
      <c r="P205" s="12" t="s">
        <v>1202</v>
      </c>
      <c r="Q205" s="116">
        <v>3558.12</v>
      </c>
      <c r="R205" s="116">
        <v>3682.4456</v>
      </c>
      <c r="S205" s="116">
        <v>-124.32559999999999</v>
      </c>
      <c r="T205" s="120">
        <v>-3.4941369999999999E-2</v>
      </c>
      <c r="U205" s="12" t="s">
        <v>722</v>
      </c>
      <c r="V205" s="12">
        <v>2</v>
      </c>
      <c r="W205" s="12">
        <v>1</v>
      </c>
      <c r="X205" s="12" t="s">
        <v>1552</v>
      </c>
    </row>
    <row r="206" spans="2:24" ht="28.8" x14ac:dyDescent="0.3">
      <c r="B206" s="12" t="s">
        <v>1105</v>
      </c>
      <c r="C206" s="12" t="s">
        <v>304</v>
      </c>
      <c r="D206" s="12" t="s">
        <v>330</v>
      </c>
      <c r="E206" s="12" t="s">
        <v>2837</v>
      </c>
      <c r="F206" s="12" t="s">
        <v>2952</v>
      </c>
      <c r="G206" s="12" t="s">
        <v>2955</v>
      </c>
      <c r="H206" s="12" t="s">
        <v>1536</v>
      </c>
      <c r="I206" s="12" t="s">
        <v>1132</v>
      </c>
      <c r="J206" s="12" t="s">
        <v>260</v>
      </c>
      <c r="K206" s="12" t="s">
        <v>2846</v>
      </c>
      <c r="L206" s="12" t="s">
        <v>2898</v>
      </c>
      <c r="M206" s="12" t="s">
        <v>1201</v>
      </c>
      <c r="N206" s="12" t="s">
        <v>1176</v>
      </c>
      <c r="O206" s="12" t="s">
        <v>1132</v>
      </c>
      <c r="P206" s="12" t="s">
        <v>1202</v>
      </c>
      <c r="Q206" s="116">
        <v>3558.12</v>
      </c>
      <c r="R206" s="116">
        <v>4930.0523999999996</v>
      </c>
      <c r="S206" s="116">
        <v>-1371.9323999999999</v>
      </c>
      <c r="T206" s="120">
        <v>-0.38557788999999998</v>
      </c>
      <c r="U206" s="12" t="s">
        <v>722</v>
      </c>
      <c r="V206" s="12">
        <v>1</v>
      </c>
      <c r="W206" s="12">
        <v>2</v>
      </c>
      <c r="X206" s="12" t="s">
        <v>1552</v>
      </c>
    </row>
    <row r="207" spans="2:24" ht="28.8" x14ac:dyDescent="0.3">
      <c r="B207" s="12" t="s">
        <v>1105</v>
      </c>
      <c r="C207" s="12" t="s">
        <v>304</v>
      </c>
      <c r="D207" s="12" t="s">
        <v>330</v>
      </c>
      <c r="E207" s="12" t="s">
        <v>2837</v>
      </c>
      <c r="F207" s="12" t="s">
        <v>2952</v>
      </c>
      <c r="G207" s="12" t="s">
        <v>2955</v>
      </c>
      <c r="H207" s="12" t="s">
        <v>1536</v>
      </c>
      <c r="I207" s="12" t="s">
        <v>1157</v>
      </c>
      <c r="J207" s="12" t="s">
        <v>251</v>
      </c>
      <c r="K207" s="12" t="s">
        <v>1531</v>
      </c>
      <c r="L207" s="12" t="s">
        <v>2898</v>
      </c>
      <c r="M207" s="12" t="s">
        <v>1205</v>
      </c>
      <c r="N207" s="12" t="s">
        <v>1176</v>
      </c>
      <c r="O207" s="12" t="s">
        <v>1157</v>
      </c>
      <c r="P207" s="12" t="s">
        <v>1206</v>
      </c>
      <c r="Q207" s="116">
        <v>1764.56</v>
      </c>
      <c r="R207" s="116">
        <v>853.23599999999999</v>
      </c>
      <c r="S207" s="116">
        <v>911.32399999999996</v>
      </c>
      <c r="T207" s="120">
        <v>0.51645962999999995</v>
      </c>
      <c r="U207" s="12" t="s">
        <v>722</v>
      </c>
      <c r="V207" s="12">
        <v>3</v>
      </c>
      <c r="W207" s="12">
        <v>1</v>
      </c>
      <c r="X207" s="12" t="s">
        <v>1552</v>
      </c>
    </row>
    <row r="208" spans="2:24" ht="28.8" x14ac:dyDescent="0.3">
      <c r="B208" s="12" t="s">
        <v>1105</v>
      </c>
      <c r="C208" s="12" t="s">
        <v>304</v>
      </c>
      <c r="D208" s="12" t="s">
        <v>330</v>
      </c>
      <c r="E208" s="12" t="s">
        <v>2837</v>
      </c>
      <c r="F208" s="12" t="s">
        <v>2952</v>
      </c>
      <c r="G208" s="12" t="s">
        <v>2955</v>
      </c>
      <c r="H208" s="12" t="s">
        <v>1536</v>
      </c>
      <c r="I208" s="12" t="s">
        <v>1157</v>
      </c>
      <c r="J208" s="12" t="s">
        <v>254</v>
      </c>
      <c r="K208" s="12" t="s">
        <v>2846</v>
      </c>
      <c r="L208" s="12" t="s">
        <v>1532</v>
      </c>
      <c r="M208" s="12" t="s">
        <v>1205</v>
      </c>
      <c r="N208" s="12" t="s">
        <v>1176</v>
      </c>
      <c r="O208" s="12" t="s">
        <v>1157</v>
      </c>
      <c r="P208" s="12" t="s">
        <v>1206</v>
      </c>
      <c r="Q208" s="116">
        <v>1764.56</v>
      </c>
      <c r="R208" s="116">
        <v>1342.1615999999999</v>
      </c>
      <c r="S208" s="116">
        <v>422.39839999999998</v>
      </c>
      <c r="T208" s="120">
        <v>0.23937887999999999</v>
      </c>
      <c r="U208" s="12" t="s">
        <v>722</v>
      </c>
      <c r="V208" s="12">
        <v>1</v>
      </c>
      <c r="W208" s="12">
        <v>2</v>
      </c>
      <c r="X208" s="12" t="s">
        <v>1552</v>
      </c>
    </row>
    <row r="209" spans="2:24" ht="28.8" x14ac:dyDescent="0.3">
      <c r="B209" s="12" t="s">
        <v>1105</v>
      </c>
      <c r="C209" s="12" t="s">
        <v>304</v>
      </c>
      <c r="D209" s="12" t="s">
        <v>330</v>
      </c>
      <c r="E209" s="12" t="s">
        <v>2837</v>
      </c>
      <c r="F209" s="12" t="s">
        <v>2952</v>
      </c>
      <c r="G209" s="12" t="s">
        <v>2955</v>
      </c>
      <c r="H209" s="12" t="s">
        <v>1536</v>
      </c>
      <c r="I209" s="12" t="s">
        <v>1157</v>
      </c>
      <c r="J209" s="12" t="s">
        <v>249</v>
      </c>
      <c r="K209" s="12" t="s">
        <v>1531</v>
      </c>
      <c r="L209" s="12" t="s">
        <v>1532</v>
      </c>
      <c r="M209" s="12" t="s">
        <v>1205</v>
      </c>
      <c r="N209" s="12" t="s">
        <v>1176</v>
      </c>
      <c r="O209" s="12" t="s">
        <v>1157</v>
      </c>
      <c r="P209" s="12" t="s">
        <v>1206</v>
      </c>
      <c r="Q209" s="116">
        <v>1764.56</v>
      </c>
      <c r="R209" s="116">
        <v>2412.433</v>
      </c>
      <c r="S209" s="116">
        <v>-647.87300000000005</v>
      </c>
      <c r="T209" s="120">
        <v>-0.36715839</v>
      </c>
      <c r="U209" s="12" t="s">
        <v>722</v>
      </c>
      <c r="V209" s="12">
        <v>2</v>
      </c>
      <c r="W209" s="12">
        <v>3</v>
      </c>
      <c r="X209" s="12" t="s">
        <v>1552</v>
      </c>
    </row>
    <row r="210" spans="2:24" ht="28.8" x14ac:dyDescent="0.3">
      <c r="B210" s="12" t="s">
        <v>1105</v>
      </c>
      <c r="C210" s="12" t="s">
        <v>304</v>
      </c>
      <c r="D210" s="12" t="s">
        <v>330</v>
      </c>
      <c r="E210" s="12" t="s">
        <v>2837</v>
      </c>
      <c r="F210" s="12" t="s">
        <v>2952</v>
      </c>
      <c r="G210" s="12" t="s">
        <v>2955</v>
      </c>
      <c r="H210" s="12" t="s">
        <v>1536</v>
      </c>
      <c r="I210" s="12" t="s">
        <v>1157</v>
      </c>
      <c r="J210" s="12" t="s">
        <v>259</v>
      </c>
      <c r="K210" s="12" t="s">
        <v>2846</v>
      </c>
      <c r="L210" s="12" t="s">
        <v>1532</v>
      </c>
      <c r="M210" s="12" t="s">
        <v>1205</v>
      </c>
      <c r="N210" s="12" t="s">
        <v>1176</v>
      </c>
      <c r="O210" s="12" t="s">
        <v>1157</v>
      </c>
      <c r="P210" s="12" t="s">
        <v>1206</v>
      </c>
      <c r="Q210" s="116">
        <v>1764.56</v>
      </c>
      <c r="R210" s="116">
        <v>2470.5210000000002</v>
      </c>
      <c r="S210" s="116">
        <v>-705.96100000000001</v>
      </c>
      <c r="T210" s="120">
        <v>-0.40007764000000001</v>
      </c>
      <c r="U210" s="12" t="s">
        <v>722</v>
      </c>
      <c r="V210" s="12">
        <v>4</v>
      </c>
      <c r="W210" s="12">
        <v>4</v>
      </c>
      <c r="X210" s="12" t="s">
        <v>1552</v>
      </c>
    </row>
    <row r="211" spans="2:24" ht="28.8" x14ac:dyDescent="0.3">
      <c r="B211" s="12" t="s">
        <v>1105</v>
      </c>
      <c r="C211" s="12" t="s">
        <v>304</v>
      </c>
      <c r="D211" s="12" t="s">
        <v>330</v>
      </c>
      <c r="E211" s="12" t="s">
        <v>2837</v>
      </c>
      <c r="F211" s="12" t="s">
        <v>2952</v>
      </c>
      <c r="G211" s="12" t="s">
        <v>2955</v>
      </c>
      <c r="H211" s="12" t="s">
        <v>1536</v>
      </c>
      <c r="I211" s="12" t="s">
        <v>1157</v>
      </c>
      <c r="J211" s="12" t="s">
        <v>254</v>
      </c>
      <c r="K211" s="12" t="s">
        <v>2846</v>
      </c>
      <c r="L211" s="12" t="s">
        <v>1532</v>
      </c>
      <c r="M211" s="12" t="s">
        <v>1209</v>
      </c>
      <c r="N211" s="12" t="s">
        <v>1176</v>
      </c>
      <c r="O211" s="12" t="s">
        <v>1157</v>
      </c>
      <c r="P211" s="12" t="s">
        <v>1210</v>
      </c>
      <c r="Q211" s="116">
        <v>6321.99</v>
      </c>
      <c r="R211" s="116">
        <v>2371.6976</v>
      </c>
      <c r="S211" s="116">
        <v>3950.2923999999998</v>
      </c>
      <c r="T211" s="120">
        <v>0.62484952000000005</v>
      </c>
      <c r="U211" s="12" t="s">
        <v>722</v>
      </c>
      <c r="V211" s="12">
        <v>1</v>
      </c>
      <c r="W211" s="12">
        <v>1</v>
      </c>
      <c r="X211" s="12" t="s">
        <v>1552</v>
      </c>
    </row>
    <row r="212" spans="2:24" ht="28.8" x14ac:dyDescent="0.3">
      <c r="B212" s="12" t="s">
        <v>1105</v>
      </c>
      <c r="C212" s="12" t="s">
        <v>304</v>
      </c>
      <c r="D212" s="12" t="s">
        <v>330</v>
      </c>
      <c r="E212" s="12" t="s">
        <v>2837</v>
      </c>
      <c r="F212" s="12" t="s">
        <v>2952</v>
      </c>
      <c r="G212" s="12" t="s">
        <v>2955</v>
      </c>
      <c r="H212" s="12" t="s">
        <v>1536</v>
      </c>
      <c r="I212" s="12" t="s">
        <v>1157</v>
      </c>
      <c r="J212" s="12" t="s">
        <v>249</v>
      </c>
      <c r="K212" s="12" t="s">
        <v>1531</v>
      </c>
      <c r="L212" s="12" t="s">
        <v>1532</v>
      </c>
      <c r="M212" s="12" t="s">
        <v>1209</v>
      </c>
      <c r="N212" s="12" t="s">
        <v>1176</v>
      </c>
      <c r="O212" s="12" t="s">
        <v>1157</v>
      </c>
      <c r="P212" s="12" t="s">
        <v>1210</v>
      </c>
      <c r="Q212" s="116">
        <v>6321.99</v>
      </c>
      <c r="R212" s="116">
        <v>3290.8094000000001</v>
      </c>
      <c r="S212" s="116">
        <v>3031.1806000000001</v>
      </c>
      <c r="T212" s="120">
        <v>0.47946621</v>
      </c>
      <c r="U212" s="12" t="s">
        <v>722</v>
      </c>
      <c r="V212" s="12">
        <v>2</v>
      </c>
      <c r="W212" s="12">
        <v>2</v>
      </c>
      <c r="X212" s="12" t="s">
        <v>1552</v>
      </c>
    </row>
    <row r="213" spans="2:24" ht="28.8" x14ac:dyDescent="0.3">
      <c r="B213" s="12" t="s">
        <v>1105</v>
      </c>
      <c r="C213" s="12" t="s">
        <v>304</v>
      </c>
      <c r="D213" s="12" t="s">
        <v>330</v>
      </c>
      <c r="E213" s="12" t="s">
        <v>2837</v>
      </c>
      <c r="F213" s="12" t="s">
        <v>2952</v>
      </c>
      <c r="G213" s="12" t="s">
        <v>2955</v>
      </c>
      <c r="H213" s="12" t="s">
        <v>1536</v>
      </c>
      <c r="I213" s="12" t="s">
        <v>1157</v>
      </c>
      <c r="J213" s="12" t="s">
        <v>259</v>
      </c>
      <c r="K213" s="12" t="s">
        <v>2846</v>
      </c>
      <c r="L213" s="12" t="s">
        <v>1532</v>
      </c>
      <c r="M213" s="12" t="s">
        <v>1209</v>
      </c>
      <c r="N213" s="12" t="s">
        <v>1176</v>
      </c>
      <c r="O213" s="12" t="s">
        <v>1157</v>
      </c>
      <c r="P213" s="12" t="s">
        <v>1210</v>
      </c>
      <c r="Q213" s="116">
        <v>6321.99</v>
      </c>
      <c r="R213" s="116">
        <v>3532.8472000000002</v>
      </c>
      <c r="S213" s="116">
        <v>2789.1428000000001</v>
      </c>
      <c r="T213" s="120">
        <v>0.44118115000000002</v>
      </c>
      <c r="U213" s="12" t="s">
        <v>722</v>
      </c>
      <c r="V213" s="12">
        <v>4</v>
      </c>
      <c r="W213" s="12">
        <v>3</v>
      </c>
      <c r="X213" s="12" t="s">
        <v>1552</v>
      </c>
    </row>
    <row r="214" spans="2:24" ht="28.8" x14ac:dyDescent="0.3">
      <c r="B214" s="12" t="s">
        <v>1105</v>
      </c>
      <c r="C214" s="12" t="s">
        <v>304</v>
      </c>
      <c r="D214" s="12" t="s">
        <v>330</v>
      </c>
      <c r="E214" s="12" t="s">
        <v>2837</v>
      </c>
      <c r="F214" s="12" t="s">
        <v>2952</v>
      </c>
      <c r="G214" s="12" t="s">
        <v>2955</v>
      </c>
      <c r="H214" s="12" t="s">
        <v>1536</v>
      </c>
      <c r="I214" s="12" t="s">
        <v>1157</v>
      </c>
      <c r="J214" s="12" t="s">
        <v>251</v>
      </c>
      <c r="K214" s="12" t="s">
        <v>1531</v>
      </c>
      <c r="L214" s="12" t="s">
        <v>2898</v>
      </c>
      <c r="M214" s="12" t="s">
        <v>1209</v>
      </c>
      <c r="N214" s="12" t="s">
        <v>1176</v>
      </c>
      <c r="O214" s="12" t="s">
        <v>1157</v>
      </c>
      <c r="P214" s="12" t="s">
        <v>1210</v>
      </c>
      <c r="Q214" s="116">
        <v>6321.99</v>
      </c>
      <c r="R214" s="116">
        <v>5916.1405000000004</v>
      </c>
      <c r="S214" s="116">
        <v>405.84949999999998</v>
      </c>
      <c r="T214" s="120">
        <v>6.419648E-2</v>
      </c>
      <c r="U214" s="12" t="s">
        <v>722</v>
      </c>
      <c r="V214" s="12">
        <v>3</v>
      </c>
      <c r="W214" s="12">
        <v>4</v>
      </c>
      <c r="X214" s="12" t="s">
        <v>1552</v>
      </c>
    </row>
    <row r="215" spans="2:24" ht="28.8" x14ac:dyDescent="0.3">
      <c r="B215" s="12" t="s">
        <v>1105</v>
      </c>
      <c r="C215" s="12" t="s">
        <v>304</v>
      </c>
      <c r="D215" s="12" t="s">
        <v>330</v>
      </c>
      <c r="E215" s="12" t="s">
        <v>2837</v>
      </c>
      <c r="F215" s="12" t="s">
        <v>2952</v>
      </c>
      <c r="G215" s="12" t="s">
        <v>2955</v>
      </c>
      <c r="H215" s="12" t="s">
        <v>1536</v>
      </c>
      <c r="I215" s="12" t="s">
        <v>1157</v>
      </c>
      <c r="J215" s="12" t="s">
        <v>254</v>
      </c>
      <c r="K215" s="12" t="s">
        <v>2846</v>
      </c>
      <c r="L215" s="12" t="s">
        <v>1532</v>
      </c>
      <c r="M215" s="12" t="s">
        <v>1213</v>
      </c>
      <c r="N215" s="12" t="s">
        <v>1176</v>
      </c>
      <c r="O215" s="12" t="s">
        <v>1157</v>
      </c>
      <c r="P215" s="12" t="s">
        <v>1214</v>
      </c>
      <c r="Q215" s="116">
        <v>7092.8</v>
      </c>
      <c r="R215" s="116">
        <v>7038.1779999999999</v>
      </c>
      <c r="S215" s="116">
        <v>54.622</v>
      </c>
      <c r="T215" s="120">
        <v>7.7010500000000001E-3</v>
      </c>
      <c r="U215" s="12" t="s">
        <v>722</v>
      </c>
      <c r="V215" s="12">
        <v>1</v>
      </c>
      <c r="W215" s="12">
        <v>1</v>
      </c>
      <c r="X215" s="12" t="s">
        <v>1552</v>
      </c>
    </row>
    <row r="216" spans="2:24" ht="28.8" x14ac:dyDescent="0.3">
      <c r="B216" s="12" t="s">
        <v>1105</v>
      </c>
      <c r="C216" s="12" t="s">
        <v>304</v>
      </c>
      <c r="D216" s="12" t="s">
        <v>330</v>
      </c>
      <c r="E216" s="12" t="s">
        <v>2837</v>
      </c>
      <c r="F216" s="12" t="s">
        <v>2952</v>
      </c>
      <c r="G216" s="12" t="s">
        <v>2955</v>
      </c>
      <c r="H216" s="12" t="s">
        <v>1536</v>
      </c>
      <c r="I216" s="12" t="s">
        <v>1157</v>
      </c>
      <c r="J216" s="12" t="s">
        <v>251</v>
      </c>
      <c r="K216" s="12" t="s">
        <v>1531</v>
      </c>
      <c r="L216" s="12" t="s">
        <v>2898</v>
      </c>
      <c r="M216" s="12" t="s">
        <v>1213</v>
      </c>
      <c r="N216" s="12" t="s">
        <v>1176</v>
      </c>
      <c r="O216" s="12" t="s">
        <v>1157</v>
      </c>
      <c r="P216" s="12" t="s">
        <v>1214</v>
      </c>
      <c r="Q216" s="116">
        <v>7092.8</v>
      </c>
      <c r="R216" s="116">
        <v>8177.7380000000003</v>
      </c>
      <c r="S216" s="116">
        <v>-1084.9380000000001</v>
      </c>
      <c r="T216" s="120">
        <v>-0.15296329</v>
      </c>
      <c r="U216" s="12" t="s">
        <v>722</v>
      </c>
      <c r="V216" s="12">
        <v>3</v>
      </c>
      <c r="W216" s="12">
        <v>2</v>
      </c>
      <c r="X216" s="12" t="s">
        <v>1552</v>
      </c>
    </row>
    <row r="217" spans="2:24" ht="28.8" x14ac:dyDescent="0.3">
      <c r="B217" s="12" t="s">
        <v>1105</v>
      </c>
      <c r="C217" s="12" t="s">
        <v>304</v>
      </c>
      <c r="D217" s="12" t="s">
        <v>330</v>
      </c>
      <c r="E217" s="12" t="s">
        <v>2837</v>
      </c>
      <c r="F217" s="12" t="s">
        <v>2952</v>
      </c>
      <c r="G217" s="12" t="s">
        <v>2955</v>
      </c>
      <c r="H217" s="12" t="s">
        <v>1536</v>
      </c>
      <c r="I217" s="12" t="s">
        <v>1157</v>
      </c>
      <c r="J217" s="12" t="s">
        <v>249</v>
      </c>
      <c r="K217" s="12" t="s">
        <v>1531</v>
      </c>
      <c r="L217" s="12" t="s">
        <v>1532</v>
      </c>
      <c r="M217" s="12" t="s">
        <v>1213</v>
      </c>
      <c r="N217" s="12" t="s">
        <v>1176</v>
      </c>
      <c r="O217" s="12" t="s">
        <v>1157</v>
      </c>
      <c r="P217" s="12" t="s">
        <v>1214</v>
      </c>
      <c r="Q217" s="116">
        <v>7092.8</v>
      </c>
      <c r="R217" s="116">
        <v>11745.776</v>
      </c>
      <c r="S217" s="116">
        <v>-4652.9759999999997</v>
      </c>
      <c r="T217" s="120">
        <v>-0.65601399000000005</v>
      </c>
      <c r="U217" s="12" t="s">
        <v>723</v>
      </c>
      <c r="V217" s="12">
        <v>2</v>
      </c>
      <c r="W217" s="12">
        <v>0</v>
      </c>
      <c r="X217" s="12" t="s">
        <v>1552</v>
      </c>
    </row>
    <row r="218" spans="2:24" ht="28.8" x14ac:dyDescent="0.3">
      <c r="B218" s="12" t="s">
        <v>1105</v>
      </c>
      <c r="C218" s="12" t="s">
        <v>304</v>
      </c>
      <c r="D218" s="12" t="s">
        <v>330</v>
      </c>
      <c r="E218" s="12" t="s">
        <v>2837</v>
      </c>
      <c r="F218" s="12" t="s">
        <v>2952</v>
      </c>
      <c r="G218" s="12" t="s">
        <v>2955</v>
      </c>
      <c r="H218" s="12" t="s">
        <v>1536</v>
      </c>
      <c r="I218" s="12" t="s">
        <v>1157</v>
      </c>
      <c r="J218" s="12" t="s">
        <v>259</v>
      </c>
      <c r="K218" s="12" t="s">
        <v>2846</v>
      </c>
      <c r="L218" s="12" t="s">
        <v>1532</v>
      </c>
      <c r="M218" s="12" t="s">
        <v>1213</v>
      </c>
      <c r="N218" s="12" t="s">
        <v>1176</v>
      </c>
      <c r="O218" s="12" t="s">
        <v>1157</v>
      </c>
      <c r="P218" s="12" t="s">
        <v>1214</v>
      </c>
      <c r="Q218" s="116">
        <v>7092.8</v>
      </c>
      <c r="R218" s="116">
        <v>11732.88</v>
      </c>
      <c r="S218" s="116">
        <v>-4640.08</v>
      </c>
      <c r="T218" s="120">
        <v>-0.65419579999999999</v>
      </c>
      <c r="U218" s="12" t="s">
        <v>723</v>
      </c>
      <c r="V218" s="12">
        <v>4</v>
      </c>
      <c r="W218" s="12">
        <v>0</v>
      </c>
      <c r="X218" s="12" t="s">
        <v>1552</v>
      </c>
    </row>
    <row r="219" spans="2:24" ht="28.8" x14ac:dyDescent="0.3">
      <c r="B219" s="12" t="s">
        <v>1105</v>
      </c>
      <c r="C219" s="12" t="s">
        <v>304</v>
      </c>
      <c r="D219" s="12" t="s">
        <v>330</v>
      </c>
      <c r="E219" s="12" t="s">
        <v>2837</v>
      </c>
      <c r="F219" s="12" t="s">
        <v>2952</v>
      </c>
      <c r="G219" s="12" t="s">
        <v>2955</v>
      </c>
      <c r="H219" s="12" t="s">
        <v>1536</v>
      </c>
      <c r="I219" s="12" t="s">
        <v>1111</v>
      </c>
      <c r="J219" s="12" t="s">
        <v>260</v>
      </c>
      <c r="K219" s="12" t="s">
        <v>2846</v>
      </c>
      <c r="L219" s="12" t="s">
        <v>2898</v>
      </c>
      <c r="M219" s="12" t="s">
        <v>1217</v>
      </c>
      <c r="N219" s="12" t="s">
        <v>1218</v>
      </c>
      <c r="O219" s="12" t="s">
        <v>1111</v>
      </c>
      <c r="P219" s="12" t="s">
        <v>1219</v>
      </c>
      <c r="Q219" s="116">
        <v>3508.16</v>
      </c>
      <c r="R219" s="116">
        <v>2400.3384000000001</v>
      </c>
      <c r="S219" s="116">
        <v>1107.8216</v>
      </c>
      <c r="T219" s="120">
        <v>0.31578423</v>
      </c>
      <c r="U219" s="12" t="s">
        <v>722</v>
      </c>
      <c r="V219" s="12">
        <v>4</v>
      </c>
      <c r="W219" s="12">
        <v>1</v>
      </c>
      <c r="X219" s="12" t="s">
        <v>1552</v>
      </c>
    </row>
    <row r="220" spans="2:24" ht="28.8" x14ac:dyDescent="0.3">
      <c r="B220" s="12" t="s">
        <v>1105</v>
      </c>
      <c r="C220" s="12" t="s">
        <v>304</v>
      </c>
      <c r="D220" s="12" t="s">
        <v>330</v>
      </c>
      <c r="E220" s="12" t="s">
        <v>2837</v>
      </c>
      <c r="F220" s="12" t="s">
        <v>2952</v>
      </c>
      <c r="G220" s="12" t="s">
        <v>2955</v>
      </c>
      <c r="H220" s="12" t="s">
        <v>1536</v>
      </c>
      <c r="I220" s="12" t="s">
        <v>1111</v>
      </c>
      <c r="J220" s="12" t="s">
        <v>259</v>
      </c>
      <c r="K220" s="12" t="s">
        <v>2846</v>
      </c>
      <c r="L220" s="12" t="s">
        <v>1532</v>
      </c>
      <c r="M220" s="12" t="s">
        <v>1217</v>
      </c>
      <c r="N220" s="12" t="s">
        <v>1218</v>
      </c>
      <c r="O220" s="12" t="s">
        <v>1111</v>
      </c>
      <c r="P220" s="12" t="s">
        <v>1219</v>
      </c>
      <c r="Q220" s="116">
        <v>3508.16</v>
      </c>
      <c r="R220" s="116">
        <v>2098.5880000000002</v>
      </c>
      <c r="S220" s="116">
        <v>1409.5719999999999</v>
      </c>
      <c r="T220" s="120">
        <v>0.40179809</v>
      </c>
      <c r="U220" s="12" t="s">
        <v>723</v>
      </c>
      <c r="V220" s="12">
        <v>1</v>
      </c>
      <c r="W220" s="12">
        <v>0</v>
      </c>
      <c r="X220" s="12" t="s">
        <v>1552</v>
      </c>
    </row>
    <row r="221" spans="2:24" ht="28.8" x14ac:dyDescent="0.3">
      <c r="B221" s="12" t="s">
        <v>1105</v>
      </c>
      <c r="C221" s="12" t="s">
        <v>304</v>
      </c>
      <c r="D221" s="12" t="s">
        <v>330</v>
      </c>
      <c r="E221" s="12" t="s">
        <v>2837</v>
      </c>
      <c r="F221" s="12" t="s">
        <v>2952</v>
      </c>
      <c r="G221" s="12" t="s">
        <v>2955</v>
      </c>
      <c r="H221" s="12" t="s">
        <v>1536</v>
      </c>
      <c r="I221" s="12" t="s">
        <v>1111</v>
      </c>
      <c r="J221" s="12" t="s">
        <v>246</v>
      </c>
      <c r="K221" s="12" t="s">
        <v>1531</v>
      </c>
      <c r="L221" s="12" t="s">
        <v>2898</v>
      </c>
      <c r="M221" s="12" t="s">
        <v>1217</v>
      </c>
      <c r="N221" s="12" t="s">
        <v>1218</v>
      </c>
      <c r="O221" s="12" t="s">
        <v>1111</v>
      </c>
      <c r="P221" s="12" t="s">
        <v>1219</v>
      </c>
      <c r="Q221" s="116">
        <v>3508.16</v>
      </c>
      <c r="R221" s="116">
        <v>1854.4</v>
      </c>
      <c r="S221" s="116">
        <v>1653.76</v>
      </c>
      <c r="T221" s="120">
        <v>0.47140380999999998</v>
      </c>
      <c r="U221" s="12" t="s">
        <v>723</v>
      </c>
      <c r="V221" s="12">
        <v>2</v>
      </c>
      <c r="W221" s="12">
        <v>0</v>
      </c>
      <c r="X221" s="12" t="s">
        <v>1552</v>
      </c>
    </row>
    <row r="222" spans="2:24" ht="28.8" x14ac:dyDescent="0.3">
      <c r="B222" s="12" t="s">
        <v>1105</v>
      </c>
      <c r="C222" s="12" t="s">
        <v>304</v>
      </c>
      <c r="D222" s="12" t="s">
        <v>330</v>
      </c>
      <c r="E222" s="12" t="s">
        <v>2837</v>
      </c>
      <c r="F222" s="12" t="s">
        <v>2952</v>
      </c>
      <c r="G222" s="12" t="s">
        <v>2955</v>
      </c>
      <c r="H222" s="12" t="s">
        <v>1536</v>
      </c>
      <c r="I222" s="12" t="s">
        <v>1111</v>
      </c>
      <c r="J222" s="12" t="s">
        <v>251</v>
      </c>
      <c r="K222" s="12" t="s">
        <v>1531</v>
      </c>
      <c r="L222" s="12" t="s">
        <v>2898</v>
      </c>
      <c r="M222" s="12" t="s">
        <v>1217</v>
      </c>
      <c r="N222" s="12" t="s">
        <v>1218</v>
      </c>
      <c r="O222" s="12" t="s">
        <v>1111</v>
      </c>
      <c r="P222" s="12" t="s">
        <v>1219</v>
      </c>
      <c r="Q222" s="116">
        <v>3508.16</v>
      </c>
      <c r="R222" s="116">
        <v>5578.1872000000003</v>
      </c>
      <c r="S222" s="116">
        <v>-2070.0272</v>
      </c>
      <c r="T222" s="120">
        <v>-0.59006066000000001</v>
      </c>
      <c r="U222" s="12" t="s">
        <v>723</v>
      </c>
      <c r="V222" s="12">
        <v>3</v>
      </c>
      <c r="W222" s="12">
        <v>0</v>
      </c>
      <c r="X222" s="12" t="s">
        <v>1552</v>
      </c>
    </row>
    <row r="223" spans="2:24" ht="28.8" x14ac:dyDescent="0.3">
      <c r="B223" s="12" t="s">
        <v>1105</v>
      </c>
      <c r="C223" s="12" t="s">
        <v>304</v>
      </c>
      <c r="D223" s="12" t="s">
        <v>330</v>
      </c>
      <c r="E223" s="12" t="s">
        <v>2837</v>
      </c>
      <c r="F223" s="12" t="s">
        <v>2952</v>
      </c>
      <c r="G223" s="12" t="s">
        <v>2955</v>
      </c>
      <c r="H223" s="12" t="s">
        <v>1536</v>
      </c>
      <c r="I223" s="12" t="s">
        <v>1111</v>
      </c>
      <c r="J223" s="12" t="s">
        <v>260</v>
      </c>
      <c r="K223" s="12" t="s">
        <v>2846</v>
      </c>
      <c r="L223" s="12" t="s">
        <v>2898</v>
      </c>
      <c r="M223" s="12" t="s">
        <v>1222</v>
      </c>
      <c r="N223" s="12" t="s">
        <v>1218</v>
      </c>
      <c r="O223" s="12" t="s">
        <v>1111</v>
      </c>
      <c r="P223" s="12" t="s">
        <v>1223</v>
      </c>
      <c r="Q223" s="116">
        <v>11856</v>
      </c>
      <c r="R223" s="116">
        <v>8082.9215999999997</v>
      </c>
      <c r="S223" s="116">
        <v>3773.0783999999999</v>
      </c>
      <c r="T223" s="120">
        <v>0.31824211000000002</v>
      </c>
      <c r="U223" s="12" t="s">
        <v>722</v>
      </c>
      <c r="V223" s="12">
        <v>4</v>
      </c>
      <c r="W223" s="12">
        <v>1</v>
      </c>
      <c r="X223" s="12" t="s">
        <v>1552</v>
      </c>
    </row>
    <row r="224" spans="2:24" ht="28.8" x14ac:dyDescent="0.3">
      <c r="B224" s="12" t="s">
        <v>1105</v>
      </c>
      <c r="C224" s="12" t="s">
        <v>304</v>
      </c>
      <c r="D224" s="12" t="s">
        <v>330</v>
      </c>
      <c r="E224" s="12" t="s">
        <v>2837</v>
      </c>
      <c r="F224" s="12" t="s">
        <v>2952</v>
      </c>
      <c r="G224" s="12" t="s">
        <v>2955</v>
      </c>
      <c r="H224" s="12" t="s">
        <v>1536</v>
      </c>
      <c r="I224" s="12" t="s">
        <v>1111</v>
      </c>
      <c r="J224" s="12" t="s">
        <v>251</v>
      </c>
      <c r="K224" s="12" t="s">
        <v>1531</v>
      </c>
      <c r="L224" s="12" t="s">
        <v>2898</v>
      </c>
      <c r="M224" s="12" t="s">
        <v>1222</v>
      </c>
      <c r="N224" s="12" t="s">
        <v>1218</v>
      </c>
      <c r="O224" s="12" t="s">
        <v>1111</v>
      </c>
      <c r="P224" s="12" t="s">
        <v>1223</v>
      </c>
      <c r="Q224" s="116">
        <v>11856</v>
      </c>
      <c r="R224" s="116">
        <v>12993.843199999999</v>
      </c>
      <c r="S224" s="116">
        <v>-1137.8432</v>
      </c>
      <c r="T224" s="120">
        <v>-9.5971929999999997E-2</v>
      </c>
      <c r="U224" s="12" t="s">
        <v>722</v>
      </c>
      <c r="V224" s="12">
        <v>3</v>
      </c>
      <c r="W224" s="12">
        <v>2</v>
      </c>
      <c r="X224" s="12" t="s">
        <v>1552</v>
      </c>
    </row>
    <row r="225" spans="2:24" ht="28.8" x14ac:dyDescent="0.3">
      <c r="B225" s="12" t="s">
        <v>1105</v>
      </c>
      <c r="C225" s="12" t="s">
        <v>304</v>
      </c>
      <c r="D225" s="12" t="s">
        <v>330</v>
      </c>
      <c r="E225" s="12" t="s">
        <v>2837</v>
      </c>
      <c r="F225" s="12" t="s">
        <v>2952</v>
      </c>
      <c r="G225" s="12" t="s">
        <v>2955</v>
      </c>
      <c r="H225" s="12" t="s">
        <v>1536</v>
      </c>
      <c r="I225" s="12" t="s">
        <v>1111</v>
      </c>
      <c r="J225" s="12" t="s">
        <v>259</v>
      </c>
      <c r="K225" s="12" t="s">
        <v>2846</v>
      </c>
      <c r="L225" s="12" t="s">
        <v>1532</v>
      </c>
      <c r="M225" s="12" t="s">
        <v>1222</v>
      </c>
      <c r="N225" s="12" t="s">
        <v>1218</v>
      </c>
      <c r="O225" s="12" t="s">
        <v>1111</v>
      </c>
      <c r="P225" s="12" t="s">
        <v>1223</v>
      </c>
      <c r="Q225" s="116">
        <v>11856</v>
      </c>
      <c r="R225" s="116">
        <v>3765.6320000000001</v>
      </c>
      <c r="S225" s="116">
        <v>8090.3680000000004</v>
      </c>
      <c r="T225" s="120">
        <v>0.68238595999999996</v>
      </c>
      <c r="U225" s="12" t="s">
        <v>723</v>
      </c>
      <c r="V225" s="12">
        <v>1</v>
      </c>
      <c r="W225" s="12">
        <v>0</v>
      </c>
      <c r="X225" s="12" t="s">
        <v>1552</v>
      </c>
    </row>
    <row r="226" spans="2:24" ht="28.8" x14ac:dyDescent="0.3">
      <c r="B226" s="12" t="s">
        <v>1105</v>
      </c>
      <c r="C226" s="12" t="s">
        <v>304</v>
      </c>
      <c r="D226" s="12" t="s">
        <v>330</v>
      </c>
      <c r="E226" s="12" t="s">
        <v>2837</v>
      </c>
      <c r="F226" s="12" t="s">
        <v>2952</v>
      </c>
      <c r="G226" s="12" t="s">
        <v>2955</v>
      </c>
      <c r="H226" s="12" t="s">
        <v>1536</v>
      </c>
      <c r="I226" s="12" t="s">
        <v>1111</v>
      </c>
      <c r="J226" s="12" t="s">
        <v>246</v>
      </c>
      <c r="K226" s="12" t="s">
        <v>1531</v>
      </c>
      <c r="L226" s="12" t="s">
        <v>2898</v>
      </c>
      <c r="M226" s="12" t="s">
        <v>1222</v>
      </c>
      <c r="N226" s="12" t="s">
        <v>1218</v>
      </c>
      <c r="O226" s="12" t="s">
        <v>1111</v>
      </c>
      <c r="P226" s="12" t="s">
        <v>1223</v>
      </c>
      <c r="Q226" s="116">
        <v>11856</v>
      </c>
      <c r="R226" s="116">
        <v>21319.7088</v>
      </c>
      <c r="S226" s="116">
        <v>-9463.7088000000003</v>
      </c>
      <c r="T226" s="120">
        <v>-0.79822104999999999</v>
      </c>
      <c r="U226" s="12" t="s">
        <v>723</v>
      </c>
      <c r="V226" s="12">
        <v>2</v>
      </c>
      <c r="W226" s="12">
        <v>0</v>
      </c>
      <c r="X226" s="12" t="s">
        <v>1552</v>
      </c>
    </row>
    <row r="227" spans="2:24" ht="28.8" x14ac:dyDescent="0.3">
      <c r="B227" s="12" t="s">
        <v>1105</v>
      </c>
      <c r="C227" s="12" t="s">
        <v>304</v>
      </c>
      <c r="D227" s="12" t="s">
        <v>330</v>
      </c>
      <c r="E227" s="12" t="s">
        <v>2837</v>
      </c>
      <c r="F227" s="12" t="s">
        <v>2952</v>
      </c>
      <c r="G227" s="12" t="s">
        <v>2955</v>
      </c>
      <c r="H227" s="12" t="s">
        <v>1536</v>
      </c>
      <c r="I227" s="12" t="s">
        <v>1111</v>
      </c>
      <c r="J227" s="12" t="s">
        <v>259</v>
      </c>
      <c r="K227" s="12" t="s">
        <v>2846</v>
      </c>
      <c r="L227" s="12" t="s">
        <v>1532</v>
      </c>
      <c r="M227" s="12" t="s">
        <v>1226</v>
      </c>
      <c r="N227" s="12" t="s">
        <v>1218</v>
      </c>
      <c r="O227" s="12" t="s">
        <v>1111</v>
      </c>
      <c r="P227" s="12" t="s">
        <v>1227</v>
      </c>
      <c r="Q227" s="116">
        <v>17826.016</v>
      </c>
      <c r="R227" s="116">
        <v>11430.2816</v>
      </c>
      <c r="S227" s="116">
        <v>6395.7344000000003</v>
      </c>
      <c r="T227" s="120">
        <v>0.35878652999999999</v>
      </c>
      <c r="U227" s="12" t="s">
        <v>722</v>
      </c>
      <c r="V227" s="12">
        <v>1</v>
      </c>
      <c r="W227" s="12">
        <v>1</v>
      </c>
      <c r="X227" s="12" t="s">
        <v>1552</v>
      </c>
    </row>
    <row r="228" spans="2:24" ht="28.8" x14ac:dyDescent="0.3">
      <c r="B228" s="12" t="s">
        <v>1105</v>
      </c>
      <c r="C228" s="12" t="s">
        <v>304</v>
      </c>
      <c r="D228" s="12" t="s">
        <v>330</v>
      </c>
      <c r="E228" s="12" t="s">
        <v>2837</v>
      </c>
      <c r="F228" s="12" t="s">
        <v>2952</v>
      </c>
      <c r="G228" s="12" t="s">
        <v>2955</v>
      </c>
      <c r="H228" s="12" t="s">
        <v>1536</v>
      </c>
      <c r="I228" s="12" t="s">
        <v>1111</v>
      </c>
      <c r="J228" s="12" t="s">
        <v>251</v>
      </c>
      <c r="K228" s="12" t="s">
        <v>1531</v>
      </c>
      <c r="L228" s="12" t="s">
        <v>2898</v>
      </c>
      <c r="M228" s="12" t="s">
        <v>1226</v>
      </c>
      <c r="N228" s="12" t="s">
        <v>1218</v>
      </c>
      <c r="O228" s="12" t="s">
        <v>1111</v>
      </c>
      <c r="P228" s="12" t="s">
        <v>1227</v>
      </c>
      <c r="Q228" s="116">
        <v>17826.016</v>
      </c>
      <c r="R228" s="116">
        <v>17628.5072</v>
      </c>
      <c r="S228" s="116">
        <v>197.50880000000001</v>
      </c>
      <c r="T228" s="120">
        <v>1.1079810000000001E-2</v>
      </c>
      <c r="U228" s="12" t="s">
        <v>722</v>
      </c>
      <c r="V228" s="12">
        <v>3</v>
      </c>
      <c r="W228" s="12">
        <v>2</v>
      </c>
      <c r="X228" s="12" t="s">
        <v>1552</v>
      </c>
    </row>
    <row r="229" spans="2:24" ht="28.8" x14ac:dyDescent="0.3">
      <c r="B229" s="12" t="s">
        <v>1105</v>
      </c>
      <c r="C229" s="12" t="s">
        <v>304</v>
      </c>
      <c r="D229" s="12" t="s">
        <v>330</v>
      </c>
      <c r="E229" s="12" t="s">
        <v>2837</v>
      </c>
      <c r="F229" s="12" t="s">
        <v>2952</v>
      </c>
      <c r="G229" s="12" t="s">
        <v>2955</v>
      </c>
      <c r="H229" s="12" t="s">
        <v>1536</v>
      </c>
      <c r="I229" s="12" t="s">
        <v>1111</v>
      </c>
      <c r="J229" s="12" t="s">
        <v>246</v>
      </c>
      <c r="K229" s="12" t="s">
        <v>1531</v>
      </c>
      <c r="L229" s="12" t="s">
        <v>2898</v>
      </c>
      <c r="M229" s="12" t="s">
        <v>1226</v>
      </c>
      <c r="N229" s="12" t="s">
        <v>1218</v>
      </c>
      <c r="O229" s="12" t="s">
        <v>1111</v>
      </c>
      <c r="P229" s="12" t="s">
        <v>1227</v>
      </c>
      <c r="Q229" s="116">
        <v>17826.016</v>
      </c>
      <c r="R229" s="116">
        <v>19669.7624</v>
      </c>
      <c r="S229" s="116">
        <v>-1843.7464</v>
      </c>
      <c r="T229" s="120">
        <v>-0.10343009</v>
      </c>
      <c r="U229" s="12" t="s">
        <v>722</v>
      </c>
      <c r="V229" s="12">
        <v>2</v>
      </c>
      <c r="W229" s="12">
        <v>3</v>
      </c>
      <c r="X229" s="12" t="s">
        <v>1552</v>
      </c>
    </row>
    <row r="230" spans="2:24" ht="28.8" x14ac:dyDescent="0.3">
      <c r="B230" s="12" t="s">
        <v>1105</v>
      </c>
      <c r="C230" s="12" t="s">
        <v>304</v>
      </c>
      <c r="D230" s="12" t="s">
        <v>330</v>
      </c>
      <c r="E230" s="12" t="s">
        <v>2837</v>
      </c>
      <c r="F230" s="12" t="s">
        <v>2952</v>
      </c>
      <c r="G230" s="12" t="s">
        <v>2955</v>
      </c>
      <c r="H230" s="12" t="s">
        <v>1536</v>
      </c>
      <c r="I230" s="12" t="s">
        <v>1111</v>
      </c>
      <c r="J230" s="12" t="s">
        <v>260</v>
      </c>
      <c r="K230" s="12" t="s">
        <v>2846</v>
      </c>
      <c r="L230" s="12" t="s">
        <v>2898</v>
      </c>
      <c r="M230" s="12" t="s">
        <v>1226</v>
      </c>
      <c r="N230" s="12" t="s">
        <v>1218</v>
      </c>
      <c r="O230" s="12" t="s">
        <v>1111</v>
      </c>
      <c r="P230" s="12" t="s">
        <v>1227</v>
      </c>
      <c r="Q230" s="116">
        <v>17826.016</v>
      </c>
      <c r="R230" s="116">
        <v>29450.243999999999</v>
      </c>
      <c r="S230" s="116">
        <v>-11624.227999999999</v>
      </c>
      <c r="T230" s="120">
        <v>-0.65209342999999997</v>
      </c>
      <c r="U230" s="12" t="s">
        <v>723</v>
      </c>
      <c r="V230" s="12">
        <v>4</v>
      </c>
      <c r="W230" s="12">
        <v>0</v>
      </c>
      <c r="X230" s="12" t="s">
        <v>1552</v>
      </c>
    </row>
    <row r="231" spans="2:24" ht="28.8" x14ac:dyDescent="0.3">
      <c r="B231" s="12" t="s">
        <v>1105</v>
      </c>
      <c r="C231" s="12" t="s">
        <v>304</v>
      </c>
      <c r="D231" s="12" t="s">
        <v>330</v>
      </c>
      <c r="E231" s="12" t="s">
        <v>2837</v>
      </c>
      <c r="F231" s="12" t="s">
        <v>2952</v>
      </c>
      <c r="G231" s="12" t="s">
        <v>2955</v>
      </c>
      <c r="H231" s="12" t="s">
        <v>1536</v>
      </c>
      <c r="I231" s="12" t="s">
        <v>1132</v>
      </c>
      <c r="J231" s="12" t="s">
        <v>260</v>
      </c>
      <c r="K231" s="12" t="s">
        <v>2846</v>
      </c>
      <c r="L231" s="12" t="s">
        <v>2898</v>
      </c>
      <c r="M231" s="12" t="s">
        <v>1230</v>
      </c>
      <c r="N231" s="12" t="s">
        <v>1218</v>
      </c>
      <c r="O231" s="12" t="s">
        <v>1132</v>
      </c>
      <c r="P231" s="12" t="s">
        <v>1231</v>
      </c>
      <c r="Q231" s="116">
        <v>27672.880000000001</v>
      </c>
      <c r="R231" s="116">
        <v>18047.393599999999</v>
      </c>
      <c r="S231" s="116">
        <v>9625.4863999999998</v>
      </c>
      <c r="T231" s="120">
        <v>0.34783102999999999</v>
      </c>
      <c r="U231" s="12" t="s">
        <v>722</v>
      </c>
      <c r="V231" s="12">
        <v>1</v>
      </c>
      <c r="W231" s="12">
        <v>1</v>
      </c>
      <c r="X231" s="12" t="s">
        <v>1552</v>
      </c>
    </row>
    <row r="232" spans="2:24" ht="28.8" x14ac:dyDescent="0.3">
      <c r="B232" s="12" t="s">
        <v>1105</v>
      </c>
      <c r="C232" s="12" t="s">
        <v>304</v>
      </c>
      <c r="D232" s="12" t="s">
        <v>330</v>
      </c>
      <c r="E232" s="12" t="s">
        <v>2837</v>
      </c>
      <c r="F232" s="12" t="s">
        <v>2952</v>
      </c>
      <c r="G232" s="12" t="s">
        <v>2955</v>
      </c>
      <c r="H232" s="12" t="s">
        <v>1536</v>
      </c>
      <c r="I232" s="12" t="s">
        <v>1132</v>
      </c>
      <c r="J232" s="12" t="s">
        <v>259</v>
      </c>
      <c r="K232" s="12" t="s">
        <v>2846</v>
      </c>
      <c r="L232" s="12" t="s">
        <v>1532</v>
      </c>
      <c r="M232" s="12" t="s">
        <v>1230</v>
      </c>
      <c r="N232" s="12" t="s">
        <v>1218</v>
      </c>
      <c r="O232" s="12" t="s">
        <v>1132</v>
      </c>
      <c r="P232" s="12" t="s">
        <v>1231</v>
      </c>
      <c r="Q232" s="116">
        <v>27672.880000000001</v>
      </c>
      <c r="R232" s="116">
        <v>42345.463600000003</v>
      </c>
      <c r="S232" s="116">
        <v>-14672.5836</v>
      </c>
      <c r="T232" s="120">
        <v>-0.53021527000000002</v>
      </c>
      <c r="U232" s="12" t="s">
        <v>723</v>
      </c>
      <c r="V232" s="12">
        <v>2</v>
      </c>
      <c r="W232" s="12">
        <v>0</v>
      </c>
      <c r="X232" s="12" t="s">
        <v>1552</v>
      </c>
    </row>
    <row r="233" spans="2:24" ht="28.8" x14ac:dyDescent="0.3">
      <c r="B233" s="12" t="s">
        <v>1105</v>
      </c>
      <c r="C233" s="12" t="s">
        <v>304</v>
      </c>
      <c r="D233" s="12" t="s">
        <v>330</v>
      </c>
      <c r="E233" s="12" t="s">
        <v>2837</v>
      </c>
      <c r="F233" s="12" t="s">
        <v>2952</v>
      </c>
      <c r="G233" s="12" t="s">
        <v>2955</v>
      </c>
      <c r="H233" s="12" t="s">
        <v>1536</v>
      </c>
      <c r="I233" s="12" t="s">
        <v>1132</v>
      </c>
      <c r="J233" s="12" t="s">
        <v>260</v>
      </c>
      <c r="K233" s="12" t="s">
        <v>2846</v>
      </c>
      <c r="L233" s="12" t="s">
        <v>2898</v>
      </c>
      <c r="M233" s="12" t="s">
        <v>1234</v>
      </c>
      <c r="N233" s="12" t="s">
        <v>1218</v>
      </c>
      <c r="O233" s="12" t="s">
        <v>1132</v>
      </c>
      <c r="P233" s="12" t="s">
        <v>1235</v>
      </c>
      <c r="Q233" s="116">
        <v>24886.799999999999</v>
      </c>
      <c r="R233" s="116">
        <v>9069.732</v>
      </c>
      <c r="S233" s="116">
        <v>15817.067999999999</v>
      </c>
      <c r="T233" s="120">
        <v>0.63556053999999995</v>
      </c>
      <c r="U233" s="12" t="s">
        <v>723</v>
      </c>
      <c r="V233" s="12">
        <v>1</v>
      </c>
      <c r="W233" s="12">
        <v>0</v>
      </c>
      <c r="X233" s="12" t="s">
        <v>1552</v>
      </c>
    </row>
    <row r="234" spans="2:24" ht="28.8" x14ac:dyDescent="0.3">
      <c r="B234" s="12" t="s">
        <v>1105</v>
      </c>
      <c r="C234" s="12" t="s">
        <v>304</v>
      </c>
      <c r="D234" s="12" t="s">
        <v>330</v>
      </c>
      <c r="E234" s="12" t="s">
        <v>2837</v>
      </c>
      <c r="F234" s="12" t="s">
        <v>2952</v>
      </c>
      <c r="G234" s="12" t="s">
        <v>2955</v>
      </c>
      <c r="H234" s="12" t="s">
        <v>1536</v>
      </c>
      <c r="I234" s="12" t="s">
        <v>1132</v>
      </c>
      <c r="J234" s="12" t="s">
        <v>259</v>
      </c>
      <c r="K234" s="12" t="s">
        <v>2846</v>
      </c>
      <c r="L234" s="12" t="s">
        <v>1532</v>
      </c>
      <c r="M234" s="12" t="s">
        <v>1234</v>
      </c>
      <c r="N234" s="12" t="s">
        <v>1218</v>
      </c>
      <c r="O234" s="12" t="s">
        <v>1132</v>
      </c>
      <c r="P234" s="12" t="s">
        <v>1235</v>
      </c>
      <c r="Q234" s="116">
        <v>24886.799999999999</v>
      </c>
      <c r="R234" s="116">
        <v>7713.42</v>
      </c>
      <c r="S234" s="116">
        <v>17173.38</v>
      </c>
      <c r="T234" s="120">
        <v>0.69005978999999995</v>
      </c>
      <c r="U234" s="12" t="s">
        <v>723</v>
      </c>
      <c r="V234" s="12">
        <v>2</v>
      </c>
      <c r="W234" s="12">
        <v>0</v>
      </c>
      <c r="X234" s="12" t="s">
        <v>1552</v>
      </c>
    </row>
    <row r="235" spans="2:24" ht="28.8" x14ac:dyDescent="0.3">
      <c r="B235" s="12" t="s">
        <v>1105</v>
      </c>
      <c r="C235" s="12" t="s">
        <v>304</v>
      </c>
      <c r="D235" s="12" t="s">
        <v>330</v>
      </c>
      <c r="E235" s="12" t="s">
        <v>2837</v>
      </c>
      <c r="F235" s="12" t="s">
        <v>2952</v>
      </c>
      <c r="G235" s="12" t="s">
        <v>2955</v>
      </c>
      <c r="H235" s="12" t="s">
        <v>1536</v>
      </c>
      <c r="I235" s="12" t="s">
        <v>1132</v>
      </c>
      <c r="J235" s="12" t="s">
        <v>259</v>
      </c>
      <c r="K235" s="12" t="s">
        <v>2846</v>
      </c>
      <c r="L235" s="12" t="s">
        <v>1532</v>
      </c>
      <c r="M235" s="12" t="s">
        <v>1238</v>
      </c>
      <c r="N235" s="12" t="s">
        <v>1218</v>
      </c>
      <c r="O235" s="12" t="s">
        <v>1132</v>
      </c>
      <c r="P235" s="12" t="s">
        <v>1239</v>
      </c>
      <c r="Q235" s="116">
        <v>5574.36</v>
      </c>
      <c r="R235" s="116">
        <v>6384.7168000000001</v>
      </c>
      <c r="S235" s="116">
        <v>-810.35680000000002</v>
      </c>
      <c r="T235" s="120">
        <v>-0.14537217</v>
      </c>
      <c r="U235" s="12" t="s">
        <v>722</v>
      </c>
      <c r="V235" s="12">
        <v>2</v>
      </c>
      <c r="W235" s="12">
        <v>1</v>
      </c>
      <c r="X235" s="12" t="s">
        <v>1552</v>
      </c>
    </row>
    <row r="236" spans="2:24" ht="28.8" x14ac:dyDescent="0.3">
      <c r="B236" s="12" t="s">
        <v>1105</v>
      </c>
      <c r="C236" s="12" t="s">
        <v>304</v>
      </c>
      <c r="D236" s="12" t="s">
        <v>330</v>
      </c>
      <c r="E236" s="12" t="s">
        <v>2837</v>
      </c>
      <c r="F236" s="12" t="s">
        <v>2952</v>
      </c>
      <c r="G236" s="12" t="s">
        <v>2955</v>
      </c>
      <c r="H236" s="12" t="s">
        <v>1536</v>
      </c>
      <c r="I236" s="12" t="s">
        <v>1132</v>
      </c>
      <c r="J236" s="12" t="s">
        <v>260</v>
      </c>
      <c r="K236" s="12" t="s">
        <v>2846</v>
      </c>
      <c r="L236" s="12" t="s">
        <v>2898</v>
      </c>
      <c r="M236" s="12" t="s">
        <v>1238</v>
      </c>
      <c r="N236" s="12" t="s">
        <v>1218</v>
      </c>
      <c r="O236" s="12" t="s">
        <v>1132</v>
      </c>
      <c r="P236" s="12" t="s">
        <v>1239</v>
      </c>
      <c r="Q236" s="116">
        <v>5574.36</v>
      </c>
      <c r="R236" s="116">
        <v>9629.0058000000008</v>
      </c>
      <c r="S236" s="116">
        <v>-4054.6457999999998</v>
      </c>
      <c r="T236" s="120">
        <v>-0.72737423000000001</v>
      </c>
      <c r="U236" s="12" t="s">
        <v>723</v>
      </c>
      <c r="V236" s="12">
        <v>1</v>
      </c>
      <c r="W236" s="12">
        <v>0</v>
      </c>
      <c r="X236" s="12" t="s">
        <v>1552</v>
      </c>
    </row>
    <row r="237" spans="2:24" ht="28.8" x14ac:dyDescent="0.3">
      <c r="B237" s="12" t="s">
        <v>1105</v>
      </c>
      <c r="C237" s="12" t="s">
        <v>304</v>
      </c>
      <c r="D237" s="12" t="s">
        <v>330</v>
      </c>
      <c r="E237" s="12" t="s">
        <v>2837</v>
      </c>
      <c r="F237" s="12" t="s">
        <v>2952</v>
      </c>
      <c r="G237" s="12" t="s">
        <v>2955</v>
      </c>
      <c r="H237" s="12" t="s">
        <v>1536</v>
      </c>
      <c r="I237" s="12" t="s">
        <v>1132</v>
      </c>
      <c r="J237" s="12" t="s">
        <v>260</v>
      </c>
      <c r="K237" s="12" t="s">
        <v>2846</v>
      </c>
      <c r="L237" s="12" t="s">
        <v>2898</v>
      </c>
      <c r="M237" s="12" t="s">
        <v>1242</v>
      </c>
      <c r="N237" s="12" t="s">
        <v>1218</v>
      </c>
      <c r="O237" s="12" t="s">
        <v>1132</v>
      </c>
      <c r="P237" s="12" t="s">
        <v>1243</v>
      </c>
      <c r="Q237" s="116">
        <v>61065</v>
      </c>
      <c r="R237" s="116">
        <v>55403.55</v>
      </c>
      <c r="S237" s="116">
        <v>5661.45</v>
      </c>
      <c r="T237" s="120">
        <v>9.2711859999999993E-2</v>
      </c>
      <c r="U237" s="12" t="s">
        <v>722</v>
      </c>
      <c r="V237" s="12">
        <v>1</v>
      </c>
      <c r="W237" s="12">
        <v>1</v>
      </c>
      <c r="X237" s="12" t="s">
        <v>1552</v>
      </c>
    </row>
    <row r="238" spans="2:24" ht="28.8" x14ac:dyDescent="0.3">
      <c r="B238" s="12" t="s">
        <v>1105</v>
      </c>
      <c r="C238" s="12" t="s">
        <v>304</v>
      </c>
      <c r="D238" s="12" t="s">
        <v>330</v>
      </c>
      <c r="E238" s="12" t="s">
        <v>2837</v>
      </c>
      <c r="F238" s="12" t="s">
        <v>2952</v>
      </c>
      <c r="G238" s="12" t="s">
        <v>2955</v>
      </c>
      <c r="H238" s="12" t="s">
        <v>1536</v>
      </c>
      <c r="I238" s="12" t="s">
        <v>1132</v>
      </c>
      <c r="J238" s="12" t="s">
        <v>259</v>
      </c>
      <c r="K238" s="12" t="s">
        <v>2846</v>
      </c>
      <c r="L238" s="12" t="s">
        <v>1532</v>
      </c>
      <c r="M238" s="12" t="s">
        <v>1242</v>
      </c>
      <c r="N238" s="12" t="s">
        <v>1218</v>
      </c>
      <c r="O238" s="12" t="s">
        <v>1132</v>
      </c>
      <c r="P238" s="12" t="s">
        <v>1243</v>
      </c>
      <c r="Q238" s="116">
        <v>61065</v>
      </c>
      <c r="R238" s="116">
        <v>75711.077999999994</v>
      </c>
      <c r="S238" s="116">
        <v>-14646.078</v>
      </c>
      <c r="T238" s="120">
        <v>-0.23984406999999999</v>
      </c>
      <c r="U238" s="12" t="s">
        <v>722</v>
      </c>
      <c r="V238" s="12">
        <v>2</v>
      </c>
      <c r="W238" s="12">
        <v>2</v>
      </c>
      <c r="X238" s="12" t="s">
        <v>1552</v>
      </c>
    </row>
    <row r="239" spans="2:24" ht="28.8" x14ac:dyDescent="0.3">
      <c r="B239" s="12" t="s">
        <v>1105</v>
      </c>
      <c r="C239" s="12" t="s">
        <v>304</v>
      </c>
      <c r="D239" s="12" t="s">
        <v>330</v>
      </c>
      <c r="E239" s="12" t="s">
        <v>2837</v>
      </c>
      <c r="F239" s="12" t="s">
        <v>2952</v>
      </c>
      <c r="G239" s="12" t="s">
        <v>2955</v>
      </c>
      <c r="H239" s="12" t="s">
        <v>1536</v>
      </c>
      <c r="I239" s="12" t="s">
        <v>1157</v>
      </c>
      <c r="J239" s="12" t="s">
        <v>251</v>
      </c>
      <c r="K239" s="12" t="s">
        <v>1531</v>
      </c>
      <c r="L239" s="12" t="s">
        <v>2898</v>
      </c>
      <c r="M239" s="12" t="s">
        <v>1246</v>
      </c>
      <c r="N239" s="12" t="s">
        <v>1218</v>
      </c>
      <c r="O239" s="12" t="s">
        <v>1157</v>
      </c>
      <c r="P239" s="12" t="s">
        <v>1247</v>
      </c>
      <c r="Q239" s="116">
        <v>795528</v>
      </c>
      <c r="R239" s="116">
        <v>513066.70079999999</v>
      </c>
      <c r="S239" s="116">
        <v>282461.29920000001</v>
      </c>
      <c r="T239" s="120">
        <v>0.35506142000000002</v>
      </c>
      <c r="U239" s="12" t="s">
        <v>722</v>
      </c>
      <c r="V239" s="12">
        <v>3</v>
      </c>
      <c r="W239" s="12">
        <v>1</v>
      </c>
      <c r="X239" s="12" t="s">
        <v>1552</v>
      </c>
    </row>
    <row r="240" spans="2:24" ht="28.8" x14ac:dyDescent="0.3">
      <c r="B240" s="12" t="s">
        <v>1105</v>
      </c>
      <c r="C240" s="12" t="s">
        <v>304</v>
      </c>
      <c r="D240" s="12" t="s">
        <v>330</v>
      </c>
      <c r="E240" s="12" t="s">
        <v>2837</v>
      </c>
      <c r="F240" s="12" t="s">
        <v>2952</v>
      </c>
      <c r="G240" s="12" t="s">
        <v>2955</v>
      </c>
      <c r="H240" s="12" t="s">
        <v>1536</v>
      </c>
      <c r="I240" s="12" t="s">
        <v>1157</v>
      </c>
      <c r="J240" s="12" t="s">
        <v>254</v>
      </c>
      <c r="K240" s="12" t="s">
        <v>2846</v>
      </c>
      <c r="L240" s="12" t="s">
        <v>1532</v>
      </c>
      <c r="M240" s="12" t="s">
        <v>1246</v>
      </c>
      <c r="N240" s="12" t="s">
        <v>1218</v>
      </c>
      <c r="O240" s="12" t="s">
        <v>1157</v>
      </c>
      <c r="P240" s="12" t="s">
        <v>1247</v>
      </c>
      <c r="Q240" s="116">
        <v>795528</v>
      </c>
      <c r="R240" s="116">
        <v>513544.01760000002</v>
      </c>
      <c r="S240" s="116">
        <v>281983.98239999998</v>
      </c>
      <c r="T240" s="120">
        <v>0.35446142000000003</v>
      </c>
      <c r="U240" s="12" t="s">
        <v>722</v>
      </c>
      <c r="V240" s="12">
        <v>1</v>
      </c>
      <c r="W240" s="12">
        <v>2</v>
      </c>
      <c r="X240" s="12" t="s">
        <v>1552</v>
      </c>
    </row>
    <row r="241" spans="2:24" ht="28.8" x14ac:dyDescent="0.3">
      <c r="B241" s="12" t="s">
        <v>1105</v>
      </c>
      <c r="C241" s="12" t="s">
        <v>304</v>
      </c>
      <c r="D241" s="12" t="s">
        <v>330</v>
      </c>
      <c r="E241" s="12" t="s">
        <v>2837</v>
      </c>
      <c r="F241" s="12" t="s">
        <v>2952</v>
      </c>
      <c r="G241" s="12" t="s">
        <v>2955</v>
      </c>
      <c r="H241" s="12" t="s">
        <v>1536</v>
      </c>
      <c r="I241" s="12" t="s">
        <v>1157</v>
      </c>
      <c r="J241" s="12" t="s">
        <v>259</v>
      </c>
      <c r="K241" s="12" t="s">
        <v>2846</v>
      </c>
      <c r="L241" s="12" t="s">
        <v>1532</v>
      </c>
      <c r="M241" s="12" t="s">
        <v>1246</v>
      </c>
      <c r="N241" s="12" t="s">
        <v>1218</v>
      </c>
      <c r="O241" s="12" t="s">
        <v>1157</v>
      </c>
      <c r="P241" s="12" t="s">
        <v>1247</v>
      </c>
      <c r="Q241" s="116">
        <v>795528</v>
      </c>
      <c r="R241" s="116">
        <v>955471.72320000001</v>
      </c>
      <c r="S241" s="116">
        <v>-159943.72320000001</v>
      </c>
      <c r="T241" s="120">
        <v>-0.20105354</v>
      </c>
      <c r="U241" s="12" t="s">
        <v>722</v>
      </c>
      <c r="V241" s="12">
        <v>4</v>
      </c>
      <c r="W241" s="12">
        <v>3</v>
      </c>
      <c r="X241" s="12" t="s">
        <v>1552</v>
      </c>
    </row>
    <row r="242" spans="2:24" ht="28.8" x14ac:dyDescent="0.3">
      <c r="B242" s="12" t="s">
        <v>1105</v>
      </c>
      <c r="C242" s="12" t="s">
        <v>304</v>
      </c>
      <c r="D242" s="12" t="s">
        <v>330</v>
      </c>
      <c r="E242" s="12" t="s">
        <v>2837</v>
      </c>
      <c r="F242" s="12" t="s">
        <v>2952</v>
      </c>
      <c r="G242" s="12" t="s">
        <v>2955</v>
      </c>
      <c r="H242" s="12" t="s">
        <v>1536</v>
      </c>
      <c r="I242" s="12" t="s">
        <v>1157</v>
      </c>
      <c r="J242" s="12" t="s">
        <v>249</v>
      </c>
      <c r="K242" s="12" t="s">
        <v>1531</v>
      </c>
      <c r="L242" s="12" t="s">
        <v>1532</v>
      </c>
      <c r="M242" s="12" t="s">
        <v>1246</v>
      </c>
      <c r="N242" s="12" t="s">
        <v>1218</v>
      </c>
      <c r="O242" s="12" t="s">
        <v>1157</v>
      </c>
      <c r="P242" s="12" t="s">
        <v>1247</v>
      </c>
      <c r="Q242" s="116">
        <v>795528</v>
      </c>
      <c r="R242" s="116">
        <v>324285.4008</v>
      </c>
      <c r="S242" s="116">
        <v>471242.5992</v>
      </c>
      <c r="T242" s="120">
        <v>0.59236456999999998</v>
      </c>
      <c r="U242" s="12" t="s">
        <v>723</v>
      </c>
      <c r="V242" s="12">
        <v>2</v>
      </c>
      <c r="W242" s="12">
        <v>0</v>
      </c>
      <c r="X242" s="12" t="s">
        <v>1552</v>
      </c>
    </row>
    <row r="243" spans="2:24" ht="28.8" x14ac:dyDescent="0.3">
      <c r="B243" s="12" t="s">
        <v>1105</v>
      </c>
      <c r="C243" s="12" t="s">
        <v>304</v>
      </c>
      <c r="D243" s="12" t="s">
        <v>330</v>
      </c>
      <c r="E243" s="12" t="s">
        <v>2837</v>
      </c>
      <c r="F243" s="12" t="s">
        <v>2952</v>
      </c>
      <c r="G243" s="12" t="s">
        <v>2955</v>
      </c>
      <c r="H243" s="12" t="s">
        <v>1536</v>
      </c>
      <c r="I243" s="12" t="s">
        <v>1157</v>
      </c>
      <c r="J243" s="12" t="s">
        <v>249</v>
      </c>
      <c r="K243" s="12" t="s">
        <v>1531</v>
      </c>
      <c r="L243" s="12" t="s">
        <v>1532</v>
      </c>
      <c r="M243" s="12" t="s">
        <v>1250</v>
      </c>
      <c r="N243" s="12" t="s">
        <v>1218</v>
      </c>
      <c r="O243" s="12" t="s">
        <v>1157</v>
      </c>
      <c r="P243" s="12" t="s">
        <v>1251</v>
      </c>
      <c r="Q243" s="116">
        <v>218250.9</v>
      </c>
      <c r="R243" s="116">
        <v>207592.875</v>
      </c>
      <c r="S243" s="116">
        <v>10658.025</v>
      </c>
      <c r="T243" s="120">
        <v>4.883382E-2</v>
      </c>
      <c r="U243" s="12" t="s">
        <v>722</v>
      </c>
      <c r="V243" s="12">
        <v>2</v>
      </c>
      <c r="W243" s="12">
        <v>1</v>
      </c>
      <c r="X243" s="12" t="s">
        <v>1552</v>
      </c>
    </row>
    <row r="244" spans="2:24" ht="28.8" x14ac:dyDescent="0.3">
      <c r="B244" s="12" t="s">
        <v>1105</v>
      </c>
      <c r="C244" s="12" t="s">
        <v>304</v>
      </c>
      <c r="D244" s="12" t="s">
        <v>330</v>
      </c>
      <c r="E244" s="12" t="s">
        <v>2837</v>
      </c>
      <c r="F244" s="12" t="s">
        <v>2952</v>
      </c>
      <c r="G244" s="12" t="s">
        <v>2955</v>
      </c>
      <c r="H244" s="12" t="s">
        <v>1536</v>
      </c>
      <c r="I244" s="12" t="s">
        <v>1157</v>
      </c>
      <c r="J244" s="12" t="s">
        <v>251</v>
      </c>
      <c r="K244" s="12" t="s">
        <v>1531</v>
      </c>
      <c r="L244" s="12" t="s">
        <v>2898</v>
      </c>
      <c r="M244" s="12" t="s">
        <v>1250</v>
      </c>
      <c r="N244" s="12" t="s">
        <v>1218</v>
      </c>
      <c r="O244" s="12" t="s">
        <v>1157</v>
      </c>
      <c r="P244" s="12" t="s">
        <v>1251</v>
      </c>
      <c r="Q244" s="116">
        <v>218250.9</v>
      </c>
      <c r="R244" s="116">
        <v>283401.02069999999</v>
      </c>
      <c r="S244" s="116">
        <v>-65150.120699999999</v>
      </c>
      <c r="T244" s="120">
        <v>-0.2985102</v>
      </c>
      <c r="U244" s="12" t="s">
        <v>722</v>
      </c>
      <c r="V244" s="12">
        <v>3</v>
      </c>
      <c r="W244" s="12">
        <v>2</v>
      </c>
      <c r="X244" s="12" t="s">
        <v>1552</v>
      </c>
    </row>
    <row r="245" spans="2:24" ht="28.8" x14ac:dyDescent="0.3">
      <c r="B245" s="12" t="s">
        <v>1105</v>
      </c>
      <c r="C245" s="12" t="s">
        <v>304</v>
      </c>
      <c r="D245" s="12" t="s">
        <v>330</v>
      </c>
      <c r="E245" s="12" t="s">
        <v>2837</v>
      </c>
      <c r="F245" s="12" t="s">
        <v>2952</v>
      </c>
      <c r="G245" s="12" t="s">
        <v>2955</v>
      </c>
      <c r="H245" s="12" t="s">
        <v>1536</v>
      </c>
      <c r="I245" s="12" t="s">
        <v>1157</v>
      </c>
      <c r="J245" s="12" t="s">
        <v>254</v>
      </c>
      <c r="K245" s="12" t="s">
        <v>2846</v>
      </c>
      <c r="L245" s="12" t="s">
        <v>1532</v>
      </c>
      <c r="M245" s="12" t="s">
        <v>1250</v>
      </c>
      <c r="N245" s="12" t="s">
        <v>1218</v>
      </c>
      <c r="O245" s="12" t="s">
        <v>1157</v>
      </c>
      <c r="P245" s="12" t="s">
        <v>1251</v>
      </c>
      <c r="Q245" s="116">
        <v>218250.9</v>
      </c>
      <c r="R245" s="116">
        <v>440563.93920000002</v>
      </c>
      <c r="S245" s="116">
        <v>-222313.0392</v>
      </c>
      <c r="T245" s="120">
        <v>-1.0186122399999999</v>
      </c>
      <c r="U245" s="12" t="s">
        <v>723</v>
      </c>
      <c r="V245" s="12">
        <v>1</v>
      </c>
      <c r="W245" s="12">
        <v>0</v>
      </c>
      <c r="X245" s="12" t="s">
        <v>1552</v>
      </c>
    </row>
    <row r="246" spans="2:24" ht="28.8" x14ac:dyDescent="0.3">
      <c r="B246" s="12" t="s">
        <v>1105</v>
      </c>
      <c r="C246" s="12" t="s">
        <v>304</v>
      </c>
      <c r="D246" s="12" t="s">
        <v>330</v>
      </c>
      <c r="E246" s="12" t="s">
        <v>2837</v>
      </c>
      <c r="F246" s="12" t="s">
        <v>2952</v>
      </c>
      <c r="G246" s="12" t="s">
        <v>2955</v>
      </c>
      <c r="H246" s="12" t="s">
        <v>1536</v>
      </c>
      <c r="I246" s="12" t="s">
        <v>1157</v>
      </c>
      <c r="J246" s="12" t="s">
        <v>259</v>
      </c>
      <c r="K246" s="12" t="s">
        <v>2846</v>
      </c>
      <c r="L246" s="12" t="s">
        <v>1532</v>
      </c>
      <c r="M246" s="12" t="s">
        <v>1250</v>
      </c>
      <c r="N246" s="12" t="s">
        <v>1218</v>
      </c>
      <c r="O246" s="12" t="s">
        <v>1157</v>
      </c>
      <c r="P246" s="12" t="s">
        <v>1251</v>
      </c>
      <c r="Q246" s="116">
        <v>218250.9</v>
      </c>
      <c r="R246" s="116">
        <v>110639.844</v>
      </c>
      <c r="S246" s="116">
        <v>107611.056</v>
      </c>
      <c r="T246" s="120">
        <v>0.49306122000000002</v>
      </c>
      <c r="U246" s="12" t="s">
        <v>723</v>
      </c>
      <c r="V246" s="12">
        <v>4</v>
      </c>
      <c r="W246" s="12">
        <v>0</v>
      </c>
      <c r="X246" s="12" t="s">
        <v>1552</v>
      </c>
    </row>
    <row r="247" spans="2:24" ht="28.8" x14ac:dyDescent="0.3">
      <c r="B247" s="12" t="s">
        <v>1105</v>
      </c>
      <c r="C247" s="12" t="s">
        <v>304</v>
      </c>
      <c r="D247" s="12" t="s">
        <v>330</v>
      </c>
      <c r="E247" s="12" t="s">
        <v>2837</v>
      </c>
      <c r="F247" s="12" t="s">
        <v>2952</v>
      </c>
      <c r="G247" s="12" t="s">
        <v>2955</v>
      </c>
      <c r="H247" s="12" t="s">
        <v>1536</v>
      </c>
      <c r="I247" s="12" t="s">
        <v>1157</v>
      </c>
      <c r="J247" s="12" t="s">
        <v>249</v>
      </c>
      <c r="K247" s="12" t="s">
        <v>1531</v>
      </c>
      <c r="L247" s="12" t="s">
        <v>1532</v>
      </c>
      <c r="M247" s="12" t="s">
        <v>1254</v>
      </c>
      <c r="N247" s="12" t="s">
        <v>1218</v>
      </c>
      <c r="O247" s="12" t="s">
        <v>1157</v>
      </c>
      <c r="P247" s="12" t="s">
        <v>1255</v>
      </c>
      <c r="Q247" s="116">
        <v>459259.5</v>
      </c>
      <c r="R247" s="116">
        <v>383521.87199999997</v>
      </c>
      <c r="S247" s="116">
        <v>75737.627999999997</v>
      </c>
      <c r="T247" s="120">
        <v>0.16491248999999999</v>
      </c>
      <c r="U247" s="12" t="s">
        <v>722</v>
      </c>
      <c r="V247" s="12">
        <v>2</v>
      </c>
      <c r="W247" s="12">
        <v>1</v>
      </c>
      <c r="X247" s="12" t="s">
        <v>1552</v>
      </c>
    </row>
    <row r="248" spans="2:24" ht="28.8" x14ac:dyDescent="0.3">
      <c r="B248" s="12" t="s">
        <v>1105</v>
      </c>
      <c r="C248" s="12" t="s">
        <v>304</v>
      </c>
      <c r="D248" s="12" t="s">
        <v>330</v>
      </c>
      <c r="E248" s="12" t="s">
        <v>2837</v>
      </c>
      <c r="F248" s="12" t="s">
        <v>2952</v>
      </c>
      <c r="G248" s="12" t="s">
        <v>2955</v>
      </c>
      <c r="H248" s="12" t="s">
        <v>1536</v>
      </c>
      <c r="I248" s="12" t="s">
        <v>1157</v>
      </c>
      <c r="J248" s="12" t="s">
        <v>254</v>
      </c>
      <c r="K248" s="12" t="s">
        <v>2846</v>
      </c>
      <c r="L248" s="12" t="s">
        <v>1532</v>
      </c>
      <c r="M248" s="12" t="s">
        <v>1254</v>
      </c>
      <c r="N248" s="12" t="s">
        <v>1218</v>
      </c>
      <c r="O248" s="12" t="s">
        <v>1157</v>
      </c>
      <c r="P248" s="12" t="s">
        <v>1255</v>
      </c>
      <c r="Q248" s="116">
        <v>459259.5</v>
      </c>
      <c r="R248" s="116">
        <v>556445.26800000004</v>
      </c>
      <c r="S248" s="116">
        <v>-97185.767999999996</v>
      </c>
      <c r="T248" s="120">
        <v>-0.21161405999999999</v>
      </c>
      <c r="U248" s="12" t="s">
        <v>722</v>
      </c>
      <c r="V248" s="12">
        <v>1</v>
      </c>
      <c r="W248" s="12">
        <v>2</v>
      </c>
      <c r="X248" s="12" t="s">
        <v>1552</v>
      </c>
    </row>
    <row r="249" spans="2:24" ht="28.8" x14ac:dyDescent="0.3">
      <c r="B249" s="12" t="s">
        <v>1105</v>
      </c>
      <c r="C249" s="12" t="s">
        <v>304</v>
      </c>
      <c r="D249" s="12" t="s">
        <v>330</v>
      </c>
      <c r="E249" s="12" t="s">
        <v>2837</v>
      </c>
      <c r="F249" s="12" t="s">
        <v>2952</v>
      </c>
      <c r="G249" s="12" t="s">
        <v>2955</v>
      </c>
      <c r="H249" s="12" t="s">
        <v>1536</v>
      </c>
      <c r="I249" s="12" t="s">
        <v>1157</v>
      </c>
      <c r="J249" s="12" t="s">
        <v>251</v>
      </c>
      <c r="K249" s="12" t="s">
        <v>1531</v>
      </c>
      <c r="L249" s="12" t="s">
        <v>2898</v>
      </c>
      <c r="M249" s="12" t="s">
        <v>1254</v>
      </c>
      <c r="N249" s="12" t="s">
        <v>1218</v>
      </c>
      <c r="O249" s="12" t="s">
        <v>1157</v>
      </c>
      <c r="P249" s="12" t="s">
        <v>1255</v>
      </c>
      <c r="Q249" s="116">
        <v>459259.5</v>
      </c>
      <c r="R249" s="116">
        <v>565294.17150000005</v>
      </c>
      <c r="S249" s="116">
        <v>-106034.6715</v>
      </c>
      <c r="T249" s="120">
        <v>-0.23088181999999999</v>
      </c>
      <c r="U249" s="12" t="s">
        <v>722</v>
      </c>
      <c r="V249" s="12">
        <v>3</v>
      </c>
      <c r="W249" s="12">
        <v>3</v>
      </c>
      <c r="X249" s="12" t="s">
        <v>1552</v>
      </c>
    </row>
    <row r="250" spans="2:24" ht="28.8" x14ac:dyDescent="0.3">
      <c r="B250" s="12" t="s">
        <v>1105</v>
      </c>
      <c r="C250" s="12" t="s">
        <v>304</v>
      </c>
      <c r="D250" s="12" t="s">
        <v>330</v>
      </c>
      <c r="E250" s="12" t="s">
        <v>2837</v>
      </c>
      <c r="F250" s="12" t="s">
        <v>2952</v>
      </c>
      <c r="G250" s="12" t="s">
        <v>2955</v>
      </c>
      <c r="H250" s="12" t="s">
        <v>1536</v>
      </c>
      <c r="I250" s="12" t="s">
        <v>1157</v>
      </c>
      <c r="J250" s="12" t="s">
        <v>259</v>
      </c>
      <c r="K250" s="12" t="s">
        <v>2846</v>
      </c>
      <c r="L250" s="12" t="s">
        <v>1532</v>
      </c>
      <c r="M250" s="12" t="s">
        <v>1254</v>
      </c>
      <c r="N250" s="12" t="s">
        <v>1218</v>
      </c>
      <c r="O250" s="12" t="s">
        <v>1157</v>
      </c>
      <c r="P250" s="12" t="s">
        <v>1255</v>
      </c>
      <c r="Q250" s="116">
        <v>459259.5</v>
      </c>
      <c r="R250" s="116">
        <v>659959.68000000005</v>
      </c>
      <c r="S250" s="116">
        <v>-200700.18</v>
      </c>
      <c r="T250" s="120">
        <v>-0.43700823</v>
      </c>
      <c r="U250" s="12" t="s">
        <v>723</v>
      </c>
      <c r="V250" s="12">
        <v>4</v>
      </c>
      <c r="W250" s="12">
        <v>0</v>
      </c>
      <c r="X250" s="12" t="s">
        <v>1552</v>
      </c>
    </row>
    <row r="251" spans="2:24" ht="28.8" x14ac:dyDescent="0.3">
      <c r="B251" s="12" t="s">
        <v>1105</v>
      </c>
      <c r="C251" s="12" t="s">
        <v>304</v>
      </c>
      <c r="D251" s="12" t="s">
        <v>330</v>
      </c>
      <c r="E251" s="12" t="s">
        <v>2837</v>
      </c>
      <c r="F251" s="12" t="s">
        <v>2952</v>
      </c>
      <c r="G251" s="12" t="s">
        <v>2955</v>
      </c>
      <c r="H251" s="12" t="s">
        <v>1536</v>
      </c>
      <c r="I251" s="12" t="s">
        <v>1111</v>
      </c>
      <c r="J251" s="12" t="s">
        <v>246</v>
      </c>
      <c r="K251" s="12" t="s">
        <v>1531</v>
      </c>
      <c r="L251" s="12" t="s">
        <v>2898</v>
      </c>
      <c r="M251" s="12" t="s">
        <v>1258</v>
      </c>
      <c r="N251" s="12" t="s">
        <v>1259</v>
      </c>
      <c r="O251" s="12" t="s">
        <v>1111</v>
      </c>
      <c r="P251" s="12" t="s">
        <v>1260</v>
      </c>
      <c r="Q251" s="116">
        <v>63622.8</v>
      </c>
      <c r="R251" s="116">
        <v>37304.661599999999</v>
      </c>
      <c r="S251" s="116">
        <v>26318.1384</v>
      </c>
      <c r="T251" s="120">
        <v>0.41365890999999999</v>
      </c>
      <c r="U251" s="12" t="s">
        <v>722</v>
      </c>
      <c r="V251" s="12">
        <v>2</v>
      </c>
      <c r="W251" s="12">
        <v>1</v>
      </c>
      <c r="X251" s="12" t="s">
        <v>1552</v>
      </c>
    </row>
    <row r="252" spans="2:24" ht="28.8" x14ac:dyDescent="0.3">
      <c r="B252" s="12" t="s">
        <v>1105</v>
      </c>
      <c r="C252" s="12" t="s">
        <v>304</v>
      </c>
      <c r="D252" s="12" t="s">
        <v>330</v>
      </c>
      <c r="E252" s="12" t="s">
        <v>2837</v>
      </c>
      <c r="F252" s="12" t="s">
        <v>2952</v>
      </c>
      <c r="G252" s="12" t="s">
        <v>2955</v>
      </c>
      <c r="H252" s="12" t="s">
        <v>1536</v>
      </c>
      <c r="I252" s="12" t="s">
        <v>1111</v>
      </c>
      <c r="J252" s="12" t="s">
        <v>259</v>
      </c>
      <c r="K252" s="12" t="s">
        <v>2846</v>
      </c>
      <c r="L252" s="12" t="s">
        <v>1532</v>
      </c>
      <c r="M252" s="12" t="s">
        <v>1258</v>
      </c>
      <c r="N252" s="12" t="s">
        <v>1259</v>
      </c>
      <c r="O252" s="12" t="s">
        <v>1111</v>
      </c>
      <c r="P252" s="12" t="s">
        <v>1260</v>
      </c>
      <c r="Q252" s="116">
        <v>63622.8</v>
      </c>
      <c r="R252" s="116">
        <v>43597.235999999997</v>
      </c>
      <c r="S252" s="116">
        <v>20025.563999999998</v>
      </c>
      <c r="T252" s="120">
        <v>0.31475451999999998</v>
      </c>
      <c r="U252" s="12" t="s">
        <v>722</v>
      </c>
      <c r="V252" s="12">
        <v>1</v>
      </c>
      <c r="W252" s="12">
        <v>2</v>
      </c>
      <c r="X252" s="12" t="s">
        <v>1552</v>
      </c>
    </row>
    <row r="253" spans="2:24" ht="28.8" x14ac:dyDescent="0.3">
      <c r="B253" s="12" t="s">
        <v>1105</v>
      </c>
      <c r="C253" s="12" t="s">
        <v>304</v>
      </c>
      <c r="D253" s="12" t="s">
        <v>330</v>
      </c>
      <c r="E253" s="12" t="s">
        <v>2837</v>
      </c>
      <c r="F253" s="12" t="s">
        <v>2952</v>
      </c>
      <c r="G253" s="12" t="s">
        <v>2955</v>
      </c>
      <c r="H253" s="12" t="s">
        <v>1536</v>
      </c>
      <c r="I253" s="12" t="s">
        <v>1111</v>
      </c>
      <c r="J253" s="12" t="s">
        <v>251</v>
      </c>
      <c r="K253" s="12" t="s">
        <v>1531</v>
      </c>
      <c r="L253" s="12" t="s">
        <v>2898</v>
      </c>
      <c r="M253" s="12" t="s">
        <v>1258</v>
      </c>
      <c r="N253" s="12" t="s">
        <v>1259</v>
      </c>
      <c r="O253" s="12" t="s">
        <v>1111</v>
      </c>
      <c r="P253" s="12" t="s">
        <v>1260</v>
      </c>
      <c r="Q253" s="116">
        <v>63622.8</v>
      </c>
      <c r="R253" s="116">
        <v>46626.251199999999</v>
      </c>
      <c r="S253" s="116">
        <v>16996.5488</v>
      </c>
      <c r="T253" s="120">
        <v>0.26714556</v>
      </c>
      <c r="U253" s="12" t="s">
        <v>722</v>
      </c>
      <c r="V253" s="12">
        <v>3</v>
      </c>
      <c r="W253" s="12">
        <v>3</v>
      </c>
      <c r="X253" s="12" t="s">
        <v>1552</v>
      </c>
    </row>
    <row r="254" spans="2:24" ht="28.8" x14ac:dyDescent="0.3">
      <c r="B254" s="12" t="s">
        <v>1105</v>
      </c>
      <c r="C254" s="12" t="s">
        <v>304</v>
      </c>
      <c r="D254" s="12" t="s">
        <v>330</v>
      </c>
      <c r="E254" s="12" t="s">
        <v>2837</v>
      </c>
      <c r="F254" s="12" t="s">
        <v>2952</v>
      </c>
      <c r="G254" s="12" t="s">
        <v>2955</v>
      </c>
      <c r="H254" s="12" t="s">
        <v>1536</v>
      </c>
      <c r="I254" s="12" t="s">
        <v>1111</v>
      </c>
      <c r="J254" s="12" t="s">
        <v>260</v>
      </c>
      <c r="K254" s="12" t="s">
        <v>2846</v>
      </c>
      <c r="L254" s="12" t="s">
        <v>2898</v>
      </c>
      <c r="M254" s="12" t="s">
        <v>1258</v>
      </c>
      <c r="N254" s="12" t="s">
        <v>1259</v>
      </c>
      <c r="O254" s="12" t="s">
        <v>1111</v>
      </c>
      <c r="P254" s="12" t="s">
        <v>1260</v>
      </c>
      <c r="Q254" s="116">
        <v>63622.8</v>
      </c>
      <c r="R254" s="116">
        <v>53983.260799999996</v>
      </c>
      <c r="S254" s="116">
        <v>9639.5391999999993</v>
      </c>
      <c r="T254" s="120">
        <v>0.15151076999999999</v>
      </c>
      <c r="U254" s="12" t="s">
        <v>722</v>
      </c>
      <c r="V254" s="12">
        <v>4</v>
      </c>
      <c r="W254" s="12">
        <v>4</v>
      </c>
      <c r="X254" s="12" t="s">
        <v>1552</v>
      </c>
    </row>
    <row r="255" spans="2:24" ht="28.8" x14ac:dyDescent="0.3">
      <c r="B255" s="12" t="s">
        <v>1105</v>
      </c>
      <c r="C255" s="12" t="s">
        <v>304</v>
      </c>
      <c r="D255" s="12" t="s">
        <v>330</v>
      </c>
      <c r="E255" s="12" t="s">
        <v>2837</v>
      </c>
      <c r="F255" s="12" t="s">
        <v>2952</v>
      </c>
      <c r="G255" s="12" t="s">
        <v>2955</v>
      </c>
      <c r="H255" s="12" t="s">
        <v>1536</v>
      </c>
      <c r="I255" s="12" t="s">
        <v>1132</v>
      </c>
      <c r="J255" s="12" t="s">
        <v>259</v>
      </c>
      <c r="K255" s="12" t="s">
        <v>2846</v>
      </c>
      <c r="L255" s="12" t="s">
        <v>1532</v>
      </c>
      <c r="M255" s="12" t="s">
        <v>1263</v>
      </c>
      <c r="N255" s="12" t="s">
        <v>1259</v>
      </c>
      <c r="O255" s="12" t="s">
        <v>1132</v>
      </c>
      <c r="P255" s="12" t="s">
        <v>1264</v>
      </c>
      <c r="Q255" s="116">
        <v>74969</v>
      </c>
      <c r="R255" s="116">
        <v>89623.152000000002</v>
      </c>
      <c r="S255" s="116">
        <v>-14654.152</v>
      </c>
      <c r="T255" s="120">
        <v>-0.19546949</v>
      </c>
      <c r="U255" s="12" t="s">
        <v>722</v>
      </c>
      <c r="V255" s="12">
        <v>2</v>
      </c>
      <c r="W255" s="12">
        <v>1</v>
      </c>
      <c r="X255" s="12" t="s">
        <v>1552</v>
      </c>
    </row>
    <row r="256" spans="2:24" ht="28.8" x14ac:dyDescent="0.3">
      <c r="B256" s="12" t="s">
        <v>1105</v>
      </c>
      <c r="C256" s="12" t="s">
        <v>304</v>
      </c>
      <c r="D256" s="12" t="s">
        <v>330</v>
      </c>
      <c r="E256" s="12" t="s">
        <v>2837</v>
      </c>
      <c r="F256" s="12" t="s">
        <v>2952</v>
      </c>
      <c r="G256" s="12" t="s">
        <v>2955</v>
      </c>
      <c r="H256" s="12" t="s">
        <v>1536</v>
      </c>
      <c r="I256" s="12" t="s">
        <v>1132</v>
      </c>
      <c r="J256" s="12" t="s">
        <v>260</v>
      </c>
      <c r="K256" s="12" t="s">
        <v>2846</v>
      </c>
      <c r="L256" s="12" t="s">
        <v>2898</v>
      </c>
      <c r="M256" s="12" t="s">
        <v>1263</v>
      </c>
      <c r="N256" s="12" t="s">
        <v>1259</v>
      </c>
      <c r="O256" s="12" t="s">
        <v>1132</v>
      </c>
      <c r="P256" s="12" t="s">
        <v>1264</v>
      </c>
      <c r="Q256" s="116">
        <v>74969</v>
      </c>
      <c r="R256" s="116">
        <v>98610.16</v>
      </c>
      <c r="S256" s="116">
        <v>-23641.16</v>
      </c>
      <c r="T256" s="120">
        <v>-0.31534581</v>
      </c>
      <c r="U256" s="12" t="s">
        <v>722</v>
      </c>
      <c r="V256" s="12">
        <v>1</v>
      </c>
      <c r="W256" s="12">
        <v>2</v>
      </c>
      <c r="X256" s="12" t="s">
        <v>1552</v>
      </c>
    </row>
    <row r="257" spans="2:24" ht="28.8" x14ac:dyDescent="0.3">
      <c r="B257" s="12" t="s">
        <v>1105</v>
      </c>
      <c r="C257" s="12" t="s">
        <v>304</v>
      </c>
      <c r="D257" s="12" t="s">
        <v>330</v>
      </c>
      <c r="E257" s="12" t="s">
        <v>2837</v>
      </c>
      <c r="F257" s="12" t="s">
        <v>2952</v>
      </c>
      <c r="G257" s="12" t="s">
        <v>2955</v>
      </c>
      <c r="H257" s="12" t="s">
        <v>1536</v>
      </c>
      <c r="I257" s="12" t="s">
        <v>1157</v>
      </c>
      <c r="J257" s="12" t="s">
        <v>259</v>
      </c>
      <c r="K257" s="12" t="s">
        <v>2846</v>
      </c>
      <c r="L257" s="12" t="s">
        <v>1532</v>
      </c>
      <c r="M257" s="12" t="s">
        <v>1267</v>
      </c>
      <c r="N257" s="12" t="s">
        <v>1259</v>
      </c>
      <c r="O257" s="12" t="s">
        <v>1157</v>
      </c>
      <c r="P257" s="12" t="s">
        <v>1268</v>
      </c>
      <c r="Q257" s="116">
        <v>156950</v>
      </c>
      <c r="R257" s="116">
        <v>99075.6</v>
      </c>
      <c r="S257" s="116">
        <v>57874.400000000001</v>
      </c>
      <c r="T257" s="120">
        <v>0.36874419000000003</v>
      </c>
      <c r="U257" s="12" t="s">
        <v>722</v>
      </c>
      <c r="V257" s="12">
        <v>4</v>
      </c>
      <c r="W257" s="12">
        <v>1</v>
      </c>
      <c r="X257" s="12" t="s">
        <v>1552</v>
      </c>
    </row>
    <row r="258" spans="2:24" ht="28.8" x14ac:dyDescent="0.3">
      <c r="B258" s="12" t="s">
        <v>1105</v>
      </c>
      <c r="C258" s="12" t="s">
        <v>304</v>
      </c>
      <c r="D258" s="12" t="s">
        <v>330</v>
      </c>
      <c r="E258" s="12" t="s">
        <v>2837</v>
      </c>
      <c r="F258" s="12" t="s">
        <v>2952</v>
      </c>
      <c r="G258" s="12" t="s">
        <v>2955</v>
      </c>
      <c r="H258" s="12" t="s">
        <v>1536</v>
      </c>
      <c r="I258" s="12" t="s">
        <v>1157</v>
      </c>
      <c r="J258" s="12" t="s">
        <v>249</v>
      </c>
      <c r="K258" s="12" t="s">
        <v>1531</v>
      </c>
      <c r="L258" s="12" t="s">
        <v>1532</v>
      </c>
      <c r="M258" s="12" t="s">
        <v>1267</v>
      </c>
      <c r="N258" s="12" t="s">
        <v>1259</v>
      </c>
      <c r="O258" s="12" t="s">
        <v>1157</v>
      </c>
      <c r="P258" s="12" t="s">
        <v>1268</v>
      </c>
      <c r="Q258" s="116">
        <v>156950</v>
      </c>
      <c r="R258" s="116">
        <v>99636.24</v>
      </c>
      <c r="S258" s="116">
        <v>57313.760000000002</v>
      </c>
      <c r="T258" s="120">
        <v>0.36517209</v>
      </c>
      <c r="U258" s="12" t="s">
        <v>722</v>
      </c>
      <c r="V258" s="12">
        <v>2</v>
      </c>
      <c r="W258" s="12">
        <v>2</v>
      </c>
      <c r="X258" s="12" t="s">
        <v>1552</v>
      </c>
    </row>
    <row r="259" spans="2:24" ht="28.8" x14ac:dyDescent="0.3">
      <c r="B259" s="12" t="s">
        <v>1105</v>
      </c>
      <c r="C259" s="12" t="s">
        <v>304</v>
      </c>
      <c r="D259" s="12" t="s">
        <v>330</v>
      </c>
      <c r="E259" s="12" t="s">
        <v>2837</v>
      </c>
      <c r="F259" s="12" t="s">
        <v>2952</v>
      </c>
      <c r="G259" s="12" t="s">
        <v>2955</v>
      </c>
      <c r="H259" s="12" t="s">
        <v>1536</v>
      </c>
      <c r="I259" s="12" t="s">
        <v>1157</v>
      </c>
      <c r="J259" s="12" t="s">
        <v>254</v>
      </c>
      <c r="K259" s="12" t="s">
        <v>2846</v>
      </c>
      <c r="L259" s="12" t="s">
        <v>1532</v>
      </c>
      <c r="M259" s="12" t="s">
        <v>1267</v>
      </c>
      <c r="N259" s="12" t="s">
        <v>1259</v>
      </c>
      <c r="O259" s="12" t="s">
        <v>1157</v>
      </c>
      <c r="P259" s="12" t="s">
        <v>1268</v>
      </c>
      <c r="Q259" s="116">
        <v>156950</v>
      </c>
      <c r="R259" s="116">
        <v>143508.51</v>
      </c>
      <c r="S259" s="116">
        <v>13441.49</v>
      </c>
      <c r="T259" s="120">
        <v>8.564186E-2</v>
      </c>
      <c r="U259" s="12" t="s">
        <v>722</v>
      </c>
      <c r="V259" s="12">
        <v>1</v>
      </c>
      <c r="W259" s="12">
        <v>3</v>
      </c>
      <c r="X259" s="12" t="s">
        <v>1552</v>
      </c>
    </row>
    <row r="260" spans="2:24" ht="28.8" x14ac:dyDescent="0.3">
      <c r="B260" s="12" t="s">
        <v>1105</v>
      </c>
      <c r="C260" s="12" t="s">
        <v>304</v>
      </c>
      <c r="D260" s="12" t="s">
        <v>330</v>
      </c>
      <c r="E260" s="12" t="s">
        <v>2837</v>
      </c>
      <c r="F260" s="12" t="s">
        <v>2952</v>
      </c>
      <c r="G260" s="12" t="s">
        <v>2955</v>
      </c>
      <c r="H260" s="12" t="s">
        <v>1536</v>
      </c>
      <c r="I260" s="12" t="s">
        <v>1157</v>
      </c>
      <c r="J260" s="12" t="s">
        <v>251</v>
      </c>
      <c r="K260" s="12" t="s">
        <v>1531</v>
      </c>
      <c r="L260" s="12" t="s">
        <v>2898</v>
      </c>
      <c r="M260" s="12" t="s">
        <v>1267</v>
      </c>
      <c r="N260" s="12" t="s">
        <v>1259</v>
      </c>
      <c r="O260" s="12" t="s">
        <v>1157</v>
      </c>
      <c r="P260" s="12" t="s">
        <v>1268</v>
      </c>
      <c r="Q260" s="116">
        <v>156950</v>
      </c>
      <c r="R260" s="116">
        <v>165416.83199999999</v>
      </c>
      <c r="S260" s="116">
        <v>-8466.8320000000003</v>
      </c>
      <c r="T260" s="120">
        <v>-5.3946050000000002E-2</v>
      </c>
      <c r="U260" s="12" t="s">
        <v>722</v>
      </c>
      <c r="V260" s="12">
        <v>3</v>
      </c>
      <c r="W260" s="12">
        <v>4</v>
      </c>
      <c r="X260" s="12" t="s">
        <v>1552</v>
      </c>
    </row>
    <row r="261" spans="2:24" ht="28.8" x14ac:dyDescent="0.3">
      <c r="B261" s="12" t="s">
        <v>1105</v>
      </c>
      <c r="C261" s="12" t="s">
        <v>304</v>
      </c>
      <c r="D261" s="12" t="s">
        <v>330</v>
      </c>
      <c r="E261" s="12" t="s">
        <v>2839</v>
      </c>
      <c r="F261" s="12" t="s">
        <v>2835</v>
      </c>
      <c r="G261" s="12" t="s">
        <v>2840</v>
      </c>
      <c r="H261" s="12" t="s">
        <v>1533</v>
      </c>
      <c r="I261" s="12" t="s">
        <v>1534</v>
      </c>
      <c r="J261" s="12" t="s">
        <v>254</v>
      </c>
      <c r="K261" s="12" t="s">
        <v>2846</v>
      </c>
      <c r="L261" s="12" t="s">
        <v>1532</v>
      </c>
      <c r="M261" s="12" t="s">
        <v>1109</v>
      </c>
      <c r="N261" s="12" t="s">
        <v>1110</v>
      </c>
      <c r="O261" s="12" t="s">
        <v>1111</v>
      </c>
      <c r="P261" s="12" t="s">
        <v>1112</v>
      </c>
      <c r="Q261" s="116">
        <v>17.315999999999999</v>
      </c>
      <c r="R261" s="116">
        <v>22.647300000000001</v>
      </c>
      <c r="S261" s="116">
        <v>-5.3312999999999997</v>
      </c>
      <c r="T261" s="120">
        <v>-0.30788288000000003</v>
      </c>
      <c r="U261" s="12" t="s">
        <v>722</v>
      </c>
      <c r="V261" s="12">
        <v>1</v>
      </c>
      <c r="W261" s="12">
        <v>1</v>
      </c>
      <c r="X261" s="12" t="s">
        <v>1552</v>
      </c>
    </row>
    <row r="262" spans="2:24" ht="28.8" x14ac:dyDescent="0.3">
      <c r="B262" s="12" t="s">
        <v>1105</v>
      </c>
      <c r="C262" s="12" t="s">
        <v>304</v>
      </c>
      <c r="D262" s="12" t="s">
        <v>330</v>
      </c>
      <c r="E262" s="12" t="s">
        <v>2839</v>
      </c>
      <c r="F262" s="12" t="s">
        <v>2835</v>
      </c>
      <c r="G262" s="12" t="s">
        <v>2840</v>
      </c>
      <c r="H262" s="12" t="s">
        <v>1533</v>
      </c>
      <c r="I262" s="12" t="s">
        <v>1534</v>
      </c>
      <c r="J262" s="12" t="s">
        <v>254</v>
      </c>
      <c r="K262" s="12" t="s">
        <v>2846</v>
      </c>
      <c r="L262" s="12" t="s">
        <v>1532</v>
      </c>
      <c r="M262" s="12" t="s">
        <v>1119</v>
      </c>
      <c r="N262" s="12" t="s">
        <v>1110</v>
      </c>
      <c r="O262" s="12" t="s">
        <v>1111</v>
      </c>
      <c r="P262" s="12" t="s">
        <v>1120</v>
      </c>
      <c r="Q262" s="116">
        <v>562.46400000000006</v>
      </c>
      <c r="R262" s="116">
        <v>677.97310000000004</v>
      </c>
      <c r="S262" s="116">
        <v>-115.5091</v>
      </c>
      <c r="T262" s="120">
        <v>-0.20536265000000001</v>
      </c>
      <c r="U262" s="12" t="s">
        <v>722</v>
      </c>
      <c r="V262" s="12">
        <v>1</v>
      </c>
      <c r="W262" s="12">
        <v>1</v>
      </c>
      <c r="X262" s="12" t="s">
        <v>1552</v>
      </c>
    </row>
    <row r="263" spans="2:24" ht="28.8" x14ac:dyDescent="0.3">
      <c r="B263" s="12" t="s">
        <v>1105</v>
      </c>
      <c r="C263" s="12" t="s">
        <v>304</v>
      </c>
      <c r="D263" s="12" t="s">
        <v>330</v>
      </c>
      <c r="E263" s="12" t="s">
        <v>2839</v>
      </c>
      <c r="F263" s="12" t="s">
        <v>2835</v>
      </c>
      <c r="G263" s="12" t="s">
        <v>2840</v>
      </c>
      <c r="H263" s="12" t="s">
        <v>1533</v>
      </c>
      <c r="I263" s="12" t="s">
        <v>1534</v>
      </c>
      <c r="J263" s="12" t="s">
        <v>254</v>
      </c>
      <c r="K263" s="12" t="s">
        <v>2846</v>
      </c>
      <c r="L263" s="12" t="s">
        <v>1532</v>
      </c>
      <c r="M263" s="12" t="s">
        <v>1125</v>
      </c>
      <c r="N263" s="12" t="s">
        <v>1110</v>
      </c>
      <c r="O263" s="12" t="s">
        <v>1111</v>
      </c>
      <c r="P263" s="12" t="s">
        <v>1126</v>
      </c>
      <c r="Q263" s="116">
        <v>964.49400000000003</v>
      </c>
      <c r="R263" s="116">
        <v>1091.4395999999999</v>
      </c>
      <c r="S263" s="116">
        <v>-126.9456</v>
      </c>
      <c r="T263" s="120">
        <v>-0.13161886</v>
      </c>
      <c r="U263" s="12" t="s">
        <v>722</v>
      </c>
      <c r="V263" s="12">
        <v>1</v>
      </c>
      <c r="W263" s="12">
        <v>1</v>
      </c>
      <c r="X263" s="12" t="s">
        <v>1552</v>
      </c>
    </row>
    <row r="264" spans="2:24" ht="28.8" x14ac:dyDescent="0.3">
      <c r="B264" s="12" t="s">
        <v>1105</v>
      </c>
      <c r="C264" s="12" t="s">
        <v>304</v>
      </c>
      <c r="D264" s="12" t="s">
        <v>330</v>
      </c>
      <c r="E264" s="12" t="s">
        <v>2839</v>
      </c>
      <c r="F264" s="12" t="s">
        <v>2835</v>
      </c>
      <c r="G264" s="12" t="s">
        <v>2840</v>
      </c>
      <c r="H264" s="12" t="s">
        <v>1533</v>
      </c>
      <c r="I264" s="12" t="s">
        <v>1534</v>
      </c>
      <c r="J264" s="12" t="s">
        <v>254</v>
      </c>
      <c r="K264" s="12" t="s">
        <v>2846</v>
      </c>
      <c r="L264" s="12" t="s">
        <v>1532</v>
      </c>
      <c r="M264" s="12" t="s">
        <v>1131</v>
      </c>
      <c r="N264" s="12" t="s">
        <v>1110</v>
      </c>
      <c r="O264" s="12" t="s">
        <v>1132</v>
      </c>
      <c r="P264" s="12" t="s">
        <v>1133</v>
      </c>
      <c r="Q264" s="116">
        <v>697.69200000000001</v>
      </c>
      <c r="R264" s="116">
        <v>714.07960000000003</v>
      </c>
      <c r="S264" s="116">
        <v>-16.387599999999999</v>
      </c>
      <c r="T264" s="120">
        <v>-2.34883E-2</v>
      </c>
      <c r="U264" s="12" t="s">
        <v>722</v>
      </c>
      <c r="V264" s="12">
        <v>1</v>
      </c>
      <c r="W264" s="12">
        <v>1</v>
      </c>
      <c r="X264" s="12" t="s">
        <v>1552</v>
      </c>
    </row>
    <row r="265" spans="2:24" ht="28.8" x14ac:dyDescent="0.3">
      <c r="B265" s="12" t="s">
        <v>1105</v>
      </c>
      <c r="C265" s="12" t="s">
        <v>304</v>
      </c>
      <c r="D265" s="12" t="s">
        <v>330</v>
      </c>
      <c r="E265" s="12" t="s">
        <v>2839</v>
      </c>
      <c r="F265" s="12" t="s">
        <v>2835</v>
      </c>
      <c r="G265" s="12" t="s">
        <v>2840</v>
      </c>
      <c r="H265" s="12" t="s">
        <v>1533</v>
      </c>
      <c r="I265" s="12" t="s">
        <v>1534</v>
      </c>
      <c r="J265" s="12" t="s">
        <v>254</v>
      </c>
      <c r="K265" s="12" t="s">
        <v>2846</v>
      </c>
      <c r="L265" s="12" t="s">
        <v>1532</v>
      </c>
      <c r="M265" s="12" t="s">
        <v>1138</v>
      </c>
      <c r="N265" s="12" t="s">
        <v>1110</v>
      </c>
      <c r="O265" s="12" t="s">
        <v>1132</v>
      </c>
      <c r="P265" s="12" t="s">
        <v>1139</v>
      </c>
      <c r="Q265" s="116">
        <v>2314.248</v>
      </c>
      <c r="R265" s="116">
        <v>3363.9313000000002</v>
      </c>
      <c r="S265" s="116">
        <v>-1049.6832999999999</v>
      </c>
      <c r="T265" s="120">
        <v>-0.45357425000000001</v>
      </c>
      <c r="U265" s="12" t="s">
        <v>722</v>
      </c>
      <c r="V265" s="12">
        <v>1</v>
      </c>
      <c r="W265" s="12">
        <v>1</v>
      </c>
      <c r="X265" s="12" t="s">
        <v>1552</v>
      </c>
    </row>
    <row r="266" spans="2:24" ht="28.8" x14ac:dyDescent="0.3">
      <c r="B266" s="12" t="s">
        <v>1105</v>
      </c>
      <c r="C266" s="12" t="s">
        <v>304</v>
      </c>
      <c r="D266" s="12" t="s">
        <v>330</v>
      </c>
      <c r="E266" s="12" t="s">
        <v>2839</v>
      </c>
      <c r="F266" s="12" t="s">
        <v>2835</v>
      </c>
      <c r="G266" s="12" t="s">
        <v>2840</v>
      </c>
      <c r="H266" s="12" t="s">
        <v>1533</v>
      </c>
      <c r="I266" s="12" t="s">
        <v>1534</v>
      </c>
      <c r="J266" s="12" t="s">
        <v>254</v>
      </c>
      <c r="K266" s="12" t="s">
        <v>2846</v>
      </c>
      <c r="L266" s="12" t="s">
        <v>1532</v>
      </c>
      <c r="M266" s="12" t="s">
        <v>1144</v>
      </c>
      <c r="N266" s="12" t="s">
        <v>1110</v>
      </c>
      <c r="O266" s="12" t="s">
        <v>1132</v>
      </c>
      <c r="P266" s="12" t="s">
        <v>1145</v>
      </c>
      <c r="Q266" s="116">
        <v>2329.7399999999998</v>
      </c>
      <c r="R266" s="116">
        <v>1024.6599000000001</v>
      </c>
      <c r="S266" s="116">
        <v>1305.0800999999999</v>
      </c>
      <c r="T266" s="120">
        <v>0.56018272000000002</v>
      </c>
      <c r="U266" s="12" t="s">
        <v>722</v>
      </c>
      <c r="V266" s="12">
        <v>1</v>
      </c>
      <c r="W266" s="12">
        <v>1</v>
      </c>
      <c r="X266" s="12" t="s">
        <v>1552</v>
      </c>
    </row>
    <row r="267" spans="2:24" ht="28.8" x14ac:dyDescent="0.3">
      <c r="B267" s="12" t="s">
        <v>1105</v>
      </c>
      <c r="C267" s="12" t="s">
        <v>304</v>
      </c>
      <c r="D267" s="12" t="s">
        <v>330</v>
      </c>
      <c r="E267" s="12" t="s">
        <v>2839</v>
      </c>
      <c r="F267" s="12" t="s">
        <v>2835</v>
      </c>
      <c r="G267" s="12" t="s">
        <v>2840</v>
      </c>
      <c r="H267" s="12" t="s">
        <v>1533</v>
      </c>
      <c r="I267" s="12" t="s">
        <v>1534</v>
      </c>
      <c r="J267" s="12" t="s">
        <v>254</v>
      </c>
      <c r="K267" s="12" t="s">
        <v>2846</v>
      </c>
      <c r="L267" s="12" t="s">
        <v>1532</v>
      </c>
      <c r="M267" s="12" t="s">
        <v>1150</v>
      </c>
      <c r="N267" s="12" t="s">
        <v>1110</v>
      </c>
      <c r="O267" s="12" t="s">
        <v>1132</v>
      </c>
      <c r="P267" s="12" t="s">
        <v>1151</v>
      </c>
      <c r="Q267" s="116">
        <v>437.32499999999999</v>
      </c>
      <c r="R267" s="116">
        <v>303.68729999999999</v>
      </c>
      <c r="S267" s="116">
        <v>133.6377</v>
      </c>
      <c r="T267" s="120">
        <v>0.30557983</v>
      </c>
      <c r="U267" s="12" t="s">
        <v>722</v>
      </c>
      <c r="V267" s="12">
        <v>1</v>
      </c>
      <c r="W267" s="12">
        <v>1</v>
      </c>
      <c r="X267" s="12" t="s">
        <v>1552</v>
      </c>
    </row>
    <row r="268" spans="2:24" ht="28.8" x14ac:dyDescent="0.3">
      <c r="B268" s="12" t="s">
        <v>1105</v>
      </c>
      <c r="C268" s="12" t="s">
        <v>304</v>
      </c>
      <c r="D268" s="12" t="s">
        <v>330</v>
      </c>
      <c r="E268" s="12" t="s">
        <v>2839</v>
      </c>
      <c r="F268" s="12" t="s">
        <v>2835</v>
      </c>
      <c r="G268" s="12" t="s">
        <v>2840</v>
      </c>
      <c r="H268" s="12" t="s">
        <v>1533</v>
      </c>
      <c r="I268" s="12" t="s">
        <v>1534</v>
      </c>
      <c r="J268" s="12" t="s">
        <v>254</v>
      </c>
      <c r="K268" s="12" t="s">
        <v>2846</v>
      </c>
      <c r="L268" s="12" t="s">
        <v>1532</v>
      </c>
      <c r="M268" s="12" t="s">
        <v>1156</v>
      </c>
      <c r="N268" s="12" t="s">
        <v>1110</v>
      </c>
      <c r="O268" s="12" t="s">
        <v>1157</v>
      </c>
      <c r="P268" s="12" t="s">
        <v>1158</v>
      </c>
      <c r="Q268" s="116">
        <v>2441.88</v>
      </c>
      <c r="R268" s="116">
        <v>3108.297</v>
      </c>
      <c r="S268" s="116">
        <v>-666.41700000000003</v>
      </c>
      <c r="T268" s="120">
        <v>-0.27291145</v>
      </c>
      <c r="U268" s="12" t="s">
        <v>722</v>
      </c>
      <c r="V268" s="12">
        <v>1</v>
      </c>
      <c r="W268" s="12">
        <v>1</v>
      </c>
      <c r="X268" s="12" t="s">
        <v>1552</v>
      </c>
    </row>
    <row r="269" spans="2:24" ht="28.8" x14ac:dyDescent="0.3">
      <c r="B269" s="12" t="s">
        <v>1105</v>
      </c>
      <c r="C269" s="12" t="s">
        <v>304</v>
      </c>
      <c r="D269" s="12" t="s">
        <v>330</v>
      </c>
      <c r="E269" s="12" t="s">
        <v>2839</v>
      </c>
      <c r="F269" s="12" t="s">
        <v>2835</v>
      </c>
      <c r="G269" s="12" t="s">
        <v>2840</v>
      </c>
      <c r="H269" s="12" t="s">
        <v>1533</v>
      </c>
      <c r="I269" s="12" t="s">
        <v>1534</v>
      </c>
      <c r="J269" s="12" t="s">
        <v>254</v>
      </c>
      <c r="K269" s="12" t="s">
        <v>2846</v>
      </c>
      <c r="L269" s="12" t="s">
        <v>1532</v>
      </c>
      <c r="M269" s="12" t="s">
        <v>1163</v>
      </c>
      <c r="N269" s="12" t="s">
        <v>1110</v>
      </c>
      <c r="O269" s="12" t="s">
        <v>1157</v>
      </c>
      <c r="P269" s="12" t="s">
        <v>1164</v>
      </c>
      <c r="Q269" s="116">
        <v>3250.3679999999999</v>
      </c>
      <c r="R269" s="116">
        <v>3881.4038999999998</v>
      </c>
      <c r="S269" s="116">
        <v>-631.03589999999997</v>
      </c>
      <c r="T269" s="120">
        <v>-0.19414291</v>
      </c>
      <c r="U269" s="12" t="s">
        <v>722</v>
      </c>
      <c r="V269" s="12">
        <v>1</v>
      </c>
      <c r="W269" s="12">
        <v>1</v>
      </c>
      <c r="X269" s="12" t="s">
        <v>1552</v>
      </c>
    </row>
    <row r="270" spans="2:24" ht="28.8" x14ac:dyDescent="0.3">
      <c r="B270" s="12" t="s">
        <v>1105</v>
      </c>
      <c r="C270" s="12" t="s">
        <v>304</v>
      </c>
      <c r="D270" s="12" t="s">
        <v>330</v>
      </c>
      <c r="E270" s="12" t="s">
        <v>2839</v>
      </c>
      <c r="F270" s="12" t="s">
        <v>2835</v>
      </c>
      <c r="G270" s="12" t="s">
        <v>2840</v>
      </c>
      <c r="H270" s="12" t="s">
        <v>1533</v>
      </c>
      <c r="I270" s="12" t="s">
        <v>1534</v>
      </c>
      <c r="J270" s="12" t="s">
        <v>254</v>
      </c>
      <c r="K270" s="12" t="s">
        <v>2846</v>
      </c>
      <c r="L270" s="12" t="s">
        <v>1532</v>
      </c>
      <c r="M270" s="12" t="s">
        <v>1169</v>
      </c>
      <c r="N270" s="12" t="s">
        <v>1110</v>
      </c>
      <c r="O270" s="12" t="s">
        <v>1157</v>
      </c>
      <c r="P270" s="12" t="s">
        <v>1170</v>
      </c>
      <c r="Q270" s="116">
        <v>539.37</v>
      </c>
      <c r="R270" s="116">
        <v>172.73099999999999</v>
      </c>
      <c r="S270" s="116">
        <v>366.63900000000001</v>
      </c>
      <c r="T270" s="120">
        <v>0.67975416</v>
      </c>
      <c r="U270" s="12" t="s">
        <v>722</v>
      </c>
      <c r="V270" s="12">
        <v>1</v>
      </c>
      <c r="W270" s="12">
        <v>1</v>
      </c>
      <c r="X270" s="12" t="s">
        <v>1552</v>
      </c>
    </row>
    <row r="271" spans="2:24" ht="28.8" x14ac:dyDescent="0.3">
      <c r="B271" s="12" t="s">
        <v>1105</v>
      </c>
      <c r="C271" s="12" t="s">
        <v>304</v>
      </c>
      <c r="D271" s="12" t="s">
        <v>330</v>
      </c>
      <c r="E271" s="12" t="s">
        <v>2839</v>
      </c>
      <c r="F271" s="12" t="s">
        <v>2835</v>
      </c>
      <c r="G271" s="12" t="s">
        <v>2840</v>
      </c>
      <c r="H271" s="12" t="s">
        <v>1533</v>
      </c>
      <c r="I271" s="12" t="s">
        <v>1534</v>
      </c>
      <c r="J271" s="12" t="s">
        <v>254</v>
      </c>
      <c r="K271" s="12" t="s">
        <v>2846</v>
      </c>
      <c r="L271" s="12" t="s">
        <v>1532</v>
      </c>
      <c r="M271" s="12" t="s">
        <v>1175</v>
      </c>
      <c r="N271" s="12" t="s">
        <v>1176</v>
      </c>
      <c r="O271" s="12" t="s">
        <v>1111</v>
      </c>
      <c r="P271" s="12" t="s">
        <v>1177</v>
      </c>
      <c r="Q271" s="116">
        <v>263.36399999999998</v>
      </c>
      <c r="R271" s="116">
        <v>369.09719999999999</v>
      </c>
      <c r="S271" s="116">
        <v>-105.7332</v>
      </c>
      <c r="T271" s="120">
        <v>-0.40147173000000003</v>
      </c>
      <c r="U271" s="12" t="s">
        <v>722</v>
      </c>
      <c r="V271" s="12">
        <v>1</v>
      </c>
      <c r="W271" s="12">
        <v>1</v>
      </c>
      <c r="X271" s="12" t="s">
        <v>1552</v>
      </c>
    </row>
    <row r="272" spans="2:24" ht="28.8" x14ac:dyDescent="0.3">
      <c r="B272" s="12" t="s">
        <v>1105</v>
      </c>
      <c r="C272" s="12" t="s">
        <v>304</v>
      </c>
      <c r="D272" s="12" t="s">
        <v>330</v>
      </c>
      <c r="E272" s="12" t="s">
        <v>2839</v>
      </c>
      <c r="F272" s="12" t="s">
        <v>2835</v>
      </c>
      <c r="G272" s="12" t="s">
        <v>2840</v>
      </c>
      <c r="H272" s="12" t="s">
        <v>1533</v>
      </c>
      <c r="I272" s="12" t="s">
        <v>1534</v>
      </c>
      <c r="J272" s="12" t="s">
        <v>254</v>
      </c>
      <c r="K272" s="12" t="s">
        <v>2846</v>
      </c>
      <c r="L272" s="12" t="s">
        <v>1532</v>
      </c>
      <c r="M272" s="12" t="s">
        <v>1181</v>
      </c>
      <c r="N272" s="12" t="s">
        <v>1176</v>
      </c>
      <c r="O272" s="12" t="s">
        <v>1111</v>
      </c>
      <c r="P272" s="12" t="s">
        <v>1182</v>
      </c>
      <c r="Q272" s="116">
        <v>598.37850000000003</v>
      </c>
      <c r="R272" s="116">
        <v>768.45209999999997</v>
      </c>
      <c r="S272" s="116">
        <v>-170.0736</v>
      </c>
      <c r="T272" s="120">
        <v>-0.28422412000000002</v>
      </c>
      <c r="U272" s="12" t="s">
        <v>722</v>
      </c>
      <c r="V272" s="12">
        <v>1</v>
      </c>
      <c r="W272" s="12">
        <v>1</v>
      </c>
      <c r="X272" s="12" t="s">
        <v>1552</v>
      </c>
    </row>
    <row r="273" spans="2:24" ht="28.8" x14ac:dyDescent="0.3">
      <c r="B273" s="12" t="s">
        <v>1105</v>
      </c>
      <c r="C273" s="12" t="s">
        <v>304</v>
      </c>
      <c r="D273" s="12" t="s">
        <v>330</v>
      </c>
      <c r="E273" s="12" t="s">
        <v>2839</v>
      </c>
      <c r="F273" s="12" t="s">
        <v>2835</v>
      </c>
      <c r="G273" s="12" t="s">
        <v>2840</v>
      </c>
      <c r="H273" s="12" t="s">
        <v>1533</v>
      </c>
      <c r="I273" s="12" t="s">
        <v>1534</v>
      </c>
      <c r="J273" s="12" t="s">
        <v>254</v>
      </c>
      <c r="K273" s="12" t="s">
        <v>2846</v>
      </c>
      <c r="L273" s="12" t="s">
        <v>1532</v>
      </c>
      <c r="M273" s="12" t="s">
        <v>1185</v>
      </c>
      <c r="N273" s="12" t="s">
        <v>1176</v>
      </c>
      <c r="O273" s="12" t="s">
        <v>1111</v>
      </c>
      <c r="P273" s="12" t="s">
        <v>1186</v>
      </c>
      <c r="Q273" s="116">
        <v>703.06200000000001</v>
      </c>
      <c r="R273" s="116">
        <v>756.28340000000003</v>
      </c>
      <c r="S273" s="116">
        <v>-53.221400000000003</v>
      </c>
      <c r="T273" s="120">
        <v>-7.5699440000000007E-2</v>
      </c>
      <c r="U273" s="12" t="s">
        <v>722</v>
      </c>
      <c r="V273" s="12">
        <v>1</v>
      </c>
      <c r="W273" s="12">
        <v>1</v>
      </c>
      <c r="X273" s="12" t="s">
        <v>1552</v>
      </c>
    </row>
    <row r="274" spans="2:24" ht="28.8" x14ac:dyDescent="0.3">
      <c r="B274" s="12" t="s">
        <v>1105</v>
      </c>
      <c r="C274" s="12" t="s">
        <v>304</v>
      </c>
      <c r="D274" s="12" t="s">
        <v>330</v>
      </c>
      <c r="E274" s="12" t="s">
        <v>2839</v>
      </c>
      <c r="F274" s="12" t="s">
        <v>2835</v>
      </c>
      <c r="G274" s="12" t="s">
        <v>2840</v>
      </c>
      <c r="H274" s="12" t="s">
        <v>1533</v>
      </c>
      <c r="I274" s="12" t="s">
        <v>1534</v>
      </c>
      <c r="J274" s="12" t="s">
        <v>254</v>
      </c>
      <c r="K274" s="12" t="s">
        <v>2846</v>
      </c>
      <c r="L274" s="12" t="s">
        <v>1532</v>
      </c>
      <c r="M274" s="12" t="s">
        <v>1189</v>
      </c>
      <c r="N274" s="12" t="s">
        <v>1176</v>
      </c>
      <c r="O274" s="12" t="s">
        <v>1132</v>
      </c>
      <c r="P274" s="12" t="s">
        <v>1190</v>
      </c>
      <c r="Q274" s="116">
        <v>1249.74</v>
      </c>
      <c r="R274" s="116">
        <v>1559.7264</v>
      </c>
      <c r="S274" s="116">
        <v>-309.9864</v>
      </c>
      <c r="T274" s="120">
        <v>-0.24804071</v>
      </c>
      <c r="U274" s="12" t="s">
        <v>722</v>
      </c>
      <c r="V274" s="12">
        <v>1</v>
      </c>
      <c r="W274" s="12">
        <v>1</v>
      </c>
      <c r="X274" s="12" t="s">
        <v>1552</v>
      </c>
    </row>
    <row r="275" spans="2:24" ht="28.8" x14ac:dyDescent="0.3">
      <c r="B275" s="12" t="s">
        <v>1105</v>
      </c>
      <c r="C275" s="12" t="s">
        <v>304</v>
      </c>
      <c r="D275" s="12" t="s">
        <v>330</v>
      </c>
      <c r="E275" s="12" t="s">
        <v>2839</v>
      </c>
      <c r="F275" s="12" t="s">
        <v>2835</v>
      </c>
      <c r="G275" s="12" t="s">
        <v>2840</v>
      </c>
      <c r="H275" s="12" t="s">
        <v>1533</v>
      </c>
      <c r="I275" s="12" t="s">
        <v>1534</v>
      </c>
      <c r="J275" s="12" t="s">
        <v>254</v>
      </c>
      <c r="K275" s="12" t="s">
        <v>2846</v>
      </c>
      <c r="L275" s="12" t="s">
        <v>1532</v>
      </c>
      <c r="M275" s="12" t="s">
        <v>1193</v>
      </c>
      <c r="N275" s="12" t="s">
        <v>1176</v>
      </c>
      <c r="O275" s="12" t="s">
        <v>1132</v>
      </c>
      <c r="P275" s="12" t="s">
        <v>1194</v>
      </c>
      <c r="Q275" s="116">
        <v>149.68799999999999</v>
      </c>
      <c r="R275" s="116">
        <v>47.152799999999999</v>
      </c>
      <c r="S275" s="116">
        <v>102.5352</v>
      </c>
      <c r="T275" s="120">
        <v>0.68499277999999997</v>
      </c>
      <c r="U275" s="12" t="s">
        <v>722</v>
      </c>
      <c r="V275" s="12">
        <v>1</v>
      </c>
      <c r="W275" s="12">
        <v>1</v>
      </c>
      <c r="X275" s="12" t="s">
        <v>1552</v>
      </c>
    </row>
    <row r="276" spans="2:24" ht="28.8" x14ac:dyDescent="0.3">
      <c r="B276" s="12" t="s">
        <v>1105</v>
      </c>
      <c r="C276" s="12" t="s">
        <v>304</v>
      </c>
      <c r="D276" s="12" t="s">
        <v>330</v>
      </c>
      <c r="E276" s="12" t="s">
        <v>2839</v>
      </c>
      <c r="F276" s="12" t="s">
        <v>2835</v>
      </c>
      <c r="G276" s="12" t="s">
        <v>2840</v>
      </c>
      <c r="H276" s="12" t="s">
        <v>1533</v>
      </c>
      <c r="I276" s="12" t="s">
        <v>1534</v>
      </c>
      <c r="J276" s="12" t="s">
        <v>254</v>
      </c>
      <c r="K276" s="12" t="s">
        <v>2846</v>
      </c>
      <c r="L276" s="12" t="s">
        <v>1532</v>
      </c>
      <c r="M276" s="12" t="s">
        <v>1197</v>
      </c>
      <c r="N276" s="12" t="s">
        <v>1176</v>
      </c>
      <c r="O276" s="12" t="s">
        <v>1132</v>
      </c>
      <c r="P276" s="12" t="s">
        <v>1198</v>
      </c>
      <c r="Q276" s="116">
        <v>410.29199999999997</v>
      </c>
      <c r="R276" s="116">
        <v>147.43889999999999</v>
      </c>
      <c r="S276" s="116">
        <v>262.85309999999998</v>
      </c>
      <c r="T276" s="120">
        <v>0.64064885000000005</v>
      </c>
      <c r="U276" s="12" t="s">
        <v>722</v>
      </c>
      <c r="V276" s="12">
        <v>1</v>
      </c>
      <c r="W276" s="12">
        <v>1</v>
      </c>
      <c r="X276" s="12" t="s">
        <v>1552</v>
      </c>
    </row>
    <row r="277" spans="2:24" ht="28.8" x14ac:dyDescent="0.3">
      <c r="B277" s="12" t="s">
        <v>1105</v>
      </c>
      <c r="C277" s="12" t="s">
        <v>304</v>
      </c>
      <c r="D277" s="12" t="s">
        <v>330</v>
      </c>
      <c r="E277" s="12" t="s">
        <v>2839</v>
      </c>
      <c r="F277" s="12" t="s">
        <v>2835</v>
      </c>
      <c r="G277" s="12" t="s">
        <v>2840</v>
      </c>
      <c r="H277" s="12" t="s">
        <v>1533</v>
      </c>
      <c r="I277" s="12" t="s">
        <v>1534</v>
      </c>
      <c r="J277" s="12" t="s">
        <v>254</v>
      </c>
      <c r="K277" s="12" t="s">
        <v>2846</v>
      </c>
      <c r="L277" s="12" t="s">
        <v>1532</v>
      </c>
      <c r="M277" s="12" t="s">
        <v>1201</v>
      </c>
      <c r="N277" s="12" t="s">
        <v>1176</v>
      </c>
      <c r="O277" s="12" t="s">
        <v>1132</v>
      </c>
      <c r="P277" s="12" t="s">
        <v>1202</v>
      </c>
      <c r="Q277" s="116">
        <v>3558.12</v>
      </c>
      <c r="R277" s="116">
        <v>5254.0976000000001</v>
      </c>
      <c r="S277" s="116">
        <v>-1695.9775999999999</v>
      </c>
      <c r="T277" s="120">
        <v>-0.47664992</v>
      </c>
      <c r="U277" s="12" t="s">
        <v>722</v>
      </c>
      <c r="V277" s="12">
        <v>1</v>
      </c>
      <c r="W277" s="12">
        <v>1</v>
      </c>
      <c r="X277" s="12" t="s">
        <v>1552</v>
      </c>
    </row>
    <row r="278" spans="2:24" ht="28.8" x14ac:dyDescent="0.3">
      <c r="B278" s="12" t="s">
        <v>1105</v>
      </c>
      <c r="C278" s="12" t="s">
        <v>304</v>
      </c>
      <c r="D278" s="12" t="s">
        <v>330</v>
      </c>
      <c r="E278" s="12" t="s">
        <v>2839</v>
      </c>
      <c r="F278" s="12" t="s">
        <v>2835</v>
      </c>
      <c r="G278" s="12" t="s">
        <v>2840</v>
      </c>
      <c r="H278" s="12" t="s">
        <v>1533</v>
      </c>
      <c r="I278" s="12" t="s">
        <v>1534</v>
      </c>
      <c r="J278" s="12" t="s">
        <v>254</v>
      </c>
      <c r="K278" s="12" t="s">
        <v>2846</v>
      </c>
      <c r="L278" s="12" t="s">
        <v>1532</v>
      </c>
      <c r="M278" s="12" t="s">
        <v>1205</v>
      </c>
      <c r="N278" s="12" t="s">
        <v>1176</v>
      </c>
      <c r="O278" s="12" t="s">
        <v>1157</v>
      </c>
      <c r="P278" s="12" t="s">
        <v>1206</v>
      </c>
      <c r="Q278" s="116">
        <v>1764.56</v>
      </c>
      <c r="R278" s="116">
        <v>1342.1615999999999</v>
      </c>
      <c r="S278" s="116">
        <v>422.39839999999998</v>
      </c>
      <c r="T278" s="120">
        <v>0.23937887999999999</v>
      </c>
      <c r="U278" s="12" t="s">
        <v>722</v>
      </c>
      <c r="V278" s="12">
        <v>1</v>
      </c>
      <c r="W278" s="12">
        <v>1</v>
      </c>
      <c r="X278" s="12" t="s">
        <v>1552</v>
      </c>
    </row>
    <row r="279" spans="2:24" ht="28.8" x14ac:dyDescent="0.3">
      <c r="B279" s="12" t="s">
        <v>1105</v>
      </c>
      <c r="C279" s="12" t="s">
        <v>304</v>
      </c>
      <c r="D279" s="12" t="s">
        <v>330</v>
      </c>
      <c r="E279" s="12" t="s">
        <v>2839</v>
      </c>
      <c r="F279" s="12" t="s">
        <v>2835</v>
      </c>
      <c r="G279" s="12" t="s">
        <v>2840</v>
      </c>
      <c r="H279" s="12" t="s">
        <v>1533</v>
      </c>
      <c r="I279" s="12" t="s">
        <v>1534</v>
      </c>
      <c r="J279" s="12" t="s">
        <v>254</v>
      </c>
      <c r="K279" s="12" t="s">
        <v>2846</v>
      </c>
      <c r="L279" s="12" t="s">
        <v>1532</v>
      </c>
      <c r="M279" s="12" t="s">
        <v>1209</v>
      </c>
      <c r="N279" s="12" t="s">
        <v>1176</v>
      </c>
      <c r="O279" s="12" t="s">
        <v>1157</v>
      </c>
      <c r="P279" s="12" t="s">
        <v>1210</v>
      </c>
      <c r="Q279" s="116">
        <v>6321.99</v>
      </c>
      <c r="R279" s="116">
        <v>2371.6976</v>
      </c>
      <c r="S279" s="116">
        <v>3950.2923999999998</v>
      </c>
      <c r="T279" s="120">
        <v>0.62484952000000005</v>
      </c>
      <c r="U279" s="12" t="s">
        <v>722</v>
      </c>
      <c r="V279" s="12">
        <v>1</v>
      </c>
      <c r="W279" s="12">
        <v>1</v>
      </c>
      <c r="X279" s="12" t="s">
        <v>1552</v>
      </c>
    </row>
    <row r="280" spans="2:24" ht="28.8" x14ac:dyDescent="0.3">
      <c r="B280" s="12" t="s">
        <v>1105</v>
      </c>
      <c r="C280" s="12" t="s">
        <v>304</v>
      </c>
      <c r="D280" s="12" t="s">
        <v>330</v>
      </c>
      <c r="E280" s="12" t="s">
        <v>2839</v>
      </c>
      <c r="F280" s="12" t="s">
        <v>2835</v>
      </c>
      <c r="G280" s="12" t="s">
        <v>2840</v>
      </c>
      <c r="H280" s="12" t="s">
        <v>1533</v>
      </c>
      <c r="I280" s="12" t="s">
        <v>1534</v>
      </c>
      <c r="J280" s="12" t="s">
        <v>254</v>
      </c>
      <c r="K280" s="12" t="s">
        <v>2846</v>
      </c>
      <c r="L280" s="12" t="s">
        <v>1532</v>
      </c>
      <c r="M280" s="12" t="s">
        <v>1213</v>
      </c>
      <c r="N280" s="12" t="s">
        <v>1176</v>
      </c>
      <c r="O280" s="12" t="s">
        <v>1157</v>
      </c>
      <c r="P280" s="12" t="s">
        <v>1214</v>
      </c>
      <c r="Q280" s="116">
        <v>7092.8</v>
      </c>
      <c r="R280" s="116">
        <v>7038.1779999999999</v>
      </c>
      <c r="S280" s="116">
        <v>54.622</v>
      </c>
      <c r="T280" s="120">
        <v>7.7010500000000001E-3</v>
      </c>
      <c r="U280" s="12" t="s">
        <v>722</v>
      </c>
      <c r="V280" s="12">
        <v>1</v>
      </c>
      <c r="W280" s="12">
        <v>1</v>
      </c>
      <c r="X280" s="12" t="s">
        <v>1552</v>
      </c>
    </row>
    <row r="281" spans="2:24" ht="28.8" x14ac:dyDescent="0.3">
      <c r="B281" s="12" t="s">
        <v>1105</v>
      </c>
      <c r="C281" s="12" t="s">
        <v>304</v>
      </c>
      <c r="D281" s="12" t="s">
        <v>330</v>
      </c>
      <c r="E281" s="12" t="s">
        <v>2839</v>
      </c>
      <c r="F281" s="12" t="s">
        <v>2835</v>
      </c>
      <c r="G281" s="12" t="s">
        <v>2840</v>
      </c>
      <c r="H281" s="12" t="s">
        <v>1533</v>
      </c>
      <c r="I281" s="12" t="s">
        <v>1534</v>
      </c>
      <c r="J281" s="12" t="s">
        <v>254</v>
      </c>
      <c r="K281" s="12" t="s">
        <v>2846</v>
      </c>
      <c r="L281" s="12" t="s">
        <v>1532</v>
      </c>
      <c r="M281" s="12" t="s">
        <v>1217</v>
      </c>
      <c r="N281" s="12" t="s">
        <v>1218</v>
      </c>
      <c r="O281" s="12" t="s">
        <v>1111</v>
      </c>
      <c r="P281" s="12" t="s">
        <v>1219</v>
      </c>
      <c r="Q281" s="116">
        <v>3508.16</v>
      </c>
      <c r="R281" s="116">
        <v>4136.3455999999996</v>
      </c>
      <c r="S281" s="116">
        <v>-628.18560000000002</v>
      </c>
      <c r="T281" s="120">
        <v>-0.17906411999999999</v>
      </c>
      <c r="U281" s="12" t="s">
        <v>722</v>
      </c>
      <c r="V281" s="12">
        <v>1</v>
      </c>
      <c r="W281" s="12">
        <v>1</v>
      </c>
      <c r="X281" s="12" t="s">
        <v>1552</v>
      </c>
    </row>
    <row r="282" spans="2:24" ht="28.8" x14ac:dyDescent="0.3">
      <c r="B282" s="12" t="s">
        <v>1105</v>
      </c>
      <c r="C282" s="12" t="s">
        <v>304</v>
      </c>
      <c r="D282" s="12" t="s">
        <v>330</v>
      </c>
      <c r="E282" s="12" t="s">
        <v>2839</v>
      </c>
      <c r="F282" s="12" t="s">
        <v>2835</v>
      </c>
      <c r="G282" s="12" t="s">
        <v>2840</v>
      </c>
      <c r="H282" s="12" t="s">
        <v>1533</v>
      </c>
      <c r="I282" s="12" t="s">
        <v>1534</v>
      </c>
      <c r="J282" s="12" t="s">
        <v>254</v>
      </c>
      <c r="K282" s="12" t="s">
        <v>2846</v>
      </c>
      <c r="L282" s="12" t="s">
        <v>1532</v>
      </c>
      <c r="M282" s="12" t="s">
        <v>1222</v>
      </c>
      <c r="N282" s="12" t="s">
        <v>1218</v>
      </c>
      <c r="O282" s="12" t="s">
        <v>1111</v>
      </c>
      <c r="P282" s="12" t="s">
        <v>1223</v>
      </c>
      <c r="Q282" s="116">
        <v>11856</v>
      </c>
      <c r="R282" s="116">
        <v>6945.9935999999998</v>
      </c>
      <c r="S282" s="116">
        <v>4910.0064000000002</v>
      </c>
      <c r="T282" s="120">
        <v>0.41413684000000001</v>
      </c>
      <c r="U282" s="12" t="s">
        <v>723</v>
      </c>
      <c r="V282" s="12">
        <v>1</v>
      </c>
      <c r="W282" s="12">
        <v>0</v>
      </c>
      <c r="X282" s="12" t="s">
        <v>1552</v>
      </c>
    </row>
    <row r="283" spans="2:24" ht="28.8" x14ac:dyDescent="0.3">
      <c r="B283" s="12" t="s">
        <v>1105</v>
      </c>
      <c r="C283" s="12" t="s">
        <v>304</v>
      </c>
      <c r="D283" s="12" t="s">
        <v>330</v>
      </c>
      <c r="E283" s="12" t="s">
        <v>2839</v>
      </c>
      <c r="F283" s="12" t="s">
        <v>2835</v>
      </c>
      <c r="G283" s="12" t="s">
        <v>2840</v>
      </c>
      <c r="H283" s="12" t="s">
        <v>1533</v>
      </c>
      <c r="I283" s="12" t="s">
        <v>1534</v>
      </c>
      <c r="J283" s="12" t="s">
        <v>254</v>
      </c>
      <c r="K283" s="12" t="s">
        <v>2846</v>
      </c>
      <c r="L283" s="12" t="s">
        <v>1532</v>
      </c>
      <c r="M283" s="12" t="s">
        <v>1226</v>
      </c>
      <c r="N283" s="12" t="s">
        <v>1218</v>
      </c>
      <c r="O283" s="12" t="s">
        <v>1111</v>
      </c>
      <c r="P283" s="12" t="s">
        <v>1227</v>
      </c>
      <c r="Q283" s="116">
        <v>17826.016</v>
      </c>
      <c r="R283" s="116">
        <v>21273.718400000002</v>
      </c>
      <c r="S283" s="116">
        <v>-3447.7024000000001</v>
      </c>
      <c r="T283" s="120">
        <v>-0.19340847</v>
      </c>
      <c r="U283" s="12" t="s">
        <v>722</v>
      </c>
      <c r="V283" s="12">
        <v>1</v>
      </c>
      <c r="W283" s="12">
        <v>1</v>
      </c>
      <c r="X283" s="12" t="s">
        <v>1552</v>
      </c>
    </row>
    <row r="284" spans="2:24" ht="28.8" x14ac:dyDescent="0.3">
      <c r="B284" s="12" t="s">
        <v>1105</v>
      </c>
      <c r="C284" s="12" t="s">
        <v>304</v>
      </c>
      <c r="D284" s="12" t="s">
        <v>330</v>
      </c>
      <c r="E284" s="12" t="s">
        <v>2839</v>
      </c>
      <c r="F284" s="12" t="s">
        <v>2835</v>
      </c>
      <c r="G284" s="12" t="s">
        <v>2840</v>
      </c>
      <c r="H284" s="12" t="s">
        <v>1533</v>
      </c>
      <c r="I284" s="12" t="s">
        <v>1534</v>
      </c>
      <c r="J284" s="12" t="s">
        <v>254</v>
      </c>
      <c r="K284" s="12" t="s">
        <v>2846</v>
      </c>
      <c r="L284" s="12" t="s">
        <v>1532</v>
      </c>
      <c r="M284" s="12" t="s">
        <v>1230</v>
      </c>
      <c r="N284" s="12" t="s">
        <v>1218</v>
      </c>
      <c r="O284" s="12" t="s">
        <v>1132</v>
      </c>
      <c r="P284" s="12" t="s">
        <v>1231</v>
      </c>
      <c r="Q284" s="116">
        <v>27672.880000000001</v>
      </c>
      <c r="R284" s="116">
        <v>40271.233999999997</v>
      </c>
      <c r="S284" s="116">
        <v>-12598.353999999999</v>
      </c>
      <c r="T284" s="120">
        <v>-0.45525995000000002</v>
      </c>
      <c r="U284" s="12" t="s">
        <v>723</v>
      </c>
      <c r="V284" s="12">
        <v>1</v>
      </c>
      <c r="W284" s="12">
        <v>0</v>
      </c>
      <c r="X284" s="12" t="s">
        <v>1552</v>
      </c>
    </row>
    <row r="285" spans="2:24" ht="28.8" x14ac:dyDescent="0.3">
      <c r="B285" s="12" t="s">
        <v>1105</v>
      </c>
      <c r="C285" s="12" t="s">
        <v>304</v>
      </c>
      <c r="D285" s="12" t="s">
        <v>330</v>
      </c>
      <c r="E285" s="12" t="s">
        <v>2839</v>
      </c>
      <c r="F285" s="12" t="s">
        <v>2835</v>
      </c>
      <c r="G285" s="12" t="s">
        <v>2840</v>
      </c>
      <c r="H285" s="12" t="s">
        <v>1533</v>
      </c>
      <c r="I285" s="12" t="s">
        <v>1534</v>
      </c>
      <c r="J285" s="12" t="s">
        <v>254</v>
      </c>
      <c r="K285" s="12" t="s">
        <v>2846</v>
      </c>
      <c r="L285" s="12" t="s">
        <v>1532</v>
      </c>
      <c r="M285" s="12" t="s">
        <v>1234</v>
      </c>
      <c r="N285" s="12" t="s">
        <v>1218</v>
      </c>
      <c r="O285" s="12" t="s">
        <v>1132</v>
      </c>
      <c r="P285" s="12" t="s">
        <v>1235</v>
      </c>
      <c r="Q285" s="116">
        <v>24886.799999999999</v>
      </c>
      <c r="R285" s="116">
        <v>13454.086799999999</v>
      </c>
      <c r="S285" s="116">
        <v>11432.7132</v>
      </c>
      <c r="T285" s="120">
        <v>0.45938864000000001</v>
      </c>
      <c r="U285" s="12" t="s">
        <v>723</v>
      </c>
      <c r="V285" s="12">
        <v>1</v>
      </c>
      <c r="W285" s="12">
        <v>0</v>
      </c>
      <c r="X285" s="12" t="s">
        <v>1552</v>
      </c>
    </row>
    <row r="286" spans="2:24" ht="28.8" x14ac:dyDescent="0.3">
      <c r="B286" s="12" t="s">
        <v>1105</v>
      </c>
      <c r="C286" s="12" t="s">
        <v>304</v>
      </c>
      <c r="D286" s="12" t="s">
        <v>330</v>
      </c>
      <c r="E286" s="12" t="s">
        <v>2839</v>
      </c>
      <c r="F286" s="12" t="s">
        <v>2835</v>
      </c>
      <c r="G286" s="12" t="s">
        <v>2840</v>
      </c>
      <c r="H286" s="12" t="s">
        <v>1533</v>
      </c>
      <c r="I286" s="12" t="s">
        <v>1534</v>
      </c>
      <c r="J286" s="12" t="s">
        <v>254</v>
      </c>
      <c r="K286" s="12" t="s">
        <v>2846</v>
      </c>
      <c r="L286" s="12" t="s">
        <v>1532</v>
      </c>
      <c r="M286" s="12" t="s">
        <v>1238</v>
      </c>
      <c r="N286" s="12" t="s">
        <v>1218</v>
      </c>
      <c r="O286" s="12" t="s">
        <v>1132</v>
      </c>
      <c r="P286" s="12" t="s">
        <v>1239</v>
      </c>
      <c r="Q286" s="116">
        <v>5574.36</v>
      </c>
      <c r="R286" s="116">
        <v>4329.2719999999999</v>
      </c>
      <c r="S286" s="116">
        <v>1245.088</v>
      </c>
      <c r="T286" s="120">
        <v>0.22335980999999999</v>
      </c>
      <c r="U286" s="12" t="s">
        <v>722</v>
      </c>
      <c r="V286" s="12">
        <v>1</v>
      </c>
      <c r="W286" s="12">
        <v>1</v>
      </c>
      <c r="X286" s="12" t="s">
        <v>1552</v>
      </c>
    </row>
    <row r="287" spans="2:24" ht="28.8" x14ac:dyDescent="0.3">
      <c r="B287" s="12" t="s">
        <v>1105</v>
      </c>
      <c r="C287" s="12" t="s">
        <v>304</v>
      </c>
      <c r="D287" s="12" t="s">
        <v>330</v>
      </c>
      <c r="E287" s="12" t="s">
        <v>2839</v>
      </c>
      <c r="F287" s="12" t="s">
        <v>2835</v>
      </c>
      <c r="G287" s="12" t="s">
        <v>2840</v>
      </c>
      <c r="H287" s="12" t="s">
        <v>1533</v>
      </c>
      <c r="I287" s="12" t="s">
        <v>1534</v>
      </c>
      <c r="J287" s="12" t="s">
        <v>254</v>
      </c>
      <c r="K287" s="12" t="s">
        <v>2846</v>
      </c>
      <c r="L287" s="12" t="s">
        <v>1532</v>
      </c>
      <c r="M287" s="12" t="s">
        <v>1242</v>
      </c>
      <c r="N287" s="12" t="s">
        <v>1218</v>
      </c>
      <c r="O287" s="12" t="s">
        <v>1132</v>
      </c>
      <c r="P287" s="12" t="s">
        <v>1243</v>
      </c>
      <c r="Q287" s="116">
        <v>61065</v>
      </c>
      <c r="R287" s="116">
        <v>106779.39750000001</v>
      </c>
      <c r="S287" s="116">
        <v>-45714.397499999999</v>
      </c>
      <c r="T287" s="120">
        <v>-0.74861864</v>
      </c>
      <c r="U287" s="12" t="s">
        <v>723</v>
      </c>
      <c r="V287" s="12">
        <v>1</v>
      </c>
      <c r="W287" s="12">
        <v>0</v>
      </c>
      <c r="X287" s="12" t="s">
        <v>1552</v>
      </c>
    </row>
    <row r="288" spans="2:24" ht="28.8" x14ac:dyDescent="0.3">
      <c r="B288" s="12" t="s">
        <v>1105</v>
      </c>
      <c r="C288" s="12" t="s">
        <v>304</v>
      </c>
      <c r="D288" s="12" t="s">
        <v>330</v>
      </c>
      <c r="E288" s="12" t="s">
        <v>2839</v>
      </c>
      <c r="F288" s="12" t="s">
        <v>2835</v>
      </c>
      <c r="G288" s="12" t="s">
        <v>2840</v>
      </c>
      <c r="H288" s="12" t="s">
        <v>1533</v>
      </c>
      <c r="I288" s="12" t="s">
        <v>1534</v>
      </c>
      <c r="J288" s="12" t="s">
        <v>254</v>
      </c>
      <c r="K288" s="12" t="s">
        <v>2846</v>
      </c>
      <c r="L288" s="12" t="s">
        <v>1532</v>
      </c>
      <c r="M288" s="12" t="s">
        <v>1246</v>
      </c>
      <c r="N288" s="12" t="s">
        <v>1218</v>
      </c>
      <c r="O288" s="12" t="s">
        <v>1157</v>
      </c>
      <c r="P288" s="12" t="s">
        <v>1247</v>
      </c>
      <c r="Q288" s="116">
        <v>795528</v>
      </c>
      <c r="R288" s="116">
        <v>513544.01760000002</v>
      </c>
      <c r="S288" s="116">
        <v>281983.98239999998</v>
      </c>
      <c r="T288" s="120">
        <v>0.35446142000000003</v>
      </c>
      <c r="U288" s="12" t="s">
        <v>722</v>
      </c>
      <c r="V288" s="12">
        <v>1</v>
      </c>
      <c r="W288" s="12">
        <v>1</v>
      </c>
      <c r="X288" s="12" t="s">
        <v>1552</v>
      </c>
    </row>
    <row r="289" spans="2:24" ht="28.8" x14ac:dyDescent="0.3">
      <c r="B289" s="12" t="s">
        <v>1105</v>
      </c>
      <c r="C289" s="12" t="s">
        <v>304</v>
      </c>
      <c r="D289" s="12" t="s">
        <v>330</v>
      </c>
      <c r="E289" s="12" t="s">
        <v>2839</v>
      </c>
      <c r="F289" s="12" t="s">
        <v>2835</v>
      </c>
      <c r="G289" s="12" t="s">
        <v>2840</v>
      </c>
      <c r="H289" s="12" t="s">
        <v>1533</v>
      </c>
      <c r="I289" s="12" t="s">
        <v>1534</v>
      </c>
      <c r="J289" s="12" t="s">
        <v>254</v>
      </c>
      <c r="K289" s="12" t="s">
        <v>2846</v>
      </c>
      <c r="L289" s="12" t="s">
        <v>1532</v>
      </c>
      <c r="M289" s="12" t="s">
        <v>1250</v>
      </c>
      <c r="N289" s="12" t="s">
        <v>1218</v>
      </c>
      <c r="O289" s="12" t="s">
        <v>1157</v>
      </c>
      <c r="P289" s="12" t="s">
        <v>1251</v>
      </c>
      <c r="Q289" s="116">
        <v>218250.9</v>
      </c>
      <c r="R289" s="116">
        <v>440563.93920000002</v>
      </c>
      <c r="S289" s="116">
        <v>-222313.0392</v>
      </c>
      <c r="T289" s="120">
        <v>-1.0186122399999999</v>
      </c>
      <c r="U289" s="12" t="s">
        <v>723</v>
      </c>
      <c r="V289" s="12">
        <v>1</v>
      </c>
      <c r="W289" s="12">
        <v>0</v>
      </c>
      <c r="X289" s="12" t="s">
        <v>1552</v>
      </c>
    </row>
    <row r="290" spans="2:24" ht="28.8" x14ac:dyDescent="0.3">
      <c r="B290" s="12" t="s">
        <v>1105</v>
      </c>
      <c r="C290" s="12" t="s">
        <v>304</v>
      </c>
      <c r="D290" s="12" t="s">
        <v>330</v>
      </c>
      <c r="E290" s="12" t="s">
        <v>2839</v>
      </c>
      <c r="F290" s="12" t="s">
        <v>2835</v>
      </c>
      <c r="G290" s="12" t="s">
        <v>2840</v>
      </c>
      <c r="H290" s="12" t="s">
        <v>1533</v>
      </c>
      <c r="I290" s="12" t="s">
        <v>1534</v>
      </c>
      <c r="J290" s="12" t="s">
        <v>254</v>
      </c>
      <c r="K290" s="12" t="s">
        <v>2846</v>
      </c>
      <c r="L290" s="12" t="s">
        <v>1532</v>
      </c>
      <c r="M290" s="12" t="s">
        <v>1254</v>
      </c>
      <c r="N290" s="12" t="s">
        <v>1218</v>
      </c>
      <c r="O290" s="12" t="s">
        <v>1157</v>
      </c>
      <c r="P290" s="12" t="s">
        <v>1255</v>
      </c>
      <c r="Q290" s="116">
        <v>459259.5</v>
      </c>
      <c r="R290" s="116">
        <v>556445.26800000004</v>
      </c>
      <c r="S290" s="116">
        <v>-97185.767999999996</v>
      </c>
      <c r="T290" s="120">
        <v>-0.21161405999999999</v>
      </c>
      <c r="U290" s="12" t="s">
        <v>722</v>
      </c>
      <c r="V290" s="12">
        <v>1</v>
      </c>
      <c r="W290" s="12">
        <v>1</v>
      </c>
      <c r="X290" s="12" t="s">
        <v>1552</v>
      </c>
    </row>
    <row r="291" spans="2:24" ht="28.8" x14ac:dyDescent="0.3">
      <c r="B291" s="12" t="s">
        <v>1105</v>
      </c>
      <c r="C291" s="12" t="s">
        <v>304</v>
      </c>
      <c r="D291" s="12" t="s">
        <v>330</v>
      </c>
      <c r="E291" s="12" t="s">
        <v>2839</v>
      </c>
      <c r="F291" s="12" t="s">
        <v>2835</v>
      </c>
      <c r="G291" s="12" t="s">
        <v>2840</v>
      </c>
      <c r="H291" s="12" t="s">
        <v>1533</v>
      </c>
      <c r="I291" s="12" t="s">
        <v>1534</v>
      </c>
      <c r="J291" s="12" t="s">
        <v>254</v>
      </c>
      <c r="K291" s="12" t="s">
        <v>2846</v>
      </c>
      <c r="L291" s="12" t="s">
        <v>1532</v>
      </c>
      <c r="M291" s="12" t="s">
        <v>1258</v>
      </c>
      <c r="N291" s="12" t="s">
        <v>1259</v>
      </c>
      <c r="O291" s="12" t="s">
        <v>1111</v>
      </c>
      <c r="P291" s="12" t="s">
        <v>1260</v>
      </c>
      <c r="Q291" s="116">
        <v>63622.8</v>
      </c>
      <c r="R291" s="116">
        <v>28480.382000000001</v>
      </c>
      <c r="S291" s="116">
        <v>35142.417999999998</v>
      </c>
      <c r="T291" s="120">
        <v>0.55235573000000004</v>
      </c>
      <c r="U291" s="12" t="s">
        <v>723</v>
      </c>
      <c r="V291" s="12">
        <v>1</v>
      </c>
      <c r="W291" s="12">
        <v>0</v>
      </c>
      <c r="X291" s="12" t="s">
        <v>1552</v>
      </c>
    </row>
    <row r="292" spans="2:24" ht="28.8" x14ac:dyDescent="0.3">
      <c r="B292" s="12" t="s">
        <v>1105</v>
      </c>
      <c r="C292" s="12" t="s">
        <v>304</v>
      </c>
      <c r="D292" s="12" t="s">
        <v>330</v>
      </c>
      <c r="E292" s="12" t="s">
        <v>2839</v>
      </c>
      <c r="F292" s="12" t="s">
        <v>2835</v>
      </c>
      <c r="G292" s="12" t="s">
        <v>2840</v>
      </c>
      <c r="H292" s="12" t="s">
        <v>1533</v>
      </c>
      <c r="I292" s="12" t="s">
        <v>1534</v>
      </c>
      <c r="J292" s="12" t="s">
        <v>254</v>
      </c>
      <c r="K292" s="12" t="s">
        <v>2846</v>
      </c>
      <c r="L292" s="12" t="s">
        <v>1532</v>
      </c>
      <c r="M292" s="12" t="s">
        <v>1263</v>
      </c>
      <c r="N292" s="12" t="s">
        <v>1259</v>
      </c>
      <c r="O292" s="12" t="s">
        <v>1132</v>
      </c>
      <c r="P292" s="12" t="s">
        <v>1264</v>
      </c>
      <c r="Q292" s="116">
        <v>74969</v>
      </c>
      <c r="R292" s="116">
        <v>33567.201999999997</v>
      </c>
      <c r="S292" s="116">
        <v>41401.798000000003</v>
      </c>
      <c r="T292" s="120">
        <v>0.55225223999999995</v>
      </c>
      <c r="U292" s="12" t="s">
        <v>723</v>
      </c>
      <c r="V292" s="12">
        <v>1</v>
      </c>
      <c r="W292" s="12">
        <v>0</v>
      </c>
      <c r="X292" s="12" t="s">
        <v>1552</v>
      </c>
    </row>
    <row r="293" spans="2:24" ht="28.8" x14ac:dyDescent="0.3">
      <c r="B293" s="12" t="s">
        <v>1105</v>
      </c>
      <c r="C293" s="12" t="s">
        <v>304</v>
      </c>
      <c r="D293" s="12" t="s">
        <v>330</v>
      </c>
      <c r="E293" s="12" t="s">
        <v>2839</v>
      </c>
      <c r="F293" s="12" t="s">
        <v>2835</v>
      </c>
      <c r="G293" s="12" t="s">
        <v>2840</v>
      </c>
      <c r="H293" s="12" t="s">
        <v>1533</v>
      </c>
      <c r="I293" s="12" t="s">
        <v>1534</v>
      </c>
      <c r="J293" s="12" t="s">
        <v>254</v>
      </c>
      <c r="K293" s="12" t="s">
        <v>2846</v>
      </c>
      <c r="L293" s="12" t="s">
        <v>1532</v>
      </c>
      <c r="M293" s="12" t="s">
        <v>1267</v>
      </c>
      <c r="N293" s="12" t="s">
        <v>1259</v>
      </c>
      <c r="O293" s="12" t="s">
        <v>1157</v>
      </c>
      <c r="P293" s="12" t="s">
        <v>1268</v>
      </c>
      <c r="Q293" s="116">
        <v>156950</v>
      </c>
      <c r="R293" s="116">
        <v>143508.51</v>
      </c>
      <c r="S293" s="116">
        <v>13441.49</v>
      </c>
      <c r="T293" s="120">
        <v>8.564186E-2</v>
      </c>
      <c r="U293" s="12" t="s">
        <v>722</v>
      </c>
      <c r="V293" s="12">
        <v>1</v>
      </c>
      <c r="W293" s="12">
        <v>1</v>
      </c>
      <c r="X293" s="12" t="s">
        <v>1552</v>
      </c>
    </row>
    <row r="294" spans="2:24" ht="28.8" x14ac:dyDescent="0.3">
      <c r="B294" s="12" t="s">
        <v>1105</v>
      </c>
      <c r="C294" s="12" t="s">
        <v>304</v>
      </c>
      <c r="D294" s="12" t="s">
        <v>330</v>
      </c>
      <c r="E294" s="12" t="s">
        <v>2839</v>
      </c>
      <c r="F294" s="12" t="s">
        <v>2950</v>
      </c>
      <c r="G294" s="12" t="s">
        <v>2956</v>
      </c>
      <c r="H294" s="12" t="s">
        <v>1535</v>
      </c>
      <c r="I294" s="12" t="s">
        <v>1110</v>
      </c>
      <c r="J294" s="12" t="s">
        <v>246</v>
      </c>
      <c r="K294" s="12" t="s">
        <v>1531</v>
      </c>
      <c r="L294" s="12" t="s">
        <v>2898</v>
      </c>
      <c r="M294" s="12" t="s">
        <v>1109</v>
      </c>
      <c r="N294" s="12" t="s">
        <v>1110</v>
      </c>
      <c r="O294" s="12" t="s">
        <v>1111</v>
      </c>
      <c r="P294" s="12" t="s">
        <v>1112</v>
      </c>
      <c r="Q294" s="116">
        <v>17.315999999999999</v>
      </c>
      <c r="R294" s="116">
        <v>6.0709999999999997</v>
      </c>
      <c r="S294" s="116">
        <v>11.244999999999999</v>
      </c>
      <c r="T294" s="120">
        <v>0.64939939999999996</v>
      </c>
      <c r="U294" s="12" t="s">
        <v>722</v>
      </c>
      <c r="V294" s="12">
        <v>2</v>
      </c>
      <c r="W294" s="12">
        <v>1</v>
      </c>
      <c r="X294" s="12" t="s">
        <v>1552</v>
      </c>
    </row>
    <row r="295" spans="2:24" ht="28.8" x14ac:dyDescent="0.3">
      <c r="B295" s="12" t="s">
        <v>1105</v>
      </c>
      <c r="C295" s="12" t="s">
        <v>304</v>
      </c>
      <c r="D295" s="12" t="s">
        <v>330</v>
      </c>
      <c r="E295" s="12" t="s">
        <v>2839</v>
      </c>
      <c r="F295" s="12" t="s">
        <v>2950</v>
      </c>
      <c r="G295" s="12" t="s">
        <v>2956</v>
      </c>
      <c r="H295" s="12" t="s">
        <v>1535</v>
      </c>
      <c r="I295" s="12" t="s">
        <v>1110</v>
      </c>
      <c r="J295" s="12" t="s">
        <v>249</v>
      </c>
      <c r="K295" s="12" t="s">
        <v>1531</v>
      </c>
      <c r="L295" s="12" t="s">
        <v>1532</v>
      </c>
      <c r="M295" s="12" t="s">
        <v>1109</v>
      </c>
      <c r="N295" s="12" t="s">
        <v>1110</v>
      </c>
      <c r="O295" s="12" t="s">
        <v>1111</v>
      </c>
      <c r="P295" s="12" t="s">
        <v>1112</v>
      </c>
      <c r="Q295" s="116">
        <v>17.315999999999999</v>
      </c>
      <c r="R295" s="116">
        <v>19.408999999999999</v>
      </c>
      <c r="S295" s="116">
        <v>-2.093</v>
      </c>
      <c r="T295" s="120">
        <v>-0.12087087000000001</v>
      </c>
      <c r="U295" s="12" t="s">
        <v>722</v>
      </c>
      <c r="V295" s="12">
        <v>4</v>
      </c>
      <c r="W295" s="12">
        <v>2</v>
      </c>
      <c r="X295" s="12" t="s">
        <v>1552</v>
      </c>
    </row>
    <row r="296" spans="2:24" ht="28.8" x14ac:dyDescent="0.3">
      <c r="B296" s="12" t="s">
        <v>1105</v>
      </c>
      <c r="C296" s="12" t="s">
        <v>304</v>
      </c>
      <c r="D296" s="12" t="s">
        <v>330</v>
      </c>
      <c r="E296" s="12" t="s">
        <v>2839</v>
      </c>
      <c r="F296" s="12" t="s">
        <v>2950</v>
      </c>
      <c r="G296" s="12" t="s">
        <v>2956</v>
      </c>
      <c r="H296" s="12" t="s">
        <v>1535</v>
      </c>
      <c r="I296" s="12" t="s">
        <v>1110</v>
      </c>
      <c r="J296" s="12" t="s">
        <v>262</v>
      </c>
      <c r="K296" s="12" t="s">
        <v>1531</v>
      </c>
      <c r="L296" s="12" t="s">
        <v>1532</v>
      </c>
      <c r="M296" s="12" t="s">
        <v>1109</v>
      </c>
      <c r="N296" s="12" t="s">
        <v>1110</v>
      </c>
      <c r="O296" s="12" t="s">
        <v>1111</v>
      </c>
      <c r="P296" s="12" t="s">
        <v>1112</v>
      </c>
      <c r="Q296" s="116">
        <v>17.315999999999999</v>
      </c>
      <c r="R296" s="116">
        <v>0</v>
      </c>
      <c r="S296" s="116">
        <v>0</v>
      </c>
      <c r="T296" s="120"/>
      <c r="U296" s="12" t="s">
        <v>723</v>
      </c>
      <c r="V296" s="12">
        <v>7</v>
      </c>
      <c r="W296" s="12">
        <v>0</v>
      </c>
      <c r="X296" s="12" t="s">
        <v>1552</v>
      </c>
    </row>
    <row r="297" spans="2:24" ht="28.8" x14ac:dyDescent="0.3">
      <c r="B297" s="12" t="s">
        <v>1105</v>
      </c>
      <c r="C297" s="12" t="s">
        <v>304</v>
      </c>
      <c r="D297" s="12" t="s">
        <v>330</v>
      </c>
      <c r="E297" s="12" t="s">
        <v>2839</v>
      </c>
      <c r="F297" s="12" t="s">
        <v>2950</v>
      </c>
      <c r="G297" s="12" t="s">
        <v>2956</v>
      </c>
      <c r="H297" s="12" t="s">
        <v>1535</v>
      </c>
      <c r="I297" s="12" t="s">
        <v>1110</v>
      </c>
      <c r="J297" s="12" t="s">
        <v>246</v>
      </c>
      <c r="K297" s="12" t="s">
        <v>1531</v>
      </c>
      <c r="L297" s="12" t="s">
        <v>2898</v>
      </c>
      <c r="M297" s="12" t="s">
        <v>1119</v>
      </c>
      <c r="N297" s="12" t="s">
        <v>1110</v>
      </c>
      <c r="O297" s="12" t="s">
        <v>1111</v>
      </c>
      <c r="P297" s="12" t="s">
        <v>1120</v>
      </c>
      <c r="Q297" s="116">
        <v>562.46400000000006</v>
      </c>
      <c r="R297" s="116">
        <v>200.6165</v>
      </c>
      <c r="S297" s="116">
        <v>361.84750000000003</v>
      </c>
      <c r="T297" s="120">
        <v>0.64332562000000004</v>
      </c>
      <c r="U297" s="12" t="s">
        <v>722</v>
      </c>
      <c r="V297" s="12">
        <v>2</v>
      </c>
      <c r="W297" s="12">
        <v>1</v>
      </c>
      <c r="X297" s="12" t="s">
        <v>1552</v>
      </c>
    </row>
    <row r="298" spans="2:24" ht="28.8" x14ac:dyDescent="0.3">
      <c r="B298" s="12" t="s">
        <v>1105</v>
      </c>
      <c r="C298" s="12" t="s">
        <v>304</v>
      </c>
      <c r="D298" s="12" t="s">
        <v>330</v>
      </c>
      <c r="E298" s="12" t="s">
        <v>2839</v>
      </c>
      <c r="F298" s="12" t="s">
        <v>2950</v>
      </c>
      <c r="G298" s="12" t="s">
        <v>2956</v>
      </c>
      <c r="H298" s="12" t="s">
        <v>1535</v>
      </c>
      <c r="I298" s="12" t="s">
        <v>1110</v>
      </c>
      <c r="J298" s="12" t="s">
        <v>249</v>
      </c>
      <c r="K298" s="12" t="s">
        <v>1531</v>
      </c>
      <c r="L298" s="12" t="s">
        <v>1532</v>
      </c>
      <c r="M298" s="12" t="s">
        <v>1119</v>
      </c>
      <c r="N298" s="12" t="s">
        <v>1110</v>
      </c>
      <c r="O298" s="12" t="s">
        <v>1111</v>
      </c>
      <c r="P298" s="12" t="s">
        <v>1120</v>
      </c>
      <c r="Q298" s="116">
        <v>562.46400000000006</v>
      </c>
      <c r="R298" s="116">
        <v>576.48220000000003</v>
      </c>
      <c r="S298" s="116">
        <v>-14.0182</v>
      </c>
      <c r="T298" s="120">
        <v>-2.4922840000000002E-2</v>
      </c>
      <c r="U298" s="12" t="s">
        <v>722</v>
      </c>
      <c r="V298" s="12">
        <v>4</v>
      </c>
      <c r="W298" s="12">
        <v>2</v>
      </c>
      <c r="X298" s="12" t="s">
        <v>1552</v>
      </c>
    </row>
    <row r="299" spans="2:24" ht="28.8" x14ac:dyDescent="0.3">
      <c r="B299" s="12" t="s">
        <v>1105</v>
      </c>
      <c r="C299" s="12" t="s">
        <v>304</v>
      </c>
      <c r="D299" s="12" t="s">
        <v>330</v>
      </c>
      <c r="E299" s="12" t="s">
        <v>2839</v>
      </c>
      <c r="F299" s="12" t="s">
        <v>2950</v>
      </c>
      <c r="G299" s="12" t="s">
        <v>2956</v>
      </c>
      <c r="H299" s="12" t="s">
        <v>1535</v>
      </c>
      <c r="I299" s="12" t="s">
        <v>1110</v>
      </c>
      <c r="J299" s="12" t="s">
        <v>262</v>
      </c>
      <c r="K299" s="12" t="s">
        <v>1531</v>
      </c>
      <c r="L299" s="12" t="s">
        <v>1532</v>
      </c>
      <c r="M299" s="12" t="s">
        <v>1119</v>
      </c>
      <c r="N299" s="12" t="s">
        <v>1110</v>
      </c>
      <c r="O299" s="12" t="s">
        <v>1111</v>
      </c>
      <c r="P299" s="12" t="s">
        <v>1120</v>
      </c>
      <c r="Q299" s="116">
        <v>562.46400000000006</v>
      </c>
      <c r="R299" s="116">
        <v>0</v>
      </c>
      <c r="S299" s="116">
        <v>0</v>
      </c>
      <c r="T299" s="120"/>
      <c r="U299" s="12" t="s">
        <v>723</v>
      </c>
      <c r="V299" s="12">
        <v>7</v>
      </c>
      <c r="W299" s="12">
        <v>0</v>
      </c>
      <c r="X299" s="12" t="s">
        <v>1552</v>
      </c>
    </row>
    <row r="300" spans="2:24" ht="28.8" x14ac:dyDescent="0.3">
      <c r="B300" s="12" t="s">
        <v>1105</v>
      </c>
      <c r="C300" s="12" t="s">
        <v>304</v>
      </c>
      <c r="D300" s="12" t="s">
        <v>330</v>
      </c>
      <c r="E300" s="12" t="s">
        <v>2839</v>
      </c>
      <c r="F300" s="12" t="s">
        <v>2950</v>
      </c>
      <c r="G300" s="12" t="s">
        <v>2956</v>
      </c>
      <c r="H300" s="12" t="s">
        <v>1535</v>
      </c>
      <c r="I300" s="12" t="s">
        <v>1110</v>
      </c>
      <c r="J300" s="12" t="s">
        <v>249</v>
      </c>
      <c r="K300" s="12" t="s">
        <v>1531</v>
      </c>
      <c r="L300" s="12" t="s">
        <v>1532</v>
      </c>
      <c r="M300" s="12" t="s">
        <v>1125</v>
      </c>
      <c r="N300" s="12" t="s">
        <v>1110</v>
      </c>
      <c r="O300" s="12" t="s">
        <v>1111</v>
      </c>
      <c r="P300" s="12" t="s">
        <v>1126</v>
      </c>
      <c r="Q300" s="116">
        <v>964.49400000000003</v>
      </c>
      <c r="R300" s="116">
        <v>448.95240000000001</v>
      </c>
      <c r="S300" s="116">
        <v>515.54160000000002</v>
      </c>
      <c r="T300" s="120">
        <v>0.53452027999999996</v>
      </c>
      <c r="U300" s="12" t="s">
        <v>722</v>
      </c>
      <c r="V300" s="12">
        <v>4</v>
      </c>
      <c r="W300" s="12">
        <v>1</v>
      </c>
      <c r="X300" s="12" t="s">
        <v>1552</v>
      </c>
    </row>
    <row r="301" spans="2:24" ht="28.8" x14ac:dyDescent="0.3">
      <c r="B301" s="12" t="s">
        <v>1105</v>
      </c>
      <c r="C301" s="12" t="s">
        <v>304</v>
      </c>
      <c r="D301" s="12" t="s">
        <v>330</v>
      </c>
      <c r="E301" s="12" t="s">
        <v>2839</v>
      </c>
      <c r="F301" s="12" t="s">
        <v>2950</v>
      </c>
      <c r="G301" s="12" t="s">
        <v>2956</v>
      </c>
      <c r="H301" s="12" t="s">
        <v>1535</v>
      </c>
      <c r="I301" s="12" t="s">
        <v>1110</v>
      </c>
      <c r="J301" s="12" t="s">
        <v>246</v>
      </c>
      <c r="K301" s="12" t="s">
        <v>1531</v>
      </c>
      <c r="L301" s="12" t="s">
        <v>2898</v>
      </c>
      <c r="M301" s="12" t="s">
        <v>1125</v>
      </c>
      <c r="N301" s="12" t="s">
        <v>1110</v>
      </c>
      <c r="O301" s="12" t="s">
        <v>1111</v>
      </c>
      <c r="P301" s="12" t="s">
        <v>1126</v>
      </c>
      <c r="Q301" s="116">
        <v>964.49400000000003</v>
      </c>
      <c r="R301" s="116">
        <v>539.67780000000005</v>
      </c>
      <c r="S301" s="116">
        <v>424.81619999999998</v>
      </c>
      <c r="T301" s="120">
        <v>0.44045499999999999</v>
      </c>
      <c r="U301" s="12" t="s">
        <v>722</v>
      </c>
      <c r="V301" s="12">
        <v>2</v>
      </c>
      <c r="W301" s="12">
        <v>2</v>
      </c>
      <c r="X301" s="12" t="s">
        <v>1552</v>
      </c>
    </row>
    <row r="302" spans="2:24" ht="28.8" x14ac:dyDescent="0.3">
      <c r="B302" s="12" t="s">
        <v>1105</v>
      </c>
      <c r="C302" s="12" t="s">
        <v>304</v>
      </c>
      <c r="D302" s="12" t="s">
        <v>330</v>
      </c>
      <c r="E302" s="12" t="s">
        <v>2839</v>
      </c>
      <c r="F302" s="12" t="s">
        <v>2950</v>
      </c>
      <c r="G302" s="12" t="s">
        <v>2956</v>
      </c>
      <c r="H302" s="12" t="s">
        <v>1535</v>
      </c>
      <c r="I302" s="12" t="s">
        <v>1110</v>
      </c>
      <c r="J302" s="12" t="s">
        <v>262</v>
      </c>
      <c r="K302" s="12" t="s">
        <v>1531</v>
      </c>
      <c r="L302" s="12" t="s">
        <v>1532</v>
      </c>
      <c r="M302" s="12" t="s">
        <v>1125</v>
      </c>
      <c r="N302" s="12" t="s">
        <v>1110</v>
      </c>
      <c r="O302" s="12" t="s">
        <v>1111</v>
      </c>
      <c r="P302" s="12" t="s">
        <v>1126</v>
      </c>
      <c r="Q302" s="116">
        <v>964.49400000000003</v>
      </c>
      <c r="R302" s="116">
        <v>1877.0268000000001</v>
      </c>
      <c r="S302" s="116">
        <v>-912.53279999999995</v>
      </c>
      <c r="T302" s="120">
        <v>-0.94612594999999999</v>
      </c>
      <c r="U302" s="12" t="s">
        <v>722</v>
      </c>
      <c r="V302" s="12">
        <v>7</v>
      </c>
      <c r="W302" s="12">
        <v>3</v>
      </c>
      <c r="X302" s="12" t="s">
        <v>1552</v>
      </c>
    </row>
    <row r="303" spans="2:24" ht="28.8" x14ac:dyDescent="0.3">
      <c r="B303" s="12" t="s">
        <v>1105</v>
      </c>
      <c r="C303" s="12" t="s">
        <v>304</v>
      </c>
      <c r="D303" s="12" t="s">
        <v>330</v>
      </c>
      <c r="E303" s="12" t="s">
        <v>2839</v>
      </c>
      <c r="F303" s="12" t="s">
        <v>2950</v>
      </c>
      <c r="G303" s="12" t="s">
        <v>2956</v>
      </c>
      <c r="H303" s="12" t="s">
        <v>1535</v>
      </c>
      <c r="I303" s="12" t="s">
        <v>1110</v>
      </c>
      <c r="J303" s="12" t="s">
        <v>246</v>
      </c>
      <c r="K303" s="12" t="s">
        <v>1531</v>
      </c>
      <c r="L303" s="12" t="s">
        <v>2898</v>
      </c>
      <c r="M303" s="12" t="s">
        <v>1131</v>
      </c>
      <c r="N303" s="12" t="s">
        <v>1110</v>
      </c>
      <c r="O303" s="12" t="s">
        <v>1132</v>
      </c>
      <c r="P303" s="12" t="s">
        <v>1133</v>
      </c>
      <c r="Q303" s="116">
        <v>697.69200000000001</v>
      </c>
      <c r="R303" s="116">
        <v>400.82839999999999</v>
      </c>
      <c r="S303" s="116">
        <v>296.86360000000002</v>
      </c>
      <c r="T303" s="120">
        <v>0.42549376999999999</v>
      </c>
      <c r="U303" s="12" t="s">
        <v>722</v>
      </c>
      <c r="V303" s="12">
        <v>2</v>
      </c>
      <c r="W303" s="12">
        <v>1</v>
      </c>
      <c r="X303" s="12" t="s">
        <v>1552</v>
      </c>
    </row>
    <row r="304" spans="2:24" ht="28.8" x14ac:dyDescent="0.3">
      <c r="B304" s="12" t="s">
        <v>1105</v>
      </c>
      <c r="C304" s="12" t="s">
        <v>304</v>
      </c>
      <c r="D304" s="12" t="s">
        <v>330</v>
      </c>
      <c r="E304" s="12" t="s">
        <v>2839</v>
      </c>
      <c r="F304" s="12" t="s">
        <v>2950</v>
      </c>
      <c r="G304" s="12" t="s">
        <v>2956</v>
      </c>
      <c r="H304" s="12" t="s">
        <v>1535</v>
      </c>
      <c r="I304" s="12" t="s">
        <v>1110</v>
      </c>
      <c r="J304" s="12" t="s">
        <v>262</v>
      </c>
      <c r="K304" s="12" t="s">
        <v>1531</v>
      </c>
      <c r="L304" s="12" t="s">
        <v>1532</v>
      </c>
      <c r="M304" s="12" t="s">
        <v>1131</v>
      </c>
      <c r="N304" s="12" t="s">
        <v>1110</v>
      </c>
      <c r="O304" s="12" t="s">
        <v>1132</v>
      </c>
      <c r="P304" s="12" t="s">
        <v>1133</v>
      </c>
      <c r="Q304" s="116">
        <v>697.69200000000001</v>
      </c>
      <c r="R304" s="116">
        <v>490.67399999999998</v>
      </c>
      <c r="S304" s="116">
        <v>207.018</v>
      </c>
      <c r="T304" s="120">
        <v>0.29671831999999998</v>
      </c>
      <c r="U304" s="12" t="s">
        <v>722</v>
      </c>
      <c r="V304" s="12">
        <v>7</v>
      </c>
      <c r="W304" s="12">
        <v>2</v>
      </c>
      <c r="X304" s="12" t="s">
        <v>1552</v>
      </c>
    </row>
    <row r="305" spans="2:24" ht="28.8" x14ac:dyDescent="0.3">
      <c r="B305" s="12" t="s">
        <v>1105</v>
      </c>
      <c r="C305" s="12" t="s">
        <v>304</v>
      </c>
      <c r="D305" s="12" t="s">
        <v>330</v>
      </c>
      <c r="E305" s="12" t="s">
        <v>2839</v>
      </c>
      <c r="F305" s="12" t="s">
        <v>2950</v>
      </c>
      <c r="G305" s="12" t="s">
        <v>2956</v>
      </c>
      <c r="H305" s="12" t="s">
        <v>1535</v>
      </c>
      <c r="I305" s="12" t="s">
        <v>1110</v>
      </c>
      <c r="J305" s="12" t="s">
        <v>249</v>
      </c>
      <c r="K305" s="12" t="s">
        <v>1531</v>
      </c>
      <c r="L305" s="12" t="s">
        <v>1532</v>
      </c>
      <c r="M305" s="12" t="s">
        <v>1131</v>
      </c>
      <c r="N305" s="12" t="s">
        <v>1110</v>
      </c>
      <c r="O305" s="12" t="s">
        <v>1132</v>
      </c>
      <c r="P305" s="12" t="s">
        <v>1133</v>
      </c>
      <c r="Q305" s="116">
        <v>697.69200000000001</v>
      </c>
      <c r="R305" s="116">
        <v>769.49639999999999</v>
      </c>
      <c r="S305" s="116">
        <v>-71.804400000000001</v>
      </c>
      <c r="T305" s="120">
        <v>-0.10291705</v>
      </c>
      <c r="U305" s="12" t="s">
        <v>722</v>
      </c>
      <c r="V305" s="12">
        <v>4</v>
      </c>
      <c r="W305" s="12">
        <v>3</v>
      </c>
      <c r="X305" s="12" t="s">
        <v>1552</v>
      </c>
    </row>
    <row r="306" spans="2:24" ht="28.8" x14ac:dyDescent="0.3">
      <c r="B306" s="12" t="s">
        <v>1105</v>
      </c>
      <c r="C306" s="12" t="s">
        <v>304</v>
      </c>
      <c r="D306" s="12" t="s">
        <v>330</v>
      </c>
      <c r="E306" s="12" t="s">
        <v>2839</v>
      </c>
      <c r="F306" s="12" t="s">
        <v>2950</v>
      </c>
      <c r="G306" s="12" t="s">
        <v>2956</v>
      </c>
      <c r="H306" s="12" t="s">
        <v>1535</v>
      </c>
      <c r="I306" s="12" t="s">
        <v>1110</v>
      </c>
      <c r="J306" s="12" t="s">
        <v>246</v>
      </c>
      <c r="K306" s="12" t="s">
        <v>1531</v>
      </c>
      <c r="L306" s="12" t="s">
        <v>2898</v>
      </c>
      <c r="M306" s="12" t="s">
        <v>1138</v>
      </c>
      <c r="N306" s="12" t="s">
        <v>1110</v>
      </c>
      <c r="O306" s="12" t="s">
        <v>1132</v>
      </c>
      <c r="P306" s="12" t="s">
        <v>1139</v>
      </c>
      <c r="Q306" s="116">
        <v>2314.248</v>
      </c>
      <c r="R306" s="116">
        <v>2404.9625000000001</v>
      </c>
      <c r="S306" s="116">
        <v>-90.714500000000001</v>
      </c>
      <c r="T306" s="120">
        <v>-3.9198259999999999E-2</v>
      </c>
      <c r="U306" s="12" t="s">
        <v>722</v>
      </c>
      <c r="V306" s="12">
        <v>2</v>
      </c>
      <c r="W306" s="12">
        <v>1</v>
      </c>
      <c r="X306" s="12" t="s">
        <v>1552</v>
      </c>
    </row>
    <row r="307" spans="2:24" ht="28.8" x14ac:dyDescent="0.3">
      <c r="B307" s="12" t="s">
        <v>1105</v>
      </c>
      <c r="C307" s="12" t="s">
        <v>304</v>
      </c>
      <c r="D307" s="12" t="s">
        <v>330</v>
      </c>
      <c r="E307" s="12" t="s">
        <v>2839</v>
      </c>
      <c r="F307" s="12" t="s">
        <v>2950</v>
      </c>
      <c r="G307" s="12" t="s">
        <v>2956</v>
      </c>
      <c r="H307" s="12" t="s">
        <v>1535</v>
      </c>
      <c r="I307" s="12" t="s">
        <v>1110</v>
      </c>
      <c r="J307" s="12" t="s">
        <v>249</v>
      </c>
      <c r="K307" s="12" t="s">
        <v>1531</v>
      </c>
      <c r="L307" s="12" t="s">
        <v>1532</v>
      </c>
      <c r="M307" s="12" t="s">
        <v>1138</v>
      </c>
      <c r="N307" s="12" t="s">
        <v>1110</v>
      </c>
      <c r="O307" s="12" t="s">
        <v>1132</v>
      </c>
      <c r="P307" s="12" t="s">
        <v>1139</v>
      </c>
      <c r="Q307" s="116">
        <v>2314.248</v>
      </c>
      <c r="R307" s="116">
        <v>3024.1518000000001</v>
      </c>
      <c r="S307" s="116">
        <v>-709.90380000000005</v>
      </c>
      <c r="T307" s="120">
        <v>-0.30675354999999999</v>
      </c>
      <c r="U307" s="12" t="s">
        <v>722</v>
      </c>
      <c r="V307" s="12">
        <v>4</v>
      </c>
      <c r="W307" s="12">
        <v>2</v>
      </c>
      <c r="X307" s="12" t="s">
        <v>1552</v>
      </c>
    </row>
    <row r="308" spans="2:24" ht="28.8" x14ac:dyDescent="0.3">
      <c r="B308" s="12" t="s">
        <v>1105</v>
      </c>
      <c r="C308" s="12" t="s">
        <v>304</v>
      </c>
      <c r="D308" s="12" t="s">
        <v>330</v>
      </c>
      <c r="E308" s="12" t="s">
        <v>2839</v>
      </c>
      <c r="F308" s="12" t="s">
        <v>2950</v>
      </c>
      <c r="G308" s="12" t="s">
        <v>2956</v>
      </c>
      <c r="H308" s="12" t="s">
        <v>1535</v>
      </c>
      <c r="I308" s="12" t="s">
        <v>1110</v>
      </c>
      <c r="J308" s="12" t="s">
        <v>262</v>
      </c>
      <c r="K308" s="12" t="s">
        <v>1531</v>
      </c>
      <c r="L308" s="12" t="s">
        <v>1532</v>
      </c>
      <c r="M308" s="12" t="s">
        <v>1138</v>
      </c>
      <c r="N308" s="12" t="s">
        <v>1110</v>
      </c>
      <c r="O308" s="12" t="s">
        <v>1132</v>
      </c>
      <c r="P308" s="12" t="s">
        <v>1139</v>
      </c>
      <c r="Q308" s="116">
        <v>2314.248</v>
      </c>
      <c r="R308" s="116">
        <v>4046.8263999999999</v>
      </c>
      <c r="S308" s="116">
        <v>-1732.5784000000001</v>
      </c>
      <c r="T308" s="120">
        <v>-0.74865718999999997</v>
      </c>
      <c r="U308" s="12" t="s">
        <v>722</v>
      </c>
      <c r="V308" s="12">
        <v>7</v>
      </c>
      <c r="W308" s="12">
        <v>3</v>
      </c>
      <c r="X308" s="12" t="s">
        <v>1552</v>
      </c>
    </row>
    <row r="309" spans="2:24" ht="28.8" x14ac:dyDescent="0.3">
      <c r="B309" s="12" t="s">
        <v>1105</v>
      </c>
      <c r="C309" s="12" t="s">
        <v>304</v>
      </c>
      <c r="D309" s="12" t="s">
        <v>330</v>
      </c>
      <c r="E309" s="12" t="s">
        <v>2839</v>
      </c>
      <c r="F309" s="12" t="s">
        <v>2950</v>
      </c>
      <c r="G309" s="12" t="s">
        <v>2956</v>
      </c>
      <c r="H309" s="12" t="s">
        <v>1535</v>
      </c>
      <c r="I309" s="12" t="s">
        <v>1110</v>
      </c>
      <c r="J309" s="12" t="s">
        <v>262</v>
      </c>
      <c r="K309" s="12" t="s">
        <v>1531</v>
      </c>
      <c r="L309" s="12" t="s">
        <v>1532</v>
      </c>
      <c r="M309" s="12" t="s">
        <v>1144</v>
      </c>
      <c r="N309" s="12" t="s">
        <v>1110</v>
      </c>
      <c r="O309" s="12" t="s">
        <v>1132</v>
      </c>
      <c r="P309" s="12" t="s">
        <v>1145</v>
      </c>
      <c r="Q309" s="116">
        <v>2329.7399999999998</v>
      </c>
      <c r="R309" s="116">
        <v>2900.0232000000001</v>
      </c>
      <c r="S309" s="116">
        <v>-570.28319999999997</v>
      </c>
      <c r="T309" s="120">
        <v>-0.24478405</v>
      </c>
      <c r="U309" s="12" t="s">
        <v>722</v>
      </c>
      <c r="V309" s="12">
        <v>7</v>
      </c>
      <c r="W309" s="12">
        <v>1</v>
      </c>
      <c r="X309" s="12" t="s">
        <v>1552</v>
      </c>
    </row>
    <row r="310" spans="2:24" ht="28.8" x14ac:dyDescent="0.3">
      <c r="B310" s="12" t="s">
        <v>1105</v>
      </c>
      <c r="C310" s="12" t="s">
        <v>304</v>
      </c>
      <c r="D310" s="12" t="s">
        <v>330</v>
      </c>
      <c r="E310" s="12" t="s">
        <v>2839</v>
      </c>
      <c r="F310" s="12" t="s">
        <v>2950</v>
      </c>
      <c r="G310" s="12" t="s">
        <v>2956</v>
      </c>
      <c r="H310" s="12" t="s">
        <v>1535</v>
      </c>
      <c r="I310" s="12" t="s">
        <v>1110</v>
      </c>
      <c r="J310" s="12" t="s">
        <v>249</v>
      </c>
      <c r="K310" s="12" t="s">
        <v>1531</v>
      </c>
      <c r="L310" s="12" t="s">
        <v>1532</v>
      </c>
      <c r="M310" s="12" t="s">
        <v>1144</v>
      </c>
      <c r="N310" s="12" t="s">
        <v>1110</v>
      </c>
      <c r="O310" s="12" t="s">
        <v>1132</v>
      </c>
      <c r="P310" s="12" t="s">
        <v>1145</v>
      </c>
      <c r="Q310" s="116">
        <v>2329.7399999999998</v>
      </c>
      <c r="R310" s="116">
        <v>3187.4481000000001</v>
      </c>
      <c r="S310" s="116">
        <v>-857.70809999999994</v>
      </c>
      <c r="T310" s="120">
        <v>-0.36815615000000002</v>
      </c>
      <c r="U310" s="12" t="s">
        <v>722</v>
      </c>
      <c r="V310" s="12">
        <v>4</v>
      </c>
      <c r="W310" s="12">
        <v>2</v>
      </c>
      <c r="X310" s="12" t="s">
        <v>1552</v>
      </c>
    </row>
    <row r="311" spans="2:24" ht="28.8" x14ac:dyDescent="0.3">
      <c r="B311" s="12" t="s">
        <v>1105</v>
      </c>
      <c r="C311" s="12" t="s">
        <v>304</v>
      </c>
      <c r="D311" s="12" t="s">
        <v>330</v>
      </c>
      <c r="E311" s="12" t="s">
        <v>2839</v>
      </c>
      <c r="F311" s="12" t="s">
        <v>2950</v>
      </c>
      <c r="G311" s="12" t="s">
        <v>2956</v>
      </c>
      <c r="H311" s="12" t="s">
        <v>1535</v>
      </c>
      <c r="I311" s="12" t="s">
        <v>1110</v>
      </c>
      <c r="J311" s="12" t="s">
        <v>246</v>
      </c>
      <c r="K311" s="12" t="s">
        <v>1531</v>
      </c>
      <c r="L311" s="12" t="s">
        <v>2898</v>
      </c>
      <c r="M311" s="12" t="s">
        <v>1144</v>
      </c>
      <c r="N311" s="12" t="s">
        <v>1110</v>
      </c>
      <c r="O311" s="12" t="s">
        <v>1132</v>
      </c>
      <c r="P311" s="12" t="s">
        <v>1145</v>
      </c>
      <c r="Q311" s="116">
        <v>2329.7399999999998</v>
      </c>
      <c r="R311" s="116">
        <v>0</v>
      </c>
      <c r="S311" s="116">
        <v>0</v>
      </c>
      <c r="T311" s="120"/>
      <c r="U311" s="12" t="s">
        <v>723</v>
      </c>
      <c r="V311" s="12">
        <v>2</v>
      </c>
      <c r="W311" s="12">
        <v>0</v>
      </c>
      <c r="X311" s="12" t="s">
        <v>1552</v>
      </c>
    </row>
    <row r="312" spans="2:24" ht="28.8" x14ac:dyDescent="0.3">
      <c r="B312" s="12" t="s">
        <v>1105</v>
      </c>
      <c r="C312" s="12" t="s">
        <v>304</v>
      </c>
      <c r="D312" s="12" t="s">
        <v>330</v>
      </c>
      <c r="E312" s="12" t="s">
        <v>2839</v>
      </c>
      <c r="F312" s="12" t="s">
        <v>2950</v>
      </c>
      <c r="G312" s="12" t="s">
        <v>2956</v>
      </c>
      <c r="H312" s="12" t="s">
        <v>1535</v>
      </c>
      <c r="I312" s="12" t="s">
        <v>1110</v>
      </c>
      <c r="J312" s="12" t="s">
        <v>246</v>
      </c>
      <c r="K312" s="12" t="s">
        <v>1531</v>
      </c>
      <c r="L312" s="12" t="s">
        <v>2898</v>
      </c>
      <c r="M312" s="12" t="s">
        <v>1150</v>
      </c>
      <c r="N312" s="12" t="s">
        <v>1110</v>
      </c>
      <c r="O312" s="12" t="s">
        <v>1132</v>
      </c>
      <c r="P312" s="12" t="s">
        <v>1151</v>
      </c>
      <c r="Q312" s="116">
        <v>437.32499999999999</v>
      </c>
      <c r="R312" s="116">
        <v>425.16809999999998</v>
      </c>
      <c r="S312" s="116">
        <v>12.1569</v>
      </c>
      <c r="T312" s="120">
        <v>2.7798320000000001E-2</v>
      </c>
      <c r="U312" s="12" t="s">
        <v>722</v>
      </c>
      <c r="V312" s="12">
        <v>2</v>
      </c>
      <c r="W312" s="12">
        <v>1</v>
      </c>
      <c r="X312" s="12" t="s">
        <v>1552</v>
      </c>
    </row>
    <row r="313" spans="2:24" ht="28.8" x14ac:dyDescent="0.3">
      <c r="B313" s="12" t="s">
        <v>1105</v>
      </c>
      <c r="C313" s="12" t="s">
        <v>304</v>
      </c>
      <c r="D313" s="12" t="s">
        <v>330</v>
      </c>
      <c r="E313" s="12" t="s">
        <v>2839</v>
      </c>
      <c r="F313" s="12" t="s">
        <v>2950</v>
      </c>
      <c r="G313" s="12" t="s">
        <v>2956</v>
      </c>
      <c r="H313" s="12" t="s">
        <v>1535</v>
      </c>
      <c r="I313" s="12" t="s">
        <v>1110</v>
      </c>
      <c r="J313" s="12" t="s">
        <v>262</v>
      </c>
      <c r="K313" s="12" t="s">
        <v>1531</v>
      </c>
      <c r="L313" s="12" t="s">
        <v>1532</v>
      </c>
      <c r="M313" s="12" t="s">
        <v>1150</v>
      </c>
      <c r="N313" s="12" t="s">
        <v>1110</v>
      </c>
      <c r="O313" s="12" t="s">
        <v>1132</v>
      </c>
      <c r="P313" s="12" t="s">
        <v>1151</v>
      </c>
      <c r="Q313" s="116">
        <v>437.32499999999999</v>
      </c>
      <c r="R313" s="116">
        <v>472.80590000000001</v>
      </c>
      <c r="S313" s="116">
        <v>-35.480899999999998</v>
      </c>
      <c r="T313" s="120">
        <v>-8.113165E-2</v>
      </c>
      <c r="U313" s="12" t="s">
        <v>722</v>
      </c>
      <c r="V313" s="12">
        <v>7</v>
      </c>
      <c r="W313" s="12">
        <v>2</v>
      </c>
      <c r="X313" s="12" t="s">
        <v>1552</v>
      </c>
    </row>
    <row r="314" spans="2:24" ht="28.8" x14ac:dyDescent="0.3">
      <c r="B314" s="12" t="s">
        <v>1105</v>
      </c>
      <c r="C314" s="12" t="s">
        <v>304</v>
      </c>
      <c r="D314" s="12" t="s">
        <v>330</v>
      </c>
      <c r="E314" s="12" t="s">
        <v>2839</v>
      </c>
      <c r="F314" s="12" t="s">
        <v>2950</v>
      </c>
      <c r="G314" s="12" t="s">
        <v>2956</v>
      </c>
      <c r="H314" s="12" t="s">
        <v>1535</v>
      </c>
      <c r="I314" s="12" t="s">
        <v>1110</v>
      </c>
      <c r="J314" s="12" t="s">
        <v>249</v>
      </c>
      <c r="K314" s="12" t="s">
        <v>1531</v>
      </c>
      <c r="L314" s="12" t="s">
        <v>1532</v>
      </c>
      <c r="M314" s="12" t="s">
        <v>1150</v>
      </c>
      <c r="N314" s="12" t="s">
        <v>1110</v>
      </c>
      <c r="O314" s="12" t="s">
        <v>1132</v>
      </c>
      <c r="P314" s="12" t="s">
        <v>1151</v>
      </c>
      <c r="Q314" s="116">
        <v>437.32499999999999</v>
      </c>
      <c r="R314" s="116">
        <v>584.3691</v>
      </c>
      <c r="S314" s="116">
        <v>-147.04409999999999</v>
      </c>
      <c r="T314" s="120">
        <v>-0.33623529000000002</v>
      </c>
      <c r="U314" s="12" t="s">
        <v>722</v>
      </c>
      <c r="V314" s="12">
        <v>4</v>
      </c>
      <c r="W314" s="12">
        <v>3</v>
      </c>
      <c r="X314" s="12" t="s">
        <v>1552</v>
      </c>
    </row>
    <row r="315" spans="2:24" ht="28.8" x14ac:dyDescent="0.3">
      <c r="B315" s="12" t="s">
        <v>1105</v>
      </c>
      <c r="C315" s="12" t="s">
        <v>304</v>
      </c>
      <c r="D315" s="12" t="s">
        <v>330</v>
      </c>
      <c r="E315" s="12" t="s">
        <v>2839</v>
      </c>
      <c r="F315" s="12" t="s">
        <v>2950</v>
      </c>
      <c r="G315" s="12" t="s">
        <v>2956</v>
      </c>
      <c r="H315" s="12" t="s">
        <v>1535</v>
      </c>
      <c r="I315" s="12" t="s">
        <v>1110</v>
      </c>
      <c r="J315" s="12" t="s">
        <v>262</v>
      </c>
      <c r="K315" s="12" t="s">
        <v>1531</v>
      </c>
      <c r="L315" s="12" t="s">
        <v>1532</v>
      </c>
      <c r="M315" s="12" t="s">
        <v>1156</v>
      </c>
      <c r="N315" s="12" t="s">
        <v>1110</v>
      </c>
      <c r="O315" s="12" t="s">
        <v>1157</v>
      </c>
      <c r="P315" s="12" t="s">
        <v>1158</v>
      </c>
      <c r="Q315" s="116">
        <v>2441.88</v>
      </c>
      <c r="R315" s="116">
        <v>922.99800000000005</v>
      </c>
      <c r="S315" s="116">
        <v>1518.8820000000001</v>
      </c>
      <c r="T315" s="120">
        <v>0.62201337000000001</v>
      </c>
      <c r="U315" s="12" t="s">
        <v>722</v>
      </c>
      <c r="V315" s="12">
        <v>7</v>
      </c>
      <c r="W315" s="12">
        <v>1</v>
      </c>
      <c r="X315" s="12" t="s">
        <v>1552</v>
      </c>
    </row>
    <row r="316" spans="2:24" ht="28.8" x14ac:dyDescent="0.3">
      <c r="B316" s="12" t="s">
        <v>1105</v>
      </c>
      <c r="C316" s="12" t="s">
        <v>304</v>
      </c>
      <c r="D316" s="12" t="s">
        <v>330</v>
      </c>
      <c r="E316" s="12" t="s">
        <v>2839</v>
      </c>
      <c r="F316" s="12" t="s">
        <v>2950</v>
      </c>
      <c r="G316" s="12" t="s">
        <v>2956</v>
      </c>
      <c r="H316" s="12" t="s">
        <v>1535</v>
      </c>
      <c r="I316" s="12" t="s">
        <v>1110</v>
      </c>
      <c r="J316" s="12" t="s">
        <v>246</v>
      </c>
      <c r="K316" s="12" t="s">
        <v>1531</v>
      </c>
      <c r="L316" s="12" t="s">
        <v>2898</v>
      </c>
      <c r="M316" s="12" t="s">
        <v>1156</v>
      </c>
      <c r="N316" s="12" t="s">
        <v>1110</v>
      </c>
      <c r="O316" s="12" t="s">
        <v>1157</v>
      </c>
      <c r="P316" s="12" t="s">
        <v>1158</v>
      </c>
      <c r="Q316" s="116">
        <v>2441.88</v>
      </c>
      <c r="R316" s="116">
        <v>1153.6455000000001</v>
      </c>
      <c r="S316" s="116">
        <v>1288.2345</v>
      </c>
      <c r="T316" s="120">
        <v>0.52755848000000005</v>
      </c>
      <c r="U316" s="12" t="s">
        <v>722</v>
      </c>
      <c r="V316" s="12">
        <v>2</v>
      </c>
      <c r="W316" s="12">
        <v>2</v>
      </c>
      <c r="X316" s="12" t="s">
        <v>1552</v>
      </c>
    </row>
    <row r="317" spans="2:24" ht="28.8" x14ac:dyDescent="0.3">
      <c r="B317" s="12" t="s">
        <v>1105</v>
      </c>
      <c r="C317" s="12" t="s">
        <v>304</v>
      </c>
      <c r="D317" s="12" t="s">
        <v>330</v>
      </c>
      <c r="E317" s="12" t="s">
        <v>2839</v>
      </c>
      <c r="F317" s="12" t="s">
        <v>2950</v>
      </c>
      <c r="G317" s="12" t="s">
        <v>2956</v>
      </c>
      <c r="H317" s="12" t="s">
        <v>1535</v>
      </c>
      <c r="I317" s="12" t="s">
        <v>1110</v>
      </c>
      <c r="J317" s="12" t="s">
        <v>249</v>
      </c>
      <c r="K317" s="12" t="s">
        <v>1531</v>
      </c>
      <c r="L317" s="12" t="s">
        <v>1532</v>
      </c>
      <c r="M317" s="12" t="s">
        <v>1156</v>
      </c>
      <c r="N317" s="12" t="s">
        <v>1110</v>
      </c>
      <c r="O317" s="12" t="s">
        <v>1157</v>
      </c>
      <c r="P317" s="12" t="s">
        <v>1158</v>
      </c>
      <c r="Q317" s="116">
        <v>2441.88</v>
      </c>
      <c r="R317" s="116">
        <v>1366.749</v>
      </c>
      <c r="S317" s="116">
        <v>1075.1310000000001</v>
      </c>
      <c r="T317" s="120">
        <v>0.44028822000000001</v>
      </c>
      <c r="U317" s="12" t="s">
        <v>722</v>
      </c>
      <c r="V317" s="12">
        <v>4</v>
      </c>
      <c r="W317" s="12">
        <v>3</v>
      </c>
      <c r="X317" s="12" t="s">
        <v>1552</v>
      </c>
    </row>
    <row r="318" spans="2:24" ht="28.8" x14ac:dyDescent="0.3">
      <c r="B318" s="12" t="s">
        <v>1105</v>
      </c>
      <c r="C318" s="12" t="s">
        <v>304</v>
      </c>
      <c r="D318" s="12" t="s">
        <v>330</v>
      </c>
      <c r="E318" s="12" t="s">
        <v>2839</v>
      </c>
      <c r="F318" s="12" t="s">
        <v>2950</v>
      </c>
      <c r="G318" s="12" t="s">
        <v>2956</v>
      </c>
      <c r="H318" s="12" t="s">
        <v>1535</v>
      </c>
      <c r="I318" s="12" t="s">
        <v>1110</v>
      </c>
      <c r="J318" s="12" t="s">
        <v>249</v>
      </c>
      <c r="K318" s="12" t="s">
        <v>1531</v>
      </c>
      <c r="L318" s="12" t="s">
        <v>1532</v>
      </c>
      <c r="M318" s="12" t="s">
        <v>1163</v>
      </c>
      <c r="N318" s="12" t="s">
        <v>1110</v>
      </c>
      <c r="O318" s="12" t="s">
        <v>1157</v>
      </c>
      <c r="P318" s="12" t="s">
        <v>1164</v>
      </c>
      <c r="Q318" s="116">
        <v>3250.3679999999999</v>
      </c>
      <c r="R318" s="116">
        <v>1234.9259999999999</v>
      </c>
      <c r="S318" s="116">
        <v>2015.442</v>
      </c>
      <c r="T318" s="120">
        <v>0.62006578999999995</v>
      </c>
      <c r="U318" s="12" t="s">
        <v>722</v>
      </c>
      <c r="V318" s="12">
        <v>4</v>
      </c>
      <c r="W318" s="12">
        <v>1</v>
      </c>
      <c r="X318" s="12" t="s">
        <v>1552</v>
      </c>
    </row>
    <row r="319" spans="2:24" ht="28.8" x14ac:dyDescent="0.3">
      <c r="B319" s="12" t="s">
        <v>1105</v>
      </c>
      <c r="C319" s="12" t="s">
        <v>304</v>
      </c>
      <c r="D319" s="12" t="s">
        <v>330</v>
      </c>
      <c r="E319" s="12" t="s">
        <v>2839</v>
      </c>
      <c r="F319" s="12" t="s">
        <v>2950</v>
      </c>
      <c r="G319" s="12" t="s">
        <v>2956</v>
      </c>
      <c r="H319" s="12" t="s">
        <v>1535</v>
      </c>
      <c r="I319" s="12" t="s">
        <v>1110</v>
      </c>
      <c r="J319" s="12" t="s">
        <v>246</v>
      </c>
      <c r="K319" s="12" t="s">
        <v>1531</v>
      </c>
      <c r="L319" s="12" t="s">
        <v>2898</v>
      </c>
      <c r="M319" s="12" t="s">
        <v>1163</v>
      </c>
      <c r="N319" s="12" t="s">
        <v>1110</v>
      </c>
      <c r="O319" s="12" t="s">
        <v>1157</v>
      </c>
      <c r="P319" s="12" t="s">
        <v>1164</v>
      </c>
      <c r="Q319" s="116">
        <v>3250.3679999999999</v>
      </c>
      <c r="R319" s="116">
        <v>2970.1484999999998</v>
      </c>
      <c r="S319" s="116">
        <v>280.21949999999998</v>
      </c>
      <c r="T319" s="120">
        <v>8.6211620000000003E-2</v>
      </c>
      <c r="U319" s="12" t="s">
        <v>722</v>
      </c>
      <c r="V319" s="12">
        <v>2</v>
      </c>
      <c r="W319" s="12">
        <v>2</v>
      </c>
      <c r="X319" s="12" t="s">
        <v>1552</v>
      </c>
    </row>
    <row r="320" spans="2:24" ht="28.8" x14ac:dyDescent="0.3">
      <c r="B320" s="12" t="s">
        <v>1105</v>
      </c>
      <c r="C320" s="12" t="s">
        <v>304</v>
      </c>
      <c r="D320" s="12" t="s">
        <v>330</v>
      </c>
      <c r="E320" s="12" t="s">
        <v>2839</v>
      </c>
      <c r="F320" s="12" t="s">
        <v>2950</v>
      </c>
      <c r="G320" s="12" t="s">
        <v>2956</v>
      </c>
      <c r="H320" s="12" t="s">
        <v>1535</v>
      </c>
      <c r="I320" s="12" t="s">
        <v>1110</v>
      </c>
      <c r="J320" s="12" t="s">
        <v>262</v>
      </c>
      <c r="K320" s="12" t="s">
        <v>1531</v>
      </c>
      <c r="L320" s="12" t="s">
        <v>1532</v>
      </c>
      <c r="M320" s="12" t="s">
        <v>1163</v>
      </c>
      <c r="N320" s="12" t="s">
        <v>1110</v>
      </c>
      <c r="O320" s="12" t="s">
        <v>1157</v>
      </c>
      <c r="P320" s="12" t="s">
        <v>1164</v>
      </c>
      <c r="Q320" s="116">
        <v>3250.3679999999999</v>
      </c>
      <c r="R320" s="116">
        <v>4080.0672</v>
      </c>
      <c r="S320" s="116">
        <v>-829.69920000000002</v>
      </c>
      <c r="T320" s="120">
        <v>-0.25526315999999999</v>
      </c>
      <c r="U320" s="12" t="s">
        <v>722</v>
      </c>
      <c r="V320" s="12">
        <v>7</v>
      </c>
      <c r="W320" s="12">
        <v>3</v>
      </c>
      <c r="X320" s="12" t="s">
        <v>1552</v>
      </c>
    </row>
    <row r="321" spans="2:24" ht="28.8" x14ac:dyDescent="0.3">
      <c r="B321" s="12" t="s">
        <v>1105</v>
      </c>
      <c r="C321" s="12" t="s">
        <v>304</v>
      </c>
      <c r="D321" s="12" t="s">
        <v>330</v>
      </c>
      <c r="E321" s="12" t="s">
        <v>2839</v>
      </c>
      <c r="F321" s="12" t="s">
        <v>2950</v>
      </c>
      <c r="G321" s="12" t="s">
        <v>2956</v>
      </c>
      <c r="H321" s="12" t="s">
        <v>1535</v>
      </c>
      <c r="I321" s="12" t="s">
        <v>1110</v>
      </c>
      <c r="J321" s="12" t="s">
        <v>246</v>
      </c>
      <c r="K321" s="12" t="s">
        <v>1531</v>
      </c>
      <c r="L321" s="12" t="s">
        <v>2898</v>
      </c>
      <c r="M321" s="12" t="s">
        <v>1169</v>
      </c>
      <c r="N321" s="12" t="s">
        <v>1110</v>
      </c>
      <c r="O321" s="12" t="s">
        <v>1157</v>
      </c>
      <c r="P321" s="12" t="s">
        <v>1170</v>
      </c>
      <c r="Q321" s="116">
        <v>539.37</v>
      </c>
      <c r="R321" s="116">
        <v>220.22909999999999</v>
      </c>
      <c r="S321" s="116">
        <v>319.14089999999999</v>
      </c>
      <c r="T321" s="120">
        <v>0.59169196999999996</v>
      </c>
      <c r="U321" s="12" t="s">
        <v>722</v>
      </c>
      <c r="V321" s="12">
        <v>2</v>
      </c>
      <c r="W321" s="12">
        <v>1</v>
      </c>
      <c r="X321" s="12" t="s">
        <v>1552</v>
      </c>
    </row>
    <row r="322" spans="2:24" ht="28.8" x14ac:dyDescent="0.3">
      <c r="B322" s="12" t="s">
        <v>1105</v>
      </c>
      <c r="C322" s="12" t="s">
        <v>304</v>
      </c>
      <c r="D322" s="12" t="s">
        <v>330</v>
      </c>
      <c r="E322" s="12" t="s">
        <v>2839</v>
      </c>
      <c r="F322" s="12" t="s">
        <v>2950</v>
      </c>
      <c r="G322" s="12" t="s">
        <v>2956</v>
      </c>
      <c r="H322" s="12" t="s">
        <v>1535</v>
      </c>
      <c r="I322" s="12" t="s">
        <v>1110</v>
      </c>
      <c r="J322" s="12" t="s">
        <v>249</v>
      </c>
      <c r="K322" s="12" t="s">
        <v>1531</v>
      </c>
      <c r="L322" s="12" t="s">
        <v>1532</v>
      </c>
      <c r="M322" s="12" t="s">
        <v>1169</v>
      </c>
      <c r="N322" s="12" t="s">
        <v>1110</v>
      </c>
      <c r="O322" s="12" t="s">
        <v>1157</v>
      </c>
      <c r="P322" s="12" t="s">
        <v>1170</v>
      </c>
      <c r="Q322" s="116">
        <v>539.37</v>
      </c>
      <c r="R322" s="116">
        <v>496.041</v>
      </c>
      <c r="S322" s="116">
        <v>43.329000000000001</v>
      </c>
      <c r="T322" s="120">
        <v>8.0332609999999999E-2</v>
      </c>
      <c r="U322" s="12" t="s">
        <v>722</v>
      </c>
      <c r="V322" s="12">
        <v>4</v>
      </c>
      <c r="W322" s="12">
        <v>2</v>
      </c>
      <c r="X322" s="12" t="s">
        <v>1552</v>
      </c>
    </row>
    <row r="323" spans="2:24" ht="28.8" x14ac:dyDescent="0.3">
      <c r="B323" s="12" t="s">
        <v>1105</v>
      </c>
      <c r="C323" s="12" t="s">
        <v>304</v>
      </c>
      <c r="D323" s="12" t="s">
        <v>330</v>
      </c>
      <c r="E323" s="12" t="s">
        <v>2839</v>
      </c>
      <c r="F323" s="12" t="s">
        <v>2950</v>
      </c>
      <c r="G323" s="12" t="s">
        <v>2956</v>
      </c>
      <c r="H323" s="12" t="s">
        <v>1535</v>
      </c>
      <c r="I323" s="12" t="s">
        <v>1110</v>
      </c>
      <c r="J323" s="12" t="s">
        <v>262</v>
      </c>
      <c r="K323" s="12" t="s">
        <v>1531</v>
      </c>
      <c r="L323" s="12" t="s">
        <v>1532</v>
      </c>
      <c r="M323" s="12" t="s">
        <v>1169</v>
      </c>
      <c r="N323" s="12" t="s">
        <v>1110</v>
      </c>
      <c r="O323" s="12" t="s">
        <v>1157</v>
      </c>
      <c r="P323" s="12" t="s">
        <v>1170</v>
      </c>
      <c r="Q323" s="116">
        <v>539.37</v>
      </c>
      <c r="R323" s="116">
        <v>546.54600000000005</v>
      </c>
      <c r="S323" s="116">
        <v>-7.1760000000000002</v>
      </c>
      <c r="T323" s="120">
        <v>-1.3304409999999999E-2</v>
      </c>
      <c r="U323" s="12" t="s">
        <v>722</v>
      </c>
      <c r="V323" s="12">
        <v>7</v>
      </c>
      <c r="W323" s="12">
        <v>3</v>
      </c>
      <c r="X323" s="12" t="s">
        <v>1552</v>
      </c>
    </row>
    <row r="324" spans="2:24" ht="28.8" x14ac:dyDescent="0.3">
      <c r="B324" s="12" t="s">
        <v>1105</v>
      </c>
      <c r="C324" s="12" t="s">
        <v>304</v>
      </c>
      <c r="D324" s="12" t="s">
        <v>330</v>
      </c>
      <c r="E324" s="12" t="s">
        <v>2839</v>
      </c>
      <c r="F324" s="12" t="s">
        <v>2950</v>
      </c>
      <c r="G324" s="12" t="s">
        <v>2956</v>
      </c>
      <c r="H324" s="12" t="s">
        <v>1535</v>
      </c>
      <c r="I324" s="12" t="s">
        <v>1176</v>
      </c>
      <c r="J324" s="12" t="s">
        <v>262</v>
      </c>
      <c r="K324" s="12" t="s">
        <v>1531</v>
      </c>
      <c r="L324" s="12" t="s">
        <v>1532</v>
      </c>
      <c r="M324" s="12" t="s">
        <v>1175</v>
      </c>
      <c r="N324" s="12" t="s">
        <v>1176</v>
      </c>
      <c r="O324" s="12" t="s">
        <v>1111</v>
      </c>
      <c r="P324" s="12" t="s">
        <v>1177</v>
      </c>
      <c r="Q324" s="116">
        <v>263.36399999999998</v>
      </c>
      <c r="R324" s="116">
        <v>389.23200000000003</v>
      </c>
      <c r="S324" s="116">
        <v>-125.86799999999999</v>
      </c>
      <c r="T324" s="120">
        <v>-0.47792409000000002</v>
      </c>
      <c r="U324" s="12" t="s">
        <v>722</v>
      </c>
      <c r="V324" s="12">
        <v>3</v>
      </c>
      <c r="W324" s="12">
        <v>1</v>
      </c>
      <c r="X324" s="12" t="s">
        <v>1552</v>
      </c>
    </row>
    <row r="325" spans="2:24" ht="28.8" x14ac:dyDescent="0.3">
      <c r="B325" s="12" t="s">
        <v>1105</v>
      </c>
      <c r="C325" s="12" t="s">
        <v>304</v>
      </c>
      <c r="D325" s="12" t="s">
        <v>330</v>
      </c>
      <c r="E325" s="12" t="s">
        <v>2839</v>
      </c>
      <c r="F325" s="12" t="s">
        <v>2950</v>
      </c>
      <c r="G325" s="12" t="s">
        <v>2956</v>
      </c>
      <c r="H325" s="12" t="s">
        <v>1535</v>
      </c>
      <c r="I325" s="12" t="s">
        <v>1176</v>
      </c>
      <c r="J325" s="12" t="s">
        <v>262</v>
      </c>
      <c r="K325" s="12" t="s">
        <v>1531</v>
      </c>
      <c r="L325" s="12" t="s">
        <v>1532</v>
      </c>
      <c r="M325" s="12" t="s">
        <v>1181</v>
      </c>
      <c r="N325" s="12" t="s">
        <v>1176</v>
      </c>
      <c r="O325" s="12" t="s">
        <v>1111</v>
      </c>
      <c r="P325" s="12" t="s">
        <v>1182</v>
      </c>
      <c r="Q325" s="116">
        <v>598.37850000000003</v>
      </c>
      <c r="R325" s="116">
        <v>338.1696</v>
      </c>
      <c r="S325" s="116">
        <v>260.20890000000003</v>
      </c>
      <c r="T325" s="120">
        <v>0.43485669999999998</v>
      </c>
      <c r="U325" s="12" t="s">
        <v>722</v>
      </c>
      <c r="V325" s="12">
        <v>3</v>
      </c>
      <c r="W325" s="12">
        <v>1</v>
      </c>
      <c r="X325" s="12" t="s">
        <v>1552</v>
      </c>
    </row>
    <row r="326" spans="2:24" ht="28.8" x14ac:dyDescent="0.3">
      <c r="B326" s="12" t="s">
        <v>1105</v>
      </c>
      <c r="C326" s="12" t="s">
        <v>304</v>
      </c>
      <c r="D326" s="12" t="s">
        <v>330</v>
      </c>
      <c r="E326" s="12" t="s">
        <v>2839</v>
      </c>
      <c r="F326" s="12" t="s">
        <v>2950</v>
      </c>
      <c r="G326" s="12" t="s">
        <v>2956</v>
      </c>
      <c r="H326" s="12" t="s">
        <v>1535</v>
      </c>
      <c r="I326" s="12" t="s">
        <v>1176</v>
      </c>
      <c r="J326" s="12" t="s">
        <v>262</v>
      </c>
      <c r="K326" s="12" t="s">
        <v>1531</v>
      </c>
      <c r="L326" s="12" t="s">
        <v>1532</v>
      </c>
      <c r="M326" s="12" t="s">
        <v>1185</v>
      </c>
      <c r="N326" s="12" t="s">
        <v>1176</v>
      </c>
      <c r="O326" s="12" t="s">
        <v>1111</v>
      </c>
      <c r="P326" s="12" t="s">
        <v>1186</v>
      </c>
      <c r="Q326" s="116">
        <v>703.06200000000001</v>
      </c>
      <c r="R326" s="116">
        <v>289.28949999999998</v>
      </c>
      <c r="S326" s="116">
        <v>413.77249999999998</v>
      </c>
      <c r="T326" s="120">
        <v>0.58852917999999999</v>
      </c>
      <c r="U326" s="12" t="s">
        <v>722</v>
      </c>
      <c r="V326" s="12">
        <v>3</v>
      </c>
      <c r="W326" s="12">
        <v>1</v>
      </c>
      <c r="X326" s="12" t="s">
        <v>1552</v>
      </c>
    </row>
    <row r="327" spans="2:24" ht="28.8" x14ac:dyDescent="0.3">
      <c r="B327" s="12" t="s">
        <v>1105</v>
      </c>
      <c r="C327" s="12" t="s">
        <v>304</v>
      </c>
      <c r="D327" s="12" t="s">
        <v>330</v>
      </c>
      <c r="E327" s="12" t="s">
        <v>2839</v>
      </c>
      <c r="F327" s="12" t="s">
        <v>2950</v>
      </c>
      <c r="G327" s="12" t="s">
        <v>2956</v>
      </c>
      <c r="H327" s="12" t="s">
        <v>1535</v>
      </c>
      <c r="I327" s="12" t="s">
        <v>1176</v>
      </c>
      <c r="J327" s="12" t="s">
        <v>262</v>
      </c>
      <c r="K327" s="12" t="s">
        <v>1531</v>
      </c>
      <c r="L327" s="12" t="s">
        <v>1532</v>
      </c>
      <c r="M327" s="12" t="s">
        <v>1189</v>
      </c>
      <c r="N327" s="12" t="s">
        <v>1176</v>
      </c>
      <c r="O327" s="12" t="s">
        <v>1132</v>
      </c>
      <c r="P327" s="12" t="s">
        <v>1190</v>
      </c>
      <c r="Q327" s="116">
        <v>1249.74</v>
      </c>
      <c r="R327" s="116">
        <v>1580.0784000000001</v>
      </c>
      <c r="S327" s="116">
        <v>-330.33839999999998</v>
      </c>
      <c r="T327" s="120">
        <v>-0.2643257</v>
      </c>
      <c r="U327" s="12" t="s">
        <v>722</v>
      </c>
      <c r="V327" s="12">
        <v>3</v>
      </c>
      <c r="W327" s="12">
        <v>1</v>
      </c>
      <c r="X327" s="12" t="s">
        <v>1552</v>
      </c>
    </row>
    <row r="328" spans="2:24" ht="28.8" x14ac:dyDescent="0.3">
      <c r="B328" s="12" t="s">
        <v>1105</v>
      </c>
      <c r="C328" s="12" t="s">
        <v>304</v>
      </c>
      <c r="D328" s="12" t="s">
        <v>330</v>
      </c>
      <c r="E328" s="12" t="s">
        <v>2839</v>
      </c>
      <c r="F328" s="12" t="s">
        <v>2950</v>
      </c>
      <c r="G328" s="12" t="s">
        <v>2956</v>
      </c>
      <c r="H328" s="12" t="s">
        <v>1535</v>
      </c>
      <c r="I328" s="12" t="s">
        <v>1176</v>
      </c>
      <c r="J328" s="12" t="s">
        <v>262</v>
      </c>
      <c r="K328" s="12" t="s">
        <v>1531</v>
      </c>
      <c r="L328" s="12" t="s">
        <v>1532</v>
      </c>
      <c r="M328" s="12" t="s">
        <v>1193</v>
      </c>
      <c r="N328" s="12" t="s">
        <v>1176</v>
      </c>
      <c r="O328" s="12" t="s">
        <v>1132</v>
      </c>
      <c r="P328" s="12" t="s">
        <v>1194</v>
      </c>
      <c r="Q328" s="116">
        <v>149.68799999999999</v>
      </c>
      <c r="R328" s="116">
        <v>73.602000000000004</v>
      </c>
      <c r="S328" s="116">
        <v>76.085999999999999</v>
      </c>
      <c r="T328" s="120">
        <v>0.50829725999999997</v>
      </c>
      <c r="U328" s="12" t="s">
        <v>722</v>
      </c>
      <c r="V328" s="12">
        <v>3</v>
      </c>
      <c r="W328" s="12">
        <v>1</v>
      </c>
      <c r="X328" s="12" t="s">
        <v>1552</v>
      </c>
    </row>
    <row r="329" spans="2:24" ht="28.8" x14ac:dyDescent="0.3">
      <c r="B329" s="12" t="s">
        <v>1105</v>
      </c>
      <c r="C329" s="12" t="s">
        <v>304</v>
      </c>
      <c r="D329" s="12" t="s">
        <v>330</v>
      </c>
      <c r="E329" s="12" t="s">
        <v>2839</v>
      </c>
      <c r="F329" s="12" t="s">
        <v>2950</v>
      </c>
      <c r="G329" s="12" t="s">
        <v>2956</v>
      </c>
      <c r="H329" s="12" t="s">
        <v>1535</v>
      </c>
      <c r="I329" s="12" t="s">
        <v>1176</v>
      </c>
      <c r="J329" s="12" t="s">
        <v>262</v>
      </c>
      <c r="K329" s="12" t="s">
        <v>1531</v>
      </c>
      <c r="L329" s="12" t="s">
        <v>1532</v>
      </c>
      <c r="M329" s="12" t="s">
        <v>1197</v>
      </c>
      <c r="N329" s="12" t="s">
        <v>1176</v>
      </c>
      <c r="O329" s="12" t="s">
        <v>1132</v>
      </c>
      <c r="P329" s="12" t="s">
        <v>1198</v>
      </c>
      <c r="Q329" s="116">
        <v>410.29199999999997</v>
      </c>
      <c r="R329" s="116">
        <v>440.93340000000001</v>
      </c>
      <c r="S329" s="116">
        <v>-30.641400000000001</v>
      </c>
      <c r="T329" s="120">
        <v>-7.4681929999999994E-2</v>
      </c>
      <c r="U329" s="12" t="s">
        <v>722</v>
      </c>
      <c r="V329" s="12">
        <v>3</v>
      </c>
      <c r="W329" s="12">
        <v>1</v>
      </c>
      <c r="X329" s="12" t="s">
        <v>1552</v>
      </c>
    </row>
    <row r="330" spans="2:24" ht="28.8" x14ac:dyDescent="0.3">
      <c r="B330" s="12" t="s">
        <v>1105</v>
      </c>
      <c r="C330" s="12" t="s">
        <v>304</v>
      </c>
      <c r="D330" s="12" t="s">
        <v>330</v>
      </c>
      <c r="E330" s="12" t="s">
        <v>2839</v>
      </c>
      <c r="F330" s="12" t="s">
        <v>2950</v>
      </c>
      <c r="G330" s="12" t="s">
        <v>2956</v>
      </c>
      <c r="H330" s="12" t="s">
        <v>1535</v>
      </c>
      <c r="I330" s="12" t="s">
        <v>1176</v>
      </c>
      <c r="J330" s="12" t="s">
        <v>262</v>
      </c>
      <c r="K330" s="12" t="s">
        <v>1531</v>
      </c>
      <c r="L330" s="12" t="s">
        <v>1532</v>
      </c>
      <c r="M330" s="12" t="s">
        <v>1201</v>
      </c>
      <c r="N330" s="12" t="s">
        <v>1176</v>
      </c>
      <c r="O330" s="12" t="s">
        <v>1132</v>
      </c>
      <c r="P330" s="12" t="s">
        <v>1202</v>
      </c>
      <c r="Q330" s="116">
        <v>3558.12</v>
      </c>
      <c r="R330" s="116">
        <v>0</v>
      </c>
      <c r="S330" s="116">
        <v>0</v>
      </c>
      <c r="T330" s="120"/>
      <c r="U330" s="12" t="s">
        <v>723</v>
      </c>
      <c r="V330" s="12">
        <v>3</v>
      </c>
      <c r="W330" s="12">
        <v>0</v>
      </c>
      <c r="X330" s="12" t="s">
        <v>1552</v>
      </c>
    </row>
    <row r="331" spans="2:24" ht="28.8" x14ac:dyDescent="0.3">
      <c r="B331" s="12" t="s">
        <v>1105</v>
      </c>
      <c r="C331" s="12" t="s">
        <v>304</v>
      </c>
      <c r="D331" s="12" t="s">
        <v>330</v>
      </c>
      <c r="E331" s="12" t="s">
        <v>2839</v>
      </c>
      <c r="F331" s="12" t="s">
        <v>2950</v>
      </c>
      <c r="G331" s="12" t="s">
        <v>2956</v>
      </c>
      <c r="H331" s="12" t="s">
        <v>1535</v>
      </c>
      <c r="I331" s="12" t="s">
        <v>1176</v>
      </c>
      <c r="J331" s="12" t="s">
        <v>262</v>
      </c>
      <c r="K331" s="12" t="s">
        <v>1531</v>
      </c>
      <c r="L331" s="12" t="s">
        <v>1532</v>
      </c>
      <c r="M331" s="12" t="s">
        <v>1205</v>
      </c>
      <c r="N331" s="12" t="s">
        <v>1176</v>
      </c>
      <c r="O331" s="12" t="s">
        <v>1157</v>
      </c>
      <c r="P331" s="12" t="s">
        <v>1206</v>
      </c>
      <c r="Q331" s="116">
        <v>1764.56</v>
      </c>
      <c r="R331" s="116">
        <v>0</v>
      </c>
      <c r="S331" s="116">
        <v>0</v>
      </c>
      <c r="T331" s="120"/>
      <c r="U331" s="12" t="s">
        <v>723</v>
      </c>
      <c r="V331" s="12">
        <v>3</v>
      </c>
      <c r="W331" s="12">
        <v>0</v>
      </c>
      <c r="X331" s="12" t="s">
        <v>1552</v>
      </c>
    </row>
    <row r="332" spans="2:24" ht="28.8" x14ac:dyDescent="0.3">
      <c r="B332" s="12" t="s">
        <v>1105</v>
      </c>
      <c r="C332" s="12" t="s">
        <v>304</v>
      </c>
      <c r="D332" s="12" t="s">
        <v>330</v>
      </c>
      <c r="E332" s="12" t="s">
        <v>2839</v>
      </c>
      <c r="F332" s="12" t="s">
        <v>2950</v>
      </c>
      <c r="G332" s="12" t="s">
        <v>2956</v>
      </c>
      <c r="H332" s="12" t="s">
        <v>1535</v>
      </c>
      <c r="I332" s="12" t="s">
        <v>1176</v>
      </c>
      <c r="J332" s="12" t="s">
        <v>262</v>
      </c>
      <c r="K332" s="12" t="s">
        <v>1531</v>
      </c>
      <c r="L332" s="12" t="s">
        <v>1532</v>
      </c>
      <c r="M332" s="12" t="s">
        <v>1209</v>
      </c>
      <c r="N332" s="12" t="s">
        <v>1176</v>
      </c>
      <c r="O332" s="12" t="s">
        <v>1157</v>
      </c>
      <c r="P332" s="12" t="s">
        <v>1210</v>
      </c>
      <c r="Q332" s="116">
        <v>6321.99</v>
      </c>
      <c r="R332" s="116">
        <v>6106.4105</v>
      </c>
      <c r="S332" s="116">
        <v>215.5795</v>
      </c>
      <c r="T332" s="120">
        <v>3.4099940000000002E-2</v>
      </c>
      <c r="U332" s="12" t="s">
        <v>722</v>
      </c>
      <c r="V332" s="12">
        <v>3</v>
      </c>
      <c r="W332" s="12">
        <v>1</v>
      </c>
      <c r="X332" s="12" t="s">
        <v>1552</v>
      </c>
    </row>
    <row r="333" spans="2:24" ht="28.8" x14ac:dyDescent="0.3">
      <c r="B333" s="12" t="s">
        <v>1105</v>
      </c>
      <c r="C333" s="12" t="s">
        <v>304</v>
      </c>
      <c r="D333" s="12" t="s">
        <v>330</v>
      </c>
      <c r="E333" s="12" t="s">
        <v>2839</v>
      </c>
      <c r="F333" s="12" t="s">
        <v>2950</v>
      </c>
      <c r="G333" s="12" t="s">
        <v>2956</v>
      </c>
      <c r="H333" s="12" t="s">
        <v>1535</v>
      </c>
      <c r="I333" s="12" t="s">
        <v>1176</v>
      </c>
      <c r="J333" s="12" t="s">
        <v>262</v>
      </c>
      <c r="K333" s="12" t="s">
        <v>1531</v>
      </c>
      <c r="L333" s="12" t="s">
        <v>1532</v>
      </c>
      <c r="M333" s="12" t="s">
        <v>1213</v>
      </c>
      <c r="N333" s="12" t="s">
        <v>1176</v>
      </c>
      <c r="O333" s="12" t="s">
        <v>1157</v>
      </c>
      <c r="P333" s="12" t="s">
        <v>1214</v>
      </c>
      <c r="Q333" s="116">
        <v>7092.8</v>
      </c>
      <c r="R333" s="116">
        <v>5616.7039999999997</v>
      </c>
      <c r="S333" s="116">
        <v>1476.096</v>
      </c>
      <c r="T333" s="120">
        <v>0.20811188999999999</v>
      </c>
      <c r="U333" s="12" t="s">
        <v>722</v>
      </c>
      <c r="V333" s="12">
        <v>3</v>
      </c>
      <c r="W333" s="12">
        <v>1</v>
      </c>
      <c r="X333" s="12" t="s">
        <v>1552</v>
      </c>
    </row>
    <row r="334" spans="2:24" ht="28.8" x14ac:dyDescent="0.3">
      <c r="B334" s="12" t="s">
        <v>1105</v>
      </c>
      <c r="C334" s="12" t="s">
        <v>304</v>
      </c>
      <c r="D334" s="12" t="s">
        <v>330</v>
      </c>
      <c r="E334" s="12" t="s">
        <v>2839</v>
      </c>
      <c r="F334" s="12" t="s">
        <v>2950</v>
      </c>
      <c r="G334" s="12" t="s">
        <v>2956</v>
      </c>
      <c r="H334" s="12" t="s">
        <v>1535</v>
      </c>
      <c r="I334" s="12" t="s">
        <v>1259</v>
      </c>
      <c r="J334" s="12" t="s">
        <v>249</v>
      </c>
      <c r="K334" s="12" t="s">
        <v>1531</v>
      </c>
      <c r="L334" s="12" t="s">
        <v>1532</v>
      </c>
      <c r="M334" s="12" t="s">
        <v>1258</v>
      </c>
      <c r="N334" s="12" t="s">
        <v>1259</v>
      </c>
      <c r="O334" s="12" t="s">
        <v>1111</v>
      </c>
      <c r="P334" s="12" t="s">
        <v>1260</v>
      </c>
      <c r="Q334" s="116">
        <v>63622.8</v>
      </c>
      <c r="R334" s="116">
        <v>28802.003199999999</v>
      </c>
      <c r="S334" s="116">
        <v>34820.796799999996</v>
      </c>
      <c r="T334" s="120">
        <v>0.54730060000000003</v>
      </c>
      <c r="U334" s="12" t="s">
        <v>723</v>
      </c>
      <c r="V334" s="12">
        <v>1</v>
      </c>
      <c r="W334" s="12">
        <v>0</v>
      </c>
      <c r="X334" s="12" t="s">
        <v>1552</v>
      </c>
    </row>
    <row r="335" spans="2:24" ht="28.8" x14ac:dyDescent="0.3">
      <c r="B335" s="12" t="s">
        <v>1105</v>
      </c>
      <c r="C335" s="12" t="s">
        <v>304</v>
      </c>
      <c r="D335" s="12" t="s">
        <v>330</v>
      </c>
      <c r="E335" s="12" t="s">
        <v>2839</v>
      </c>
      <c r="F335" s="12" t="s">
        <v>2950</v>
      </c>
      <c r="G335" s="12" t="s">
        <v>2956</v>
      </c>
      <c r="H335" s="12" t="s">
        <v>1535</v>
      </c>
      <c r="I335" s="12" t="s">
        <v>1259</v>
      </c>
      <c r="J335" s="12" t="s">
        <v>249</v>
      </c>
      <c r="K335" s="12" t="s">
        <v>1531</v>
      </c>
      <c r="L335" s="12" t="s">
        <v>1532</v>
      </c>
      <c r="M335" s="12" t="s">
        <v>1263</v>
      </c>
      <c r="N335" s="12" t="s">
        <v>1259</v>
      </c>
      <c r="O335" s="12" t="s">
        <v>1132</v>
      </c>
      <c r="P335" s="12" t="s">
        <v>1264</v>
      </c>
      <c r="Q335" s="116">
        <v>74969</v>
      </c>
      <c r="R335" s="116">
        <v>53912.898000000001</v>
      </c>
      <c r="S335" s="116">
        <v>21056.101999999999</v>
      </c>
      <c r="T335" s="120">
        <v>0.28086411999999999</v>
      </c>
      <c r="U335" s="12" t="s">
        <v>722</v>
      </c>
      <c r="V335" s="12">
        <v>1</v>
      </c>
      <c r="W335" s="12">
        <v>1</v>
      </c>
      <c r="X335" s="12" t="s">
        <v>1552</v>
      </c>
    </row>
    <row r="336" spans="2:24" ht="28.8" x14ac:dyDescent="0.3">
      <c r="B336" s="12" t="s">
        <v>1105</v>
      </c>
      <c r="C336" s="12" t="s">
        <v>304</v>
      </c>
      <c r="D336" s="12" t="s">
        <v>330</v>
      </c>
      <c r="E336" s="12" t="s">
        <v>2839</v>
      </c>
      <c r="F336" s="12" t="s">
        <v>2950</v>
      </c>
      <c r="G336" s="12" t="s">
        <v>2956</v>
      </c>
      <c r="H336" s="12" t="s">
        <v>1535</v>
      </c>
      <c r="I336" s="12" t="s">
        <v>1259</v>
      </c>
      <c r="J336" s="12" t="s">
        <v>249</v>
      </c>
      <c r="K336" s="12" t="s">
        <v>1531</v>
      </c>
      <c r="L336" s="12" t="s">
        <v>1532</v>
      </c>
      <c r="M336" s="12" t="s">
        <v>1267</v>
      </c>
      <c r="N336" s="12" t="s">
        <v>1259</v>
      </c>
      <c r="O336" s="12" t="s">
        <v>1157</v>
      </c>
      <c r="P336" s="12" t="s">
        <v>1268</v>
      </c>
      <c r="Q336" s="116">
        <v>156950</v>
      </c>
      <c r="R336" s="116">
        <v>99636.24</v>
      </c>
      <c r="S336" s="116">
        <v>57313.760000000002</v>
      </c>
      <c r="T336" s="120">
        <v>0.36517209</v>
      </c>
      <c r="U336" s="12" t="s">
        <v>722</v>
      </c>
      <c r="V336" s="12">
        <v>1</v>
      </c>
      <c r="W336" s="12">
        <v>1</v>
      </c>
      <c r="X336" s="12" t="s">
        <v>1552</v>
      </c>
    </row>
    <row r="337" spans="2:24" ht="28.8" x14ac:dyDescent="0.3">
      <c r="B337" s="12" t="s">
        <v>1105</v>
      </c>
      <c r="C337" s="12" t="s">
        <v>304</v>
      </c>
      <c r="D337" s="12" t="s">
        <v>330</v>
      </c>
      <c r="E337" s="12" t="s">
        <v>2839</v>
      </c>
      <c r="F337" s="12" t="s">
        <v>2952</v>
      </c>
      <c r="G337" s="12" t="s">
        <v>2957</v>
      </c>
      <c r="H337" s="12" t="s">
        <v>1536</v>
      </c>
      <c r="I337" s="12" t="s">
        <v>1111</v>
      </c>
      <c r="J337" s="12" t="s">
        <v>259</v>
      </c>
      <c r="K337" s="12" t="s">
        <v>2846</v>
      </c>
      <c r="L337" s="12" t="s">
        <v>1532</v>
      </c>
      <c r="M337" s="12" t="s">
        <v>1109</v>
      </c>
      <c r="N337" s="12" t="s">
        <v>1110</v>
      </c>
      <c r="O337" s="12" t="s">
        <v>1111</v>
      </c>
      <c r="P337" s="12" t="s">
        <v>1112</v>
      </c>
      <c r="Q337" s="116">
        <v>17.315999999999999</v>
      </c>
      <c r="R337" s="116">
        <v>16.2851</v>
      </c>
      <c r="S337" s="116">
        <v>1.0308999999999999</v>
      </c>
      <c r="T337" s="120">
        <v>5.9534530000000002E-2</v>
      </c>
      <c r="U337" s="12" t="s">
        <v>722</v>
      </c>
      <c r="V337" s="12">
        <v>1</v>
      </c>
      <c r="W337" s="12">
        <v>1</v>
      </c>
      <c r="X337" s="12" t="s">
        <v>1552</v>
      </c>
    </row>
    <row r="338" spans="2:24" ht="28.8" x14ac:dyDescent="0.3">
      <c r="B338" s="12" t="s">
        <v>1105</v>
      </c>
      <c r="C338" s="12" t="s">
        <v>304</v>
      </c>
      <c r="D338" s="12" t="s">
        <v>330</v>
      </c>
      <c r="E338" s="12" t="s">
        <v>2839</v>
      </c>
      <c r="F338" s="12" t="s">
        <v>2952</v>
      </c>
      <c r="G338" s="12" t="s">
        <v>2957</v>
      </c>
      <c r="H338" s="12" t="s">
        <v>1536</v>
      </c>
      <c r="I338" s="12" t="s">
        <v>1111</v>
      </c>
      <c r="J338" s="12" t="s">
        <v>259</v>
      </c>
      <c r="K338" s="12" t="s">
        <v>2846</v>
      </c>
      <c r="L338" s="12" t="s">
        <v>1532</v>
      </c>
      <c r="M338" s="12" t="s">
        <v>1119</v>
      </c>
      <c r="N338" s="12" t="s">
        <v>1110</v>
      </c>
      <c r="O338" s="12" t="s">
        <v>1111</v>
      </c>
      <c r="P338" s="12" t="s">
        <v>1120</v>
      </c>
      <c r="Q338" s="116">
        <v>562.46400000000006</v>
      </c>
      <c r="R338" s="116">
        <v>356.46589999999998</v>
      </c>
      <c r="S338" s="116">
        <v>205.99809999999999</v>
      </c>
      <c r="T338" s="120">
        <v>0.36624227999999998</v>
      </c>
      <c r="U338" s="12" t="s">
        <v>722</v>
      </c>
      <c r="V338" s="12">
        <v>1</v>
      </c>
      <c r="W338" s="12">
        <v>1</v>
      </c>
      <c r="X338" s="12" t="s">
        <v>1552</v>
      </c>
    </row>
    <row r="339" spans="2:24" ht="28.8" x14ac:dyDescent="0.3">
      <c r="B339" s="12" t="s">
        <v>1105</v>
      </c>
      <c r="C339" s="12" t="s">
        <v>304</v>
      </c>
      <c r="D339" s="12" t="s">
        <v>330</v>
      </c>
      <c r="E339" s="12" t="s">
        <v>2839</v>
      </c>
      <c r="F339" s="12" t="s">
        <v>2952</v>
      </c>
      <c r="G339" s="12" t="s">
        <v>2957</v>
      </c>
      <c r="H339" s="12" t="s">
        <v>1536</v>
      </c>
      <c r="I339" s="12" t="s">
        <v>1111</v>
      </c>
      <c r="J339" s="12" t="s">
        <v>259</v>
      </c>
      <c r="K339" s="12" t="s">
        <v>2846</v>
      </c>
      <c r="L339" s="12" t="s">
        <v>1532</v>
      </c>
      <c r="M339" s="12" t="s">
        <v>1125</v>
      </c>
      <c r="N339" s="12" t="s">
        <v>1110</v>
      </c>
      <c r="O339" s="12" t="s">
        <v>1111</v>
      </c>
      <c r="P339" s="12" t="s">
        <v>1126</v>
      </c>
      <c r="Q339" s="116">
        <v>964.49400000000003</v>
      </c>
      <c r="R339" s="116">
        <v>1968.1020000000001</v>
      </c>
      <c r="S339" s="116">
        <v>-1003.6079999999999</v>
      </c>
      <c r="T339" s="120">
        <v>-1.0405539100000001</v>
      </c>
      <c r="U339" s="12" t="s">
        <v>723</v>
      </c>
      <c r="V339" s="12">
        <v>1</v>
      </c>
      <c r="W339" s="12">
        <v>0</v>
      </c>
      <c r="X339" s="12" t="s">
        <v>1552</v>
      </c>
    </row>
    <row r="340" spans="2:24" ht="28.8" x14ac:dyDescent="0.3">
      <c r="B340" s="12" t="s">
        <v>1105</v>
      </c>
      <c r="C340" s="12" t="s">
        <v>304</v>
      </c>
      <c r="D340" s="12" t="s">
        <v>330</v>
      </c>
      <c r="E340" s="12" t="s">
        <v>2839</v>
      </c>
      <c r="F340" s="12" t="s">
        <v>2952</v>
      </c>
      <c r="G340" s="12" t="s">
        <v>2957</v>
      </c>
      <c r="H340" s="12" t="s">
        <v>1536</v>
      </c>
      <c r="I340" s="12" t="s">
        <v>1132</v>
      </c>
      <c r="J340" s="12" t="s">
        <v>259</v>
      </c>
      <c r="K340" s="12" t="s">
        <v>2846</v>
      </c>
      <c r="L340" s="12" t="s">
        <v>1532</v>
      </c>
      <c r="M340" s="12" t="s">
        <v>1131</v>
      </c>
      <c r="N340" s="12" t="s">
        <v>1110</v>
      </c>
      <c r="O340" s="12" t="s">
        <v>1132</v>
      </c>
      <c r="P340" s="12" t="s">
        <v>1133</v>
      </c>
      <c r="Q340" s="116">
        <v>697.69200000000001</v>
      </c>
      <c r="R340" s="116">
        <v>219.86519999999999</v>
      </c>
      <c r="S340" s="116">
        <v>477.82679999999999</v>
      </c>
      <c r="T340" s="120">
        <v>0.68486782000000002</v>
      </c>
      <c r="U340" s="12" t="s">
        <v>722</v>
      </c>
      <c r="V340" s="12">
        <v>2</v>
      </c>
      <c r="W340" s="12">
        <v>1</v>
      </c>
      <c r="X340" s="12" t="s">
        <v>1552</v>
      </c>
    </row>
    <row r="341" spans="2:24" ht="28.8" x14ac:dyDescent="0.3">
      <c r="B341" s="12" t="s">
        <v>1105</v>
      </c>
      <c r="C341" s="12" t="s">
        <v>304</v>
      </c>
      <c r="D341" s="12" t="s">
        <v>330</v>
      </c>
      <c r="E341" s="12" t="s">
        <v>2839</v>
      </c>
      <c r="F341" s="12" t="s">
        <v>2952</v>
      </c>
      <c r="G341" s="12" t="s">
        <v>2957</v>
      </c>
      <c r="H341" s="12" t="s">
        <v>1536</v>
      </c>
      <c r="I341" s="12" t="s">
        <v>1132</v>
      </c>
      <c r="J341" s="12" t="s">
        <v>259</v>
      </c>
      <c r="K341" s="12" t="s">
        <v>2846</v>
      </c>
      <c r="L341" s="12" t="s">
        <v>1532</v>
      </c>
      <c r="M341" s="12" t="s">
        <v>1138</v>
      </c>
      <c r="N341" s="12" t="s">
        <v>1110</v>
      </c>
      <c r="O341" s="12" t="s">
        <v>1132</v>
      </c>
      <c r="P341" s="12" t="s">
        <v>1139</v>
      </c>
      <c r="Q341" s="116">
        <v>2314.248</v>
      </c>
      <c r="R341" s="116">
        <v>1112.8407</v>
      </c>
      <c r="S341" s="116">
        <v>1201.4073000000001</v>
      </c>
      <c r="T341" s="120">
        <v>0.51913507000000003</v>
      </c>
      <c r="U341" s="12" t="s">
        <v>722</v>
      </c>
      <c r="V341" s="12">
        <v>2</v>
      </c>
      <c r="W341" s="12">
        <v>1</v>
      </c>
      <c r="X341" s="12" t="s">
        <v>1552</v>
      </c>
    </row>
    <row r="342" spans="2:24" ht="28.8" x14ac:dyDescent="0.3">
      <c r="B342" s="12" t="s">
        <v>1105</v>
      </c>
      <c r="C342" s="12" t="s">
        <v>304</v>
      </c>
      <c r="D342" s="12" t="s">
        <v>330</v>
      </c>
      <c r="E342" s="12" t="s">
        <v>2839</v>
      </c>
      <c r="F342" s="12" t="s">
        <v>2952</v>
      </c>
      <c r="G342" s="12" t="s">
        <v>2957</v>
      </c>
      <c r="H342" s="12" t="s">
        <v>1536</v>
      </c>
      <c r="I342" s="12" t="s">
        <v>1132</v>
      </c>
      <c r="J342" s="12" t="s">
        <v>259</v>
      </c>
      <c r="K342" s="12" t="s">
        <v>2846</v>
      </c>
      <c r="L342" s="12" t="s">
        <v>1532</v>
      </c>
      <c r="M342" s="12" t="s">
        <v>1144</v>
      </c>
      <c r="N342" s="12" t="s">
        <v>1110</v>
      </c>
      <c r="O342" s="12" t="s">
        <v>1132</v>
      </c>
      <c r="P342" s="12" t="s">
        <v>1145</v>
      </c>
      <c r="Q342" s="116">
        <v>2329.7399999999998</v>
      </c>
      <c r="R342" s="116">
        <v>3579.5178000000001</v>
      </c>
      <c r="S342" s="116">
        <v>-1249.7778000000001</v>
      </c>
      <c r="T342" s="120">
        <v>-0.53644517999999997</v>
      </c>
      <c r="U342" s="12" t="s">
        <v>722</v>
      </c>
      <c r="V342" s="12">
        <v>2</v>
      </c>
      <c r="W342" s="12">
        <v>1</v>
      </c>
      <c r="X342" s="12" t="s">
        <v>1552</v>
      </c>
    </row>
    <row r="343" spans="2:24" ht="28.8" x14ac:dyDescent="0.3">
      <c r="B343" s="12" t="s">
        <v>1105</v>
      </c>
      <c r="C343" s="12" t="s">
        <v>304</v>
      </c>
      <c r="D343" s="12" t="s">
        <v>330</v>
      </c>
      <c r="E343" s="12" t="s">
        <v>2839</v>
      </c>
      <c r="F343" s="12" t="s">
        <v>2952</v>
      </c>
      <c r="G343" s="12" t="s">
        <v>2957</v>
      </c>
      <c r="H343" s="12" t="s">
        <v>1536</v>
      </c>
      <c r="I343" s="12" t="s">
        <v>1132</v>
      </c>
      <c r="J343" s="12" t="s">
        <v>259</v>
      </c>
      <c r="K343" s="12" t="s">
        <v>2846</v>
      </c>
      <c r="L343" s="12" t="s">
        <v>1532</v>
      </c>
      <c r="M343" s="12" t="s">
        <v>1150</v>
      </c>
      <c r="N343" s="12" t="s">
        <v>1110</v>
      </c>
      <c r="O343" s="12" t="s">
        <v>1132</v>
      </c>
      <c r="P343" s="12" t="s">
        <v>1151</v>
      </c>
      <c r="Q343" s="116">
        <v>437.32499999999999</v>
      </c>
      <c r="R343" s="116">
        <v>573.16769999999997</v>
      </c>
      <c r="S343" s="116">
        <v>-135.84270000000001</v>
      </c>
      <c r="T343" s="120">
        <v>-0.31062184999999998</v>
      </c>
      <c r="U343" s="12" t="s">
        <v>722</v>
      </c>
      <c r="V343" s="12">
        <v>2</v>
      </c>
      <c r="W343" s="12">
        <v>1</v>
      </c>
      <c r="X343" s="12" t="s">
        <v>1552</v>
      </c>
    </row>
    <row r="344" spans="2:24" ht="28.8" x14ac:dyDescent="0.3">
      <c r="B344" s="12" t="s">
        <v>1105</v>
      </c>
      <c r="C344" s="12" t="s">
        <v>304</v>
      </c>
      <c r="D344" s="12" t="s">
        <v>330</v>
      </c>
      <c r="E344" s="12" t="s">
        <v>2839</v>
      </c>
      <c r="F344" s="12" t="s">
        <v>2952</v>
      </c>
      <c r="G344" s="12" t="s">
        <v>2957</v>
      </c>
      <c r="H344" s="12" t="s">
        <v>1536</v>
      </c>
      <c r="I344" s="12" t="s">
        <v>1157</v>
      </c>
      <c r="J344" s="12" t="s">
        <v>259</v>
      </c>
      <c r="K344" s="12" t="s">
        <v>2846</v>
      </c>
      <c r="L344" s="12" t="s">
        <v>1532</v>
      </c>
      <c r="M344" s="12" t="s">
        <v>1156</v>
      </c>
      <c r="N344" s="12" t="s">
        <v>1110</v>
      </c>
      <c r="O344" s="12" t="s">
        <v>1157</v>
      </c>
      <c r="P344" s="12" t="s">
        <v>1158</v>
      </c>
      <c r="Q344" s="116">
        <v>2441.88</v>
      </c>
      <c r="R344" s="116">
        <v>1890.9014999999999</v>
      </c>
      <c r="S344" s="116">
        <v>550.97850000000005</v>
      </c>
      <c r="T344" s="120">
        <v>0.22563701</v>
      </c>
      <c r="U344" s="12" t="s">
        <v>722</v>
      </c>
      <c r="V344" s="12">
        <v>4</v>
      </c>
      <c r="W344" s="12">
        <v>1</v>
      </c>
      <c r="X344" s="12" t="s">
        <v>1552</v>
      </c>
    </row>
    <row r="345" spans="2:24" ht="28.8" x14ac:dyDescent="0.3">
      <c r="B345" s="12" t="s">
        <v>1105</v>
      </c>
      <c r="C345" s="12" t="s">
        <v>304</v>
      </c>
      <c r="D345" s="12" t="s">
        <v>330</v>
      </c>
      <c r="E345" s="12" t="s">
        <v>2839</v>
      </c>
      <c r="F345" s="12" t="s">
        <v>2952</v>
      </c>
      <c r="G345" s="12" t="s">
        <v>2957</v>
      </c>
      <c r="H345" s="12" t="s">
        <v>1536</v>
      </c>
      <c r="I345" s="12" t="s">
        <v>1157</v>
      </c>
      <c r="J345" s="12" t="s">
        <v>259</v>
      </c>
      <c r="K345" s="12" t="s">
        <v>2846</v>
      </c>
      <c r="L345" s="12" t="s">
        <v>1532</v>
      </c>
      <c r="M345" s="12" t="s">
        <v>1163</v>
      </c>
      <c r="N345" s="12" t="s">
        <v>1110</v>
      </c>
      <c r="O345" s="12" t="s">
        <v>1157</v>
      </c>
      <c r="P345" s="12" t="s">
        <v>1164</v>
      </c>
      <c r="Q345" s="116">
        <v>3250.3679999999999</v>
      </c>
      <c r="R345" s="116">
        <v>3599.64</v>
      </c>
      <c r="S345" s="116">
        <v>-349.27199999999999</v>
      </c>
      <c r="T345" s="120">
        <v>-0.10745614000000001</v>
      </c>
      <c r="U345" s="12" t="s">
        <v>722</v>
      </c>
      <c r="V345" s="12">
        <v>4</v>
      </c>
      <c r="W345" s="12">
        <v>1</v>
      </c>
      <c r="X345" s="12" t="s">
        <v>1552</v>
      </c>
    </row>
    <row r="346" spans="2:24" ht="28.8" x14ac:dyDescent="0.3">
      <c r="B346" s="12" t="s">
        <v>1105</v>
      </c>
      <c r="C346" s="12" t="s">
        <v>304</v>
      </c>
      <c r="D346" s="12" t="s">
        <v>330</v>
      </c>
      <c r="E346" s="12" t="s">
        <v>2839</v>
      </c>
      <c r="F346" s="12" t="s">
        <v>2952</v>
      </c>
      <c r="G346" s="12" t="s">
        <v>2957</v>
      </c>
      <c r="H346" s="12" t="s">
        <v>1536</v>
      </c>
      <c r="I346" s="12" t="s">
        <v>1157</v>
      </c>
      <c r="J346" s="12" t="s">
        <v>259</v>
      </c>
      <c r="K346" s="12" t="s">
        <v>2846</v>
      </c>
      <c r="L346" s="12" t="s">
        <v>1532</v>
      </c>
      <c r="M346" s="12" t="s">
        <v>1169</v>
      </c>
      <c r="N346" s="12" t="s">
        <v>1110</v>
      </c>
      <c r="O346" s="12" t="s">
        <v>1157</v>
      </c>
      <c r="P346" s="12" t="s">
        <v>1170</v>
      </c>
      <c r="Q346" s="116">
        <v>539.37</v>
      </c>
      <c r="R346" s="116">
        <v>170.5275</v>
      </c>
      <c r="S346" s="116">
        <v>368.84249999999997</v>
      </c>
      <c r="T346" s="120">
        <v>0.68383948000000006</v>
      </c>
      <c r="U346" s="12" t="s">
        <v>722</v>
      </c>
      <c r="V346" s="12">
        <v>4</v>
      </c>
      <c r="W346" s="12">
        <v>1</v>
      </c>
      <c r="X346" s="12" t="s">
        <v>1552</v>
      </c>
    </row>
    <row r="347" spans="2:24" ht="28.8" x14ac:dyDescent="0.3">
      <c r="B347" s="12" t="s">
        <v>1105</v>
      </c>
      <c r="C347" s="12" t="s">
        <v>304</v>
      </c>
      <c r="D347" s="12" t="s">
        <v>330</v>
      </c>
      <c r="E347" s="12" t="s">
        <v>2839</v>
      </c>
      <c r="F347" s="12" t="s">
        <v>2952</v>
      </c>
      <c r="G347" s="12" t="s">
        <v>2957</v>
      </c>
      <c r="H347" s="12" t="s">
        <v>1536</v>
      </c>
      <c r="I347" s="12" t="s">
        <v>1111</v>
      </c>
      <c r="J347" s="12" t="s">
        <v>259</v>
      </c>
      <c r="K347" s="12" t="s">
        <v>2846</v>
      </c>
      <c r="L347" s="12" t="s">
        <v>1532</v>
      </c>
      <c r="M347" s="12" t="s">
        <v>1175</v>
      </c>
      <c r="N347" s="12" t="s">
        <v>1176</v>
      </c>
      <c r="O347" s="12" t="s">
        <v>1111</v>
      </c>
      <c r="P347" s="12" t="s">
        <v>1177</v>
      </c>
      <c r="Q347" s="116">
        <v>263.36399999999998</v>
      </c>
      <c r="R347" s="116">
        <v>379.6848</v>
      </c>
      <c r="S347" s="116">
        <v>-116.32080000000001</v>
      </c>
      <c r="T347" s="120">
        <v>-0.44167311999999997</v>
      </c>
      <c r="U347" s="12" t="s">
        <v>722</v>
      </c>
      <c r="V347" s="12">
        <v>1</v>
      </c>
      <c r="W347" s="12">
        <v>1</v>
      </c>
      <c r="X347" s="12" t="s">
        <v>1552</v>
      </c>
    </row>
    <row r="348" spans="2:24" ht="28.8" x14ac:dyDescent="0.3">
      <c r="B348" s="12" t="s">
        <v>1105</v>
      </c>
      <c r="C348" s="12" t="s">
        <v>304</v>
      </c>
      <c r="D348" s="12" t="s">
        <v>330</v>
      </c>
      <c r="E348" s="12" t="s">
        <v>2839</v>
      </c>
      <c r="F348" s="12" t="s">
        <v>2952</v>
      </c>
      <c r="G348" s="12" t="s">
        <v>2957</v>
      </c>
      <c r="H348" s="12" t="s">
        <v>1536</v>
      </c>
      <c r="I348" s="12" t="s">
        <v>1111</v>
      </c>
      <c r="J348" s="12" t="s">
        <v>259</v>
      </c>
      <c r="K348" s="12" t="s">
        <v>2846</v>
      </c>
      <c r="L348" s="12" t="s">
        <v>1532</v>
      </c>
      <c r="M348" s="12" t="s">
        <v>1181</v>
      </c>
      <c r="N348" s="12" t="s">
        <v>1176</v>
      </c>
      <c r="O348" s="12" t="s">
        <v>1111</v>
      </c>
      <c r="P348" s="12" t="s">
        <v>1182</v>
      </c>
      <c r="Q348" s="116">
        <v>598.37850000000003</v>
      </c>
      <c r="R348" s="116">
        <v>689.93520000000001</v>
      </c>
      <c r="S348" s="116">
        <v>-91.556700000000006</v>
      </c>
      <c r="T348" s="120">
        <v>-0.15300800000000001</v>
      </c>
      <c r="U348" s="12" t="s">
        <v>722</v>
      </c>
      <c r="V348" s="12">
        <v>1</v>
      </c>
      <c r="W348" s="12">
        <v>1</v>
      </c>
      <c r="X348" s="12" t="s">
        <v>1552</v>
      </c>
    </row>
    <row r="349" spans="2:24" ht="28.8" x14ac:dyDescent="0.3">
      <c r="B349" s="12" t="s">
        <v>1105</v>
      </c>
      <c r="C349" s="12" t="s">
        <v>304</v>
      </c>
      <c r="D349" s="12" t="s">
        <v>330</v>
      </c>
      <c r="E349" s="12" t="s">
        <v>2839</v>
      </c>
      <c r="F349" s="12" t="s">
        <v>2952</v>
      </c>
      <c r="G349" s="12" t="s">
        <v>2957</v>
      </c>
      <c r="H349" s="12" t="s">
        <v>1536</v>
      </c>
      <c r="I349" s="12" t="s">
        <v>1111</v>
      </c>
      <c r="J349" s="12" t="s">
        <v>259</v>
      </c>
      <c r="K349" s="12" t="s">
        <v>2846</v>
      </c>
      <c r="L349" s="12" t="s">
        <v>1532</v>
      </c>
      <c r="M349" s="12" t="s">
        <v>1185</v>
      </c>
      <c r="N349" s="12" t="s">
        <v>1176</v>
      </c>
      <c r="O349" s="12" t="s">
        <v>1111</v>
      </c>
      <c r="P349" s="12" t="s">
        <v>1186</v>
      </c>
      <c r="Q349" s="116">
        <v>703.06200000000001</v>
      </c>
      <c r="R349" s="116">
        <v>1064.9619</v>
      </c>
      <c r="S349" s="116">
        <v>-361.8999</v>
      </c>
      <c r="T349" s="120">
        <v>-0.51474819999999999</v>
      </c>
      <c r="U349" s="12" t="s">
        <v>723</v>
      </c>
      <c r="V349" s="12">
        <v>1</v>
      </c>
      <c r="W349" s="12">
        <v>0</v>
      </c>
      <c r="X349" s="12" t="s">
        <v>1552</v>
      </c>
    </row>
    <row r="350" spans="2:24" ht="28.8" x14ac:dyDescent="0.3">
      <c r="B350" s="12" t="s">
        <v>1105</v>
      </c>
      <c r="C350" s="12" t="s">
        <v>304</v>
      </c>
      <c r="D350" s="12" t="s">
        <v>330</v>
      </c>
      <c r="E350" s="12" t="s">
        <v>2839</v>
      </c>
      <c r="F350" s="12" t="s">
        <v>2952</v>
      </c>
      <c r="G350" s="12" t="s">
        <v>2957</v>
      </c>
      <c r="H350" s="12" t="s">
        <v>1536</v>
      </c>
      <c r="I350" s="12" t="s">
        <v>1132</v>
      </c>
      <c r="J350" s="12" t="s">
        <v>259</v>
      </c>
      <c r="K350" s="12" t="s">
        <v>2846</v>
      </c>
      <c r="L350" s="12" t="s">
        <v>1532</v>
      </c>
      <c r="M350" s="12" t="s">
        <v>1189</v>
      </c>
      <c r="N350" s="12" t="s">
        <v>1176</v>
      </c>
      <c r="O350" s="12" t="s">
        <v>1132</v>
      </c>
      <c r="P350" s="12" t="s">
        <v>1190</v>
      </c>
      <c r="Q350" s="116">
        <v>1249.74</v>
      </c>
      <c r="R350" s="116">
        <v>1279.7909999999999</v>
      </c>
      <c r="S350" s="116">
        <v>-30.050999999999998</v>
      </c>
      <c r="T350" s="120">
        <v>-2.4045799999999999E-2</v>
      </c>
      <c r="U350" s="12" t="s">
        <v>722</v>
      </c>
      <c r="V350" s="12">
        <v>2</v>
      </c>
      <c r="W350" s="12">
        <v>1</v>
      </c>
      <c r="X350" s="12" t="s">
        <v>1552</v>
      </c>
    </row>
    <row r="351" spans="2:24" ht="28.8" x14ac:dyDescent="0.3">
      <c r="B351" s="12" t="s">
        <v>1105</v>
      </c>
      <c r="C351" s="12" t="s">
        <v>304</v>
      </c>
      <c r="D351" s="12" t="s">
        <v>330</v>
      </c>
      <c r="E351" s="12" t="s">
        <v>2839</v>
      </c>
      <c r="F351" s="12" t="s">
        <v>2952</v>
      </c>
      <c r="G351" s="12" t="s">
        <v>2957</v>
      </c>
      <c r="H351" s="12" t="s">
        <v>1536</v>
      </c>
      <c r="I351" s="12" t="s">
        <v>1132</v>
      </c>
      <c r="J351" s="12" t="s">
        <v>259</v>
      </c>
      <c r="K351" s="12" t="s">
        <v>2846</v>
      </c>
      <c r="L351" s="12" t="s">
        <v>1532</v>
      </c>
      <c r="M351" s="12" t="s">
        <v>1193</v>
      </c>
      <c r="N351" s="12" t="s">
        <v>1176</v>
      </c>
      <c r="O351" s="12" t="s">
        <v>1132</v>
      </c>
      <c r="P351" s="12" t="s">
        <v>1194</v>
      </c>
      <c r="Q351" s="116">
        <v>149.68799999999999</v>
      </c>
      <c r="R351" s="116">
        <v>117.7848</v>
      </c>
      <c r="S351" s="116">
        <v>31.903199999999998</v>
      </c>
      <c r="T351" s="120">
        <v>0.21313130999999999</v>
      </c>
      <c r="U351" s="12" t="s">
        <v>722</v>
      </c>
      <c r="V351" s="12">
        <v>2</v>
      </c>
      <c r="W351" s="12">
        <v>1</v>
      </c>
      <c r="X351" s="12" t="s">
        <v>1552</v>
      </c>
    </row>
    <row r="352" spans="2:24" ht="28.8" x14ac:dyDescent="0.3">
      <c r="B352" s="12" t="s">
        <v>1105</v>
      </c>
      <c r="C352" s="12" t="s">
        <v>304</v>
      </c>
      <c r="D352" s="12" t="s">
        <v>330</v>
      </c>
      <c r="E352" s="12" t="s">
        <v>2839</v>
      </c>
      <c r="F352" s="12" t="s">
        <v>2952</v>
      </c>
      <c r="G352" s="12" t="s">
        <v>2957</v>
      </c>
      <c r="H352" s="12" t="s">
        <v>1536</v>
      </c>
      <c r="I352" s="12" t="s">
        <v>1132</v>
      </c>
      <c r="J352" s="12" t="s">
        <v>259</v>
      </c>
      <c r="K352" s="12" t="s">
        <v>2846</v>
      </c>
      <c r="L352" s="12" t="s">
        <v>1532</v>
      </c>
      <c r="M352" s="12" t="s">
        <v>1197</v>
      </c>
      <c r="N352" s="12" t="s">
        <v>1176</v>
      </c>
      <c r="O352" s="12" t="s">
        <v>1132</v>
      </c>
      <c r="P352" s="12" t="s">
        <v>1198</v>
      </c>
      <c r="Q352" s="116">
        <v>410.29199999999997</v>
      </c>
      <c r="R352" s="116">
        <v>341.74470000000002</v>
      </c>
      <c r="S352" s="116">
        <v>68.547300000000007</v>
      </c>
      <c r="T352" s="120">
        <v>0.16706955000000001</v>
      </c>
      <c r="U352" s="12" t="s">
        <v>722</v>
      </c>
      <c r="V352" s="12">
        <v>2</v>
      </c>
      <c r="W352" s="12">
        <v>1</v>
      </c>
      <c r="X352" s="12" t="s">
        <v>1552</v>
      </c>
    </row>
    <row r="353" spans="2:24" ht="28.8" x14ac:dyDescent="0.3">
      <c r="B353" s="12" t="s">
        <v>1105</v>
      </c>
      <c r="C353" s="12" t="s">
        <v>304</v>
      </c>
      <c r="D353" s="12" t="s">
        <v>330</v>
      </c>
      <c r="E353" s="12" t="s">
        <v>2839</v>
      </c>
      <c r="F353" s="12" t="s">
        <v>2952</v>
      </c>
      <c r="G353" s="12" t="s">
        <v>2957</v>
      </c>
      <c r="H353" s="12" t="s">
        <v>1536</v>
      </c>
      <c r="I353" s="12" t="s">
        <v>1132</v>
      </c>
      <c r="J353" s="12" t="s">
        <v>259</v>
      </c>
      <c r="K353" s="12" t="s">
        <v>2846</v>
      </c>
      <c r="L353" s="12" t="s">
        <v>1532</v>
      </c>
      <c r="M353" s="12" t="s">
        <v>1201</v>
      </c>
      <c r="N353" s="12" t="s">
        <v>1176</v>
      </c>
      <c r="O353" s="12" t="s">
        <v>1132</v>
      </c>
      <c r="P353" s="12" t="s">
        <v>1202</v>
      </c>
      <c r="Q353" s="116">
        <v>3558.12</v>
      </c>
      <c r="R353" s="116">
        <v>3682.4456</v>
      </c>
      <c r="S353" s="116">
        <v>-124.32559999999999</v>
      </c>
      <c r="T353" s="120">
        <v>-3.4941369999999999E-2</v>
      </c>
      <c r="U353" s="12" t="s">
        <v>722</v>
      </c>
      <c r="V353" s="12">
        <v>2</v>
      </c>
      <c r="W353" s="12">
        <v>1</v>
      </c>
      <c r="X353" s="12" t="s">
        <v>1552</v>
      </c>
    </row>
    <row r="354" spans="2:24" ht="28.8" x14ac:dyDescent="0.3">
      <c r="B354" s="12" t="s">
        <v>1105</v>
      </c>
      <c r="C354" s="12" t="s">
        <v>304</v>
      </c>
      <c r="D354" s="12" t="s">
        <v>330</v>
      </c>
      <c r="E354" s="12" t="s">
        <v>2839</v>
      </c>
      <c r="F354" s="12" t="s">
        <v>2952</v>
      </c>
      <c r="G354" s="12" t="s">
        <v>2957</v>
      </c>
      <c r="H354" s="12" t="s">
        <v>1536</v>
      </c>
      <c r="I354" s="12" t="s">
        <v>1157</v>
      </c>
      <c r="J354" s="12" t="s">
        <v>259</v>
      </c>
      <c r="K354" s="12" t="s">
        <v>2846</v>
      </c>
      <c r="L354" s="12" t="s">
        <v>1532</v>
      </c>
      <c r="M354" s="12" t="s">
        <v>1205</v>
      </c>
      <c r="N354" s="12" t="s">
        <v>1176</v>
      </c>
      <c r="O354" s="12" t="s">
        <v>1157</v>
      </c>
      <c r="P354" s="12" t="s">
        <v>1206</v>
      </c>
      <c r="Q354" s="116">
        <v>1764.56</v>
      </c>
      <c r="R354" s="116">
        <v>2470.5210000000002</v>
      </c>
      <c r="S354" s="116">
        <v>-705.96100000000001</v>
      </c>
      <c r="T354" s="120">
        <v>-0.40007764000000001</v>
      </c>
      <c r="U354" s="12" t="s">
        <v>722</v>
      </c>
      <c r="V354" s="12">
        <v>4</v>
      </c>
      <c r="W354" s="12">
        <v>1</v>
      </c>
      <c r="X354" s="12" t="s">
        <v>1552</v>
      </c>
    </row>
    <row r="355" spans="2:24" ht="28.8" x14ac:dyDescent="0.3">
      <c r="B355" s="12" t="s">
        <v>1105</v>
      </c>
      <c r="C355" s="12" t="s">
        <v>304</v>
      </c>
      <c r="D355" s="12" t="s">
        <v>330</v>
      </c>
      <c r="E355" s="12" t="s">
        <v>2839</v>
      </c>
      <c r="F355" s="12" t="s">
        <v>2952</v>
      </c>
      <c r="G355" s="12" t="s">
        <v>2957</v>
      </c>
      <c r="H355" s="12" t="s">
        <v>1536</v>
      </c>
      <c r="I355" s="12" t="s">
        <v>1157</v>
      </c>
      <c r="J355" s="12" t="s">
        <v>259</v>
      </c>
      <c r="K355" s="12" t="s">
        <v>2846</v>
      </c>
      <c r="L355" s="12" t="s">
        <v>1532</v>
      </c>
      <c r="M355" s="12" t="s">
        <v>1209</v>
      </c>
      <c r="N355" s="12" t="s">
        <v>1176</v>
      </c>
      <c r="O355" s="12" t="s">
        <v>1157</v>
      </c>
      <c r="P355" s="12" t="s">
        <v>1210</v>
      </c>
      <c r="Q355" s="116">
        <v>6321.99</v>
      </c>
      <c r="R355" s="116">
        <v>3532.8472000000002</v>
      </c>
      <c r="S355" s="116">
        <v>2789.1428000000001</v>
      </c>
      <c r="T355" s="120">
        <v>0.44118115000000002</v>
      </c>
      <c r="U355" s="12" t="s">
        <v>722</v>
      </c>
      <c r="V355" s="12">
        <v>4</v>
      </c>
      <c r="W355" s="12">
        <v>1</v>
      </c>
      <c r="X355" s="12" t="s">
        <v>1552</v>
      </c>
    </row>
    <row r="356" spans="2:24" ht="28.8" x14ac:dyDescent="0.3">
      <c r="B356" s="12" t="s">
        <v>1105</v>
      </c>
      <c r="C356" s="12" t="s">
        <v>304</v>
      </c>
      <c r="D356" s="12" t="s">
        <v>330</v>
      </c>
      <c r="E356" s="12" t="s">
        <v>2839</v>
      </c>
      <c r="F356" s="12" t="s">
        <v>2952</v>
      </c>
      <c r="G356" s="12" t="s">
        <v>2957</v>
      </c>
      <c r="H356" s="12" t="s">
        <v>1536</v>
      </c>
      <c r="I356" s="12" t="s">
        <v>1157</v>
      </c>
      <c r="J356" s="12" t="s">
        <v>259</v>
      </c>
      <c r="K356" s="12" t="s">
        <v>2846</v>
      </c>
      <c r="L356" s="12" t="s">
        <v>1532</v>
      </c>
      <c r="M356" s="12" t="s">
        <v>1213</v>
      </c>
      <c r="N356" s="12" t="s">
        <v>1176</v>
      </c>
      <c r="O356" s="12" t="s">
        <v>1157</v>
      </c>
      <c r="P356" s="12" t="s">
        <v>1214</v>
      </c>
      <c r="Q356" s="116">
        <v>7092.8</v>
      </c>
      <c r="R356" s="116">
        <v>11732.88</v>
      </c>
      <c r="S356" s="116">
        <v>-4640.08</v>
      </c>
      <c r="T356" s="120">
        <v>-0.65419579999999999</v>
      </c>
      <c r="U356" s="12" t="s">
        <v>723</v>
      </c>
      <c r="V356" s="12">
        <v>4</v>
      </c>
      <c r="W356" s="12">
        <v>0</v>
      </c>
      <c r="X356" s="12" t="s">
        <v>1552</v>
      </c>
    </row>
    <row r="357" spans="2:24" ht="28.8" x14ac:dyDescent="0.3">
      <c r="B357" s="12" t="s">
        <v>1105</v>
      </c>
      <c r="C357" s="12" t="s">
        <v>304</v>
      </c>
      <c r="D357" s="12" t="s">
        <v>330</v>
      </c>
      <c r="E357" s="12" t="s">
        <v>2839</v>
      </c>
      <c r="F357" s="12" t="s">
        <v>2952</v>
      </c>
      <c r="G357" s="12" t="s">
        <v>2957</v>
      </c>
      <c r="H357" s="12" t="s">
        <v>1536</v>
      </c>
      <c r="I357" s="12" t="s">
        <v>1111</v>
      </c>
      <c r="J357" s="12" t="s">
        <v>259</v>
      </c>
      <c r="K357" s="12" t="s">
        <v>2846</v>
      </c>
      <c r="L357" s="12" t="s">
        <v>1532</v>
      </c>
      <c r="M357" s="12" t="s">
        <v>1217</v>
      </c>
      <c r="N357" s="12" t="s">
        <v>1218</v>
      </c>
      <c r="O357" s="12" t="s">
        <v>1111</v>
      </c>
      <c r="P357" s="12" t="s">
        <v>1219</v>
      </c>
      <c r="Q357" s="116">
        <v>3508.16</v>
      </c>
      <c r="R357" s="116">
        <v>2098.5880000000002</v>
      </c>
      <c r="S357" s="116">
        <v>1409.5719999999999</v>
      </c>
      <c r="T357" s="120">
        <v>0.40179809</v>
      </c>
      <c r="U357" s="12" t="s">
        <v>723</v>
      </c>
      <c r="V357" s="12">
        <v>1</v>
      </c>
      <c r="W357" s="12">
        <v>0</v>
      </c>
      <c r="X357" s="12" t="s">
        <v>1552</v>
      </c>
    </row>
    <row r="358" spans="2:24" ht="28.8" x14ac:dyDescent="0.3">
      <c r="B358" s="12" t="s">
        <v>1105</v>
      </c>
      <c r="C358" s="12" t="s">
        <v>304</v>
      </c>
      <c r="D358" s="12" t="s">
        <v>330</v>
      </c>
      <c r="E358" s="12" t="s">
        <v>2839</v>
      </c>
      <c r="F358" s="12" t="s">
        <v>2952</v>
      </c>
      <c r="G358" s="12" t="s">
        <v>2957</v>
      </c>
      <c r="H358" s="12" t="s">
        <v>1536</v>
      </c>
      <c r="I358" s="12" t="s">
        <v>1111</v>
      </c>
      <c r="J358" s="12" t="s">
        <v>259</v>
      </c>
      <c r="K358" s="12" t="s">
        <v>2846</v>
      </c>
      <c r="L358" s="12" t="s">
        <v>1532</v>
      </c>
      <c r="M358" s="12" t="s">
        <v>1222</v>
      </c>
      <c r="N358" s="12" t="s">
        <v>1218</v>
      </c>
      <c r="O358" s="12" t="s">
        <v>1111</v>
      </c>
      <c r="P358" s="12" t="s">
        <v>1223</v>
      </c>
      <c r="Q358" s="116">
        <v>11856</v>
      </c>
      <c r="R358" s="116">
        <v>3765.6320000000001</v>
      </c>
      <c r="S358" s="116">
        <v>8090.3680000000004</v>
      </c>
      <c r="T358" s="120">
        <v>0.68238595999999996</v>
      </c>
      <c r="U358" s="12" t="s">
        <v>723</v>
      </c>
      <c r="V358" s="12">
        <v>1</v>
      </c>
      <c r="W358" s="12">
        <v>0</v>
      </c>
      <c r="X358" s="12" t="s">
        <v>1552</v>
      </c>
    </row>
    <row r="359" spans="2:24" ht="28.8" x14ac:dyDescent="0.3">
      <c r="B359" s="12" t="s">
        <v>1105</v>
      </c>
      <c r="C359" s="12" t="s">
        <v>304</v>
      </c>
      <c r="D359" s="12" t="s">
        <v>330</v>
      </c>
      <c r="E359" s="12" t="s">
        <v>2839</v>
      </c>
      <c r="F359" s="12" t="s">
        <v>2952</v>
      </c>
      <c r="G359" s="12" t="s">
        <v>2957</v>
      </c>
      <c r="H359" s="12" t="s">
        <v>1536</v>
      </c>
      <c r="I359" s="12" t="s">
        <v>1111</v>
      </c>
      <c r="J359" s="12" t="s">
        <v>259</v>
      </c>
      <c r="K359" s="12" t="s">
        <v>2846</v>
      </c>
      <c r="L359" s="12" t="s">
        <v>1532</v>
      </c>
      <c r="M359" s="12" t="s">
        <v>1226</v>
      </c>
      <c r="N359" s="12" t="s">
        <v>1218</v>
      </c>
      <c r="O359" s="12" t="s">
        <v>1111</v>
      </c>
      <c r="P359" s="12" t="s">
        <v>1227</v>
      </c>
      <c r="Q359" s="116">
        <v>17826.016</v>
      </c>
      <c r="R359" s="116">
        <v>11430.2816</v>
      </c>
      <c r="S359" s="116">
        <v>6395.7344000000003</v>
      </c>
      <c r="T359" s="120">
        <v>0.35878652999999999</v>
      </c>
      <c r="U359" s="12" t="s">
        <v>722</v>
      </c>
      <c r="V359" s="12">
        <v>1</v>
      </c>
      <c r="W359" s="12">
        <v>1</v>
      </c>
      <c r="X359" s="12" t="s">
        <v>1552</v>
      </c>
    </row>
    <row r="360" spans="2:24" ht="28.8" x14ac:dyDescent="0.3">
      <c r="B360" s="12" t="s">
        <v>1105</v>
      </c>
      <c r="C360" s="12" t="s">
        <v>304</v>
      </c>
      <c r="D360" s="12" t="s">
        <v>330</v>
      </c>
      <c r="E360" s="12" t="s">
        <v>2839</v>
      </c>
      <c r="F360" s="12" t="s">
        <v>2952</v>
      </c>
      <c r="G360" s="12" t="s">
        <v>2957</v>
      </c>
      <c r="H360" s="12" t="s">
        <v>1536</v>
      </c>
      <c r="I360" s="12" t="s">
        <v>1132</v>
      </c>
      <c r="J360" s="12" t="s">
        <v>259</v>
      </c>
      <c r="K360" s="12" t="s">
        <v>2846</v>
      </c>
      <c r="L360" s="12" t="s">
        <v>1532</v>
      </c>
      <c r="M360" s="12" t="s">
        <v>1230</v>
      </c>
      <c r="N360" s="12" t="s">
        <v>1218</v>
      </c>
      <c r="O360" s="12" t="s">
        <v>1132</v>
      </c>
      <c r="P360" s="12" t="s">
        <v>1231</v>
      </c>
      <c r="Q360" s="116">
        <v>27672.880000000001</v>
      </c>
      <c r="R360" s="116">
        <v>42345.463600000003</v>
      </c>
      <c r="S360" s="116">
        <v>-14672.5836</v>
      </c>
      <c r="T360" s="120">
        <v>-0.53021527000000002</v>
      </c>
      <c r="U360" s="12" t="s">
        <v>723</v>
      </c>
      <c r="V360" s="12">
        <v>2</v>
      </c>
      <c r="W360" s="12">
        <v>0</v>
      </c>
      <c r="X360" s="12" t="s">
        <v>1552</v>
      </c>
    </row>
    <row r="361" spans="2:24" ht="28.8" x14ac:dyDescent="0.3">
      <c r="B361" s="12" t="s">
        <v>1105</v>
      </c>
      <c r="C361" s="12" t="s">
        <v>304</v>
      </c>
      <c r="D361" s="12" t="s">
        <v>330</v>
      </c>
      <c r="E361" s="12" t="s">
        <v>2839</v>
      </c>
      <c r="F361" s="12" t="s">
        <v>2952</v>
      </c>
      <c r="G361" s="12" t="s">
        <v>2957</v>
      </c>
      <c r="H361" s="12" t="s">
        <v>1536</v>
      </c>
      <c r="I361" s="12" t="s">
        <v>1132</v>
      </c>
      <c r="J361" s="12" t="s">
        <v>259</v>
      </c>
      <c r="K361" s="12" t="s">
        <v>2846</v>
      </c>
      <c r="L361" s="12" t="s">
        <v>1532</v>
      </c>
      <c r="M361" s="12" t="s">
        <v>1234</v>
      </c>
      <c r="N361" s="12" t="s">
        <v>1218</v>
      </c>
      <c r="O361" s="12" t="s">
        <v>1132</v>
      </c>
      <c r="P361" s="12" t="s">
        <v>1235</v>
      </c>
      <c r="Q361" s="116">
        <v>24886.799999999999</v>
      </c>
      <c r="R361" s="116">
        <v>7713.42</v>
      </c>
      <c r="S361" s="116">
        <v>17173.38</v>
      </c>
      <c r="T361" s="120">
        <v>0.69005978999999995</v>
      </c>
      <c r="U361" s="12" t="s">
        <v>723</v>
      </c>
      <c r="V361" s="12">
        <v>2</v>
      </c>
      <c r="W361" s="12">
        <v>0</v>
      </c>
      <c r="X361" s="12" t="s">
        <v>1552</v>
      </c>
    </row>
    <row r="362" spans="2:24" ht="28.8" x14ac:dyDescent="0.3">
      <c r="B362" s="12" t="s">
        <v>1105</v>
      </c>
      <c r="C362" s="12" t="s">
        <v>304</v>
      </c>
      <c r="D362" s="12" t="s">
        <v>330</v>
      </c>
      <c r="E362" s="12" t="s">
        <v>2839</v>
      </c>
      <c r="F362" s="12" t="s">
        <v>2952</v>
      </c>
      <c r="G362" s="12" t="s">
        <v>2957</v>
      </c>
      <c r="H362" s="12" t="s">
        <v>1536</v>
      </c>
      <c r="I362" s="12" t="s">
        <v>1132</v>
      </c>
      <c r="J362" s="12" t="s">
        <v>259</v>
      </c>
      <c r="K362" s="12" t="s">
        <v>2846</v>
      </c>
      <c r="L362" s="12" t="s">
        <v>1532</v>
      </c>
      <c r="M362" s="12" t="s">
        <v>1238</v>
      </c>
      <c r="N362" s="12" t="s">
        <v>1218</v>
      </c>
      <c r="O362" s="12" t="s">
        <v>1132</v>
      </c>
      <c r="P362" s="12" t="s">
        <v>1239</v>
      </c>
      <c r="Q362" s="116">
        <v>5574.36</v>
      </c>
      <c r="R362" s="116">
        <v>6384.7168000000001</v>
      </c>
      <c r="S362" s="116">
        <v>-810.35680000000002</v>
      </c>
      <c r="T362" s="120">
        <v>-0.14537217</v>
      </c>
      <c r="U362" s="12" t="s">
        <v>722</v>
      </c>
      <c r="V362" s="12">
        <v>2</v>
      </c>
      <c r="W362" s="12">
        <v>1</v>
      </c>
      <c r="X362" s="12" t="s">
        <v>1552</v>
      </c>
    </row>
    <row r="363" spans="2:24" ht="28.8" x14ac:dyDescent="0.3">
      <c r="B363" s="12" t="s">
        <v>1105</v>
      </c>
      <c r="C363" s="12" t="s">
        <v>304</v>
      </c>
      <c r="D363" s="12" t="s">
        <v>330</v>
      </c>
      <c r="E363" s="12" t="s">
        <v>2839</v>
      </c>
      <c r="F363" s="12" t="s">
        <v>2952</v>
      </c>
      <c r="G363" s="12" t="s">
        <v>2957</v>
      </c>
      <c r="H363" s="12" t="s">
        <v>1536</v>
      </c>
      <c r="I363" s="12" t="s">
        <v>1132</v>
      </c>
      <c r="J363" s="12" t="s">
        <v>259</v>
      </c>
      <c r="K363" s="12" t="s">
        <v>2846</v>
      </c>
      <c r="L363" s="12" t="s">
        <v>1532</v>
      </c>
      <c r="M363" s="12" t="s">
        <v>1242</v>
      </c>
      <c r="N363" s="12" t="s">
        <v>1218</v>
      </c>
      <c r="O363" s="12" t="s">
        <v>1132</v>
      </c>
      <c r="P363" s="12" t="s">
        <v>1243</v>
      </c>
      <c r="Q363" s="116">
        <v>61065</v>
      </c>
      <c r="R363" s="116">
        <v>75711.077999999994</v>
      </c>
      <c r="S363" s="116">
        <v>-14646.078</v>
      </c>
      <c r="T363" s="120">
        <v>-0.23984406999999999</v>
      </c>
      <c r="U363" s="12" t="s">
        <v>722</v>
      </c>
      <c r="V363" s="12">
        <v>2</v>
      </c>
      <c r="W363" s="12">
        <v>1</v>
      </c>
      <c r="X363" s="12" t="s">
        <v>1552</v>
      </c>
    </row>
    <row r="364" spans="2:24" ht="28.8" x14ac:dyDescent="0.3">
      <c r="B364" s="12" t="s">
        <v>1105</v>
      </c>
      <c r="C364" s="12" t="s">
        <v>304</v>
      </c>
      <c r="D364" s="12" t="s">
        <v>330</v>
      </c>
      <c r="E364" s="12" t="s">
        <v>2839</v>
      </c>
      <c r="F364" s="12" t="s">
        <v>2952</v>
      </c>
      <c r="G364" s="12" t="s">
        <v>2957</v>
      </c>
      <c r="H364" s="12" t="s">
        <v>1536</v>
      </c>
      <c r="I364" s="12" t="s">
        <v>1157</v>
      </c>
      <c r="J364" s="12" t="s">
        <v>259</v>
      </c>
      <c r="K364" s="12" t="s">
        <v>2846</v>
      </c>
      <c r="L364" s="12" t="s">
        <v>1532</v>
      </c>
      <c r="M364" s="12" t="s">
        <v>1246</v>
      </c>
      <c r="N364" s="12" t="s">
        <v>1218</v>
      </c>
      <c r="O364" s="12" t="s">
        <v>1157</v>
      </c>
      <c r="P364" s="12" t="s">
        <v>1247</v>
      </c>
      <c r="Q364" s="116">
        <v>795528</v>
      </c>
      <c r="R364" s="116">
        <v>955471.72320000001</v>
      </c>
      <c r="S364" s="116">
        <v>-159943.72320000001</v>
      </c>
      <c r="T364" s="120">
        <v>-0.20105354</v>
      </c>
      <c r="U364" s="12" t="s">
        <v>722</v>
      </c>
      <c r="V364" s="12">
        <v>4</v>
      </c>
      <c r="W364" s="12">
        <v>1</v>
      </c>
      <c r="X364" s="12" t="s">
        <v>1552</v>
      </c>
    </row>
    <row r="365" spans="2:24" ht="28.8" x14ac:dyDescent="0.3">
      <c r="B365" s="12" t="s">
        <v>1105</v>
      </c>
      <c r="C365" s="12" t="s">
        <v>304</v>
      </c>
      <c r="D365" s="12" t="s">
        <v>330</v>
      </c>
      <c r="E365" s="12" t="s">
        <v>2839</v>
      </c>
      <c r="F365" s="12" t="s">
        <v>2952</v>
      </c>
      <c r="G365" s="12" t="s">
        <v>2957</v>
      </c>
      <c r="H365" s="12" t="s">
        <v>1536</v>
      </c>
      <c r="I365" s="12" t="s">
        <v>1157</v>
      </c>
      <c r="J365" s="12" t="s">
        <v>259</v>
      </c>
      <c r="K365" s="12" t="s">
        <v>2846</v>
      </c>
      <c r="L365" s="12" t="s">
        <v>1532</v>
      </c>
      <c r="M365" s="12" t="s">
        <v>1250</v>
      </c>
      <c r="N365" s="12" t="s">
        <v>1218</v>
      </c>
      <c r="O365" s="12" t="s">
        <v>1157</v>
      </c>
      <c r="P365" s="12" t="s">
        <v>1251</v>
      </c>
      <c r="Q365" s="116">
        <v>218250.9</v>
      </c>
      <c r="R365" s="116">
        <v>110639.844</v>
      </c>
      <c r="S365" s="116">
        <v>107611.056</v>
      </c>
      <c r="T365" s="120">
        <v>0.49306122000000002</v>
      </c>
      <c r="U365" s="12" t="s">
        <v>723</v>
      </c>
      <c r="V365" s="12">
        <v>4</v>
      </c>
      <c r="W365" s="12">
        <v>0</v>
      </c>
      <c r="X365" s="12" t="s">
        <v>1552</v>
      </c>
    </row>
    <row r="366" spans="2:24" ht="28.8" x14ac:dyDescent="0.3">
      <c r="B366" s="12" t="s">
        <v>1105</v>
      </c>
      <c r="C366" s="12" t="s">
        <v>304</v>
      </c>
      <c r="D366" s="12" t="s">
        <v>330</v>
      </c>
      <c r="E366" s="12" t="s">
        <v>2839</v>
      </c>
      <c r="F366" s="12" t="s">
        <v>2952</v>
      </c>
      <c r="G366" s="12" t="s">
        <v>2957</v>
      </c>
      <c r="H366" s="12" t="s">
        <v>1536</v>
      </c>
      <c r="I366" s="12" t="s">
        <v>1157</v>
      </c>
      <c r="J366" s="12" t="s">
        <v>259</v>
      </c>
      <c r="K366" s="12" t="s">
        <v>2846</v>
      </c>
      <c r="L366" s="12" t="s">
        <v>1532</v>
      </c>
      <c r="M366" s="12" t="s">
        <v>1254</v>
      </c>
      <c r="N366" s="12" t="s">
        <v>1218</v>
      </c>
      <c r="O366" s="12" t="s">
        <v>1157</v>
      </c>
      <c r="P366" s="12" t="s">
        <v>1255</v>
      </c>
      <c r="Q366" s="116">
        <v>459259.5</v>
      </c>
      <c r="R366" s="116">
        <v>659959.68000000005</v>
      </c>
      <c r="S366" s="116">
        <v>-200700.18</v>
      </c>
      <c r="T366" s="120">
        <v>-0.43700823</v>
      </c>
      <c r="U366" s="12" t="s">
        <v>723</v>
      </c>
      <c r="V366" s="12">
        <v>4</v>
      </c>
      <c r="W366" s="12">
        <v>0</v>
      </c>
      <c r="X366" s="12" t="s">
        <v>1552</v>
      </c>
    </row>
    <row r="367" spans="2:24" ht="28.8" x14ac:dyDescent="0.3">
      <c r="B367" s="12" t="s">
        <v>1105</v>
      </c>
      <c r="C367" s="12" t="s">
        <v>304</v>
      </c>
      <c r="D367" s="12" t="s">
        <v>330</v>
      </c>
      <c r="E367" s="12" t="s">
        <v>2839</v>
      </c>
      <c r="F367" s="12" t="s">
        <v>2952</v>
      </c>
      <c r="G367" s="12" t="s">
        <v>2957</v>
      </c>
      <c r="H367" s="12" t="s">
        <v>1536</v>
      </c>
      <c r="I367" s="12" t="s">
        <v>1111</v>
      </c>
      <c r="J367" s="12" t="s">
        <v>259</v>
      </c>
      <c r="K367" s="12" t="s">
        <v>2846</v>
      </c>
      <c r="L367" s="12" t="s">
        <v>1532</v>
      </c>
      <c r="M367" s="12" t="s">
        <v>1258</v>
      </c>
      <c r="N367" s="12" t="s">
        <v>1259</v>
      </c>
      <c r="O367" s="12" t="s">
        <v>1111</v>
      </c>
      <c r="P367" s="12" t="s">
        <v>1260</v>
      </c>
      <c r="Q367" s="116">
        <v>63622.8</v>
      </c>
      <c r="R367" s="116">
        <v>43597.235999999997</v>
      </c>
      <c r="S367" s="116">
        <v>20025.563999999998</v>
      </c>
      <c r="T367" s="120">
        <v>0.31475451999999998</v>
      </c>
      <c r="U367" s="12" t="s">
        <v>722</v>
      </c>
      <c r="V367" s="12">
        <v>1</v>
      </c>
      <c r="W367" s="12">
        <v>1</v>
      </c>
      <c r="X367" s="12" t="s">
        <v>1552</v>
      </c>
    </row>
    <row r="368" spans="2:24" ht="28.8" x14ac:dyDescent="0.3">
      <c r="B368" s="12" t="s">
        <v>1105</v>
      </c>
      <c r="C368" s="12" t="s">
        <v>304</v>
      </c>
      <c r="D368" s="12" t="s">
        <v>330</v>
      </c>
      <c r="E368" s="12" t="s">
        <v>2839</v>
      </c>
      <c r="F368" s="12" t="s">
        <v>2952</v>
      </c>
      <c r="G368" s="12" t="s">
        <v>2957</v>
      </c>
      <c r="H368" s="12" t="s">
        <v>1536</v>
      </c>
      <c r="I368" s="12" t="s">
        <v>1132</v>
      </c>
      <c r="J368" s="12" t="s">
        <v>259</v>
      </c>
      <c r="K368" s="12" t="s">
        <v>2846</v>
      </c>
      <c r="L368" s="12" t="s">
        <v>1532</v>
      </c>
      <c r="M368" s="12" t="s">
        <v>1263</v>
      </c>
      <c r="N368" s="12" t="s">
        <v>1259</v>
      </c>
      <c r="O368" s="12" t="s">
        <v>1132</v>
      </c>
      <c r="P368" s="12" t="s">
        <v>1264</v>
      </c>
      <c r="Q368" s="116">
        <v>74969</v>
      </c>
      <c r="R368" s="116">
        <v>89623.152000000002</v>
      </c>
      <c r="S368" s="116">
        <v>-14654.152</v>
      </c>
      <c r="T368" s="120">
        <v>-0.19546949</v>
      </c>
      <c r="U368" s="12" t="s">
        <v>722</v>
      </c>
      <c r="V368" s="12">
        <v>2</v>
      </c>
      <c r="W368" s="12">
        <v>1</v>
      </c>
      <c r="X368" s="12" t="s">
        <v>1552</v>
      </c>
    </row>
    <row r="369" spans="2:24" ht="28.8" x14ac:dyDescent="0.3">
      <c r="B369" s="114" t="s">
        <v>1105</v>
      </c>
      <c r="C369" s="114" t="s">
        <v>304</v>
      </c>
      <c r="D369" s="114" t="s">
        <v>330</v>
      </c>
      <c r="E369" s="114" t="s">
        <v>2839</v>
      </c>
      <c r="F369" s="114" t="s">
        <v>2952</v>
      </c>
      <c r="G369" s="114" t="s">
        <v>2957</v>
      </c>
      <c r="H369" s="114" t="s">
        <v>1536</v>
      </c>
      <c r="I369" s="114" t="s">
        <v>1157</v>
      </c>
      <c r="J369" s="114" t="s">
        <v>259</v>
      </c>
      <c r="K369" s="114" t="s">
        <v>2846</v>
      </c>
      <c r="L369" s="114" t="s">
        <v>1532</v>
      </c>
      <c r="M369" s="114" t="s">
        <v>1267</v>
      </c>
      <c r="N369" s="114" t="s">
        <v>1259</v>
      </c>
      <c r="O369" s="114" t="s">
        <v>1157</v>
      </c>
      <c r="P369" s="114" t="s">
        <v>1268</v>
      </c>
      <c r="Q369" s="176">
        <v>156950</v>
      </c>
      <c r="R369" s="176">
        <v>99075.6</v>
      </c>
      <c r="S369" s="176">
        <v>57874.400000000001</v>
      </c>
      <c r="T369" s="177">
        <v>0.36874419000000003</v>
      </c>
      <c r="U369" s="114" t="s">
        <v>722</v>
      </c>
      <c r="V369" s="114">
        <v>4</v>
      </c>
      <c r="W369" s="114">
        <v>1</v>
      </c>
      <c r="X369" s="114" t="s">
        <v>1552</v>
      </c>
    </row>
  </sheetData>
  <phoneticPr fontId="17" type="noConversion"/>
  <conditionalFormatting sqref="T23:T369">
    <cfRule type="cellIs" dxfId="167" priority="3" operator="lessThan">
      <formula>0</formula>
    </cfRule>
    <cfRule type="cellIs" dxfId="166" priority="4" operator="greaterThan">
      <formula>0</formula>
    </cfRule>
  </conditionalFormatting>
  <conditionalFormatting sqref="U23:U369">
    <cfRule type="cellIs" dxfId="165" priority="1" operator="equal">
      <formula>"Outlier Bid"</formula>
    </cfRule>
    <cfRule type="cellIs" dxfId="164" priority="2" operator="equal">
      <formula>"Valid Bid"</formula>
    </cfRule>
  </conditionalFormatting>
  <dataValidations count="22">
    <dataValidation allowBlank="1" showInputMessage="1" showErrorMessage="1" promptTitle="Sheet Name" prompt="The name of the pricing sheet from the pricing book." sqref="C22" xr:uid="{26D44B76-0A9F-4E68-BF38-D543A2C34596}"/>
    <dataValidation allowBlank="1" showInputMessage="1" showErrorMessage="1" promptTitle="Pricing Column" prompt="This corresponds to the pricing columns from within the various pricing sheets, consolidated as rows." sqref="D22" xr:uid="{439C805E-3F5A-4BA1-AC80-A08117B0B72B}"/>
    <dataValidation allowBlank="1" showInputMessage="1" showErrorMessage="1" promptTitle="Scenario Name" prompt="The savings scenario that coressponds to the particular block of automated analysis." sqref="E22" xr:uid="{C11FA490-D357-4A50-BC1B-DCF9A32F1E29}"/>
    <dataValidation allowBlank="1" showInputMessage="1" showErrorMessage="1" promptTitle="Level Of Cherrypick" prompt="The level at which the selection of the bidder is applied (e.g. item level, basket level or pricing sheet level)." sqref="F22" xr:uid="{EEEFC1B3-DFCF-49EB-BF19-8A83B4FD00C1}"/>
    <dataValidation allowBlank="1" showInputMessage="1" showErrorMessage="1" promptTitle="Full Scenario Name" prompt="The concat of [Scenario Name] and [Level Of Cherrypick]. This is helps make filtering and creating bespoke outputs easier." sqref="G22" xr:uid="{53DD9629-8143-4794-B43D-4446BA978491}"/>
    <dataValidation allowBlank="1" showInputMessage="1" showErrorMessage="1" promptTitle="Basket URN" prompt="The unique identifier for each basket that will appear in input and output tables and will help to understand how they are linked." sqref="H22" xr:uid="{8FE461B2-9E93-438E-9EBD-847D5250B3C4}"/>
    <dataValidation allowBlank="1" showInputMessage="1" showErrorMessage="1" promptTitle="Bidder Name" prompt="The name of the Bidder." sqref="J22" xr:uid="{D32995D2-55AE-4EDD-A350-2D229DA71991}"/>
    <dataValidation allowBlank="1" showInputMessage="1" showErrorMessage="1" promptTitle="New Or Incumbent" prompt="The is a control set from the Bidder List and flags if the bidder is new or a high level incumbent." sqref="K22" xr:uid="{ED1F7792-424A-4A3D-8A0B-BAE9F1D4135C}"/>
    <dataValidation allowBlank="1" showInputMessage="1" showErrorMessage="1" promptTitle="URN" prompt="This is the URN from the pricing book." sqref="M22" xr:uid="{D5A35F71-B1D3-4FD2-B1FA-BF45F283F57D}"/>
    <dataValidation allowBlank="1" showInputMessage="1" showErrorMessage="1" promptTitle="Basket Level 1" prompt="The value of the descriptive column chosen as the &quot;Level 1&quot; level of detail for the Basket URN, for the relevant pricing sheet." sqref="I22" xr:uid="{E63F2690-7461-4A08-8ACC-98701678DEEA}"/>
    <dataValidation allowBlank="1" showInputMessage="1" showErrorMessage="1" promptTitle="Item Field 1" prompt="The value of the descriptive column chosen as Item Field 1 for each pricing sheet." sqref="N22" xr:uid="{C67A16A9-F705-4656-AA24-CDA2C0014669}"/>
    <dataValidation allowBlank="1" showInputMessage="1" showErrorMessage="1" promptTitle="Item Field 2" prompt="The value of the descriptive column chosen as Item Field 2 for each pricing sheet." sqref="O22" xr:uid="{39766969-3C28-4837-BA23-5A7AA83C8D62}"/>
    <dataValidation allowBlank="1" showInputMessage="1" showErrorMessage="1" promptTitle="Item Field 3" prompt="The value of the descriptive column chosen as Item Field 3 for each pricing sheet." sqref="P22" xr:uid="{11BD4F7E-F7DE-4A6E-8B4D-CA02A60B51B2}"/>
    <dataValidation allowBlank="1" showInputMessage="1" showErrorMessage="1" promptTitle="Baseline Spend" prompt="=[Quantity] * [Baseline Unit Price]_x000a_When the pricing column is a &quot;Total Price&quot;, or no quantities are available, this will be equal to the [Baseline Unit Price]._x000a_" sqref="Q22" xr:uid="{05CB425B-B883-49E6-9EE7-7F3BE83BFD12}"/>
    <dataValidation allowBlank="1" showInputMessage="1" showErrorMessage="1" promptTitle="Award Candidate Spend" prompt="=[Quantity] * [Award Candidate Unit Price]" sqref="R22" xr:uid="{E96A2147-A11A-4C49-B31C-E2747BBEB950}"/>
    <dataValidation allowBlank="1" showInputMessage="1" showErrorMessage="1" prompt="=[Baseline Spend] - [Award Candidate Spend]" sqref="S22" xr:uid="{03FA5E95-7E0B-4A5E-9AE6-1F9B4C6C606B}"/>
    <dataValidation allowBlank="1" showInputMessage="1" showErrorMessage="1" prompt="=([Baseline Spend] - [Award Candidate Spend])/[Baseline Spend]" sqref="T22" xr:uid="{B131DAEC-112F-4F30-A2B1-C59045F1E914}"/>
    <dataValidation allowBlank="1" showInputMessage="1" showErrorMessage="1" promptTitle="Final Bid Validity" prompt="This column shows the bid validity by first checking if any override has been done. If no override has been done, the tool applies the automatic outlier calculation. See the FAQ for more detail." sqref="U22" xr:uid="{0DF38A67-6877-4F96-B50B-235DC5B6B92B}"/>
    <dataValidation allowBlank="1" showInputMessage="1" showErrorMessage="1" promptTitle="Bidder Basket Rank" prompt="The rank of the bidder in the relevant basket from which the custom scenario was configured." sqref="V22" xr:uid="{A90F12AF-54CF-43C6-B134-7ECA011886CA}"/>
    <dataValidation allowBlank="1" showInputMessage="1" showErrorMessage="1" promptTitle="Item Rank Amongst Subset" prompt="The rank of the bidder's total spend amongst the subset of bidders for the custom scenario." sqref="W22" xr:uid="{6A879934-04F7-4BF4-A2E6-B07AB150275B}"/>
    <dataValidation allowBlank="1" showInputMessage="1" showErrorMessage="1" promptTitle="Placeholder Column" prompt="This column is used a placeholder to separate database content from user content. Columns can be added to the Excel table to the right of this column, and any formulas (and formatting) added here will be preserved through refreshes." sqref="X22" xr:uid="{B6E49CA3-96C2-4403-98E4-1177276BE064}"/>
    <dataValidation allowBlank="1" showInputMessage="1" showErrorMessage="1" promptTitle="Column Identities" prompt="Adjust the yellow dropdown cell to show the original column names for the basket levels and item field selections." sqref="L21" xr:uid="{AC2736B3-BC32-4EA1-990D-1FA11DB91A9A}"/>
  </dataValidation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97E9DE40-8685-4FFD-A70A-5EA71D5E3B70}">
          <x14:formula1>
            <xm:f>_data_validations!$H$2</xm:f>
          </x14:formula1>
          <xm:sqref>M21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5C583-3321-4540-8783-472D518372B5}">
  <sheetPr codeName="Sheet27">
    <tabColor rgb="FF002060"/>
  </sheetPr>
  <dimension ref="B2:D23"/>
  <sheetViews>
    <sheetView showGridLines="0" zoomScale="70" zoomScaleNormal="70" workbookViewId="0">
      <selection activeCell="R26" sqref="R26"/>
    </sheetView>
  </sheetViews>
  <sheetFormatPr defaultColWidth="3.109375" defaultRowHeight="14.4" x14ac:dyDescent="0.3"/>
  <cols>
    <col min="1" max="1" width="3.109375" customWidth="1"/>
    <col min="2" max="2" width="30.77734375" customWidth="1"/>
    <col min="3" max="3" width="20.88671875" customWidth="1"/>
    <col min="4" max="4" width="22" customWidth="1"/>
  </cols>
  <sheetData>
    <row r="2" spans="2:2" ht="25.2" x14ac:dyDescent="0.5">
      <c r="B2" s="90" t="s">
        <v>369</v>
      </c>
    </row>
    <row r="4" spans="2:2" ht="17.399999999999999" x14ac:dyDescent="0.35">
      <c r="B4" s="91" t="s">
        <v>1440</v>
      </c>
    </row>
    <row r="18" spans="2:4" x14ac:dyDescent="0.3">
      <c r="B18" s="165" t="s">
        <v>521</v>
      </c>
      <c r="C18" t="s">
        <v>2861</v>
      </c>
    </row>
    <row r="19" spans="2:4" x14ac:dyDescent="0.3">
      <c r="B19" s="165" t="s">
        <v>499</v>
      </c>
      <c r="C19" t="s">
        <v>2861</v>
      </c>
    </row>
    <row r="20" spans="2:4" x14ac:dyDescent="0.3">
      <c r="B20" s="165" t="s">
        <v>321</v>
      </c>
      <c r="C20" t="s">
        <v>1105</v>
      </c>
    </row>
    <row r="21" spans="2:4" ht="17.399999999999999" x14ac:dyDescent="0.3">
      <c r="B21" s="80" t="s">
        <v>2893</v>
      </c>
    </row>
    <row r="22" spans="2:4" x14ac:dyDescent="0.3">
      <c r="B22" s="102" t="s">
        <v>2882</v>
      </c>
      <c r="C22" s="102" t="s">
        <v>2873</v>
      </c>
      <c r="D22" s="102" t="s">
        <v>2892</v>
      </c>
    </row>
    <row r="23" spans="2:4" x14ac:dyDescent="0.3">
      <c r="B23" s="172">
        <v>33</v>
      </c>
      <c r="C23" s="167">
        <v>1956636.3075000001</v>
      </c>
      <c r="D23" s="167">
        <v>412238.36939999991</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F2C66-59E4-4E27-B308-85EC7F1C3DF3}">
  <sheetPr codeName="Sheet28">
    <tabColor rgb="FF002060"/>
  </sheetPr>
  <dimension ref="B2:AP55"/>
  <sheetViews>
    <sheetView showGridLines="0" zoomScale="70" zoomScaleNormal="70" workbookViewId="0">
      <selection activeCell="J12" sqref="J12"/>
    </sheetView>
  </sheetViews>
  <sheetFormatPr defaultColWidth="3.109375" defaultRowHeight="14.4" outlineLevelCol="1" x14ac:dyDescent="0.3"/>
  <cols>
    <col min="1" max="1" width="3.109375" customWidth="1"/>
    <col min="2" max="2" width="28.33203125" customWidth="1"/>
    <col min="3" max="3" width="12.33203125" customWidth="1"/>
    <col min="4" max="4" width="15.109375" customWidth="1"/>
    <col min="5" max="5" width="8.6640625" customWidth="1"/>
    <col min="6" max="6" width="12.44140625" customWidth="1"/>
    <col min="7" max="7" width="11.88671875" customWidth="1"/>
    <col min="8" max="8" width="30.77734375" customWidth="1"/>
    <col min="9" max="9" width="9.44140625" customWidth="1"/>
    <col min="10" max="10" width="15.5546875" customWidth="1"/>
    <col min="11" max="11" width="20.77734375" customWidth="1"/>
    <col min="12" max="13" width="30.77734375" customWidth="1"/>
    <col min="14" max="14" width="28.6640625" customWidth="1"/>
    <col min="15" max="19" width="15.77734375" customWidth="1"/>
    <col min="20" max="24" width="15.21875" customWidth="1"/>
    <col min="25" max="25" width="19.109375" customWidth="1"/>
    <col min="26" max="26" width="29.33203125" customWidth="1"/>
    <col min="27" max="27" width="24.44140625" customWidth="1"/>
    <col min="28" max="28" width="26.88671875" customWidth="1"/>
    <col min="29" max="29" width="19.109375" customWidth="1"/>
    <col min="30" max="30" width="29.33203125" customWidth="1"/>
    <col min="31" max="31" width="24.44140625" customWidth="1"/>
    <col min="32" max="32" width="26.88671875" customWidth="1"/>
    <col min="33" max="33" width="16.44140625" customWidth="1"/>
    <col min="34" max="34" width="20.77734375" customWidth="1"/>
    <col min="35" max="35" width="19.109375" customWidth="1"/>
    <col min="36" max="36" width="16.77734375" customWidth="1"/>
    <col min="37" max="37" width="45.77734375" customWidth="1"/>
    <col min="38" max="38" width="14.6640625" hidden="1" customWidth="1" outlineLevel="1"/>
    <col min="39" max="39" width="8.21875" hidden="1" customWidth="1" outlineLevel="1" collapsed="1"/>
    <col min="40" max="40" width="17.77734375" hidden="1" customWidth="1" outlineLevel="1"/>
    <col min="41" max="41" width="7.77734375" hidden="1" customWidth="1" outlineLevel="1"/>
    <col min="42" max="42" width="29.5546875" customWidth="1" collapsed="1"/>
    <col min="43" max="43" width="30.77734375" customWidth="1"/>
  </cols>
  <sheetData>
    <row r="2" spans="2:2" ht="25.2" x14ac:dyDescent="0.5">
      <c r="B2" s="90" t="s">
        <v>369</v>
      </c>
    </row>
    <row r="4" spans="2:2" ht="17.399999999999999" x14ac:dyDescent="0.35">
      <c r="B4" s="91" t="s">
        <v>1442</v>
      </c>
    </row>
    <row r="20" spans="2:42" ht="17.399999999999999" x14ac:dyDescent="0.3">
      <c r="D20" s="173"/>
      <c r="E20" s="173"/>
      <c r="F20" s="174" t="s">
        <v>2901</v>
      </c>
      <c r="G20" s="174"/>
      <c r="H20" s="174"/>
      <c r="AK20" s="122"/>
    </row>
    <row r="21" spans="2:42" ht="46.8" x14ac:dyDescent="0.3">
      <c r="B21" s="80" t="s">
        <v>832</v>
      </c>
      <c r="D21" s="113" t="s">
        <v>2900</v>
      </c>
      <c r="E21" s="85" t="s">
        <v>304</v>
      </c>
      <c r="F21" s="175" t="str">
        <f>IF(INDEX(_lookups!$B$2:$B$6, MATCH($E$21&amp;$F$22, _lookups!$A$2:$A$6, 0)) = 0, "No Selection", INDEX(_lookups!$B$2:$B$6, MATCH($E$21&amp;$F$22, _lookups!$A$2:$A$6, 0)))</f>
        <v>Office Equipment Type</v>
      </c>
      <c r="G21" s="79" t="str">
        <f>IF(INDEX(_lookups!$B$2:$B$6, MATCH($E$21&amp;$G$22, _lookups!$A$2:$A$6, 0)) = 0, "No Selection", INDEX(_lookups!$B$2:$B$6, MATCH($E$21&amp;$G$22, _lookups!$A$2:$A$6, 0)))</f>
        <v>Quality Grade</v>
      </c>
      <c r="H21" s="79" t="str">
        <f>IF(INDEX(_lookups!$B$2:$B$6, MATCH($E$21&amp;$H$22, _lookups!$A$2:$A$6, 0)) = 0, "No Selection", INDEX(_lookups!$B$2:$B$6, MATCH($E$21&amp;$H$22, _lookups!$A$2:$A$6, 0)))</f>
        <v>Item Description</v>
      </c>
      <c r="Y21" s="45" t="s">
        <v>871</v>
      </c>
      <c r="Z21" s="45"/>
      <c r="AA21" s="45"/>
      <c r="AB21" s="45"/>
      <c r="AC21" s="45"/>
      <c r="AD21" s="45"/>
      <c r="AE21" s="45"/>
      <c r="AF21" s="45"/>
      <c r="AG21" s="45"/>
      <c r="AH21" s="45"/>
      <c r="AI21" s="45"/>
      <c r="AJ21" s="45"/>
      <c r="AK21" s="121"/>
      <c r="AL21" s="45" t="s">
        <v>1344</v>
      </c>
      <c r="AM21" s="45"/>
      <c r="AN21" s="45"/>
      <c r="AO21" s="45"/>
    </row>
    <row r="22" spans="2:42" ht="31.2" x14ac:dyDescent="0.3">
      <c r="B22" s="42" t="s">
        <v>321</v>
      </c>
      <c r="C22" s="79" t="s">
        <v>499</v>
      </c>
      <c r="D22" s="42" t="s">
        <v>521</v>
      </c>
      <c r="E22" s="42" t="s">
        <v>337</v>
      </c>
      <c r="F22" s="42" t="s">
        <v>529</v>
      </c>
      <c r="G22" s="42" t="s">
        <v>531</v>
      </c>
      <c r="H22" s="42" t="s">
        <v>533</v>
      </c>
      <c r="I22" s="79" t="s">
        <v>559</v>
      </c>
      <c r="J22" s="79" t="s">
        <v>565</v>
      </c>
      <c r="K22" s="79" t="s">
        <v>346</v>
      </c>
      <c r="L22" s="79" t="s">
        <v>1029</v>
      </c>
      <c r="M22" s="79" t="s">
        <v>1003</v>
      </c>
      <c r="N22" s="79" t="s">
        <v>1309</v>
      </c>
      <c r="O22" s="82" t="s">
        <v>1310</v>
      </c>
      <c r="P22" s="82" t="s">
        <v>1311</v>
      </c>
      <c r="Q22" s="82" t="s">
        <v>1312</v>
      </c>
      <c r="R22" s="82" t="s">
        <v>1313</v>
      </c>
      <c r="S22" s="82" t="s">
        <v>1314</v>
      </c>
      <c r="T22" s="82" t="s">
        <v>1315</v>
      </c>
      <c r="U22" s="82" t="s">
        <v>1316</v>
      </c>
      <c r="V22" s="82" t="s">
        <v>1317</v>
      </c>
      <c r="W22" s="82" t="s">
        <v>1318</v>
      </c>
      <c r="X22" s="82" t="s">
        <v>1319</v>
      </c>
      <c r="Y22" s="81" t="s">
        <v>835</v>
      </c>
      <c r="Z22" s="81" t="s">
        <v>837</v>
      </c>
      <c r="AA22" s="42" t="s">
        <v>839</v>
      </c>
      <c r="AB22" s="42" t="s">
        <v>841</v>
      </c>
      <c r="AC22" s="81" t="s">
        <v>843</v>
      </c>
      <c r="AD22" s="81" t="s">
        <v>845</v>
      </c>
      <c r="AE22" s="42" t="s">
        <v>847</v>
      </c>
      <c r="AF22" s="42" t="s">
        <v>849</v>
      </c>
      <c r="AG22" s="42" t="s">
        <v>864</v>
      </c>
      <c r="AH22" s="42" t="s">
        <v>856</v>
      </c>
      <c r="AI22" s="42" t="s">
        <v>851</v>
      </c>
      <c r="AJ22" s="42" t="s">
        <v>866</v>
      </c>
      <c r="AK22" s="81" t="s">
        <v>868</v>
      </c>
      <c r="AL22" s="42" t="s">
        <v>494</v>
      </c>
      <c r="AM22" s="42" t="s">
        <v>2762</v>
      </c>
      <c r="AN22" s="42" t="s">
        <v>998</v>
      </c>
      <c r="AO22" s="42" t="s">
        <v>978</v>
      </c>
      <c r="AP22" s="79" t="s">
        <v>589</v>
      </c>
    </row>
    <row r="23" spans="2:42" ht="28.8" x14ac:dyDescent="0.3">
      <c r="B23" s="13" t="s">
        <v>1105</v>
      </c>
      <c r="C23" s="13" t="s">
        <v>304</v>
      </c>
      <c r="D23" s="13" t="s">
        <v>330</v>
      </c>
      <c r="E23" s="13" t="s">
        <v>1109</v>
      </c>
      <c r="F23" s="13" t="s">
        <v>1110</v>
      </c>
      <c r="G23" s="13" t="s">
        <v>1111</v>
      </c>
      <c r="H23" s="13" t="s">
        <v>1112</v>
      </c>
      <c r="I23" s="13">
        <v>13</v>
      </c>
      <c r="J23" s="115">
        <v>17.315999999999999</v>
      </c>
      <c r="K23" s="13" t="s">
        <v>254</v>
      </c>
      <c r="L23" s="13" t="s">
        <v>722</v>
      </c>
      <c r="M23" s="117">
        <v>-0.30790000000000001</v>
      </c>
      <c r="N23" s="159">
        <v>-5.3312999999999997</v>
      </c>
      <c r="O23" s="12" t="s">
        <v>246</v>
      </c>
      <c r="P23" s="12" t="s">
        <v>251</v>
      </c>
      <c r="Q23" s="12" t="s">
        <v>260</v>
      </c>
      <c r="R23" s="12" t="s">
        <v>259</v>
      </c>
      <c r="S23" s="12" t="s">
        <v>256</v>
      </c>
      <c r="T23" s="133">
        <v>11.244999999999999</v>
      </c>
      <c r="U23" s="133">
        <v>6.6326000000000001</v>
      </c>
      <c r="V23" s="133">
        <v>4.8879999999999999</v>
      </c>
      <c r="W23" s="133">
        <v>1.0308999999999999</v>
      </c>
      <c r="X23" s="135">
        <v>5.7200000000000001E-2</v>
      </c>
      <c r="Y23" s="87" t="s">
        <v>246</v>
      </c>
      <c r="Z23" s="112">
        <v>0.5</v>
      </c>
      <c r="AA23" s="86"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23" s="134">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5.6224999999999987</v>
      </c>
      <c r="AC23" s="87" t="s">
        <v>249</v>
      </c>
      <c r="AD23" s="112">
        <v>0.5</v>
      </c>
      <c r="AE23" s="86"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23" s="132">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-1.0465000000000018</v>
      </c>
      <c r="AG23" s="13"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23" s="13" t="str">
        <f>IF(_Supplier_Selection_[[#This Row],[Unallocated Spend]] &lt; 0, "Allocation sums to more than 100%", IF(_Supplier_Selection_[[#This Row],[Unallocated Spend]]= 0, "Fully allocated", "Unallocated Baseline Spend"))</f>
        <v>Fully allocated</v>
      </c>
      <c r="AI23" s="117">
        <f>1 - _Supplier_Selection_[[#This Row],[Selected Supplier 1 Allocation]] * NOT((_Supplier_Selection_[[#This Row],[Selected Supplier 1]] = "")) - _Supplier_Selection_[[#This Row],[Selected Supplier 2 Allocation]] * NOT((_Supplier_Selection_[[#This Row],[Selected Supplier 2]] = ""))</f>
        <v>0</v>
      </c>
      <c r="AJ23" s="159">
        <f>IF(AND(NOT(_Supplier_Selection_[[#This Row],[Allocation Checksum]] ="Allocation sums to more than 100%"),_Supplier_Selection_[[#This Row],[Baseline Spend]] &gt; 0), (_Supplier_Selection_[[#This Row],[Selected Supplier 1 Savings]] + _Supplier_Selection_[[#This Row],[Selected Supplier 2 Savings]]), 0)</f>
        <v>4.575999999999997</v>
      </c>
      <c r="AK23" s="85"/>
      <c r="AL23" s="86">
        <v>1</v>
      </c>
      <c r="AM23" s="13">
        <v>1</v>
      </c>
      <c r="AN23" s="13">
        <v>4</v>
      </c>
      <c r="AO23" s="13">
        <v>1</v>
      </c>
      <c r="AP23" s="13" t="s">
        <v>1552</v>
      </c>
    </row>
    <row r="24" spans="2:42" ht="28.8" x14ac:dyDescent="0.3">
      <c r="B24" s="12" t="s">
        <v>1105</v>
      </c>
      <c r="C24" s="12" t="s">
        <v>304</v>
      </c>
      <c r="D24" s="12" t="s">
        <v>330</v>
      </c>
      <c r="E24" s="12" t="s">
        <v>1119</v>
      </c>
      <c r="F24" s="12" t="s">
        <v>1110</v>
      </c>
      <c r="G24" s="12" t="s">
        <v>1111</v>
      </c>
      <c r="H24" s="12" t="s">
        <v>1120</v>
      </c>
      <c r="I24" s="12">
        <v>217</v>
      </c>
      <c r="J24" s="116">
        <v>562.46400000000006</v>
      </c>
      <c r="K24" s="12" t="s">
        <v>254</v>
      </c>
      <c r="L24" s="12" t="s">
        <v>722</v>
      </c>
      <c r="M24" s="118">
        <v>-0.2054</v>
      </c>
      <c r="N24" s="160">
        <v>-115.5091</v>
      </c>
      <c r="O24" s="12" t="s">
        <v>246</v>
      </c>
      <c r="P24" s="12" t="s">
        <v>256</v>
      </c>
      <c r="Q24" s="12" t="s">
        <v>259</v>
      </c>
      <c r="R24" s="12" t="s">
        <v>251</v>
      </c>
      <c r="S24" s="12" t="s">
        <v>260</v>
      </c>
      <c r="T24" s="133">
        <v>361.84750000000003</v>
      </c>
      <c r="U24" s="133">
        <v>337.76049999999998</v>
      </c>
      <c r="V24" s="133">
        <v>205.99809999999999</v>
      </c>
      <c r="W24" s="133">
        <v>100.0153</v>
      </c>
      <c r="X24" s="135">
        <v>51.385599999999997</v>
      </c>
      <c r="Y24" s="87" t="s">
        <v>246</v>
      </c>
      <c r="Z24" s="112">
        <v>0.5</v>
      </c>
      <c r="AA24"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24"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180.92375000000004</v>
      </c>
      <c r="AC24" s="87" t="s">
        <v>249</v>
      </c>
      <c r="AD24" s="112">
        <v>0.5</v>
      </c>
      <c r="AE24"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24"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-7.0090999999999894</v>
      </c>
      <c r="AG24"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24" s="12" t="str">
        <f>IF(_Supplier_Selection_[[#This Row],[Unallocated Spend]] &lt; 0, "Allocation sums to more than 100%", IF(_Supplier_Selection_[[#This Row],[Unallocated Spend]]= 0, "Fully allocated", "Unallocated Baseline Spend"))</f>
        <v>Fully allocated</v>
      </c>
      <c r="AI24" s="118">
        <f>1 - _Supplier_Selection_[[#This Row],[Selected Supplier 1 Allocation]] * NOT((_Supplier_Selection_[[#This Row],[Selected Supplier 1]] = "")) - _Supplier_Selection_[[#This Row],[Selected Supplier 2 Allocation]] * NOT((_Supplier_Selection_[[#This Row],[Selected Supplier 2]] = ""))</f>
        <v>0</v>
      </c>
      <c r="AJ24" s="160">
        <f>IF(AND(NOT(_Supplier_Selection_[[#This Row],[Allocation Checksum]] ="Allocation sums to more than 100%"),_Supplier_Selection_[[#This Row],[Baseline Spend]] &gt; 0), (_Supplier_Selection_[[#This Row],[Selected Supplier 1 Savings]] + _Supplier_Selection_[[#This Row],[Selected Supplier 2 Savings]]), 0)</f>
        <v>173.91465000000005</v>
      </c>
      <c r="AK24" s="85"/>
      <c r="AL24" s="88">
        <v>1</v>
      </c>
      <c r="AM24" s="12">
        <v>1</v>
      </c>
      <c r="AN24" s="12">
        <v>4</v>
      </c>
      <c r="AO24" s="12">
        <v>2</v>
      </c>
      <c r="AP24" s="12" t="s">
        <v>1552</v>
      </c>
    </row>
    <row r="25" spans="2:42" ht="28.8" x14ac:dyDescent="0.3">
      <c r="B25" s="12" t="s">
        <v>1105</v>
      </c>
      <c r="C25" s="12" t="s">
        <v>304</v>
      </c>
      <c r="D25" s="12" t="s">
        <v>330</v>
      </c>
      <c r="E25" s="12" t="s">
        <v>1125</v>
      </c>
      <c r="F25" s="12" t="s">
        <v>1110</v>
      </c>
      <c r="G25" s="12" t="s">
        <v>1111</v>
      </c>
      <c r="H25" s="12" t="s">
        <v>1126</v>
      </c>
      <c r="I25" s="12">
        <v>318</v>
      </c>
      <c r="J25" s="116">
        <v>964.49400000000003</v>
      </c>
      <c r="K25" s="12" t="s">
        <v>254</v>
      </c>
      <c r="L25" s="12" t="s">
        <v>722</v>
      </c>
      <c r="M25" s="118">
        <v>-0.13159999999999999</v>
      </c>
      <c r="N25" s="160">
        <v>-126.9456</v>
      </c>
      <c r="O25" s="12" t="s">
        <v>256</v>
      </c>
      <c r="P25" s="12" t="s">
        <v>249</v>
      </c>
      <c r="Q25" s="12" t="s">
        <v>251</v>
      </c>
      <c r="R25" s="12" t="s">
        <v>246</v>
      </c>
      <c r="S25" s="12" t="s">
        <v>254</v>
      </c>
      <c r="T25" s="133">
        <v>551.25300000000004</v>
      </c>
      <c r="U25" s="133">
        <v>515.54160000000002</v>
      </c>
      <c r="V25" s="133">
        <v>450.0018</v>
      </c>
      <c r="W25" s="133">
        <v>424.81619999999998</v>
      </c>
      <c r="X25" s="135">
        <v>-126.9456</v>
      </c>
      <c r="Y25" s="87" t="s">
        <v>246</v>
      </c>
      <c r="Z25" s="112">
        <v>0.5</v>
      </c>
      <c r="AA25"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25"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212.40809999999999</v>
      </c>
      <c r="AC25" s="87" t="s">
        <v>249</v>
      </c>
      <c r="AD25" s="112">
        <v>0.5</v>
      </c>
      <c r="AE25"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25"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257.77080000000001</v>
      </c>
      <c r="AG25"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25" s="12" t="str">
        <f>IF(_Supplier_Selection_[[#This Row],[Unallocated Spend]] &lt; 0, "Allocation sums to more than 100%", IF(_Supplier_Selection_[[#This Row],[Unallocated Spend]]= 0, "Fully allocated", "Unallocated Baseline Spend"))</f>
        <v>Fully allocated</v>
      </c>
      <c r="AI25" s="118">
        <f>1 - _Supplier_Selection_[[#This Row],[Selected Supplier 1 Allocation]] * NOT((_Supplier_Selection_[[#This Row],[Selected Supplier 1]] = "")) - _Supplier_Selection_[[#This Row],[Selected Supplier 2 Allocation]] * NOT((_Supplier_Selection_[[#This Row],[Selected Supplier 2]] = ""))</f>
        <v>0</v>
      </c>
      <c r="AJ25" s="160">
        <f>IF(AND(NOT(_Supplier_Selection_[[#This Row],[Allocation Checksum]] ="Allocation sums to more than 100%"),_Supplier_Selection_[[#This Row],[Baseline Spend]] &gt; 0), (_Supplier_Selection_[[#This Row],[Selected Supplier 1 Savings]] + _Supplier_Selection_[[#This Row],[Selected Supplier 2 Savings]]), 0)</f>
        <v>470.1789</v>
      </c>
      <c r="AK25" s="85"/>
      <c r="AL25" s="88">
        <v>1</v>
      </c>
      <c r="AM25" s="12">
        <v>1</v>
      </c>
      <c r="AN25" s="12">
        <v>4</v>
      </c>
      <c r="AO25" s="12">
        <v>3</v>
      </c>
      <c r="AP25" s="12" t="s">
        <v>1552</v>
      </c>
    </row>
    <row r="26" spans="2:42" ht="28.8" x14ac:dyDescent="0.3">
      <c r="B26" s="12" t="s">
        <v>1105</v>
      </c>
      <c r="C26" s="12" t="s">
        <v>304</v>
      </c>
      <c r="D26" s="12" t="s">
        <v>330</v>
      </c>
      <c r="E26" s="12" t="s">
        <v>1131</v>
      </c>
      <c r="F26" s="12" t="s">
        <v>1110</v>
      </c>
      <c r="G26" s="12" t="s">
        <v>1132</v>
      </c>
      <c r="H26" s="12" t="s">
        <v>1133</v>
      </c>
      <c r="I26" s="12">
        <v>212</v>
      </c>
      <c r="J26" s="116">
        <v>697.69200000000001</v>
      </c>
      <c r="K26" s="12" t="s">
        <v>254</v>
      </c>
      <c r="L26" s="12" t="s">
        <v>722</v>
      </c>
      <c r="M26" s="118">
        <v>-2.35E-2</v>
      </c>
      <c r="N26" s="160">
        <v>-16.387599999999999</v>
      </c>
      <c r="O26" s="12" t="s">
        <v>259</v>
      </c>
      <c r="P26" s="12" t="s">
        <v>251</v>
      </c>
      <c r="Q26" s="12" t="s">
        <v>246</v>
      </c>
      <c r="R26" s="12" t="s">
        <v>260</v>
      </c>
      <c r="S26" s="12" t="s">
        <v>262</v>
      </c>
      <c r="T26" s="133">
        <v>477.82679999999999</v>
      </c>
      <c r="U26" s="133">
        <v>455.01560000000001</v>
      </c>
      <c r="V26" s="133">
        <v>296.86360000000002</v>
      </c>
      <c r="W26" s="133">
        <v>210.1344</v>
      </c>
      <c r="X26" s="135">
        <v>207.018</v>
      </c>
      <c r="Y26" s="87" t="s">
        <v>246</v>
      </c>
      <c r="Z26" s="112">
        <v>0.5</v>
      </c>
      <c r="AA26"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26"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148.43180000000001</v>
      </c>
      <c r="AC26" s="87" t="s">
        <v>249</v>
      </c>
      <c r="AD26" s="112">
        <v>0.5</v>
      </c>
      <c r="AE26"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26"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-35.902199999999993</v>
      </c>
      <c r="AG26"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26" s="12" t="str">
        <f>IF(_Supplier_Selection_[[#This Row],[Unallocated Spend]] &lt; 0, "Allocation sums to more than 100%", IF(_Supplier_Selection_[[#This Row],[Unallocated Spend]]= 0, "Fully allocated", "Unallocated Baseline Spend"))</f>
        <v>Fully allocated</v>
      </c>
      <c r="AI26" s="118">
        <f>1 - _Supplier_Selection_[[#This Row],[Selected Supplier 1 Allocation]] * NOT((_Supplier_Selection_[[#This Row],[Selected Supplier 1]] = "")) - _Supplier_Selection_[[#This Row],[Selected Supplier 2 Allocation]] * NOT((_Supplier_Selection_[[#This Row],[Selected Supplier 2]] = ""))</f>
        <v>0</v>
      </c>
      <c r="AJ26" s="160">
        <f>IF(AND(NOT(_Supplier_Selection_[[#This Row],[Allocation Checksum]] ="Allocation sums to more than 100%"),_Supplier_Selection_[[#This Row],[Baseline Spend]] &gt; 0), (_Supplier_Selection_[[#This Row],[Selected Supplier 1 Savings]] + _Supplier_Selection_[[#This Row],[Selected Supplier 2 Savings]]), 0)</f>
        <v>112.52960000000002</v>
      </c>
      <c r="AK26" s="85"/>
      <c r="AL26" s="88">
        <v>1</v>
      </c>
      <c r="AM26" s="12">
        <v>1</v>
      </c>
      <c r="AN26" s="12">
        <v>4</v>
      </c>
      <c r="AO26" s="12">
        <v>4</v>
      </c>
      <c r="AP26" s="12" t="s">
        <v>1552</v>
      </c>
    </row>
    <row r="27" spans="2:42" ht="28.8" x14ac:dyDescent="0.3">
      <c r="B27" s="12" t="s">
        <v>1105</v>
      </c>
      <c r="C27" s="12" t="s">
        <v>304</v>
      </c>
      <c r="D27" s="12" t="s">
        <v>330</v>
      </c>
      <c r="E27" s="12" t="s">
        <v>1138</v>
      </c>
      <c r="F27" s="12" t="s">
        <v>1110</v>
      </c>
      <c r="G27" s="12" t="s">
        <v>1132</v>
      </c>
      <c r="H27" s="12" t="s">
        <v>1139</v>
      </c>
      <c r="I27" s="12">
        <v>457</v>
      </c>
      <c r="J27" s="116">
        <v>2314.248</v>
      </c>
      <c r="K27" s="12" t="s">
        <v>254</v>
      </c>
      <c r="L27" s="12" t="s">
        <v>722</v>
      </c>
      <c r="M27" s="118">
        <v>-0.4536</v>
      </c>
      <c r="N27" s="160">
        <v>-1049.6832999999999</v>
      </c>
      <c r="O27" s="12" t="s">
        <v>260</v>
      </c>
      <c r="P27" s="12" t="s">
        <v>259</v>
      </c>
      <c r="Q27" s="12" t="s">
        <v>256</v>
      </c>
      <c r="R27" s="12" t="s">
        <v>246</v>
      </c>
      <c r="S27" s="12" t="s">
        <v>249</v>
      </c>
      <c r="T27" s="133">
        <v>1513.8125</v>
      </c>
      <c r="U27" s="133">
        <v>1201.4073000000001</v>
      </c>
      <c r="V27" s="133">
        <v>916.01080000000002</v>
      </c>
      <c r="W27" s="133">
        <v>-90.714500000000001</v>
      </c>
      <c r="X27" s="135">
        <v>-709.90380000000005</v>
      </c>
      <c r="Y27" s="87" t="s">
        <v>246</v>
      </c>
      <c r="Z27" s="112">
        <v>0.5</v>
      </c>
      <c r="AA27"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27"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-45.357250000000022</v>
      </c>
      <c r="AC27" s="87" t="s">
        <v>249</v>
      </c>
      <c r="AD27" s="112">
        <v>0.5</v>
      </c>
      <c r="AE27"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27"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-354.95190000000002</v>
      </c>
      <c r="AG27"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27" s="12" t="str">
        <f>IF(_Supplier_Selection_[[#This Row],[Unallocated Spend]] &lt; 0, "Allocation sums to more than 100%", IF(_Supplier_Selection_[[#This Row],[Unallocated Spend]]= 0, "Fully allocated", "Unallocated Baseline Spend"))</f>
        <v>Fully allocated</v>
      </c>
      <c r="AI27" s="118">
        <f>1 - _Supplier_Selection_[[#This Row],[Selected Supplier 1 Allocation]] * NOT((_Supplier_Selection_[[#This Row],[Selected Supplier 1]] = "")) - _Supplier_Selection_[[#This Row],[Selected Supplier 2 Allocation]] * NOT((_Supplier_Selection_[[#This Row],[Selected Supplier 2]] = ""))</f>
        <v>0</v>
      </c>
      <c r="AJ27" s="160">
        <f>IF(AND(NOT(_Supplier_Selection_[[#This Row],[Allocation Checksum]] ="Allocation sums to more than 100%"),_Supplier_Selection_[[#This Row],[Baseline Spend]] &gt; 0), (_Supplier_Selection_[[#This Row],[Selected Supplier 1 Savings]] + _Supplier_Selection_[[#This Row],[Selected Supplier 2 Savings]]), 0)</f>
        <v>-400.30915000000005</v>
      </c>
      <c r="AK27" s="85"/>
      <c r="AL27" s="88">
        <v>1</v>
      </c>
      <c r="AM27" s="12">
        <v>1</v>
      </c>
      <c r="AN27" s="12">
        <v>4</v>
      </c>
      <c r="AO27" s="12">
        <v>5</v>
      </c>
      <c r="AP27" s="12" t="s">
        <v>1552</v>
      </c>
    </row>
    <row r="28" spans="2:42" ht="28.8" x14ac:dyDescent="0.3">
      <c r="B28" s="12" t="s">
        <v>1105</v>
      </c>
      <c r="C28" s="12" t="s">
        <v>304</v>
      </c>
      <c r="D28" s="12" t="s">
        <v>330</v>
      </c>
      <c r="E28" s="12" t="s">
        <v>1144</v>
      </c>
      <c r="F28" s="12" t="s">
        <v>1110</v>
      </c>
      <c r="G28" s="12" t="s">
        <v>1132</v>
      </c>
      <c r="H28" s="12" t="s">
        <v>1145</v>
      </c>
      <c r="I28" s="12">
        <v>387</v>
      </c>
      <c r="J28" s="116">
        <v>2329.7399999999998</v>
      </c>
      <c r="K28" s="12" t="s">
        <v>254</v>
      </c>
      <c r="L28" s="12" t="s">
        <v>722</v>
      </c>
      <c r="M28" s="118">
        <v>0.56020000000000003</v>
      </c>
      <c r="N28" s="160">
        <v>1305.0800999999999</v>
      </c>
      <c r="O28" s="12" t="s">
        <v>254</v>
      </c>
      <c r="P28" s="12" t="s">
        <v>262</v>
      </c>
      <c r="Q28" s="12" t="s">
        <v>260</v>
      </c>
      <c r="R28" s="12" t="s">
        <v>249</v>
      </c>
      <c r="S28" s="12" t="s">
        <v>259</v>
      </c>
      <c r="T28" s="133">
        <v>1305.0800999999999</v>
      </c>
      <c r="U28" s="133">
        <v>-570.28319999999997</v>
      </c>
      <c r="V28" s="133">
        <v>-690.87239999999997</v>
      </c>
      <c r="W28" s="133">
        <v>-857.70809999999994</v>
      </c>
      <c r="X28" s="135">
        <v>-1249.7778000000001</v>
      </c>
      <c r="Y28" s="87" t="s">
        <v>246</v>
      </c>
      <c r="Z28" s="112">
        <v>0.5</v>
      </c>
      <c r="AA28"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
      </c>
      <c r="AB28"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0</v>
      </c>
      <c r="AC28" s="87" t="s">
        <v>249</v>
      </c>
      <c r="AD28" s="112">
        <v>0.5</v>
      </c>
      <c r="AE28"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28"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-428.85405000000014</v>
      </c>
      <c r="AG28"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28" s="12" t="str">
        <f>IF(_Supplier_Selection_[[#This Row],[Unallocated Spend]] &lt; 0, "Allocation sums to more than 100%", IF(_Supplier_Selection_[[#This Row],[Unallocated Spend]]= 0, "Fully allocated", "Unallocated Baseline Spend"))</f>
        <v>Fully allocated</v>
      </c>
      <c r="AI28" s="118">
        <f>1 - _Supplier_Selection_[[#This Row],[Selected Supplier 1 Allocation]] * NOT((_Supplier_Selection_[[#This Row],[Selected Supplier 1]] = "")) - _Supplier_Selection_[[#This Row],[Selected Supplier 2 Allocation]] * NOT((_Supplier_Selection_[[#This Row],[Selected Supplier 2]] = ""))</f>
        <v>0</v>
      </c>
      <c r="AJ28" s="160">
        <f>IF(AND(NOT(_Supplier_Selection_[[#This Row],[Allocation Checksum]] ="Allocation sums to more than 100%"),_Supplier_Selection_[[#This Row],[Baseline Spend]] &gt; 0), (_Supplier_Selection_[[#This Row],[Selected Supplier 1 Savings]] + _Supplier_Selection_[[#This Row],[Selected Supplier 2 Savings]]), 0)</f>
        <v>-428.85405000000014</v>
      </c>
      <c r="AK28" s="85"/>
      <c r="AL28" s="88">
        <v>1</v>
      </c>
      <c r="AM28" s="12">
        <v>1</v>
      </c>
      <c r="AN28" s="12">
        <v>4</v>
      </c>
      <c r="AO28" s="12">
        <v>6</v>
      </c>
      <c r="AP28" s="12" t="s">
        <v>1552</v>
      </c>
    </row>
    <row r="29" spans="2:42" ht="28.8" x14ac:dyDescent="0.3">
      <c r="B29" s="12" t="s">
        <v>1105</v>
      </c>
      <c r="C29" s="12" t="s">
        <v>304</v>
      </c>
      <c r="D29" s="12" t="s">
        <v>330</v>
      </c>
      <c r="E29" s="12" t="s">
        <v>1150</v>
      </c>
      <c r="F29" s="12" t="s">
        <v>1110</v>
      </c>
      <c r="G29" s="12" t="s">
        <v>1132</v>
      </c>
      <c r="H29" s="12" t="s">
        <v>1151</v>
      </c>
      <c r="I29" s="12">
        <v>49</v>
      </c>
      <c r="J29" s="116">
        <v>437.32499999999999</v>
      </c>
      <c r="K29" s="12" t="s">
        <v>254</v>
      </c>
      <c r="L29" s="12" t="s">
        <v>722</v>
      </c>
      <c r="M29" s="118">
        <v>0.30559999999999998</v>
      </c>
      <c r="N29" s="160">
        <v>133.6377</v>
      </c>
      <c r="O29" s="12" t="s">
        <v>256</v>
      </c>
      <c r="P29" s="12" t="s">
        <v>254</v>
      </c>
      <c r="Q29" s="12" t="s">
        <v>251</v>
      </c>
      <c r="R29" s="12" t="s">
        <v>246</v>
      </c>
      <c r="S29" s="12" t="s">
        <v>262</v>
      </c>
      <c r="T29" s="133">
        <v>300.31119999999999</v>
      </c>
      <c r="U29" s="133">
        <v>133.6377</v>
      </c>
      <c r="V29" s="133">
        <v>126.1652</v>
      </c>
      <c r="W29" s="133">
        <v>12.1569</v>
      </c>
      <c r="X29" s="135">
        <v>-35.480899999999998</v>
      </c>
      <c r="Y29" s="87" t="s">
        <v>246</v>
      </c>
      <c r="Z29" s="112">
        <v>0.5</v>
      </c>
      <c r="AA29"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29"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6.0784500000000037</v>
      </c>
      <c r="AC29" s="87" t="s">
        <v>249</v>
      </c>
      <c r="AD29" s="112">
        <v>0.5</v>
      </c>
      <c r="AE29"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29"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-73.522050000000007</v>
      </c>
      <c r="AG29"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29" s="12" t="str">
        <f>IF(_Supplier_Selection_[[#This Row],[Unallocated Spend]] &lt; 0, "Allocation sums to more than 100%", IF(_Supplier_Selection_[[#This Row],[Unallocated Spend]]= 0, "Fully allocated", "Unallocated Baseline Spend"))</f>
        <v>Fully allocated</v>
      </c>
      <c r="AI29" s="118">
        <f>1 - _Supplier_Selection_[[#This Row],[Selected Supplier 1 Allocation]] * NOT((_Supplier_Selection_[[#This Row],[Selected Supplier 1]] = "")) - _Supplier_Selection_[[#This Row],[Selected Supplier 2 Allocation]] * NOT((_Supplier_Selection_[[#This Row],[Selected Supplier 2]] = ""))</f>
        <v>0</v>
      </c>
      <c r="AJ29" s="160">
        <f>IF(AND(NOT(_Supplier_Selection_[[#This Row],[Allocation Checksum]] ="Allocation sums to more than 100%"),_Supplier_Selection_[[#This Row],[Baseline Spend]] &gt; 0), (_Supplier_Selection_[[#This Row],[Selected Supplier 1 Savings]] + _Supplier_Selection_[[#This Row],[Selected Supplier 2 Savings]]), 0)</f>
        <v>-67.443600000000004</v>
      </c>
      <c r="AK29" s="85"/>
      <c r="AL29" s="88">
        <v>1</v>
      </c>
      <c r="AM29" s="12">
        <v>1</v>
      </c>
      <c r="AN29" s="12">
        <v>4</v>
      </c>
      <c r="AO29" s="12">
        <v>7</v>
      </c>
      <c r="AP29" s="12" t="s">
        <v>1552</v>
      </c>
    </row>
    <row r="30" spans="2:42" ht="28.8" x14ac:dyDescent="0.3">
      <c r="B30" s="12" t="s">
        <v>1105</v>
      </c>
      <c r="C30" s="12" t="s">
        <v>304</v>
      </c>
      <c r="D30" s="12" t="s">
        <v>330</v>
      </c>
      <c r="E30" s="12" t="s">
        <v>1156</v>
      </c>
      <c r="F30" s="12" t="s">
        <v>1110</v>
      </c>
      <c r="G30" s="12" t="s">
        <v>1157</v>
      </c>
      <c r="H30" s="12" t="s">
        <v>1158</v>
      </c>
      <c r="I30" s="12">
        <v>255</v>
      </c>
      <c r="J30" s="116">
        <v>2441.88</v>
      </c>
      <c r="K30" s="12" t="s">
        <v>254</v>
      </c>
      <c r="L30" s="12" t="s">
        <v>722</v>
      </c>
      <c r="M30" s="118">
        <v>-0.27289999999999998</v>
      </c>
      <c r="N30" s="160">
        <v>-666.41700000000003</v>
      </c>
      <c r="O30" s="12" t="s">
        <v>256</v>
      </c>
      <c r="P30" s="12" t="s">
        <v>262</v>
      </c>
      <c r="Q30" s="12" t="s">
        <v>246</v>
      </c>
      <c r="R30" s="12" t="s">
        <v>249</v>
      </c>
      <c r="S30" s="12" t="s">
        <v>260</v>
      </c>
      <c r="T30" s="133">
        <v>1740.3240000000001</v>
      </c>
      <c r="U30" s="133">
        <v>1518.8820000000001</v>
      </c>
      <c r="V30" s="133">
        <v>1288.2345</v>
      </c>
      <c r="W30" s="133">
        <v>1075.1310000000001</v>
      </c>
      <c r="X30" s="135">
        <v>553.35</v>
      </c>
      <c r="Y30" s="87" t="s">
        <v>246</v>
      </c>
      <c r="Z30" s="112">
        <v>0.5</v>
      </c>
      <c r="AA30"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0"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644.11725000000013</v>
      </c>
      <c r="AC30" s="87" t="s">
        <v>249</v>
      </c>
      <c r="AD30" s="112">
        <v>0.5</v>
      </c>
      <c r="AE30"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0"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537.56550000000004</v>
      </c>
      <c r="AG30"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0" s="12" t="str">
        <f>IF(_Supplier_Selection_[[#This Row],[Unallocated Spend]] &lt; 0, "Allocation sums to more than 100%", IF(_Supplier_Selection_[[#This Row],[Unallocated Spend]]= 0, "Fully allocated", "Unallocated Baseline Spend"))</f>
        <v>Fully allocated</v>
      </c>
      <c r="AI30" s="118">
        <f>1 - _Supplier_Selection_[[#This Row],[Selected Supplier 1 Allocation]] * NOT((_Supplier_Selection_[[#This Row],[Selected Supplier 1]] = "")) - _Supplier_Selection_[[#This Row],[Selected Supplier 2 Allocation]] * NOT((_Supplier_Selection_[[#This Row],[Selected Supplier 2]] = ""))</f>
        <v>0</v>
      </c>
      <c r="AJ30" s="160">
        <f>IF(AND(NOT(_Supplier_Selection_[[#This Row],[Allocation Checksum]] ="Allocation sums to more than 100%"),_Supplier_Selection_[[#This Row],[Baseline Spend]] &gt; 0), (_Supplier_Selection_[[#This Row],[Selected Supplier 1 Savings]] + _Supplier_Selection_[[#This Row],[Selected Supplier 2 Savings]]), 0)</f>
        <v>1181.6827500000002</v>
      </c>
      <c r="AK30" s="85"/>
      <c r="AL30" s="88">
        <v>1</v>
      </c>
      <c r="AM30" s="12">
        <v>1</v>
      </c>
      <c r="AN30" s="12">
        <v>4</v>
      </c>
      <c r="AO30" s="12">
        <v>8</v>
      </c>
      <c r="AP30" s="12" t="s">
        <v>1552</v>
      </c>
    </row>
    <row r="31" spans="2:42" ht="28.8" x14ac:dyDescent="0.3">
      <c r="B31" s="12" t="s">
        <v>1105</v>
      </c>
      <c r="C31" s="12" t="s">
        <v>304</v>
      </c>
      <c r="D31" s="12" t="s">
        <v>330</v>
      </c>
      <c r="E31" s="12" t="s">
        <v>1163</v>
      </c>
      <c r="F31" s="12" t="s">
        <v>1110</v>
      </c>
      <c r="G31" s="12" t="s">
        <v>1157</v>
      </c>
      <c r="H31" s="12" t="s">
        <v>1164</v>
      </c>
      <c r="I31" s="12">
        <v>297</v>
      </c>
      <c r="J31" s="116">
        <v>3250.3679999999999</v>
      </c>
      <c r="K31" s="12" t="s">
        <v>254</v>
      </c>
      <c r="L31" s="12" t="s">
        <v>722</v>
      </c>
      <c r="M31" s="118">
        <v>-0.19409999999999999</v>
      </c>
      <c r="N31" s="160">
        <v>-631.03589999999997</v>
      </c>
      <c r="O31" s="12" t="s">
        <v>260</v>
      </c>
      <c r="P31" s="12" t="s">
        <v>249</v>
      </c>
      <c r="Q31" s="12" t="s">
        <v>256</v>
      </c>
      <c r="R31" s="12" t="s">
        <v>246</v>
      </c>
      <c r="S31" s="12" t="s">
        <v>259</v>
      </c>
      <c r="T31" s="133">
        <v>2159.8434000000002</v>
      </c>
      <c r="U31" s="133">
        <v>2015.442</v>
      </c>
      <c r="V31" s="133">
        <v>436.3227</v>
      </c>
      <c r="W31" s="133">
        <v>280.21949999999998</v>
      </c>
      <c r="X31" s="135">
        <v>-349.27199999999999</v>
      </c>
      <c r="Y31" s="87" t="s">
        <v>246</v>
      </c>
      <c r="Z31" s="112">
        <v>0.5</v>
      </c>
      <c r="AA31"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1"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140.10974999999985</v>
      </c>
      <c r="AC31" s="87" t="s">
        <v>249</v>
      </c>
      <c r="AD31" s="112">
        <v>0.5</v>
      </c>
      <c r="AE31"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1"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1007.7209999999999</v>
      </c>
      <c r="AG31"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1" s="12" t="str">
        <f>IF(_Supplier_Selection_[[#This Row],[Unallocated Spend]] &lt; 0, "Allocation sums to more than 100%", IF(_Supplier_Selection_[[#This Row],[Unallocated Spend]]= 0, "Fully allocated", "Unallocated Baseline Spend"))</f>
        <v>Fully allocated</v>
      </c>
      <c r="AI31" s="118">
        <f>1 - _Supplier_Selection_[[#This Row],[Selected Supplier 1 Allocation]] * NOT((_Supplier_Selection_[[#This Row],[Selected Supplier 1]] = "")) - _Supplier_Selection_[[#This Row],[Selected Supplier 2 Allocation]] * NOT((_Supplier_Selection_[[#This Row],[Selected Supplier 2]] = ""))</f>
        <v>0</v>
      </c>
      <c r="AJ31" s="160">
        <f>IF(AND(NOT(_Supplier_Selection_[[#This Row],[Allocation Checksum]] ="Allocation sums to more than 100%"),_Supplier_Selection_[[#This Row],[Baseline Spend]] &gt; 0), (_Supplier_Selection_[[#This Row],[Selected Supplier 1 Savings]] + _Supplier_Selection_[[#This Row],[Selected Supplier 2 Savings]]), 0)</f>
        <v>1147.8307499999996</v>
      </c>
      <c r="AK31" s="85"/>
      <c r="AL31" s="88">
        <v>1</v>
      </c>
      <c r="AM31" s="12">
        <v>1</v>
      </c>
      <c r="AN31" s="12">
        <v>4</v>
      </c>
      <c r="AO31" s="12">
        <v>9</v>
      </c>
      <c r="AP31" s="12" t="s">
        <v>1552</v>
      </c>
    </row>
    <row r="32" spans="2:42" ht="28.8" x14ac:dyDescent="0.3">
      <c r="B32" s="12" t="s">
        <v>1105</v>
      </c>
      <c r="C32" s="12" t="s">
        <v>304</v>
      </c>
      <c r="D32" s="12" t="s">
        <v>330</v>
      </c>
      <c r="E32" s="12" t="s">
        <v>1169</v>
      </c>
      <c r="F32" s="12" t="s">
        <v>1110</v>
      </c>
      <c r="G32" s="12" t="s">
        <v>1157</v>
      </c>
      <c r="H32" s="12" t="s">
        <v>1170</v>
      </c>
      <c r="I32" s="12">
        <v>39</v>
      </c>
      <c r="J32" s="116">
        <v>539.37</v>
      </c>
      <c r="K32" s="12" t="s">
        <v>254</v>
      </c>
      <c r="L32" s="12" t="s">
        <v>722</v>
      </c>
      <c r="M32" s="118">
        <v>0.67979999999999996</v>
      </c>
      <c r="N32" s="160">
        <v>366.63900000000001</v>
      </c>
      <c r="O32" s="12" t="s">
        <v>259</v>
      </c>
      <c r="P32" s="12" t="s">
        <v>254</v>
      </c>
      <c r="Q32" s="12" t="s">
        <v>246</v>
      </c>
      <c r="R32" s="12" t="s">
        <v>249</v>
      </c>
      <c r="S32" s="12" t="s">
        <v>260</v>
      </c>
      <c r="T32" s="133">
        <v>368.84249999999997</v>
      </c>
      <c r="U32" s="133">
        <v>366.63900000000001</v>
      </c>
      <c r="V32" s="133">
        <v>319.14089999999999</v>
      </c>
      <c r="W32" s="133">
        <v>43.329000000000001</v>
      </c>
      <c r="X32" s="135">
        <v>-1.0412999999999999</v>
      </c>
      <c r="Y32" s="87" t="s">
        <v>246</v>
      </c>
      <c r="Z32" s="112">
        <v>0.5</v>
      </c>
      <c r="AA32"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2"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159.57044999999999</v>
      </c>
      <c r="AC32" s="87" t="s">
        <v>249</v>
      </c>
      <c r="AD32" s="112">
        <v>0.5</v>
      </c>
      <c r="AE32"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2"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21.664500000000004</v>
      </c>
      <c r="AG32"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2" s="12" t="str">
        <f>IF(_Supplier_Selection_[[#This Row],[Unallocated Spend]] &lt; 0, "Allocation sums to more than 100%", IF(_Supplier_Selection_[[#This Row],[Unallocated Spend]]= 0, "Fully allocated", "Unallocated Baseline Spend"))</f>
        <v>Fully allocated</v>
      </c>
      <c r="AI32" s="118">
        <f>1 - _Supplier_Selection_[[#This Row],[Selected Supplier 1 Allocation]] * NOT((_Supplier_Selection_[[#This Row],[Selected Supplier 1]] = "")) - _Supplier_Selection_[[#This Row],[Selected Supplier 2 Allocation]] * NOT((_Supplier_Selection_[[#This Row],[Selected Supplier 2]] = ""))</f>
        <v>0</v>
      </c>
      <c r="AJ32" s="160">
        <f>IF(AND(NOT(_Supplier_Selection_[[#This Row],[Allocation Checksum]] ="Allocation sums to more than 100%"),_Supplier_Selection_[[#This Row],[Baseline Spend]] &gt; 0), (_Supplier_Selection_[[#This Row],[Selected Supplier 1 Savings]] + _Supplier_Selection_[[#This Row],[Selected Supplier 2 Savings]]), 0)</f>
        <v>181.23495</v>
      </c>
      <c r="AK32" s="85"/>
      <c r="AL32" s="88">
        <v>1</v>
      </c>
      <c r="AM32" s="12">
        <v>1</v>
      </c>
      <c r="AN32" s="12">
        <v>4</v>
      </c>
      <c r="AO32" s="12">
        <v>10</v>
      </c>
      <c r="AP32" s="12" t="s">
        <v>1552</v>
      </c>
    </row>
    <row r="33" spans="2:42" ht="28.8" x14ac:dyDescent="0.3">
      <c r="B33" s="12" t="s">
        <v>1105</v>
      </c>
      <c r="C33" s="12" t="s">
        <v>304</v>
      </c>
      <c r="D33" s="12" t="s">
        <v>330</v>
      </c>
      <c r="E33" s="12" t="s">
        <v>1175</v>
      </c>
      <c r="F33" s="12" t="s">
        <v>1176</v>
      </c>
      <c r="G33" s="12" t="s">
        <v>1111</v>
      </c>
      <c r="H33" s="12" t="s">
        <v>1177</v>
      </c>
      <c r="I33" s="12">
        <v>204</v>
      </c>
      <c r="J33" s="116">
        <v>263.36399999999998</v>
      </c>
      <c r="K33" s="12" t="s">
        <v>256</v>
      </c>
      <c r="L33" s="12" t="s">
        <v>723</v>
      </c>
      <c r="M33" s="118">
        <v>0.70120000000000005</v>
      </c>
      <c r="N33" s="160">
        <v>184.66079999999999</v>
      </c>
      <c r="O33" s="12" t="s">
        <v>246</v>
      </c>
      <c r="P33" s="12" t="s">
        <v>251</v>
      </c>
      <c r="Q33" s="12" t="s">
        <v>260</v>
      </c>
      <c r="R33" s="12" t="s">
        <v>254</v>
      </c>
      <c r="S33" s="12" t="s">
        <v>259</v>
      </c>
      <c r="T33" s="133">
        <v>72.154799999999994</v>
      </c>
      <c r="U33" s="133">
        <v>27.825600000000001</v>
      </c>
      <c r="V33" s="133">
        <v>-34.904400000000003</v>
      </c>
      <c r="W33" s="133">
        <v>-105.7332</v>
      </c>
      <c r="X33" s="135">
        <v>-116.32080000000001</v>
      </c>
      <c r="Y33" s="87" t="s">
        <v>246</v>
      </c>
      <c r="Z33" s="112">
        <v>0.5</v>
      </c>
      <c r="AA33"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3"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36.077399999999983</v>
      </c>
      <c r="AC33" s="87" t="s">
        <v>249</v>
      </c>
      <c r="AD33" s="112">
        <v>0.5</v>
      </c>
      <c r="AE33"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3"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97.205999999999989</v>
      </c>
      <c r="AG33"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3" s="12" t="str">
        <f>IF(_Supplier_Selection_[[#This Row],[Unallocated Spend]] &lt; 0, "Allocation sums to more than 100%", IF(_Supplier_Selection_[[#This Row],[Unallocated Spend]]= 0, "Fully allocated", "Unallocated Baseline Spend"))</f>
        <v>Fully allocated</v>
      </c>
      <c r="AI33" s="118">
        <f>1 - _Supplier_Selection_[[#This Row],[Selected Supplier 1 Allocation]] * NOT((_Supplier_Selection_[[#This Row],[Selected Supplier 1]] = "")) - _Supplier_Selection_[[#This Row],[Selected Supplier 2 Allocation]] * NOT((_Supplier_Selection_[[#This Row],[Selected Supplier 2]] = ""))</f>
        <v>0</v>
      </c>
      <c r="AJ33" s="160">
        <f>IF(AND(NOT(_Supplier_Selection_[[#This Row],[Allocation Checksum]] ="Allocation sums to more than 100%"),_Supplier_Selection_[[#This Row],[Baseline Spend]] &gt; 0), (_Supplier_Selection_[[#This Row],[Selected Supplier 1 Savings]] + _Supplier_Selection_[[#This Row],[Selected Supplier 2 Savings]]), 0)</f>
        <v>133.28339999999997</v>
      </c>
      <c r="AK33" s="85"/>
      <c r="AL33" s="88">
        <v>1</v>
      </c>
      <c r="AM33" s="12">
        <v>1</v>
      </c>
      <c r="AN33" s="12">
        <v>4</v>
      </c>
      <c r="AO33" s="12">
        <v>11</v>
      </c>
      <c r="AP33" s="12" t="s">
        <v>1552</v>
      </c>
    </row>
    <row r="34" spans="2:42" ht="28.8" x14ac:dyDescent="0.3">
      <c r="B34" s="12" t="s">
        <v>1105</v>
      </c>
      <c r="C34" s="12" t="s">
        <v>304</v>
      </c>
      <c r="D34" s="12" t="s">
        <v>330</v>
      </c>
      <c r="E34" s="12" t="s">
        <v>1181</v>
      </c>
      <c r="F34" s="12" t="s">
        <v>1176</v>
      </c>
      <c r="G34" s="12" t="s">
        <v>1111</v>
      </c>
      <c r="H34" s="12" t="s">
        <v>1182</v>
      </c>
      <c r="I34" s="12">
        <v>309</v>
      </c>
      <c r="J34" s="116">
        <v>598.37850000000003</v>
      </c>
      <c r="K34" s="12" t="s">
        <v>256</v>
      </c>
      <c r="L34" s="12" t="s">
        <v>722</v>
      </c>
      <c r="M34" s="118">
        <v>0.12509999999999999</v>
      </c>
      <c r="N34" s="160">
        <v>74.870699999999999</v>
      </c>
      <c r="O34" s="12" t="s">
        <v>262</v>
      </c>
      <c r="P34" s="12" t="s">
        <v>246</v>
      </c>
      <c r="Q34" s="12" t="s">
        <v>256</v>
      </c>
      <c r="R34" s="12" t="s">
        <v>249</v>
      </c>
      <c r="S34" s="12" t="s">
        <v>259</v>
      </c>
      <c r="T34" s="133">
        <v>260.20890000000003</v>
      </c>
      <c r="U34" s="133">
        <v>173.34899999999999</v>
      </c>
      <c r="V34" s="133">
        <v>74.870699999999999</v>
      </c>
      <c r="W34" s="133">
        <v>-60.533099999999997</v>
      </c>
      <c r="X34" s="135">
        <v>-91.556700000000006</v>
      </c>
      <c r="Y34" s="87" t="s">
        <v>246</v>
      </c>
      <c r="Z34" s="112">
        <v>0.5</v>
      </c>
      <c r="AA34"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4"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86.674500000000023</v>
      </c>
      <c r="AC34" s="87" t="s">
        <v>249</v>
      </c>
      <c r="AD34" s="112">
        <v>0.5</v>
      </c>
      <c r="AE34"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4"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-30.266549999999995</v>
      </c>
      <c r="AG34"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4" s="12" t="str">
        <f>IF(_Supplier_Selection_[[#This Row],[Unallocated Spend]] &lt; 0, "Allocation sums to more than 100%", IF(_Supplier_Selection_[[#This Row],[Unallocated Spend]]= 0, "Fully allocated", "Unallocated Baseline Spend"))</f>
        <v>Fully allocated</v>
      </c>
      <c r="AI34" s="118">
        <f>1 - _Supplier_Selection_[[#This Row],[Selected Supplier 1 Allocation]] * NOT((_Supplier_Selection_[[#This Row],[Selected Supplier 1]] = "")) - _Supplier_Selection_[[#This Row],[Selected Supplier 2 Allocation]] * NOT((_Supplier_Selection_[[#This Row],[Selected Supplier 2]] = ""))</f>
        <v>0</v>
      </c>
      <c r="AJ34" s="160">
        <f>IF(AND(NOT(_Supplier_Selection_[[#This Row],[Allocation Checksum]] ="Allocation sums to more than 100%"),_Supplier_Selection_[[#This Row],[Baseline Spend]] &gt; 0), (_Supplier_Selection_[[#This Row],[Selected Supplier 1 Savings]] + _Supplier_Selection_[[#This Row],[Selected Supplier 2 Savings]]), 0)</f>
        <v>56.407950000000028</v>
      </c>
      <c r="AK34" s="85"/>
      <c r="AL34" s="88">
        <v>1</v>
      </c>
      <c r="AM34" s="12">
        <v>1</v>
      </c>
      <c r="AN34" s="12">
        <v>4</v>
      </c>
      <c r="AO34" s="12">
        <v>12</v>
      </c>
      <c r="AP34" s="12" t="s">
        <v>1552</v>
      </c>
    </row>
    <row r="35" spans="2:42" ht="28.8" x14ac:dyDescent="0.3">
      <c r="B35" s="12" t="s">
        <v>1105</v>
      </c>
      <c r="C35" s="12" t="s">
        <v>304</v>
      </c>
      <c r="D35" s="12" t="s">
        <v>330</v>
      </c>
      <c r="E35" s="12" t="s">
        <v>1185</v>
      </c>
      <c r="F35" s="12" t="s">
        <v>1176</v>
      </c>
      <c r="G35" s="12" t="s">
        <v>1111</v>
      </c>
      <c r="H35" s="12" t="s">
        <v>1186</v>
      </c>
      <c r="I35" s="12">
        <v>281</v>
      </c>
      <c r="J35" s="116">
        <v>703.06200000000001</v>
      </c>
      <c r="K35" s="12" t="s">
        <v>256</v>
      </c>
      <c r="L35" s="12" t="s">
        <v>722</v>
      </c>
      <c r="M35" s="118">
        <v>0.42009999999999997</v>
      </c>
      <c r="N35" s="160">
        <v>295.38720000000001</v>
      </c>
      <c r="O35" s="12" t="s">
        <v>262</v>
      </c>
      <c r="P35" s="12" t="s">
        <v>249</v>
      </c>
      <c r="Q35" s="12" t="s">
        <v>260</v>
      </c>
      <c r="R35" s="12" t="s">
        <v>256</v>
      </c>
      <c r="S35" s="12" t="s">
        <v>246</v>
      </c>
      <c r="T35" s="133">
        <v>413.77249999999998</v>
      </c>
      <c r="U35" s="133">
        <v>317.13659999999999</v>
      </c>
      <c r="V35" s="133">
        <v>300.16419999999999</v>
      </c>
      <c r="W35" s="133">
        <v>295.38720000000001</v>
      </c>
      <c r="X35" s="135">
        <v>49.7089</v>
      </c>
      <c r="Y35" s="87" t="s">
        <v>246</v>
      </c>
      <c r="Z35" s="112">
        <v>0.5</v>
      </c>
      <c r="AA35"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5"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24.854449999999986</v>
      </c>
      <c r="AC35" s="87" t="s">
        <v>249</v>
      </c>
      <c r="AD35" s="112">
        <v>0.5</v>
      </c>
      <c r="AE35"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5"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158.56830000000002</v>
      </c>
      <c r="AG35"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5" s="12" t="str">
        <f>IF(_Supplier_Selection_[[#This Row],[Unallocated Spend]] &lt; 0, "Allocation sums to more than 100%", IF(_Supplier_Selection_[[#This Row],[Unallocated Spend]]= 0, "Fully allocated", "Unallocated Baseline Spend"))</f>
        <v>Fully allocated</v>
      </c>
      <c r="AI35" s="118">
        <f>1 - _Supplier_Selection_[[#This Row],[Selected Supplier 1 Allocation]] * NOT((_Supplier_Selection_[[#This Row],[Selected Supplier 1]] = "")) - _Supplier_Selection_[[#This Row],[Selected Supplier 2 Allocation]] * NOT((_Supplier_Selection_[[#This Row],[Selected Supplier 2]] = ""))</f>
        <v>0</v>
      </c>
      <c r="AJ35" s="160">
        <f>IF(AND(NOT(_Supplier_Selection_[[#This Row],[Allocation Checksum]] ="Allocation sums to more than 100%"),_Supplier_Selection_[[#This Row],[Baseline Spend]] &gt; 0), (_Supplier_Selection_[[#This Row],[Selected Supplier 1 Savings]] + _Supplier_Selection_[[#This Row],[Selected Supplier 2 Savings]]), 0)</f>
        <v>183.42275000000001</v>
      </c>
      <c r="AK35" s="85"/>
      <c r="AL35" s="88">
        <v>1</v>
      </c>
      <c r="AM35" s="12">
        <v>1</v>
      </c>
      <c r="AN35" s="12">
        <v>4</v>
      </c>
      <c r="AO35" s="12">
        <v>13</v>
      </c>
      <c r="AP35" s="12" t="s">
        <v>1552</v>
      </c>
    </row>
    <row r="36" spans="2:42" ht="28.8" x14ac:dyDescent="0.3">
      <c r="B36" s="12" t="s">
        <v>1105</v>
      </c>
      <c r="C36" s="12" t="s">
        <v>304</v>
      </c>
      <c r="D36" s="12" t="s">
        <v>330</v>
      </c>
      <c r="E36" s="12" t="s">
        <v>1189</v>
      </c>
      <c r="F36" s="12" t="s">
        <v>1176</v>
      </c>
      <c r="G36" s="12" t="s">
        <v>1132</v>
      </c>
      <c r="H36" s="12" t="s">
        <v>1190</v>
      </c>
      <c r="I36" s="12">
        <v>318</v>
      </c>
      <c r="J36" s="116">
        <v>1249.74</v>
      </c>
      <c r="K36" s="12" t="s">
        <v>256</v>
      </c>
      <c r="L36" s="12" t="s">
        <v>722</v>
      </c>
      <c r="M36" s="118">
        <v>-0.39340000000000003</v>
      </c>
      <c r="N36" s="160">
        <v>-491.69159999999999</v>
      </c>
      <c r="O36" s="12" t="s">
        <v>249</v>
      </c>
      <c r="P36" s="12" t="s">
        <v>260</v>
      </c>
      <c r="Q36" s="12" t="s">
        <v>259</v>
      </c>
      <c r="R36" s="12" t="s">
        <v>254</v>
      </c>
      <c r="S36" s="12" t="s">
        <v>262</v>
      </c>
      <c r="T36" s="133">
        <v>569.34720000000004</v>
      </c>
      <c r="U36" s="133">
        <v>493.63139999999999</v>
      </c>
      <c r="V36" s="133">
        <v>-30.050999999999998</v>
      </c>
      <c r="W36" s="133">
        <v>-309.9864</v>
      </c>
      <c r="X36" s="135">
        <v>-330.33839999999998</v>
      </c>
      <c r="Y36" s="87" t="s">
        <v>246</v>
      </c>
      <c r="Z36" s="112">
        <v>0.5</v>
      </c>
      <c r="AA36"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6"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-248.51700000000005</v>
      </c>
      <c r="AC36" s="87" t="s">
        <v>249</v>
      </c>
      <c r="AD36" s="112">
        <v>0.5</v>
      </c>
      <c r="AE36"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6"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284.67359999999996</v>
      </c>
      <c r="AG36"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6" s="12" t="str">
        <f>IF(_Supplier_Selection_[[#This Row],[Unallocated Spend]] &lt; 0, "Allocation sums to more than 100%", IF(_Supplier_Selection_[[#This Row],[Unallocated Spend]]= 0, "Fully allocated", "Unallocated Baseline Spend"))</f>
        <v>Fully allocated</v>
      </c>
      <c r="AI36" s="118">
        <f>1 - _Supplier_Selection_[[#This Row],[Selected Supplier 1 Allocation]] * NOT((_Supplier_Selection_[[#This Row],[Selected Supplier 1]] = "")) - _Supplier_Selection_[[#This Row],[Selected Supplier 2 Allocation]] * NOT((_Supplier_Selection_[[#This Row],[Selected Supplier 2]] = ""))</f>
        <v>0</v>
      </c>
      <c r="AJ36" s="160">
        <f>IF(AND(NOT(_Supplier_Selection_[[#This Row],[Allocation Checksum]] ="Allocation sums to more than 100%"),_Supplier_Selection_[[#This Row],[Baseline Spend]] &gt; 0), (_Supplier_Selection_[[#This Row],[Selected Supplier 1 Savings]] + _Supplier_Selection_[[#This Row],[Selected Supplier 2 Savings]]), 0)</f>
        <v>36.156599999999912</v>
      </c>
      <c r="AK36" s="85"/>
      <c r="AL36" s="88">
        <v>1</v>
      </c>
      <c r="AM36" s="12">
        <v>1</v>
      </c>
      <c r="AN36" s="12">
        <v>4</v>
      </c>
      <c r="AO36" s="12">
        <v>14</v>
      </c>
      <c r="AP36" s="12" t="s">
        <v>1552</v>
      </c>
    </row>
    <row r="37" spans="2:42" ht="28.8" x14ac:dyDescent="0.3">
      <c r="B37" s="12" t="s">
        <v>1105</v>
      </c>
      <c r="C37" s="12" t="s">
        <v>304</v>
      </c>
      <c r="D37" s="12" t="s">
        <v>330</v>
      </c>
      <c r="E37" s="12" t="s">
        <v>1193</v>
      </c>
      <c r="F37" s="12" t="s">
        <v>1176</v>
      </c>
      <c r="G37" s="12" t="s">
        <v>1132</v>
      </c>
      <c r="H37" s="12" t="s">
        <v>1194</v>
      </c>
      <c r="I37" s="12">
        <v>36</v>
      </c>
      <c r="J37" s="116">
        <v>149.68799999999999</v>
      </c>
      <c r="K37" s="12" t="s">
        <v>256</v>
      </c>
      <c r="L37" s="12" t="s">
        <v>722</v>
      </c>
      <c r="M37" s="118">
        <v>-0.2354</v>
      </c>
      <c r="N37" s="160">
        <v>-35.233199999999997</v>
      </c>
      <c r="O37" s="12" t="s">
        <v>254</v>
      </c>
      <c r="P37" s="12" t="s">
        <v>262</v>
      </c>
      <c r="Q37" s="12" t="s">
        <v>259</v>
      </c>
      <c r="R37" s="12" t="s">
        <v>249</v>
      </c>
      <c r="S37" s="12" t="s">
        <v>256</v>
      </c>
      <c r="T37" s="133">
        <v>102.5352</v>
      </c>
      <c r="U37" s="133">
        <v>76.085999999999999</v>
      </c>
      <c r="V37" s="133">
        <v>31.903199999999998</v>
      </c>
      <c r="W37" s="133">
        <v>12.999599999999999</v>
      </c>
      <c r="X37" s="135">
        <v>-35.233199999999997</v>
      </c>
      <c r="Y37" s="87" t="s">
        <v>246</v>
      </c>
      <c r="Z37" s="112">
        <v>0.5</v>
      </c>
      <c r="AA37"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7"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-61.354800000000012</v>
      </c>
      <c r="AC37" s="87" t="s">
        <v>249</v>
      </c>
      <c r="AD37" s="112">
        <v>0.5</v>
      </c>
      <c r="AE37"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7"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6.4997999999999934</v>
      </c>
      <c r="AG37"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7" s="12" t="str">
        <f>IF(_Supplier_Selection_[[#This Row],[Unallocated Spend]] &lt; 0, "Allocation sums to more than 100%", IF(_Supplier_Selection_[[#This Row],[Unallocated Spend]]= 0, "Fully allocated", "Unallocated Baseline Spend"))</f>
        <v>Fully allocated</v>
      </c>
      <c r="AI37" s="118">
        <f>1 - _Supplier_Selection_[[#This Row],[Selected Supplier 1 Allocation]] * NOT((_Supplier_Selection_[[#This Row],[Selected Supplier 1]] = "")) - _Supplier_Selection_[[#This Row],[Selected Supplier 2 Allocation]] * NOT((_Supplier_Selection_[[#This Row],[Selected Supplier 2]] = ""))</f>
        <v>0</v>
      </c>
      <c r="AJ37" s="160">
        <f>IF(AND(NOT(_Supplier_Selection_[[#This Row],[Allocation Checksum]] ="Allocation sums to more than 100%"),_Supplier_Selection_[[#This Row],[Baseline Spend]] &gt; 0), (_Supplier_Selection_[[#This Row],[Selected Supplier 1 Savings]] + _Supplier_Selection_[[#This Row],[Selected Supplier 2 Savings]]), 0)</f>
        <v>-54.855000000000018</v>
      </c>
      <c r="AK37" s="85"/>
      <c r="AL37" s="88">
        <v>1</v>
      </c>
      <c r="AM37" s="12">
        <v>1</v>
      </c>
      <c r="AN37" s="12">
        <v>4</v>
      </c>
      <c r="AO37" s="12">
        <v>15</v>
      </c>
      <c r="AP37" s="12" t="s">
        <v>1552</v>
      </c>
    </row>
    <row r="38" spans="2:42" ht="28.8" x14ac:dyDescent="0.3">
      <c r="B38" s="12" t="s">
        <v>1105</v>
      </c>
      <c r="C38" s="12" t="s">
        <v>304</v>
      </c>
      <c r="D38" s="12" t="s">
        <v>330</v>
      </c>
      <c r="E38" s="12" t="s">
        <v>1197</v>
      </c>
      <c r="F38" s="12" t="s">
        <v>1176</v>
      </c>
      <c r="G38" s="12" t="s">
        <v>1132</v>
      </c>
      <c r="H38" s="12" t="s">
        <v>1198</v>
      </c>
      <c r="I38" s="12">
        <v>87</v>
      </c>
      <c r="J38" s="116">
        <v>410.29199999999997</v>
      </c>
      <c r="K38" s="12" t="s">
        <v>256</v>
      </c>
      <c r="L38" s="12" t="s">
        <v>722</v>
      </c>
      <c r="M38" s="118">
        <v>-0.39050000000000001</v>
      </c>
      <c r="N38" s="160">
        <v>-160.2192</v>
      </c>
      <c r="O38" s="12" t="s">
        <v>254</v>
      </c>
      <c r="P38" s="12" t="s">
        <v>246</v>
      </c>
      <c r="Q38" s="12" t="s">
        <v>259</v>
      </c>
      <c r="R38" s="12" t="s">
        <v>260</v>
      </c>
      <c r="S38" s="12" t="s">
        <v>262</v>
      </c>
      <c r="T38" s="133">
        <v>262.85309999999998</v>
      </c>
      <c r="U38" s="133">
        <v>161.3937</v>
      </c>
      <c r="V38" s="133">
        <v>68.547300000000007</v>
      </c>
      <c r="W38" s="133">
        <v>6.9947999999999997</v>
      </c>
      <c r="X38" s="135">
        <v>-30.641400000000001</v>
      </c>
      <c r="Y38" s="87" t="s">
        <v>246</v>
      </c>
      <c r="Z38" s="112">
        <v>0.5</v>
      </c>
      <c r="AA38"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8"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80.696849999999984</v>
      </c>
      <c r="AC38" s="87" t="s">
        <v>249</v>
      </c>
      <c r="AD38" s="112">
        <v>0.5</v>
      </c>
      <c r="AE38"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8"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-68.15145000000004</v>
      </c>
      <c r="AG38"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8" s="12" t="str">
        <f>IF(_Supplier_Selection_[[#This Row],[Unallocated Spend]] &lt; 0, "Allocation sums to more than 100%", IF(_Supplier_Selection_[[#This Row],[Unallocated Spend]]= 0, "Fully allocated", "Unallocated Baseline Spend"))</f>
        <v>Fully allocated</v>
      </c>
      <c r="AI38" s="118">
        <f>1 - _Supplier_Selection_[[#This Row],[Selected Supplier 1 Allocation]] * NOT((_Supplier_Selection_[[#This Row],[Selected Supplier 1]] = "")) - _Supplier_Selection_[[#This Row],[Selected Supplier 2 Allocation]] * NOT((_Supplier_Selection_[[#This Row],[Selected Supplier 2]] = ""))</f>
        <v>0</v>
      </c>
      <c r="AJ38" s="160">
        <f>IF(AND(NOT(_Supplier_Selection_[[#This Row],[Allocation Checksum]] ="Allocation sums to more than 100%"),_Supplier_Selection_[[#This Row],[Baseline Spend]] &gt; 0), (_Supplier_Selection_[[#This Row],[Selected Supplier 1 Savings]] + _Supplier_Selection_[[#This Row],[Selected Supplier 2 Savings]]), 0)</f>
        <v>12.545399999999944</v>
      </c>
      <c r="AK38" s="85"/>
      <c r="AL38" s="88">
        <v>1</v>
      </c>
      <c r="AM38" s="12">
        <v>1</v>
      </c>
      <c r="AN38" s="12">
        <v>4</v>
      </c>
      <c r="AO38" s="12">
        <v>16</v>
      </c>
      <c r="AP38" s="12" t="s">
        <v>1552</v>
      </c>
    </row>
    <row r="39" spans="2:42" ht="28.8" x14ac:dyDescent="0.3">
      <c r="B39" s="12" t="s">
        <v>1105</v>
      </c>
      <c r="C39" s="12" t="s">
        <v>304</v>
      </c>
      <c r="D39" s="12" t="s">
        <v>330</v>
      </c>
      <c r="E39" s="12" t="s">
        <v>1201</v>
      </c>
      <c r="F39" s="12" t="s">
        <v>1176</v>
      </c>
      <c r="G39" s="12" t="s">
        <v>1132</v>
      </c>
      <c r="H39" s="12" t="s">
        <v>1202</v>
      </c>
      <c r="I39" s="12">
        <v>596</v>
      </c>
      <c r="J39" s="116">
        <v>3558.12</v>
      </c>
      <c r="K39" s="12" t="s">
        <v>256</v>
      </c>
      <c r="L39" s="12" t="s">
        <v>722</v>
      </c>
      <c r="M39" s="118">
        <v>-4.0800000000000003E-2</v>
      </c>
      <c r="N39" s="160">
        <v>-145.0068</v>
      </c>
      <c r="O39" s="12" t="s">
        <v>249</v>
      </c>
      <c r="P39" s="12" t="s">
        <v>259</v>
      </c>
      <c r="Q39" s="12" t="s">
        <v>256</v>
      </c>
      <c r="R39" s="12" t="s">
        <v>260</v>
      </c>
      <c r="S39" s="12" t="s">
        <v>254</v>
      </c>
      <c r="T39" s="133">
        <v>-109.48520000000001</v>
      </c>
      <c r="U39" s="133">
        <v>-124.32559999999999</v>
      </c>
      <c r="V39" s="133">
        <v>-145.0068</v>
      </c>
      <c r="W39" s="133">
        <v>-1371.9323999999999</v>
      </c>
      <c r="X39" s="135">
        <v>-1695.9775999999999</v>
      </c>
      <c r="Y39" s="87" t="s">
        <v>246</v>
      </c>
      <c r="Z39" s="112">
        <v>0.5</v>
      </c>
      <c r="AA39"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39"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-1141.2505999999998</v>
      </c>
      <c r="AC39" s="87" t="s">
        <v>249</v>
      </c>
      <c r="AD39" s="112">
        <v>0.5</v>
      </c>
      <c r="AE39"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39"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-54.742600000000039</v>
      </c>
      <c r="AG39"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39" s="12" t="str">
        <f>IF(_Supplier_Selection_[[#This Row],[Unallocated Spend]] &lt; 0, "Allocation sums to more than 100%", IF(_Supplier_Selection_[[#This Row],[Unallocated Spend]]= 0, "Fully allocated", "Unallocated Baseline Spend"))</f>
        <v>Fully allocated</v>
      </c>
      <c r="AI39" s="118">
        <f>1 - _Supplier_Selection_[[#This Row],[Selected Supplier 1 Allocation]] * NOT((_Supplier_Selection_[[#This Row],[Selected Supplier 1]] = "")) - _Supplier_Selection_[[#This Row],[Selected Supplier 2 Allocation]] * NOT((_Supplier_Selection_[[#This Row],[Selected Supplier 2]] = ""))</f>
        <v>0</v>
      </c>
      <c r="AJ39" s="160">
        <f>IF(AND(NOT(_Supplier_Selection_[[#This Row],[Allocation Checksum]] ="Allocation sums to more than 100%"),_Supplier_Selection_[[#This Row],[Baseline Spend]] &gt; 0), (_Supplier_Selection_[[#This Row],[Selected Supplier 1 Savings]] + _Supplier_Selection_[[#This Row],[Selected Supplier 2 Savings]]), 0)</f>
        <v>-1195.9931999999999</v>
      </c>
      <c r="AK39" s="85"/>
      <c r="AL39" s="88">
        <v>1</v>
      </c>
      <c r="AM39" s="12">
        <v>1</v>
      </c>
      <c r="AN39" s="12">
        <v>4</v>
      </c>
      <c r="AO39" s="12">
        <v>17</v>
      </c>
      <c r="AP39" s="12" t="s">
        <v>1552</v>
      </c>
    </row>
    <row r="40" spans="2:42" ht="28.8" x14ac:dyDescent="0.3">
      <c r="B40" s="12" t="s">
        <v>1105</v>
      </c>
      <c r="C40" s="12" t="s">
        <v>304</v>
      </c>
      <c r="D40" s="12" t="s">
        <v>330</v>
      </c>
      <c r="E40" s="12" t="s">
        <v>1205</v>
      </c>
      <c r="F40" s="12" t="s">
        <v>1176</v>
      </c>
      <c r="G40" s="12" t="s">
        <v>1157</v>
      </c>
      <c r="H40" s="12" t="s">
        <v>1206</v>
      </c>
      <c r="I40" s="12">
        <v>137</v>
      </c>
      <c r="J40" s="116">
        <v>1764.56</v>
      </c>
      <c r="K40" s="12" t="s">
        <v>256</v>
      </c>
      <c r="L40" s="12" t="s">
        <v>723</v>
      </c>
      <c r="M40" s="118">
        <v>-0.50609999999999999</v>
      </c>
      <c r="N40" s="160">
        <v>-893.13040000000001</v>
      </c>
      <c r="O40" s="12" t="s">
        <v>251</v>
      </c>
      <c r="P40" s="12" t="s">
        <v>260</v>
      </c>
      <c r="Q40" s="12" t="s">
        <v>254</v>
      </c>
      <c r="R40" s="12" t="s">
        <v>249</v>
      </c>
      <c r="S40" s="12" t="s">
        <v>259</v>
      </c>
      <c r="T40" s="133">
        <v>911.32399999999996</v>
      </c>
      <c r="U40" s="133">
        <v>533.68349999999998</v>
      </c>
      <c r="V40" s="133">
        <v>422.39839999999998</v>
      </c>
      <c r="W40" s="133">
        <v>-647.87300000000005</v>
      </c>
      <c r="X40" s="135">
        <v>-705.96100000000001</v>
      </c>
      <c r="Y40" s="87" t="s">
        <v>246</v>
      </c>
      <c r="Z40" s="112">
        <v>0.5</v>
      </c>
      <c r="AA40"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
      </c>
      <c r="AB40"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0</v>
      </c>
      <c r="AC40" s="87" t="s">
        <v>249</v>
      </c>
      <c r="AD40" s="112">
        <v>0.5</v>
      </c>
      <c r="AE40"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0"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-323.93650000000025</v>
      </c>
      <c r="AG40"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0" s="12" t="str">
        <f>IF(_Supplier_Selection_[[#This Row],[Unallocated Spend]] &lt; 0, "Allocation sums to more than 100%", IF(_Supplier_Selection_[[#This Row],[Unallocated Spend]]= 0, "Fully allocated", "Unallocated Baseline Spend"))</f>
        <v>Fully allocated</v>
      </c>
      <c r="AI40" s="118">
        <f>1 - _Supplier_Selection_[[#This Row],[Selected Supplier 1 Allocation]] * NOT((_Supplier_Selection_[[#This Row],[Selected Supplier 1]] = "")) - _Supplier_Selection_[[#This Row],[Selected Supplier 2 Allocation]] * NOT((_Supplier_Selection_[[#This Row],[Selected Supplier 2]] = ""))</f>
        <v>0</v>
      </c>
      <c r="AJ40" s="160">
        <f>IF(AND(NOT(_Supplier_Selection_[[#This Row],[Allocation Checksum]] ="Allocation sums to more than 100%"),_Supplier_Selection_[[#This Row],[Baseline Spend]] &gt; 0), (_Supplier_Selection_[[#This Row],[Selected Supplier 1 Savings]] + _Supplier_Selection_[[#This Row],[Selected Supplier 2 Savings]]), 0)</f>
        <v>-323.93650000000025</v>
      </c>
      <c r="AK40" s="85"/>
      <c r="AL40" s="88">
        <v>1</v>
      </c>
      <c r="AM40" s="12">
        <v>1</v>
      </c>
      <c r="AN40" s="12">
        <v>4</v>
      </c>
      <c r="AO40" s="12">
        <v>18</v>
      </c>
      <c r="AP40" s="12" t="s">
        <v>1552</v>
      </c>
    </row>
    <row r="41" spans="2:42" ht="28.8" x14ac:dyDescent="0.3">
      <c r="B41" s="12" t="s">
        <v>1105</v>
      </c>
      <c r="C41" s="12" t="s">
        <v>304</v>
      </c>
      <c r="D41" s="12" t="s">
        <v>330</v>
      </c>
      <c r="E41" s="12" t="s">
        <v>1209</v>
      </c>
      <c r="F41" s="12" t="s">
        <v>1176</v>
      </c>
      <c r="G41" s="12" t="s">
        <v>1157</v>
      </c>
      <c r="H41" s="12" t="s">
        <v>1210</v>
      </c>
      <c r="I41" s="12">
        <v>359</v>
      </c>
      <c r="J41" s="116">
        <v>6321.99</v>
      </c>
      <c r="K41" s="12" t="s">
        <v>256</v>
      </c>
      <c r="L41" s="12" t="s">
        <v>722</v>
      </c>
      <c r="M41" s="118">
        <v>0.69850000000000001</v>
      </c>
      <c r="N41" s="160">
        <v>4416.1666999999998</v>
      </c>
      <c r="O41" s="12" t="s">
        <v>256</v>
      </c>
      <c r="P41" s="12" t="s">
        <v>254</v>
      </c>
      <c r="Q41" s="12" t="s">
        <v>249</v>
      </c>
      <c r="R41" s="12" t="s">
        <v>259</v>
      </c>
      <c r="S41" s="12" t="s">
        <v>260</v>
      </c>
      <c r="T41" s="133">
        <v>4416.1666999999998</v>
      </c>
      <c r="U41" s="133">
        <v>3950.2923999999998</v>
      </c>
      <c r="V41" s="133">
        <v>3031.1806000000001</v>
      </c>
      <c r="W41" s="133">
        <v>2789.1428000000001</v>
      </c>
      <c r="X41" s="135">
        <v>1120.3313000000001</v>
      </c>
      <c r="Y41" s="87" t="s">
        <v>246</v>
      </c>
      <c r="Z41" s="112">
        <v>0.5</v>
      </c>
      <c r="AA41"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
      </c>
      <c r="AB41"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0</v>
      </c>
      <c r="AC41" s="87" t="s">
        <v>249</v>
      </c>
      <c r="AD41" s="112">
        <v>0.5</v>
      </c>
      <c r="AE41"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1"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1515.5902999999998</v>
      </c>
      <c r="AG41"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1" s="12" t="str">
        <f>IF(_Supplier_Selection_[[#This Row],[Unallocated Spend]] &lt; 0, "Allocation sums to more than 100%", IF(_Supplier_Selection_[[#This Row],[Unallocated Spend]]= 0, "Fully allocated", "Unallocated Baseline Spend"))</f>
        <v>Fully allocated</v>
      </c>
      <c r="AI41" s="118">
        <f>1 - _Supplier_Selection_[[#This Row],[Selected Supplier 1 Allocation]] * NOT((_Supplier_Selection_[[#This Row],[Selected Supplier 1]] = "")) - _Supplier_Selection_[[#This Row],[Selected Supplier 2 Allocation]] * NOT((_Supplier_Selection_[[#This Row],[Selected Supplier 2]] = ""))</f>
        <v>0</v>
      </c>
      <c r="AJ41" s="160">
        <f>IF(AND(NOT(_Supplier_Selection_[[#This Row],[Allocation Checksum]] ="Allocation sums to more than 100%"),_Supplier_Selection_[[#This Row],[Baseline Spend]] &gt; 0), (_Supplier_Selection_[[#This Row],[Selected Supplier 1 Savings]] + _Supplier_Selection_[[#This Row],[Selected Supplier 2 Savings]]), 0)</f>
        <v>1515.5902999999998</v>
      </c>
      <c r="AK41" s="85"/>
      <c r="AL41" s="88">
        <v>1</v>
      </c>
      <c r="AM41" s="12">
        <v>1</v>
      </c>
      <c r="AN41" s="12">
        <v>4</v>
      </c>
      <c r="AO41" s="12">
        <v>19</v>
      </c>
      <c r="AP41" s="12" t="s">
        <v>1552</v>
      </c>
    </row>
    <row r="42" spans="2:42" ht="28.8" x14ac:dyDescent="0.3">
      <c r="B42" s="12" t="s">
        <v>1105</v>
      </c>
      <c r="C42" s="12" t="s">
        <v>304</v>
      </c>
      <c r="D42" s="12" t="s">
        <v>330</v>
      </c>
      <c r="E42" s="12" t="s">
        <v>1213</v>
      </c>
      <c r="F42" s="12" t="s">
        <v>1176</v>
      </c>
      <c r="G42" s="12" t="s">
        <v>1157</v>
      </c>
      <c r="H42" s="12" t="s">
        <v>1214</v>
      </c>
      <c r="I42" s="12">
        <v>310</v>
      </c>
      <c r="J42" s="116">
        <v>7092.8</v>
      </c>
      <c r="K42" s="12" t="s">
        <v>256</v>
      </c>
      <c r="L42" s="12" t="s">
        <v>722</v>
      </c>
      <c r="M42" s="118">
        <v>0.27139999999999997</v>
      </c>
      <c r="N42" s="160">
        <v>1925.1310000000001</v>
      </c>
      <c r="O42" s="12" t="s">
        <v>256</v>
      </c>
      <c r="P42" s="12" t="s">
        <v>262</v>
      </c>
      <c r="Q42" s="12" t="s">
        <v>254</v>
      </c>
      <c r="R42" s="12" t="s">
        <v>251</v>
      </c>
      <c r="S42" s="12"/>
      <c r="T42" s="133">
        <v>1925.1310000000001</v>
      </c>
      <c r="U42" s="133">
        <v>1476.096</v>
      </c>
      <c r="V42" s="133">
        <v>54.622</v>
      </c>
      <c r="W42" s="133">
        <v>-1084.9380000000001</v>
      </c>
      <c r="X42" s="135">
        <v>0</v>
      </c>
      <c r="Y42" s="87" t="s">
        <v>246</v>
      </c>
      <c r="Z42" s="112">
        <v>0.5</v>
      </c>
      <c r="AA42"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
      </c>
      <c r="AB42"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0</v>
      </c>
      <c r="AC42" s="87" t="s">
        <v>249</v>
      </c>
      <c r="AD42" s="112">
        <v>0.5</v>
      </c>
      <c r="AE42"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2"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-2326.4879999999998</v>
      </c>
      <c r="AG42"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2" s="12" t="str">
        <f>IF(_Supplier_Selection_[[#This Row],[Unallocated Spend]] &lt; 0, "Allocation sums to more than 100%", IF(_Supplier_Selection_[[#This Row],[Unallocated Spend]]= 0, "Fully allocated", "Unallocated Baseline Spend"))</f>
        <v>Fully allocated</v>
      </c>
      <c r="AI42" s="118">
        <f>1 - _Supplier_Selection_[[#This Row],[Selected Supplier 1 Allocation]] * NOT((_Supplier_Selection_[[#This Row],[Selected Supplier 1]] = "")) - _Supplier_Selection_[[#This Row],[Selected Supplier 2 Allocation]] * NOT((_Supplier_Selection_[[#This Row],[Selected Supplier 2]] = ""))</f>
        <v>0</v>
      </c>
      <c r="AJ42" s="160">
        <f>IF(AND(NOT(_Supplier_Selection_[[#This Row],[Allocation Checksum]] ="Allocation sums to more than 100%"),_Supplier_Selection_[[#This Row],[Baseline Spend]] &gt; 0), (_Supplier_Selection_[[#This Row],[Selected Supplier 1 Savings]] + _Supplier_Selection_[[#This Row],[Selected Supplier 2 Savings]]), 0)</f>
        <v>-2326.4879999999998</v>
      </c>
      <c r="AK42" s="85"/>
      <c r="AL42" s="88">
        <v>1</v>
      </c>
      <c r="AM42" s="12">
        <v>1</v>
      </c>
      <c r="AN42" s="12">
        <v>4</v>
      </c>
      <c r="AO42" s="12">
        <v>20</v>
      </c>
      <c r="AP42" s="12" t="s">
        <v>1552</v>
      </c>
    </row>
    <row r="43" spans="2:42" ht="28.8" x14ac:dyDescent="0.3">
      <c r="B43" s="12" t="s">
        <v>1105</v>
      </c>
      <c r="C43" s="12" t="s">
        <v>304</v>
      </c>
      <c r="D43" s="12" t="s">
        <v>330</v>
      </c>
      <c r="E43" s="12" t="s">
        <v>1217</v>
      </c>
      <c r="F43" s="12" t="s">
        <v>1218</v>
      </c>
      <c r="G43" s="12" t="s">
        <v>1111</v>
      </c>
      <c r="H43" s="12" t="s">
        <v>1219</v>
      </c>
      <c r="I43" s="12">
        <v>152</v>
      </c>
      <c r="J43" s="116">
        <v>3508.16</v>
      </c>
      <c r="K43" s="12" t="s">
        <v>259</v>
      </c>
      <c r="L43" s="12" t="s">
        <v>723</v>
      </c>
      <c r="M43" s="118">
        <v>0.40179999999999999</v>
      </c>
      <c r="N43" s="160">
        <v>1409.5719999999999</v>
      </c>
      <c r="O43" s="12" t="s">
        <v>260</v>
      </c>
      <c r="P43" s="12" t="s">
        <v>249</v>
      </c>
      <c r="Q43" s="12" t="s">
        <v>262</v>
      </c>
      <c r="R43" s="12" t="s">
        <v>254</v>
      </c>
      <c r="S43" s="12"/>
      <c r="T43" s="133">
        <v>1107.8216</v>
      </c>
      <c r="U43" s="133">
        <v>886.54</v>
      </c>
      <c r="V43" s="133">
        <v>132.696</v>
      </c>
      <c r="W43" s="133">
        <v>-628.18560000000002</v>
      </c>
      <c r="X43" s="135">
        <v>0</v>
      </c>
      <c r="Y43" s="87" t="s">
        <v>246</v>
      </c>
      <c r="Z43" s="112">
        <v>0.5</v>
      </c>
      <c r="AA43"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43"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826.88</v>
      </c>
      <c r="AC43" s="87" t="s">
        <v>249</v>
      </c>
      <c r="AD43" s="112">
        <v>0.5</v>
      </c>
      <c r="AE43"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3"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443.27</v>
      </c>
      <c r="AG43"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3" s="12" t="str">
        <f>IF(_Supplier_Selection_[[#This Row],[Unallocated Spend]] &lt; 0, "Allocation sums to more than 100%", IF(_Supplier_Selection_[[#This Row],[Unallocated Spend]]= 0, "Fully allocated", "Unallocated Baseline Spend"))</f>
        <v>Fully allocated</v>
      </c>
      <c r="AI43" s="118">
        <f>1 - _Supplier_Selection_[[#This Row],[Selected Supplier 1 Allocation]] * NOT((_Supplier_Selection_[[#This Row],[Selected Supplier 1]] = "")) - _Supplier_Selection_[[#This Row],[Selected Supplier 2 Allocation]] * NOT((_Supplier_Selection_[[#This Row],[Selected Supplier 2]] = ""))</f>
        <v>0</v>
      </c>
      <c r="AJ43" s="160">
        <f>IF(AND(NOT(_Supplier_Selection_[[#This Row],[Allocation Checksum]] ="Allocation sums to more than 100%"),_Supplier_Selection_[[#This Row],[Baseline Spend]] &gt; 0), (_Supplier_Selection_[[#This Row],[Selected Supplier 1 Savings]] + _Supplier_Selection_[[#This Row],[Selected Supplier 2 Savings]]), 0)</f>
        <v>1270.1500000000001</v>
      </c>
      <c r="AK43" s="85"/>
      <c r="AL43" s="88">
        <v>1</v>
      </c>
      <c r="AM43" s="12">
        <v>1</v>
      </c>
      <c r="AN43" s="12">
        <v>4</v>
      </c>
      <c r="AO43" s="12">
        <v>21</v>
      </c>
      <c r="AP43" s="12" t="s">
        <v>1552</v>
      </c>
    </row>
    <row r="44" spans="2:42" ht="28.8" x14ac:dyDescent="0.3">
      <c r="B44" s="12" t="s">
        <v>1105</v>
      </c>
      <c r="C44" s="12" t="s">
        <v>304</v>
      </c>
      <c r="D44" s="12" t="s">
        <v>330</v>
      </c>
      <c r="E44" s="12" t="s">
        <v>1222</v>
      </c>
      <c r="F44" s="12" t="s">
        <v>1218</v>
      </c>
      <c r="G44" s="12" t="s">
        <v>1111</v>
      </c>
      <c r="H44" s="12" t="s">
        <v>1223</v>
      </c>
      <c r="I44" s="12">
        <v>416</v>
      </c>
      <c r="J44" s="116">
        <v>11856</v>
      </c>
      <c r="K44" s="12" t="s">
        <v>259</v>
      </c>
      <c r="L44" s="12" t="s">
        <v>723</v>
      </c>
      <c r="M44" s="118">
        <v>0.68240000000000001</v>
      </c>
      <c r="N44" s="160">
        <v>8090.3680000000004</v>
      </c>
      <c r="O44" s="12" t="s">
        <v>260</v>
      </c>
      <c r="P44" s="12" t="s">
        <v>251</v>
      </c>
      <c r="Q44" s="12" t="s">
        <v>262</v>
      </c>
      <c r="R44" s="12"/>
      <c r="S44" s="12"/>
      <c r="T44" s="133">
        <v>3773.0783999999999</v>
      </c>
      <c r="U44" s="133">
        <v>-1137.8432</v>
      </c>
      <c r="V44" s="133">
        <v>-2408.0576000000001</v>
      </c>
      <c r="W44" s="133">
        <v>0</v>
      </c>
      <c r="X44" s="135">
        <v>0</v>
      </c>
      <c r="Y44" s="87" t="s">
        <v>246</v>
      </c>
      <c r="Z44" s="112">
        <v>0.5</v>
      </c>
      <c r="AA44"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44"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-4731.8544000000002</v>
      </c>
      <c r="AC44" s="87" t="s">
        <v>249</v>
      </c>
      <c r="AD44" s="112">
        <v>0.5</v>
      </c>
      <c r="AE44"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4"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2927.4752000000003</v>
      </c>
      <c r="AG44"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4" s="12" t="str">
        <f>IF(_Supplier_Selection_[[#This Row],[Unallocated Spend]] &lt; 0, "Allocation sums to more than 100%", IF(_Supplier_Selection_[[#This Row],[Unallocated Spend]]= 0, "Fully allocated", "Unallocated Baseline Spend"))</f>
        <v>Fully allocated</v>
      </c>
      <c r="AI44" s="118">
        <f>1 - _Supplier_Selection_[[#This Row],[Selected Supplier 1 Allocation]] * NOT((_Supplier_Selection_[[#This Row],[Selected Supplier 1]] = "")) - _Supplier_Selection_[[#This Row],[Selected Supplier 2 Allocation]] * NOT((_Supplier_Selection_[[#This Row],[Selected Supplier 2]] = ""))</f>
        <v>0</v>
      </c>
      <c r="AJ44" s="160">
        <f>IF(AND(NOT(_Supplier_Selection_[[#This Row],[Allocation Checksum]] ="Allocation sums to more than 100%"),_Supplier_Selection_[[#This Row],[Baseline Spend]] &gt; 0), (_Supplier_Selection_[[#This Row],[Selected Supplier 1 Savings]] + _Supplier_Selection_[[#This Row],[Selected Supplier 2 Savings]]), 0)</f>
        <v>-1804.3791999999999</v>
      </c>
      <c r="AK44" s="85"/>
      <c r="AL44" s="88">
        <v>1</v>
      </c>
      <c r="AM44" s="12">
        <v>1</v>
      </c>
      <c r="AN44" s="12">
        <v>4</v>
      </c>
      <c r="AO44" s="12">
        <v>22</v>
      </c>
      <c r="AP44" s="12" t="s">
        <v>1552</v>
      </c>
    </row>
    <row r="45" spans="2:42" ht="28.8" x14ac:dyDescent="0.3">
      <c r="B45" s="12" t="s">
        <v>1105</v>
      </c>
      <c r="C45" s="12" t="s">
        <v>304</v>
      </c>
      <c r="D45" s="12" t="s">
        <v>330</v>
      </c>
      <c r="E45" s="12" t="s">
        <v>1226</v>
      </c>
      <c r="F45" s="12" t="s">
        <v>1218</v>
      </c>
      <c r="G45" s="12" t="s">
        <v>1111</v>
      </c>
      <c r="H45" s="12" t="s">
        <v>1227</v>
      </c>
      <c r="I45" s="12">
        <v>584</v>
      </c>
      <c r="J45" s="116">
        <v>17826.016</v>
      </c>
      <c r="K45" s="12" t="s">
        <v>259</v>
      </c>
      <c r="L45" s="12" t="s">
        <v>722</v>
      </c>
      <c r="M45" s="118">
        <v>0.35880000000000001</v>
      </c>
      <c r="N45" s="160">
        <v>6395.7344000000003</v>
      </c>
      <c r="O45" s="12" t="s">
        <v>259</v>
      </c>
      <c r="P45" s="12" t="s">
        <v>251</v>
      </c>
      <c r="Q45" s="12" t="s">
        <v>246</v>
      </c>
      <c r="R45" s="12" t="s">
        <v>254</v>
      </c>
      <c r="S45" s="12"/>
      <c r="T45" s="133">
        <v>6395.7344000000003</v>
      </c>
      <c r="U45" s="133">
        <v>197.50880000000001</v>
      </c>
      <c r="V45" s="133">
        <v>-1843.7464</v>
      </c>
      <c r="W45" s="133">
        <v>-3447.7024000000001</v>
      </c>
      <c r="X45" s="135">
        <v>0</v>
      </c>
      <c r="Y45" s="87" t="s">
        <v>246</v>
      </c>
      <c r="Z45" s="112">
        <v>0.5</v>
      </c>
      <c r="AA45"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45"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-921.8732</v>
      </c>
      <c r="AC45" s="87" t="s">
        <v>249</v>
      </c>
      <c r="AD45" s="112">
        <v>0.5</v>
      </c>
      <c r="AE45"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5"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-5315.626400000001</v>
      </c>
      <c r="AG45"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5" s="12" t="str">
        <f>IF(_Supplier_Selection_[[#This Row],[Unallocated Spend]] &lt; 0, "Allocation sums to more than 100%", IF(_Supplier_Selection_[[#This Row],[Unallocated Spend]]= 0, "Fully allocated", "Unallocated Baseline Spend"))</f>
        <v>Fully allocated</v>
      </c>
      <c r="AI45" s="118">
        <f>1 - _Supplier_Selection_[[#This Row],[Selected Supplier 1 Allocation]] * NOT((_Supplier_Selection_[[#This Row],[Selected Supplier 1]] = "")) - _Supplier_Selection_[[#This Row],[Selected Supplier 2 Allocation]] * NOT((_Supplier_Selection_[[#This Row],[Selected Supplier 2]] = ""))</f>
        <v>0</v>
      </c>
      <c r="AJ45" s="160">
        <f>IF(AND(NOT(_Supplier_Selection_[[#This Row],[Allocation Checksum]] ="Allocation sums to more than 100%"),_Supplier_Selection_[[#This Row],[Baseline Spend]] &gt; 0), (_Supplier_Selection_[[#This Row],[Selected Supplier 1 Savings]] + _Supplier_Selection_[[#This Row],[Selected Supplier 2 Savings]]), 0)</f>
        <v>-6237.499600000001</v>
      </c>
      <c r="AK45" s="85"/>
      <c r="AL45" s="88">
        <v>1</v>
      </c>
      <c r="AM45" s="12">
        <v>1</v>
      </c>
      <c r="AN45" s="12">
        <v>4</v>
      </c>
      <c r="AO45" s="12">
        <v>23</v>
      </c>
      <c r="AP45" s="12" t="s">
        <v>1552</v>
      </c>
    </row>
    <row r="46" spans="2:42" ht="28.8" x14ac:dyDescent="0.3">
      <c r="B46" s="12" t="s">
        <v>1105</v>
      </c>
      <c r="C46" s="12" t="s">
        <v>304</v>
      </c>
      <c r="D46" s="12" t="s">
        <v>330</v>
      </c>
      <c r="E46" s="12" t="s">
        <v>1230</v>
      </c>
      <c r="F46" s="12" t="s">
        <v>1218</v>
      </c>
      <c r="G46" s="12" t="s">
        <v>1132</v>
      </c>
      <c r="H46" s="12" t="s">
        <v>1231</v>
      </c>
      <c r="I46" s="12">
        <v>562</v>
      </c>
      <c r="J46" s="116">
        <v>27672.880000000001</v>
      </c>
      <c r="K46" s="12" t="s">
        <v>259</v>
      </c>
      <c r="L46" s="12" t="s">
        <v>723</v>
      </c>
      <c r="M46" s="118">
        <v>-0.5302</v>
      </c>
      <c r="N46" s="160">
        <v>-14672.5836</v>
      </c>
      <c r="O46" s="12" t="s">
        <v>260</v>
      </c>
      <c r="P46" s="12" t="s">
        <v>251</v>
      </c>
      <c r="Q46" s="12" t="s">
        <v>246</v>
      </c>
      <c r="R46" s="12" t="s">
        <v>249</v>
      </c>
      <c r="S46" s="12"/>
      <c r="T46" s="133">
        <v>9625.4863999999998</v>
      </c>
      <c r="U46" s="133">
        <v>6080.2780000000002</v>
      </c>
      <c r="V46" s="133">
        <v>-3828.0630000000001</v>
      </c>
      <c r="W46" s="133">
        <v>-5840.866</v>
      </c>
      <c r="X46" s="135">
        <v>0</v>
      </c>
      <c r="Y46" s="87" t="s">
        <v>246</v>
      </c>
      <c r="Z46" s="112">
        <v>0.5</v>
      </c>
      <c r="AA46"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46"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-1914.0314999999991</v>
      </c>
      <c r="AC46" s="87" t="s">
        <v>249</v>
      </c>
      <c r="AD46" s="112">
        <v>0.5</v>
      </c>
      <c r="AE46"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6"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-2920.4329999999991</v>
      </c>
      <c r="AG46"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6" s="12" t="str">
        <f>IF(_Supplier_Selection_[[#This Row],[Unallocated Spend]] &lt; 0, "Allocation sums to more than 100%", IF(_Supplier_Selection_[[#This Row],[Unallocated Spend]]= 0, "Fully allocated", "Unallocated Baseline Spend"))</f>
        <v>Fully allocated</v>
      </c>
      <c r="AI46" s="118">
        <f>1 - _Supplier_Selection_[[#This Row],[Selected Supplier 1 Allocation]] * NOT((_Supplier_Selection_[[#This Row],[Selected Supplier 1]] = "")) - _Supplier_Selection_[[#This Row],[Selected Supplier 2 Allocation]] * NOT((_Supplier_Selection_[[#This Row],[Selected Supplier 2]] = ""))</f>
        <v>0</v>
      </c>
      <c r="AJ46" s="160">
        <f>IF(AND(NOT(_Supplier_Selection_[[#This Row],[Allocation Checksum]] ="Allocation sums to more than 100%"),_Supplier_Selection_[[#This Row],[Baseline Spend]] &gt; 0), (_Supplier_Selection_[[#This Row],[Selected Supplier 1 Savings]] + _Supplier_Selection_[[#This Row],[Selected Supplier 2 Savings]]), 0)</f>
        <v>-4834.4644999999982</v>
      </c>
      <c r="AK46" s="85"/>
      <c r="AL46" s="88">
        <v>1</v>
      </c>
      <c r="AM46" s="12">
        <v>1</v>
      </c>
      <c r="AN46" s="12">
        <v>4</v>
      </c>
      <c r="AO46" s="12">
        <v>24</v>
      </c>
      <c r="AP46" s="12" t="s">
        <v>1552</v>
      </c>
    </row>
    <row r="47" spans="2:42" ht="28.8" x14ac:dyDescent="0.3">
      <c r="B47" s="12" t="s">
        <v>1105</v>
      </c>
      <c r="C47" s="12" t="s">
        <v>304</v>
      </c>
      <c r="D47" s="12" t="s">
        <v>330</v>
      </c>
      <c r="E47" s="12" t="s">
        <v>1234</v>
      </c>
      <c r="F47" s="12" t="s">
        <v>1218</v>
      </c>
      <c r="G47" s="12" t="s">
        <v>1132</v>
      </c>
      <c r="H47" s="12" t="s">
        <v>1235</v>
      </c>
      <c r="I47" s="12">
        <v>372</v>
      </c>
      <c r="J47" s="116">
        <v>24886.799999999999</v>
      </c>
      <c r="K47" s="12" t="s">
        <v>259</v>
      </c>
      <c r="L47" s="12" t="s">
        <v>723</v>
      </c>
      <c r="M47" s="118">
        <v>0.69010000000000005</v>
      </c>
      <c r="N47" s="160">
        <v>17173.38</v>
      </c>
      <c r="O47" s="12" t="s">
        <v>249</v>
      </c>
      <c r="P47" s="12"/>
      <c r="Q47" s="12"/>
      <c r="R47" s="12"/>
      <c r="S47" s="12"/>
      <c r="T47" s="133">
        <v>-4008.3</v>
      </c>
      <c r="U47" s="133">
        <v>0</v>
      </c>
      <c r="V47" s="133">
        <v>0</v>
      </c>
      <c r="W47" s="133">
        <v>0</v>
      </c>
      <c r="X47" s="135">
        <v>0</v>
      </c>
      <c r="Y47" s="87" t="s">
        <v>246</v>
      </c>
      <c r="Z47" s="112">
        <v>0.5</v>
      </c>
      <c r="AA47"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47"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6415.1772000000001</v>
      </c>
      <c r="AC47" s="87" t="s">
        <v>249</v>
      </c>
      <c r="AD47" s="112">
        <v>0.5</v>
      </c>
      <c r="AE47"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7"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-2004.1499999999996</v>
      </c>
      <c r="AG47"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7" s="12" t="str">
        <f>IF(_Supplier_Selection_[[#This Row],[Unallocated Spend]] &lt; 0, "Allocation sums to more than 100%", IF(_Supplier_Selection_[[#This Row],[Unallocated Spend]]= 0, "Fully allocated", "Unallocated Baseline Spend"))</f>
        <v>Fully allocated</v>
      </c>
      <c r="AI47" s="118">
        <f>1 - _Supplier_Selection_[[#This Row],[Selected Supplier 1 Allocation]] * NOT((_Supplier_Selection_[[#This Row],[Selected Supplier 1]] = "")) - _Supplier_Selection_[[#This Row],[Selected Supplier 2 Allocation]] * NOT((_Supplier_Selection_[[#This Row],[Selected Supplier 2]] = ""))</f>
        <v>0</v>
      </c>
      <c r="AJ47" s="160">
        <f>IF(AND(NOT(_Supplier_Selection_[[#This Row],[Allocation Checksum]] ="Allocation sums to more than 100%"),_Supplier_Selection_[[#This Row],[Baseline Spend]] &gt; 0), (_Supplier_Selection_[[#This Row],[Selected Supplier 1 Savings]] + _Supplier_Selection_[[#This Row],[Selected Supplier 2 Savings]]), 0)</f>
        <v>4411.0272000000004</v>
      </c>
      <c r="AK47" s="85"/>
      <c r="AL47" s="88">
        <v>1</v>
      </c>
      <c r="AM47" s="12">
        <v>1</v>
      </c>
      <c r="AN47" s="12">
        <v>4</v>
      </c>
      <c r="AO47" s="12">
        <v>25</v>
      </c>
      <c r="AP47" s="12" t="s">
        <v>1552</v>
      </c>
    </row>
    <row r="48" spans="2:42" ht="28.8" x14ac:dyDescent="0.3">
      <c r="B48" s="12" t="s">
        <v>1105</v>
      </c>
      <c r="C48" s="12" t="s">
        <v>304</v>
      </c>
      <c r="D48" s="12" t="s">
        <v>330</v>
      </c>
      <c r="E48" s="12" t="s">
        <v>1238</v>
      </c>
      <c r="F48" s="12" t="s">
        <v>1218</v>
      </c>
      <c r="G48" s="12" t="s">
        <v>1132</v>
      </c>
      <c r="H48" s="12" t="s">
        <v>1239</v>
      </c>
      <c r="I48" s="12">
        <v>82</v>
      </c>
      <c r="J48" s="116">
        <v>5574.36</v>
      </c>
      <c r="K48" s="12" t="s">
        <v>259</v>
      </c>
      <c r="L48" s="12" t="s">
        <v>722</v>
      </c>
      <c r="M48" s="118">
        <v>-0.1454</v>
      </c>
      <c r="N48" s="160">
        <v>-810.35680000000002</v>
      </c>
      <c r="O48" s="12" t="s">
        <v>254</v>
      </c>
      <c r="P48" s="12" t="s">
        <v>259</v>
      </c>
      <c r="Q48" s="12" t="s">
        <v>246</v>
      </c>
      <c r="R48" s="12"/>
      <c r="S48" s="12"/>
      <c r="T48" s="133">
        <v>1245.088</v>
      </c>
      <c r="U48" s="133">
        <v>-810.35680000000002</v>
      </c>
      <c r="V48" s="133">
        <v>-1088.0744</v>
      </c>
      <c r="W48" s="133">
        <v>0</v>
      </c>
      <c r="X48" s="135">
        <v>0</v>
      </c>
      <c r="Y48" s="87" t="s">
        <v>246</v>
      </c>
      <c r="Z48" s="112">
        <v>0.5</v>
      </c>
      <c r="AA48"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48"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-544.03720000000021</v>
      </c>
      <c r="AC48" s="87" t="s">
        <v>249</v>
      </c>
      <c r="AD48" s="112">
        <v>0.5</v>
      </c>
      <c r="AE48"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8"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1854.9834999999998</v>
      </c>
      <c r="AG48"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8" s="12" t="str">
        <f>IF(_Supplier_Selection_[[#This Row],[Unallocated Spend]] &lt; 0, "Allocation sums to more than 100%", IF(_Supplier_Selection_[[#This Row],[Unallocated Spend]]= 0, "Fully allocated", "Unallocated Baseline Spend"))</f>
        <v>Fully allocated</v>
      </c>
      <c r="AI48" s="118">
        <f>1 - _Supplier_Selection_[[#This Row],[Selected Supplier 1 Allocation]] * NOT((_Supplier_Selection_[[#This Row],[Selected Supplier 1]] = "")) - _Supplier_Selection_[[#This Row],[Selected Supplier 2 Allocation]] * NOT((_Supplier_Selection_[[#This Row],[Selected Supplier 2]] = ""))</f>
        <v>0</v>
      </c>
      <c r="AJ48" s="160">
        <f>IF(AND(NOT(_Supplier_Selection_[[#This Row],[Allocation Checksum]] ="Allocation sums to more than 100%"),_Supplier_Selection_[[#This Row],[Baseline Spend]] &gt; 0), (_Supplier_Selection_[[#This Row],[Selected Supplier 1 Savings]] + _Supplier_Selection_[[#This Row],[Selected Supplier 2 Savings]]), 0)</f>
        <v>1310.9462999999996</v>
      </c>
      <c r="AK48" s="85"/>
      <c r="AL48" s="88">
        <v>1</v>
      </c>
      <c r="AM48" s="12">
        <v>1</v>
      </c>
      <c r="AN48" s="12">
        <v>4</v>
      </c>
      <c r="AO48" s="12">
        <v>26</v>
      </c>
      <c r="AP48" s="12" t="s">
        <v>1552</v>
      </c>
    </row>
    <row r="49" spans="2:42" ht="28.8" x14ac:dyDescent="0.3">
      <c r="B49" s="12" t="s">
        <v>1105</v>
      </c>
      <c r="C49" s="12" t="s">
        <v>304</v>
      </c>
      <c r="D49" s="12" t="s">
        <v>330</v>
      </c>
      <c r="E49" s="12" t="s">
        <v>1242</v>
      </c>
      <c r="F49" s="12" t="s">
        <v>1218</v>
      </c>
      <c r="G49" s="12" t="s">
        <v>1132</v>
      </c>
      <c r="H49" s="12" t="s">
        <v>1243</v>
      </c>
      <c r="I49" s="12">
        <v>345</v>
      </c>
      <c r="J49" s="116">
        <v>61065</v>
      </c>
      <c r="K49" s="12" t="s">
        <v>259</v>
      </c>
      <c r="L49" s="12" t="s">
        <v>722</v>
      </c>
      <c r="M49" s="118">
        <v>-0.23980000000000001</v>
      </c>
      <c r="N49" s="160">
        <v>-14646.078</v>
      </c>
      <c r="O49" s="12" t="s">
        <v>246</v>
      </c>
      <c r="P49" s="12" t="s">
        <v>260</v>
      </c>
      <c r="Q49" s="12" t="s">
        <v>262</v>
      </c>
      <c r="R49" s="12" t="s">
        <v>259</v>
      </c>
      <c r="S49" s="12"/>
      <c r="T49" s="133">
        <v>23810.174999999999</v>
      </c>
      <c r="U49" s="133">
        <v>5661.45</v>
      </c>
      <c r="V49" s="133">
        <v>-1763.64</v>
      </c>
      <c r="W49" s="133">
        <v>-14646.078</v>
      </c>
      <c r="X49" s="135">
        <v>0</v>
      </c>
      <c r="Y49" s="87" t="s">
        <v>246</v>
      </c>
      <c r="Z49" s="112">
        <v>0.5</v>
      </c>
      <c r="AA49"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49"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11905.087500000001</v>
      </c>
      <c r="AC49" s="87" t="s">
        <v>249</v>
      </c>
      <c r="AD49" s="112">
        <v>0.5</v>
      </c>
      <c r="AE49"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49"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16282.309499999999</v>
      </c>
      <c r="AG49"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49" s="12" t="str">
        <f>IF(_Supplier_Selection_[[#This Row],[Unallocated Spend]] &lt; 0, "Allocation sums to more than 100%", IF(_Supplier_Selection_[[#This Row],[Unallocated Spend]]= 0, "Fully allocated", "Unallocated Baseline Spend"))</f>
        <v>Fully allocated</v>
      </c>
      <c r="AI49" s="118">
        <f>1 - _Supplier_Selection_[[#This Row],[Selected Supplier 1 Allocation]] * NOT((_Supplier_Selection_[[#This Row],[Selected Supplier 1]] = "")) - _Supplier_Selection_[[#This Row],[Selected Supplier 2 Allocation]] * NOT((_Supplier_Selection_[[#This Row],[Selected Supplier 2]] = ""))</f>
        <v>0</v>
      </c>
      <c r="AJ49" s="160">
        <f>IF(AND(NOT(_Supplier_Selection_[[#This Row],[Allocation Checksum]] ="Allocation sums to more than 100%"),_Supplier_Selection_[[#This Row],[Baseline Spend]] &gt; 0), (_Supplier_Selection_[[#This Row],[Selected Supplier 1 Savings]] + _Supplier_Selection_[[#This Row],[Selected Supplier 2 Savings]]), 0)</f>
        <v>28187.397000000001</v>
      </c>
      <c r="AK49" s="85"/>
      <c r="AL49" s="88">
        <v>1</v>
      </c>
      <c r="AM49" s="12">
        <v>1</v>
      </c>
      <c r="AN49" s="12">
        <v>4</v>
      </c>
      <c r="AO49" s="12">
        <v>27</v>
      </c>
      <c r="AP49" s="12" t="s">
        <v>1552</v>
      </c>
    </row>
    <row r="50" spans="2:42" ht="28.8" x14ac:dyDescent="0.3">
      <c r="B50" s="12" t="s">
        <v>1105</v>
      </c>
      <c r="C50" s="12" t="s">
        <v>304</v>
      </c>
      <c r="D50" s="12" t="s">
        <v>330</v>
      </c>
      <c r="E50" s="12" t="s">
        <v>1246</v>
      </c>
      <c r="F50" s="12" t="s">
        <v>1218</v>
      </c>
      <c r="G50" s="12" t="s">
        <v>1157</v>
      </c>
      <c r="H50" s="12" t="s">
        <v>1247</v>
      </c>
      <c r="I50" s="12">
        <v>522</v>
      </c>
      <c r="J50" s="116">
        <v>795528</v>
      </c>
      <c r="K50" s="12" t="s">
        <v>259</v>
      </c>
      <c r="L50" s="12" t="s">
        <v>722</v>
      </c>
      <c r="M50" s="118">
        <v>-0.2011</v>
      </c>
      <c r="N50" s="160">
        <v>-159943.72320000001</v>
      </c>
      <c r="O50" s="12" t="s">
        <v>251</v>
      </c>
      <c r="P50" s="12" t="s">
        <v>254</v>
      </c>
      <c r="Q50" s="12" t="s">
        <v>259</v>
      </c>
      <c r="R50" s="12" t="s">
        <v>262</v>
      </c>
      <c r="S50" s="12"/>
      <c r="T50" s="133">
        <v>282461.29920000001</v>
      </c>
      <c r="U50" s="133">
        <v>281983.98239999998</v>
      </c>
      <c r="V50" s="133">
        <v>-159943.72320000001</v>
      </c>
      <c r="W50" s="133">
        <v>-165995.37359999999</v>
      </c>
      <c r="X50" s="135">
        <v>0</v>
      </c>
      <c r="Y50" s="87" t="s">
        <v>246</v>
      </c>
      <c r="Z50" s="112">
        <v>0.5</v>
      </c>
      <c r="AA50"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
      </c>
      <c r="AB50"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0</v>
      </c>
      <c r="AC50" s="87" t="s">
        <v>249</v>
      </c>
      <c r="AD50" s="112">
        <v>0.5</v>
      </c>
      <c r="AE50"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50"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235621.2996</v>
      </c>
      <c r="AG50"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50" s="12" t="str">
        <f>IF(_Supplier_Selection_[[#This Row],[Unallocated Spend]] &lt; 0, "Allocation sums to more than 100%", IF(_Supplier_Selection_[[#This Row],[Unallocated Spend]]= 0, "Fully allocated", "Unallocated Baseline Spend"))</f>
        <v>Fully allocated</v>
      </c>
      <c r="AI50" s="118">
        <f>1 - _Supplier_Selection_[[#This Row],[Selected Supplier 1 Allocation]] * NOT((_Supplier_Selection_[[#This Row],[Selected Supplier 1]] = "")) - _Supplier_Selection_[[#This Row],[Selected Supplier 2 Allocation]] * NOT((_Supplier_Selection_[[#This Row],[Selected Supplier 2]] = ""))</f>
        <v>0</v>
      </c>
      <c r="AJ50" s="160">
        <f>IF(AND(NOT(_Supplier_Selection_[[#This Row],[Allocation Checksum]] ="Allocation sums to more than 100%"),_Supplier_Selection_[[#This Row],[Baseline Spend]] &gt; 0), (_Supplier_Selection_[[#This Row],[Selected Supplier 1 Savings]] + _Supplier_Selection_[[#This Row],[Selected Supplier 2 Savings]]), 0)</f>
        <v>235621.2996</v>
      </c>
      <c r="AK50" s="85"/>
      <c r="AL50" s="88">
        <v>1</v>
      </c>
      <c r="AM50" s="12">
        <v>1</v>
      </c>
      <c r="AN50" s="12">
        <v>4</v>
      </c>
      <c r="AO50" s="12">
        <v>28</v>
      </c>
      <c r="AP50" s="12" t="s">
        <v>1552</v>
      </c>
    </row>
    <row r="51" spans="2:42" ht="28.8" x14ac:dyDescent="0.3">
      <c r="B51" s="12" t="s">
        <v>1105</v>
      </c>
      <c r="C51" s="12" t="s">
        <v>304</v>
      </c>
      <c r="D51" s="12" t="s">
        <v>330</v>
      </c>
      <c r="E51" s="12" t="s">
        <v>1250</v>
      </c>
      <c r="F51" s="12" t="s">
        <v>1218</v>
      </c>
      <c r="G51" s="12" t="s">
        <v>1157</v>
      </c>
      <c r="H51" s="12" t="s">
        <v>1251</v>
      </c>
      <c r="I51" s="12">
        <v>303</v>
      </c>
      <c r="J51" s="116">
        <v>218250.9</v>
      </c>
      <c r="K51" s="12" t="s">
        <v>259</v>
      </c>
      <c r="L51" s="12" t="s">
        <v>723</v>
      </c>
      <c r="M51" s="118">
        <v>0.49309999999999998</v>
      </c>
      <c r="N51" s="160">
        <v>107611.056</v>
      </c>
      <c r="O51" s="12" t="s">
        <v>260</v>
      </c>
      <c r="P51" s="12" t="s">
        <v>249</v>
      </c>
      <c r="Q51" s="12" t="s">
        <v>246</v>
      </c>
      <c r="R51" s="12" t="s">
        <v>251</v>
      </c>
      <c r="S51" s="12"/>
      <c r="T51" s="133">
        <v>42745.9977</v>
      </c>
      <c r="U51" s="133">
        <v>10658.025</v>
      </c>
      <c r="V51" s="133">
        <v>8615.5020000000004</v>
      </c>
      <c r="W51" s="133">
        <v>-65150.120699999999</v>
      </c>
      <c r="X51" s="135">
        <v>0</v>
      </c>
      <c r="Y51" s="87" t="s">
        <v>246</v>
      </c>
      <c r="Z51" s="112">
        <v>0.5</v>
      </c>
      <c r="AA51"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51"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4307.7510000000038</v>
      </c>
      <c r="AC51" s="87" t="s">
        <v>249</v>
      </c>
      <c r="AD51" s="112">
        <v>0.5</v>
      </c>
      <c r="AE51"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51"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5329.0124999999971</v>
      </c>
      <c r="AG51"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51" s="12" t="str">
        <f>IF(_Supplier_Selection_[[#This Row],[Unallocated Spend]] &lt; 0, "Allocation sums to more than 100%", IF(_Supplier_Selection_[[#This Row],[Unallocated Spend]]= 0, "Fully allocated", "Unallocated Baseline Spend"))</f>
        <v>Fully allocated</v>
      </c>
      <c r="AI51" s="118">
        <f>1 - _Supplier_Selection_[[#This Row],[Selected Supplier 1 Allocation]] * NOT((_Supplier_Selection_[[#This Row],[Selected Supplier 1]] = "")) - _Supplier_Selection_[[#This Row],[Selected Supplier 2 Allocation]] * NOT((_Supplier_Selection_[[#This Row],[Selected Supplier 2]] = ""))</f>
        <v>0</v>
      </c>
      <c r="AJ51" s="160">
        <f>IF(AND(NOT(_Supplier_Selection_[[#This Row],[Allocation Checksum]] ="Allocation sums to more than 100%"),_Supplier_Selection_[[#This Row],[Baseline Spend]] &gt; 0), (_Supplier_Selection_[[#This Row],[Selected Supplier 1 Savings]] + _Supplier_Selection_[[#This Row],[Selected Supplier 2 Savings]]), 0)</f>
        <v>9636.7635000000009</v>
      </c>
      <c r="AK51" s="85"/>
      <c r="AL51" s="88">
        <v>1</v>
      </c>
      <c r="AM51" s="12">
        <v>1</v>
      </c>
      <c r="AN51" s="12">
        <v>4</v>
      </c>
      <c r="AO51" s="12">
        <v>29</v>
      </c>
      <c r="AP51" s="12" t="s">
        <v>1552</v>
      </c>
    </row>
    <row r="52" spans="2:42" ht="28.8" x14ac:dyDescent="0.3">
      <c r="B52" s="12" t="s">
        <v>1105</v>
      </c>
      <c r="C52" s="12" t="s">
        <v>304</v>
      </c>
      <c r="D52" s="12" t="s">
        <v>330</v>
      </c>
      <c r="E52" s="12" t="s">
        <v>1254</v>
      </c>
      <c r="F52" s="12" t="s">
        <v>1218</v>
      </c>
      <c r="G52" s="12" t="s">
        <v>1157</v>
      </c>
      <c r="H52" s="12" t="s">
        <v>1255</v>
      </c>
      <c r="I52" s="12">
        <v>229</v>
      </c>
      <c r="J52" s="116">
        <v>459259.5</v>
      </c>
      <c r="K52" s="12" t="s">
        <v>259</v>
      </c>
      <c r="L52" s="12" t="s">
        <v>723</v>
      </c>
      <c r="M52" s="118">
        <v>-0.437</v>
      </c>
      <c r="N52" s="160">
        <v>-200700.18</v>
      </c>
      <c r="O52" s="12" t="s">
        <v>249</v>
      </c>
      <c r="P52" s="12" t="s">
        <v>254</v>
      </c>
      <c r="Q52" s="12" t="s">
        <v>251</v>
      </c>
      <c r="R52" s="12"/>
      <c r="S52" s="12"/>
      <c r="T52" s="133">
        <v>75737.627999999997</v>
      </c>
      <c r="U52" s="133">
        <v>-97185.767999999996</v>
      </c>
      <c r="V52" s="133">
        <v>-106034.6715</v>
      </c>
      <c r="W52" s="133">
        <v>0</v>
      </c>
      <c r="X52" s="135">
        <v>0</v>
      </c>
      <c r="Y52" s="87" t="s">
        <v>246</v>
      </c>
      <c r="Z52" s="112">
        <v>0.5</v>
      </c>
      <c r="AA52"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
      </c>
      <c r="AB52"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0</v>
      </c>
      <c r="AC52" s="87" t="s">
        <v>249</v>
      </c>
      <c r="AD52" s="112">
        <v>0.5</v>
      </c>
      <c r="AE52"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52"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37868.813999999984</v>
      </c>
      <c r="AG52"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52" s="12" t="str">
        <f>IF(_Supplier_Selection_[[#This Row],[Unallocated Spend]] &lt; 0, "Allocation sums to more than 100%", IF(_Supplier_Selection_[[#This Row],[Unallocated Spend]]= 0, "Fully allocated", "Unallocated Baseline Spend"))</f>
        <v>Fully allocated</v>
      </c>
      <c r="AI52" s="118">
        <f>1 - _Supplier_Selection_[[#This Row],[Selected Supplier 1 Allocation]] * NOT((_Supplier_Selection_[[#This Row],[Selected Supplier 1]] = "")) - _Supplier_Selection_[[#This Row],[Selected Supplier 2 Allocation]] * NOT((_Supplier_Selection_[[#This Row],[Selected Supplier 2]] = ""))</f>
        <v>0</v>
      </c>
      <c r="AJ52" s="160">
        <f>IF(AND(NOT(_Supplier_Selection_[[#This Row],[Allocation Checksum]] ="Allocation sums to more than 100%"),_Supplier_Selection_[[#This Row],[Baseline Spend]] &gt; 0), (_Supplier_Selection_[[#This Row],[Selected Supplier 1 Savings]] + _Supplier_Selection_[[#This Row],[Selected Supplier 2 Savings]]), 0)</f>
        <v>37868.813999999984</v>
      </c>
      <c r="AK52" s="85"/>
      <c r="AL52" s="88">
        <v>1</v>
      </c>
      <c r="AM52" s="12">
        <v>1</v>
      </c>
      <c r="AN52" s="12">
        <v>4</v>
      </c>
      <c r="AO52" s="12">
        <v>30</v>
      </c>
      <c r="AP52" s="12" t="s">
        <v>1552</v>
      </c>
    </row>
    <row r="53" spans="2:42" ht="28.8" x14ac:dyDescent="0.3">
      <c r="B53" s="12" t="s">
        <v>1105</v>
      </c>
      <c r="C53" s="12" t="s">
        <v>304</v>
      </c>
      <c r="D53" s="12" t="s">
        <v>330</v>
      </c>
      <c r="E53" s="12" t="s">
        <v>1258</v>
      </c>
      <c r="F53" s="12" t="s">
        <v>1259</v>
      </c>
      <c r="G53" s="12" t="s">
        <v>1111</v>
      </c>
      <c r="H53" s="12" t="s">
        <v>1260</v>
      </c>
      <c r="I53" s="12">
        <v>548</v>
      </c>
      <c r="J53" s="116">
        <v>63622.8</v>
      </c>
      <c r="K53" s="12" t="s">
        <v>259</v>
      </c>
      <c r="L53" s="12" t="s">
        <v>722</v>
      </c>
      <c r="M53" s="118">
        <v>0.31480000000000002</v>
      </c>
      <c r="N53" s="160">
        <v>20025.563999999998</v>
      </c>
      <c r="O53" s="12" t="s">
        <v>246</v>
      </c>
      <c r="P53" s="12" t="s">
        <v>259</v>
      </c>
      <c r="Q53" s="12" t="s">
        <v>251</v>
      </c>
      <c r="R53" s="12" t="s">
        <v>260</v>
      </c>
      <c r="S53" s="12"/>
      <c r="T53" s="133">
        <v>26318.1384</v>
      </c>
      <c r="U53" s="133">
        <v>20025.563999999998</v>
      </c>
      <c r="V53" s="133">
        <v>16996.5488</v>
      </c>
      <c r="W53" s="133">
        <v>9639.5391999999993</v>
      </c>
      <c r="X53" s="135">
        <v>0</v>
      </c>
      <c r="Y53" s="87" t="s">
        <v>246</v>
      </c>
      <c r="Z53" s="112">
        <v>0.5</v>
      </c>
      <c r="AA53"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53"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13159.069200000002</v>
      </c>
      <c r="AC53" s="87" t="s">
        <v>249</v>
      </c>
      <c r="AD53" s="112">
        <v>0.5</v>
      </c>
      <c r="AE53"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53"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17410.398400000002</v>
      </c>
      <c r="AG53"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53" s="12" t="str">
        <f>IF(_Supplier_Selection_[[#This Row],[Unallocated Spend]] &lt; 0, "Allocation sums to more than 100%", IF(_Supplier_Selection_[[#This Row],[Unallocated Spend]]= 0, "Fully allocated", "Unallocated Baseline Spend"))</f>
        <v>Fully allocated</v>
      </c>
      <c r="AI53" s="118">
        <f>1 - _Supplier_Selection_[[#This Row],[Selected Supplier 1 Allocation]] * NOT((_Supplier_Selection_[[#This Row],[Selected Supplier 1]] = "")) - _Supplier_Selection_[[#This Row],[Selected Supplier 2 Allocation]] * NOT((_Supplier_Selection_[[#This Row],[Selected Supplier 2]] = ""))</f>
        <v>0</v>
      </c>
      <c r="AJ53" s="160">
        <f>IF(AND(NOT(_Supplier_Selection_[[#This Row],[Allocation Checksum]] ="Allocation sums to more than 100%"),_Supplier_Selection_[[#This Row],[Baseline Spend]] &gt; 0), (_Supplier_Selection_[[#This Row],[Selected Supplier 1 Savings]] + _Supplier_Selection_[[#This Row],[Selected Supplier 2 Savings]]), 0)</f>
        <v>30569.467600000004</v>
      </c>
      <c r="AK53" s="85"/>
      <c r="AL53" s="88">
        <v>1</v>
      </c>
      <c r="AM53" s="12">
        <v>1</v>
      </c>
      <c r="AN53" s="12">
        <v>4</v>
      </c>
      <c r="AO53" s="12">
        <v>31</v>
      </c>
      <c r="AP53" s="12" t="s">
        <v>1552</v>
      </c>
    </row>
    <row r="54" spans="2:42" ht="28.8" x14ac:dyDescent="0.3">
      <c r="B54" s="12" t="s">
        <v>1105</v>
      </c>
      <c r="C54" s="12" t="s">
        <v>304</v>
      </c>
      <c r="D54" s="12" t="s">
        <v>330</v>
      </c>
      <c r="E54" s="12" t="s">
        <v>1263</v>
      </c>
      <c r="F54" s="12" t="s">
        <v>1259</v>
      </c>
      <c r="G54" s="12" t="s">
        <v>1132</v>
      </c>
      <c r="H54" s="12" t="s">
        <v>1264</v>
      </c>
      <c r="I54" s="12">
        <v>305</v>
      </c>
      <c r="J54" s="116">
        <v>74969</v>
      </c>
      <c r="K54" s="12" t="s">
        <v>259</v>
      </c>
      <c r="L54" s="12" t="s">
        <v>722</v>
      </c>
      <c r="M54" s="118">
        <v>-0.19550000000000001</v>
      </c>
      <c r="N54" s="160">
        <v>-14654.152</v>
      </c>
      <c r="O54" s="12" t="s">
        <v>249</v>
      </c>
      <c r="P54" s="12" t="s">
        <v>251</v>
      </c>
      <c r="Q54" s="12" t="s">
        <v>259</v>
      </c>
      <c r="R54" s="12" t="s">
        <v>260</v>
      </c>
      <c r="S54" s="12"/>
      <c r="T54" s="133">
        <v>21056.101999999999</v>
      </c>
      <c r="U54" s="133">
        <v>-8874.0360000000001</v>
      </c>
      <c r="V54" s="133">
        <v>-14654.152</v>
      </c>
      <c r="W54" s="133">
        <v>-23641.16</v>
      </c>
      <c r="X54" s="135">
        <v>0</v>
      </c>
      <c r="Y54" s="87" t="s">
        <v>246</v>
      </c>
      <c r="Z54" s="112">
        <v>0.5</v>
      </c>
      <c r="AA54"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54"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19582.342000000001</v>
      </c>
      <c r="AC54" s="87" t="s">
        <v>249</v>
      </c>
      <c r="AD54" s="112">
        <v>0.5</v>
      </c>
      <c r="AE54"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54"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10528.050999999999</v>
      </c>
      <c r="AG54"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54" s="12" t="str">
        <f>IF(_Supplier_Selection_[[#This Row],[Unallocated Spend]] &lt; 0, "Allocation sums to more than 100%", IF(_Supplier_Selection_[[#This Row],[Unallocated Spend]]= 0, "Fully allocated", "Unallocated Baseline Spend"))</f>
        <v>Fully allocated</v>
      </c>
      <c r="AI54" s="118">
        <f>1 - _Supplier_Selection_[[#This Row],[Selected Supplier 1 Allocation]] * NOT((_Supplier_Selection_[[#This Row],[Selected Supplier 1]] = "")) - _Supplier_Selection_[[#This Row],[Selected Supplier 2 Allocation]] * NOT((_Supplier_Selection_[[#This Row],[Selected Supplier 2]] = ""))</f>
        <v>0</v>
      </c>
      <c r="AJ54" s="160">
        <f>IF(AND(NOT(_Supplier_Selection_[[#This Row],[Allocation Checksum]] ="Allocation sums to more than 100%"),_Supplier_Selection_[[#This Row],[Baseline Spend]] &gt; 0), (_Supplier_Selection_[[#This Row],[Selected Supplier 1 Savings]] + _Supplier_Selection_[[#This Row],[Selected Supplier 2 Savings]]), 0)</f>
        <v>30110.393</v>
      </c>
      <c r="AK54" s="85"/>
      <c r="AL54" s="88">
        <v>1</v>
      </c>
      <c r="AM54" s="12">
        <v>1</v>
      </c>
      <c r="AN54" s="12">
        <v>4</v>
      </c>
      <c r="AO54" s="12">
        <v>32</v>
      </c>
      <c r="AP54" s="12" t="s">
        <v>1552</v>
      </c>
    </row>
    <row r="55" spans="2:42" ht="28.8" x14ac:dyDescent="0.3">
      <c r="B55" s="12" t="s">
        <v>1105</v>
      </c>
      <c r="C55" s="12" t="s">
        <v>304</v>
      </c>
      <c r="D55" s="12" t="s">
        <v>330</v>
      </c>
      <c r="E55" s="12" t="s">
        <v>1267</v>
      </c>
      <c r="F55" s="12" t="s">
        <v>1259</v>
      </c>
      <c r="G55" s="12" t="s">
        <v>1157</v>
      </c>
      <c r="H55" s="12" t="s">
        <v>1268</v>
      </c>
      <c r="I55" s="12">
        <v>292</v>
      </c>
      <c r="J55" s="116">
        <v>156950</v>
      </c>
      <c r="K55" s="12" t="s">
        <v>259</v>
      </c>
      <c r="L55" s="12" t="s">
        <v>722</v>
      </c>
      <c r="M55" s="118">
        <v>0.36870000000000003</v>
      </c>
      <c r="N55" s="160">
        <v>57874.400000000001</v>
      </c>
      <c r="O55" s="12" t="s">
        <v>259</v>
      </c>
      <c r="P55" s="12" t="s">
        <v>249</v>
      </c>
      <c r="Q55" s="12" t="s">
        <v>246</v>
      </c>
      <c r="R55" s="12" t="s">
        <v>254</v>
      </c>
      <c r="S55" s="12" t="s">
        <v>251</v>
      </c>
      <c r="T55" s="133">
        <v>57874.400000000001</v>
      </c>
      <c r="U55" s="133">
        <v>57313.760000000002</v>
      </c>
      <c r="V55" s="133">
        <v>34120.199999999997</v>
      </c>
      <c r="W55" s="133">
        <v>13441.49</v>
      </c>
      <c r="X55" s="135">
        <v>-8466.8320000000003</v>
      </c>
      <c r="Y55" s="87" t="s">
        <v>246</v>
      </c>
      <c r="Z55" s="112">
        <v>0.5</v>
      </c>
      <c r="AA55" s="88" t="str">
        <f>IFERROR(IF(INDEX(_Pricing_Data_[Line Item Incumbent Flag],MATCH(_xlfn.CONCAT(_Supplier_Selection_[[#This Row],[Round]],_Supplier_Selection_[[#This Row],[Selected Supplier 1]],_Supplier_Selection_[[#This Row],[URN]],_Supplier_Selection_[[#This Row],[Pricing Column]]), _Pricing_Data_[Lookup],  0)) = 1, "Item Incumbent", INDEX(_Pricing_Data_[New Or Incumbent],MATCH(_xlfn.CONCAT(_Supplier_Selection_[[#This Row],[Round]],_Supplier_Selection_[[#This Row],[Selected Supplier 1]],_Supplier_Selection_[[#This Row],[URN]],_Supplier_Selection_[[#This Row],[Pricing Column]]), _Pricing_Data_[Lookup],  0))), "")</f>
        <v>New</v>
      </c>
      <c r="AB55" s="135">
        <f>_Supplier_Selection_[[#This Row],[Selected Supplier 1 Allocation]]*IFERROR(IF(IF(_Supplier_Selection_[[#This Row],[Quantity]] = "N/A", 1, _Supplier_Selection_[[#This Row],[Quantity]])* INDEX(_Pricing_Data_[Unit Price],MATCH(_xlfn.CONCAT(_Supplier_Selection_[[#This Row],[Round]],_Supplier_Selection_[[#This Row],[Selected Supplier 1]],_Supplier_Selection_[[#This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1]],_Supplier_Selection_[[#This Row],[URN]],_Supplier_Selection_[[#This Row],[Pricing Column]]), _Pricing_Data_[Lookup],  0))), 0)</f>
        <v>17060.100000000006</v>
      </c>
      <c r="AC55" s="87" t="s">
        <v>249</v>
      </c>
      <c r="AD55" s="112">
        <v>0.5</v>
      </c>
      <c r="AE55" s="88" t="str">
        <f>IFERROR(IF(INDEX(_Pricing_Data_[Line Item Incumbent Flag],MATCH(_xlfn.CONCAT(_Supplier_Selection_[[#This Row],[Round]],_Supplier_Selection_[[#This Row],[Selected Supplier 2]],_Supplier_Selection_[[#This Row],[URN]],_Supplier_Selection_[[#This Row],[Pricing Column]]), _Pricing_Data_[Lookup],  0)) = 1, "Item Incumbent", INDEX(_Pricing_Data_[New Or Incumbent],MATCH(_xlfn.CONCAT(_Supplier_Selection_[[#This Row],[Round]],_Supplier_Selection_[[#This Row],[Selected Supplier 2]],_Supplier_Selection_[[#This Row],[URN]],_Supplier_Selection_[[#This Row],[Pricing Column]]), _Pricing_Data_[Lookup],  0))), "")</f>
        <v>New</v>
      </c>
      <c r="AF55" s="133">
        <f>_Supplier_Selection_[[#This Row],[Selected Supplier 2 Allocation]]*IFERROR(IF(IF(_Supplier_Selection_[[#This Row],[Quantity]] = "N/A", 1, _Supplier_Selection_[[#This Row],[Quantity]])* INDEX(_Pricing_Data_[Unit Price],MATCH(_xlfn.CONCAT(_Supplier_Selection_[[#This Row],[Round]],_Supplier_Selection_[[#This Row],[Selected Supplier 2]],_Supplier_Selection_[[#This Row],[URN]],_Supplier_Selection_[[#This Row],[Pricing Column]]), _Pricing_Data_[Lookup],  0)) = 0, 0, _Supplier_Selection_[[#This Row],[Baseline Spend]] - IF(_Supplier_Selection_[[#This Row],[Quantity]] = "N/A", 1, _Supplier_Selection_[[#This Row],[Quantity]]) * INDEX(_Pricing_Data_[Unit Price],MATCH(_xlfn.CONCAT(_Supplier_Selection_[[#This Row],[Round]],_Supplier_Selection_[[#This Row],[Selected Supplier 2]],_Supplier_Selection_[[#This Row],[URN]],_Supplier_Selection_[[#This Row],[Pricing Column]]), _Pricing_Data_[Lookup],  0))), 0)</f>
        <v>28656.879999999997</v>
      </c>
      <c r="AG55" s="12" t="str">
        <f>IFERROR(_xlfn.IFS(_Supplier_Selection_[[#This Row],[Unallocated Spend]] &gt; 0, "No Supplier Change",AND(_Supplier_Selection_[[#This Row],[Selected Supplier 1]] = _Supplier_Selection_[[#This Row],[Line Item Incumbent]],_Supplier_Selection_[[#This Row],[Selected Supplier 2]] = ""),"No Supplier Change",OR(_Supplier_Selection_[[#This Row],[Selected Supplier 1]] &lt;&gt; _Supplier_Selection_[[#This Row],[Line Item Incumbent]],_Supplier_Selection_[[#This Row],[Selected Supplier 2]] &lt;&gt; _Supplier_Selection_[[#This Row],[Line Item Incumbent]]),"Supplier Change"), "Supplier Change")</f>
        <v>Supplier Change</v>
      </c>
      <c r="AH55" s="12" t="str">
        <f>IF(_Supplier_Selection_[[#This Row],[Unallocated Spend]] &lt; 0, "Allocation sums to more than 100%", IF(_Supplier_Selection_[[#This Row],[Unallocated Spend]]= 0, "Fully allocated", "Unallocated Baseline Spend"))</f>
        <v>Fully allocated</v>
      </c>
      <c r="AI55" s="118">
        <f>1 - _Supplier_Selection_[[#This Row],[Selected Supplier 1 Allocation]] * NOT((_Supplier_Selection_[[#This Row],[Selected Supplier 1]] = "")) - _Supplier_Selection_[[#This Row],[Selected Supplier 2 Allocation]] * NOT((_Supplier_Selection_[[#This Row],[Selected Supplier 2]] = ""))</f>
        <v>0</v>
      </c>
      <c r="AJ55" s="160">
        <f>IF(AND(NOT(_Supplier_Selection_[[#This Row],[Allocation Checksum]] ="Allocation sums to more than 100%"),_Supplier_Selection_[[#This Row],[Baseline Spend]] &gt; 0), (_Supplier_Selection_[[#This Row],[Selected Supplier 1 Savings]] + _Supplier_Selection_[[#This Row],[Selected Supplier 2 Savings]]), 0)</f>
        <v>45716.98</v>
      </c>
      <c r="AK55" s="85"/>
      <c r="AL55" s="88">
        <v>1</v>
      </c>
      <c r="AM55" s="12">
        <v>1</v>
      </c>
      <c r="AN55" s="12">
        <v>4</v>
      </c>
      <c r="AO55" s="12">
        <v>33</v>
      </c>
      <c r="AP55" s="12" t="s">
        <v>1552</v>
      </c>
    </row>
  </sheetData>
  <phoneticPr fontId="33" type="noConversion"/>
  <conditionalFormatting sqref="L23:L55">
    <cfRule type="cellIs" dxfId="135" priority="17" operator="equal">
      <formula>"Valid Bid"</formula>
    </cfRule>
    <cfRule type="cellIs" dxfId="134" priority="16" operator="equal">
      <formula>"Outlier Bid"</formula>
    </cfRule>
  </conditionalFormatting>
  <conditionalFormatting sqref="M23:M55">
    <cfRule type="cellIs" dxfId="133" priority="15" operator="greaterThan">
      <formula>0</formula>
    </cfRule>
    <cfRule type="cellIs" dxfId="132" priority="14" operator="lessThan">
      <formula>0</formula>
    </cfRule>
  </conditionalFormatting>
  <conditionalFormatting sqref="AH23:AH55">
    <cfRule type="cellIs" dxfId="131" priority="13" operator="equal">
      <formula>"Fully allocated"</formula>
    </cfRule>
    <cfRule type="cellIs" dxfId="130" priority="12" operator="equal">
      <formula>"Unallocated Baseline Spend"</formula>
    </cfRule>
    <cfRule type="cellIs" dxfId="129" priority="11" operator="equal">
      <formula>"Allocation sums to more than 100%"</formula>
    </cfRule>
  </conditionalFormatting>
  <conditionalFormatting sqref="O23:O55">
    <cfRule type="expression" dxfId="128" priority="9">
      <formula>$O23=$K23</formula>
    </cfRule>
  </conditionalFormatting>
  <conditionalFormatting sqref="P23:P55">
    <cfRule type="expression" dxfId="127" priority="7">
      <formula>$P23=$K23</formula>
    </cfRule>
  </conditionalFormatting>
  <conditionalFormatting sqref="Q23:Q55">
    <cfRule type="expression" dxfId="126" priority="5">
      <formula>$Q23=$K23</formula>
    </cfRule>
  </conditionalFormatting>
  <conditionalFormatting sqref="R23:R55">
    <cfRule type="expression" dxfId="125" priority="3">
      <formula>$R23=$K23</formula>
    </cfRule>
  </conditionalFormatting>
  <conditionalFormatting sqref="S23:S55">
    <cfRule type="expression" dxfId="124" priority="1">
      <formula>$S23=$K23</formula>
    </cfRule>
  </conditionalFormatting>
  <dataValidations count="37">
    <dataValidation allowBlank="1" showInputMessage="1" showErrorMessage="1" promptTitle="Sheet Name" prompt="The name of the pricing sheet from the pricing book." sqref="C22" xr:uid="{C272805D-5D54-428A-8814-7CA2C8C4186C}"/>
    <dataValidation allowBlank="1" showInputMessage="1" showErrorMessage="1" promptTitle="URN" prompt="This is the URN from the pricing book." sqref="E22" xr:uid="{F01F2603-BD4A-47F9-BD86-711AA58C6C3F}"/>
    <dataValidation allowBlank="1" showInputMessage="1" showErrorMessage="1" promptTitle="Item Field 1" prompt="The value of the descriptive column chosen as Item Field 1 for each pricing sheet." sqref="F22" xr:uid="{964A5063-ADD0-420A-9787-0959CCF308C6}"/>
    <dataValidation allowBlank="1" showInputMessage="1" showErrorMessage="1" promptTitle="Item Field 2" prompt="The value of the descriptive column chosen as Item Field 2 for each pricing sheet." sqref="G22" xr:uid="{3165F87D-6822-4DB3-B65A-9F90FED76317}"/>
    <dataValidation allowBlank="1" showInputMessage="1" showErrorMessage="1" promptTitle="Item Field 3" prompt="The value of the descriptive column chosen as Item Field 3 for each pricing sheet." sqref="H22" xr:uid="{C4C3A815-8932-4E30-AC6C-7D1BE426BAE8}"/>
    <dataValidation allowBlank="1" showInputMessage="1" showErrorMessage="1" promptTitle="Pricing Column" prompt="This corresponds to the pricing columns from within the various pricing sheets, consolidated as rows." sqref="D22" xr:uid="{86234800-FFC0-4207-BC42-F43644D5CEBD}"/>
    <dataValidation allowBlank="1" showInputMessage="1" showErrorMessage="1" promptTitle="Quantity" prompt="The quantity for this line item. For a pricing column which corresponds to a &quot;Total Price&quot;, this will be 1." sqref="I22" xr:uid="{361249CA-3BD0-4C33-AB4B-BE9B9D796935}"/>
    <dataValidation allowBlank="1" showInputMessage="1" showErrorMessage="1" promptTitle="Baseline Spend" prompt="=[Quantity] * [Baseline Unit Price]_x000a_When the pricing column is a &quot;Total Price&quot;, or no quantities are available, this will be equal to the [Baseline Unit Price]._x000a_" sqref="J22" xr:uid="{53B8A823-C77C-4CD9-875A-D31B2C5F5849}"/>
    <dataValidation allowBlank="1" showInputMessage="1" showErrorMessage="1" promptTitle="Line Item Incumbent" prompt="This column is the name of the incumbent supplier for this line item." sqref="K22" xr:uid="{7129D2A8-D015-4FBD-B981-F5D60E8290D5}"/>
    <dataValidation allowBlank="1" showInputMessage="1" showErrorMessage="1" prompt="The bid validity of the line item incumbent bid. It is either &quot;Valid Bid&quot;, &quot;Outlier Bid&quot; or &quot;No Bid&quot;." sqref="L22" xr:uid="{281C97E5-3905-458E-AB2A-DF733631C58F}"/>
    <dataValidation allowBlank="1" showInputMessage="1" showErrorMessage="1" prompt="=([Baseline Unit Price] - [Line Item Incumbent Bid Unit Price]) / [Baseline Unit Price]" sqref="M22" xr:uid="{5B0E8A64-CCB3-46E7-8F30-F7AFA0A50DF1}"/>
    <dataValidation allowBlank="1" showInputMessage="1" showErrorMessage="1" prompt="=IF([Line Item Incumbent Bid Unit Price])  = &quot;No Bid&quot;, 0, ([Baseline Unit Price] - [Line Item Incumbent Bid Unit Price]) * [Quantity])" sqref="N22" xr:uid="{EE5F047A-64BE-4428-9394-3CBD8B0FDD5D}"/>
    <dataValidation allowBlank="1" showInputMessage="1" showErrorMessage="1" prompt="The rank 1 supplier by savings vs. the baseline, only looking at valid bids." sqref="O22" xr:uid="{42E660A4-B057-4E12-8331-0B318A2B4CD8}"/>
    <dataValidation allowBlank="1" showInputMessage="1" showErrorMessage="1" prompt="The rank 2 supplier by savings vs. the baseline, only looking at valid bids." sqref="P22" xr:uid="{8D980F8D-5389-4AA6-B108-503863D3BD3B}"/>
    <dataValidation allowBlank="1" showInputMessage="1" showErrorMessage="1" prompt="The rank 3 supplier by savings vs. the baseline, only looking at valid bids." sqref="Q22" xr:uid="{60EC9AE3-7244-4188-A4D5-29415140BEC5}"/>
    <dataValidation allowBlank="1" showInputMessage="1" showErrorMessage="1" prompt="The rank 4 supplier by savings vs. the baseline, only looking at valid bids." sqref="R22" xr:uid="{D1B0EC6B-D1A6-45A1-9020-0A35484B4A6C}"/>
    <dataValidation allowBlank="1" showInputMessage="1" showErrorMessage="1" prompt="The rank 5 supplier by savings vs. the baseline, only looking at valid bids." sqref="S22" xr:uid="{DC67E5AA-C4C7-4038-B398-6237846FF35C}"/>
    <dataValidation allowBlank="1" showInputMessage="1" showErrorMessage="1" prompt="The rank 1 supplier's savings vs. the baseline, only looking at valid bids." sqref="T22" xr:uid="{FF98465C-0437-44D6-8976-E00560AFD189}"/>
    <dataValidation allowBlank="1" showInputMessage="1" showErrorMessage="1" prompt="The rank 2 supplier's savings vs. the baseline, only looking at valid bids." sqref="U22" xr:uid="{A64CC1A2-898E-480A-85DC-56DAAD54A571}"/>
    <dataValidation allowBlank="1" showInputMessage="1" showErrorMessage="1" prompt="The rank 3 supplier's savings vs. the baseline, only looking at valid bids." sqref="V22" xr:uid="{8D36FB61-9164-4924-9265-8B9CD433DA1F}"/>
    <dataValidation allowBlank="1" showInputMessage="1" showErrorMessage="1" prompt="The rank 4 supplier's savings vs. the baseline, only looking at valid bids." sqref="W22" xr:uid="{FC6B108C-B485-40C9-AD32-669E8FB40862}"/>
    <dataValidation allowBlank="1" showInputMessage="1" showErrorMessage="1" prompt="The rank 5 supplier's savings vs. the baseline, only looking at valid bids." sqref="X22" xr:uid="{5B1D557C-CF25-4AB0-A6E7-D543CE52C104}"/>
    <dataValidation allowBlank="1" showInputMessage="1" showErrorMessage="1" promptTitle="Selected Supplier 1" prompt="This column contains a dropdown allowing you to choose the first selected supplier." sqref="Y22" xr:uid="{8C630A29-A4A1-498A-9D0A-F8740636D3B9}"/>
    <dataValidation allowBlank="1" showInputMessage="1" showErrorMessage="1" promptTitle="Selected Supplier 1 Allocation" prompt="This column allows you to allocate baseline spend to the first selected supplier." sqref="Z22" xr:uid="{812033A8-B25B-4CF7-A1D7-6C0984BE2AB0}"/>
    <dataValidation allowBlank="1" showInputMessage="1" showErrorMessage="1" promptTitle="Selected Supplier 1 Type" prompt="This column tells you the supplier type of your first selected supplier." sqref="AA22" xr:uid="{8377F297-8929-4D30-BD3A-93E4BE8EB373}"/>
    <dataValidation allowBlank="1" showInputMessage="1" showErrorMessage="1" promptTitle="Selected Supplier 1 Savings" prompt="This column shows the savings for the first selcted supplier, including the % allocation." sqref="AB22" xr:uid="{8E759D79-7A46-4E25-AA38-D19087585068}"/>
    <dataValidation allowBlank="1" showInputMessage="1" showErrorMessage="1" promptTitle="Selected Supplier 2" prompt="This column contains a dropdown allowing you to choose the second selected supplier." sqref="AC22" xr:uid="{E0751C35-C04C-4A24-A4A4-8619CE11CA46}"/>
    <dataValidation allowBlank="1" showInputMessage="1" showErrorMessage="1" promptTitle="Selected Supplier 2 Allocation" prompt="This column allows you to allocate baseline spend to the second selected supplier." sqref="AD22" xr:uid="{6964B07B-1FB6-4C50-BCE3-B3CD3A79F8A8}"/>
    <dataValidation allowBlank="1" showInputMessage="1" showErrorMessage="1" promptTitle="Selected Supplier 2 Type" prompt="This column tells you the supplier type of your second selected supplier." sqref="AE22" xr:uid="{8CB4589B-0106-474F-9FB2-E45968085621}"/>
    <dataValidation allowBlank="1" showInputMessage="1" showErrorMessage="1" promptTitle="Selected Supplier 2 Savings" prompt="This column shows the savings for the second selcted supplier, including the % allocation." sqref="AF22" xr:uid="{01D1A16B-4FF6-4353-BB91-46BCE14BB815}"/>
    <dataValidation allowBlank="1" showInputMessage="1" showErrorMessage="1" promptTitle="Supplier Change" prompt="This column tells you if suppliers other than the line item incumbent have been selected." sqref="AG22" xr:uid="{2CD0880D-A31B-46EB-B18E-B7ED60E011DF}"/>
    <dataValidation allowBlank="1" showInputMessage="1" showErrorMessage="1" promptTitle="Allocation Checksum" prompt="This column flags if the total allocation is greater than 100%, or if not all the baseline spend has been allocated." sqref="AH22" xr:uid="{C29FCC64-9EC5-4856-AAB5-4B9290A8EDF2}"/>
    <dataValidation allowBlank="1" showInputMessage="1" showErrorMessage="1" promptTitle="Selected Savings" prompt="The sum of the savings that result from the bespoke allocation." sqref="AJ22" xr:uid="{C97CD6A6-E892-43F2-BF18-D85984EF46F6}"/>
    <dataValidation allowBlank="1" showInputMessage="1" showErrorMessage="1" promptTitle="Comments" prompt="This column allows you to track the reasoning behind the supplier allocation." sqref="AK22" xr:uid="{39220A89-C9DB-4A55-92A9-517F579ECC29}"/>
    <dataValidation allowBlank="1" showInputMessage="1" showErrorMessage="1" promptTitle="Placeholder Column" prompt="This column is used a placeholder to separate database content from user content. Columns can be added to the Excel table to the right of this column, and any formulas (and formatting) added here will be preserved through refreshes." sqref="AP22" xr:uid="{B0F2C270-EFB6-4BE5-9BD8-AED12007BF5C}"/>
    <dataValidation type="decimal" allowBlank="1" showInputMessage="1" showErrorMessage="1" sqref="Z23:Z55 AD23:AD55" xr:uid="{717501FA-80AC-448D-8B9F-137D28C44878}">
      <formula1>0</formula1>
      <formula2>1</formula2>
    </dataValidation>
    <dataValidation allowBlank="1" showInputMessage="1" showErrorMessage="1" promptTitle="Column Identities" prompt="Adjust the yellow dropdown cell to show the original column names for the basket levels and item field selections." sqref="D21" xr:uid="{74C3AC75-11F6-4152-9E9A-439BE1875279}"/>
  </dataValidations>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0" id="{32D1C150-5648-4C4B-B4E7-09F48D27BB8F}">
            <xm:f xml:space="preserve"> "Incumbent" = INDEX('0b. General Settings'!$E$23:$E$31,MATCH($O23,'0b. General Settings'!$B$23:$B$31,0))</xm:f>
            <x14:dxf>
              <font>
                <b/>
                <i val="0"/>
                <color rgb="FF00B050"/>
              </font>
              <fill>
                <patternFill>
                  <fgColor indexed="64"/>
                  <bgColor indexed="65"/>
                </patternFill>
              </fill>
            </x14:dxf>
          </x14:cfRule>
          <xm:sqref>O23:O55</xm:sqref>
        </x14:conditionalFormatting>
        <x14:conditionalFormatting xmlns:xm="http://schemas.microsoft.com/office/excel/2006/main">
          <x14:cfRule type="expression" priority="8" id="{95F079E0-0357-48D3-814F-8090167E9484}">
            <xm:f xml:space="preserve"> "Incumbent" = INDEX('0b. General Settings'!$E$23:$E$31,MATCH($P23,'0b. General Settings'!$B$23:$B$31,0))</xm:f>
            <x14:dxf>
              <font>
                <b/>
                <i val="0"/>
                <color rgb="FF00B050"/>
              </font>
              <fill>
                <patternFill>
                  <fgColor indexed="64"/>
                  <bgColor indexed="65"/>
                </patternFill>
              </fill>
            </x14:dxf>
          </x14:cfRule>
          <xm:sqref>P23:P55</xm:sqref>
        </x14:conditionalFormatting>
        <x14:conditionalFormatting xmlns:xm="http://schemas.microsoft.com/office/excel/2006/main">
          <x14:cfRule type="expression" priority="6" id="{6026EF2D-337D-43EF-9060-197223F10FD3}">
            <xm:f xml:space="preserve"> "Incumbent" = INDEX('0b. General Settings'!$E$23:$E$31,MATCH($Q23,'0b. General Settings'!$B$23:$B$31,0))</xm:f>
            <x14:dxf>
              <font>
                <b/>
                <i val="0"/>
                <color rgb="FF00B050"/>
              </font>
              <fill>
                <patternFill>
                  <fgColor indexed="64"/>
                  <bgColor indexed="65"/>
                </patternFill>
              </fill>
            </x14:dxf>
          </x14:cfRule>
          <xm:sqref>Q23:Q55</xm:sqref>
        </x14:conditionalFormatting>
        <x14:conditionalFormatting xmlns:xm="http://schemas.microsoft.com/office/excel/2006/main">
          <x14:cfRule type="expression" priority="4" id="{A4F6B5F0-A1B6-4601-95DF-62DDB658A574}">
            <xm:f xml:space="preserve"> "Incumbent" = INDEX('0b. General Settings'!$E$23:$E$31,MATCH($R23,'0b. General Settings'!$B$23:$B$31,0))</xm:f>
            <x14:dxf>
              <font>
                <b/>
                <i val="0"/>
                <color rgb="FF00B050"/>
              </font>
              <fill>
                <patternFill>
                  <fgColor indexed="64"/>
                  <bgColor indexed="65"/>
                </patternFill>
              </fill>
            </x14:dxf>
          </x14:cfRule>
          <xm:sqref>R23:R55</xm:sqref>
        </x14:conditionalFormatting>
        <x14:conditionalFormatting xmlns:xm="http://schemas.microsoft.com/office/excel/2006/main">
          <x14:cfRule type="expression" priority="2" id="{75303796-402D-48F2-844D-6386AA8B6ABC}">
            <xm:f xml:space="preserve"> "Incumbent" = INDEX('0b. General Settings'!$E$23:$E$31,MATCH($S23,'0b. General Settings'!$B$23:$B$31,0))</xm:f>
            <x14:dxf>
              <font>
                <b/>
                <i val="0"/>
                <color rgb="FF00B050"/>
              </font>
              <fill>
                <patternFill>
                  <fgColor indexed="64"/>
                  <bgColor indexed="65"/>
                </patternFill>
              </fill>
            </x14:dxf>
          </x14:cfRule>
          <xm:sqref>S23:S55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BABED57-4C4D-48ED-B023-D9EC7DF9F4E6}">
          <x14:formula1>
            <xm:f>_data_validations!$G$2:$G$9</xm:f>
          </x14:formula1>
          <xm:sqref>Y23:Y55 AC23:AC55</xm:sqref>
        </x14:dataValidation>
        <x14:dataValidation type="list" allowBlank="1" showInputMessage="1" showErrorMessage="1" xr:uid="{5BEC1B64-0F33-4AA2-B306-6D78F2889A3F}">
          <x14:formula1>
            <xm:f>_data_validations!$H$2</xm:f>
          </x14:formula1>
          <xm:sqref>E21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E23C6-9366-4FED-825D-8A40F6C9586F}">
  <sheetPr codeName="Sheet29">
    <tabColor rgb="FF0F243E"/>
  </sheetPr>
  <dimension ref="B2:B4"/>
  <sheetViews>
    <sheetView showGridLines="0" zoomScale="70" zoomScaleNormal="70" workbookViewId="0"/>
  </sheetViews>
  <sheetFormatPr defaultColWidth="3.109375" defaultRowHeight="14.4" x14ac:dyDescent="0.3"/>
  <cols>
    <col min="1" max="1" width="3.109375" customWidth="1"/>
    <col min="2" max="2" width="8.88671875" customWidth="1"/>
  </cols>
  <sheetData>
    <row r="2" spans="2:2" ht="25.2" x14ac:dyDescent="0.5">
      <c r="B2" s="90" t="s">
        <v>369</v>
      </c>
    </row>
    <row r="4" spans="2:2" ht="17.399999999999999" x14ac:dyDescent="0.35">
      <c r="B4" s="91" t="s">
        <v>1445</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F3967-1000-4B9E-81C5-349D4FD591AD}">
  <sheetPr codeName="Sheet31">
    <tabColor rgb="FF0F243E"/>
  </sheetPr>
  <dimension ref="B2:J37"/>
  <sheetViews>
    <sheetView showGridLines="0" zoomScale="70" zoomScaleNormal="70" workbookViewId="0">
      <selection activeCell="F11" sqref="F11"/>
    </sheetView>
  </sheetViews>
  <sheetFormatPr defaultColWidth="3.109375" defaultRowHeight="14.4" x14ac:dyDescent="0.3"/>
  <cols>
    <col min="1" max="1" width="3.109375" customWidth="1"/>
    <col min="2" max="7" width="30.77734375" customWidth="1"/>
    <col min="8" max="8" width="21.5546875" customWidth="1"/>
    <col min="9" max="9" width="30.77734375" customWidth="1"/>
    <col min="10" max="10" width="29.5546875" customWidth="1"/>
  </cols>
  <sheetData>
    <row r="2" spans="2:2" ht="25.2" x14ac:dyDescent="0.5">
      <c r="B2" s="90" t="s">
        <v>369</v>
      </c>
    </row>
    <row r="4" spans="2:2" ht="17.399999999999999" x14ac:dyDescent="0.35">
      <c r="B4" s="91" t="s">
        <v>1447</v>
      </c>
    </row>
    <row r="21" spans="2:10" ht="17.399999999999999" x14ac:dyDescent="0.3">
      <c r="B21" s="80" t="s">
        <v>872</v>
      </c>
    </row>
    <row r="22" spans="2:10" ht="15.6" x14ac:dyDescent="0.3">
      <c r="B22" s="42" t="s">
        <v>874</v>
      </c>
      <c r="C22" s="79" t="s">
        <v>876</v>
      </c>
      <c r="D22" s="82" t="s">
        <v>873</v>
      </c>
    </row>
    <row r="23" spans="2:10" ht="57.6" x14ac:dyDescent="0.3">
      <c r="B23" s="13" t="s">
        <v>2841</v>
      </c>
      <c r="C23" s="83" t="s">
        <v>2842</v>
      </c>
      <c r="D23" s="161">
        <v>0</v>
      </c>
    </row>
    <row r="24" spans="2:10" ht="43.2" x14ac:dyDescent="0.3">
      <c r="B24" s="12" t="s">
        <v>2843</v>
      </c>
      <c r="C24" s="84" t="s">
        <v>2844</v>
      </c>
      <c r="D24" s="85">
        <v>365</v>
      </c>
    </row>
    <row r="28" spans="2:10" ht="17.399999999999999" x14ac:dyDescent="0.3">
      <c r="B28" s="80" t="s">
        <v>877</v>
      </c>
    </row>
    <row r="29" spans="2:10" ht="31.2" x14ac:dyDescent="0.3">
      <c r="B29" s="81" t="s">
        <v>428</v>
      </c>
      <c r="C29" s="82" t="s">
        <v>882</v>
      </c>
      <c r="D29" s="82" t="s">
        <v>884</v>
      </c>
      <c r="E29" s="82" t="s">
        <v>878</v>
      </c>
      <c r="F29" s="82" t="s">
        <v>887</v>
      </c>
      <c r="G29" s="82" t="s">
        <v>879</v>
      </c>
      <c r="H29" s="82" t="s">
        <v>890</v>
      </c>
      <c r="I29" s="79" t="s">
        <v>881</v>
      </c>
      <c r="J29" s="79" t="s">
        <v>589</v>
      </c>
    </row>
    <row r="30" spans="2:10" ht="28.8" x14ac:dyDescent="0.3">
      <c r="B30" s="87" t="s">
        <v>246</v>
      </c>
      <c r="C30" s="87">
        <v>0</v>
      </c>
      <c r="D30" s="87">
        <v>0</v>
      </c>
      <c r="E30" s="164">
        <v>0</v>
      </c>
      <c r="F30" s="87">
        <v>0</v>
      </c>
      <c r="G30" s="164">
        <v>0</v>
      </c>
      <c r="H30" s="85"/>
      <c r="I30" s="162">
        <f>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f>
        <v>0</v>
      </c>
      <c r="J30" s="13" t="s">
        <v>1552</v>
      </c>
    </row>
    <row r="31" spans="2:10" ht="28.8" x14ac:dyDescent="0.3">
      <c r="B31" s="87" t="s">
        <v>249</v>
      </c>
      <c r="C31" s="87">
        <v>0</v>
      </c>
      <c r="D31" s="87">
        <v>0</v>
      </c>
      <c r="E31" s="164">
        <v>0</v>
      </c>
      <c r="F31" s="87">
        <v>0</v>
      </c>
      <c r="G31" s="164">
        <v>0</v>
      </c>
      <c r="H31" s="85"/>
      <c r="I31" s="163">
        <f>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f>
        <v>0</v>
      </c>
      <c r="J31" s="12" t="s">
        <v>1552</v>
      </c>
    </row>
    <row r="32" spans="2:10" ht="28.8" x14ac:dyDescent="0.3">
      <c r="B32" s="87" t="s">
        <v>251</v>
      </c>
      <c r="C32" s="87">
        <v>0</v>
      </c>
      <c r="D32" s="87">
        <v>0</v>
      </c>
      <c r="E32" s="164">
        <v>0</v>
      </c>
      <c r="F32" s="87">
        <v>0</v>
      </c>
      <c r="G32" s="164">
        <v>0</v>
      </c>
      <c r="H32" s="85"/>
      <c r="I32" s="163">
        <f>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f>
        <v>0</v>
      </c>
      <c r="J32" s="12" t="s">
        <v>1552</v>
      </c>
    </row>
    <row r="33" spans="2:10" ht="28.8" x14ac:dyDescent="0.3">
      <c r="B33" s="87" t="s">
        <v>254</v>
      </c>
      <c r="C33" s="87">
        <v>0</v>
      </c>
      <c r="D33" s="87">
        <v>0</v>
      </c>
      <c r="E33" s="164">
        <v>0</v>
      </c>
      <c r="F33" s="87">
        <v>0</v>
      </c>
      <c r="G33" s="164">
        <v>0</v>
      </c>
      <c r="H33" s="85"/>
      <c r="I33" s="163">
        <f>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f>
        <v>0</v>
      </c>
      <c r="J33" s="12" t="s">
        <v>1552</v>
      </c>
    </row>
    <row r="34" spans="2:10" ht="28.8" x14ac:dyDescent="0.3">
      <c r="B34" s="87" t="s">
        <v>256</v>
      </c>
      <c r="C34" s="87">
        <v>0</v>
      </c>
      <c r="D34" s="87">
        <v>0</v>
      </c>
      <c r="E34" s="164">
        <v>0</v>
      </c>
      <c r="F34" s="87">
        <v>0</v>
      </c>
      <c r="G34" s="164">
        <v>0</v>
      </c>
      <c r="H34" s="85"/>
      <c r="I34" s="163">
        <f>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f>
        <v>0</v>
      </c>
      <c r="J34" s="12" t="s">
        <v>1552</v>
      </c>
    </row>
    <row r="35" spans="2:10" ht="28.8" x14ac:dyDescent="0.3">
      <c r="B35" s="87" t="s">
        <v>259</v>
      </c>
      <c r="C35" s="87">
        <v>0</v>
      </c>
      <c r="D35" s="87">
        <v>0</v>
      </c>
      <c r="E35" s="164">
        <v>0</v>
      </c>
      <c r="F35" s="87">
        <v>0</v>
      </c>
      <c r="G35" s="164">
        <v>0</v>
      </c>
      <c r="H35" s="85"/>
      <c r="I35" s="163">
        <f>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f>
        <v>0</v>
      </c>
      <c r="J35" s="12" t="s">
        <v>1552</v>
      </c>
    </row>
    <row r="36" spans="2:10" ht="28.8" x14ac:dyDescent="0.3">
      <c r="B36" s="87" t="s">
        <v>260</v>
      </c>
      <c r="C36" s="87">
        <v>0</v>
      </c>
      <c r="D36" s="87">
        <v>0</v>
      </c>
      <c r="E36" s="164">
        <v>0</v>
      </c>
      <c r="F36" s="87">
        <v>0</v>
      </c>
      <c r="G36" s="164">
        <v>0</v>
      </c>
      <c r="H36" s="85"/>
      <c r="I36" s="163">
        <f>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f>
        <v>0</v>
      </c>
      <c r="J36" s="12" t="s">
        <v>1552</v>
      </c>
    </row>
    <row r="37" spans="2:10" ht="28.8" x14ac:dyDescent="0.3">
      <c r="B37" s="87" t="s">
        <v>262</v>
      </c>
      <c r="C37" s="87">
        <v>0</v>
      </c>
      <c r="D37" s="87">
        <v>0</v>
      </c>
      <c r="E37" s="164">
        <v>0</v>
      </c>
      <c r="F37" s="87">
        <v>0</v>
      </c>
      <c r="G37" s="164">
        <v>0</v>
      </c>
      <c r="H37" s="85"/>
      <c r="I37" s="163">
        <f>IFERROR((Client_WACC/WACC_Day_Period)*(_Payment_Terms_[[#This Row],[Current Payment Terms Days]]-_xlfn.IFS(_Payment_Terms_[[#This Row],[Chosen Option]]= "Option 1", _Payment_Terms_[[#This Row],[Payment Terms Option 1 Days]], _Payment_Terms_[[#This Row],[Chosen Option]]= "Option 2", _Payment_Terms_[[#This Row],[Payment Terms Option 2 Days]], _Payment_Terms_[[#This Row],[Chosen Option]]= "", 0)), 0)</f>
        <v>0</v>
      </c>
      <c r="J37" s="12" t="s">
        <v>1552</v>
      </c>
    </row>
  </sheetData>
  <dataValidations count="18">
    <dataValidation allowBlank="1" showInputMessage="1" showErrorMessage="1" promptTitle="Parameter Description" sqref="B22" xr:uid="{748D91EF-97FC-4644-A438-0C7A0431FBE4}"/>
    <dataValidation allowBlank="1" showInputMessage="1" showErrorMessage="1" promptTitle="Parameter Name" sqref="C22" xr:uid="{DEFEB4A9-778E-46E1-AAE5-90611489BC02}"/>
    <dataValidation allowBlank="1" showInputMessage="1" showErrorMessage="1" promptTitle="Value" sqref="D22" xr:uid="{7C8AA7BE-68EB-440D-93A2-DD29357496C7}"/>
    <dataValidation type="decimal" allowBlank="1" showInputMessage="1" showErrorMessage="1" sqref="D23" xr:uid="{6C8CEC32-21AA-4B4E-8C77-556BBC19650C}">
      <formula1>0</formula1>
      <formula2>1</formula2>
    </dataValidation>
    <dataValidation type="decimal" operator="greaterThanOrEqual" allowBlank="1" showInputMessage="1" showErrorMessage="1" sqref="D24" xr:uid="{4A486723-2494-4C68-997B-61115EFAC5FB}">
      <formula1>1</formula1>
    </dataValidation>
    <dataValidation allowBlank="1" showInputMessage="1" showErrorMessage="1" promptTitle="Bidder Name" prompt="Initially auto-populated when the tool is configured. You can add extra rows when new bidders are added to the tool." sqref="B29" xr:uid="{1AA0AAA7-8EDA-4EEB-9A10-96E9C7380839}"/>
    <dataValidation allowBlank="1" showInputMessage="1" showErrorMessage="1" promptTitle="Current Payment Terms Days" prompt="You can enter the current payment terms number that the bidders have with the client." sqref="C29" xr:uid="{3B1080B8-05C0-4C5A-86DC-86EDBD69D7BB}"/>
    <dataValidation allowBlank="1" showInputMessage="1" showErrorMessage="1" promptTitle="Payment Terms Option 1 Days" prompt="An first payment terms option that has been suggested by either the client or Efficio." sqref="D29" xr:uid="{1BCF8B8F-14BD-4E50-81A7-42121A8F7DB8}"/>
    <dataValidation allowBlank="1" showInputMessage="1" showErrorMessage="1" prompt="A % modifier to awarded spend that reflects the benefit or detriment of the first payment terms option (-ve is benefit, +ve is detriment)." sqref="E29" xr:uid="{45A5AAD2-E5F8-4F2C-A980-F9FCE085E5EC}"/>
    <dataValidation allowBlank="1" showInputMessage="1" showErrorMessage="1" promptTitle="Payment Terms Option 2 Days" prompt="An second payment terms option that has been suggested by either the client or Efficio." sqref="F29" xr:uid="{93697DD4-5D7B-4BCB-A8BA-FBF91B2476E1}"/>
    <dataValidation allowBlank="1" showInputMessage="1" showErrorMessage="1" prompt="A % modifier to awarded spend that reflects the benefit or detriment of the second payment terms option (-ve is benefit, +ve is detriment)." sqref="G29" xr:uid="{C069788A-463C-4E50-8E2E-22617C181D0B}"/>
    <dataValidation allowBlank="1" showInputMessage="1" showErrorMessage="1" promptTitle="Chosen Option" sqref="H29" xr:uid="{2D93B971-AFB3-4C46-8D18-9DD4AE4D74FD}"/>
    <dataValidation allowBlank="1" showInputMessage="1" showErrorMessage="1" promptTitle="WACC Benefit Or Detriment" prompt="The benefit or detriment to the clients WACC incorperating the change in payment terms." sqref="I29" xr:uid="{0E92F060-0432-48D4-9870-0B62B2B4A1C3}"/>
    <dataValidation allowBlank="1" showInputMessage="1" showErrorMessage="1" promptTitle="Placeholder Column" prompt="This column is used a placeholder to separate database content from user content. Columns can be added to the Excel table to the right of this column, and any formulas (and formatting) added here will be preserved through refreshes." sqref="J29" xr:uid="{A6E2DA0B-0C8D-4C69-86F1-0E5FC26DCDFA}"/>
    <dataValidation type="decimal" operator="greaterThanOrEqual" allowBlank="1" showInputMessage="1" showErrorMessage="1" sqref="C30:C37 D30:D37 F30:F37" xr:uid="{AB83D509-6A27-49F0-8781-F819A69DD47E}">
      <formula1>0</formula1>
    </dataValidation>
    <dataValidation type="decimal" operator="greaterThanOrEqual" allowBlank="1" showInputMessage="1" showErrorMessage="1" sqref="E30:E37" xr:uid="{289045DC-50E6-4027-9D97-4A1DC93833E5}">
      <formula1>-1</formula1>
    </dataValidation>
    <dataValidation type="decimal" allowBlank="1" showInputMessage="1" showErrorMessage="1" sqref="G30:G37" xr:uid="{E80B542F-4A86-4771-966C-EB8DE38870B2}">
      <formula1>-1</formula1>
      <formula2>1</formula2>
    </dataValidation>
    <dataValidation type="list" allowBlank="1" showInputMessage="1" showErrorMessage="1" sqref="H30:H37" xr:uid="{C4B341E7-3EF0-4D67-AF13-ED49B5E563E8}">
      <formula1>"Option 1,Option 2"</formula1>
    </dataValidation>
  </dataValidations>
  <pageMargins left="0.7" right="0.7" top="0.75" bottom="0.75" header="0.3" footer="0.3"/>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CD230-45A6-412A-B173-CE4F6399A4BB}">
  <sheetPr codeName="Sheet32">
    <tabColor rgb="FF0F243E"/>
  </sheetPr>
  <dimension ref="B2:L31"/>
  <sheetViews>
    <sheetView showGridLines="0" topLeftCell="A14" zoomScale="70" zoomScaleNormal="70" workbookViewId="0"/>
  </sheetViews>
  <sheetFormatPr defaultColWidth="3.109375" defaultRowHeight="14.4" x14ac:dyDescent="0.3"/>
  <cols>
    <col min="1" max="1" width="3.109375" customWidth="1"/>
    <col min="2" max="2" width="28.33203125" customWidth="1"/>
    <col min="3" max="3" width="25.21875" customWidth="1"/>
    <col min="4" max="4" width="21.109375" customWidth="1"/>
    <col min="5" max="5" width="20" customWidth="1"/>
    <col min="6" max="6" width="20.88671875" customWidth="1"/>
    <col min="7" max="12" width="30.77734375" customWidth="1"/>
  </cols>
  <sheetData>
    <row r="2" spans="2:2" ht="25.2" x14ac:dyDescent="0.5">
      <c r="B2" s="90" t="s">
        <v>369</v>
      </c>
    </row>
    <row r="4" spans="2:2" ht="17.399999999999999" x14ac:dyDescent="0.35">
      <c r="B4" s="91" t="s">
        <v>1449</v>
      </c>
    </row>
    <row r="19" spans="2:12" x14ac:dyDescent="0.3">
      <c r="B19" s="165" t="s">
        <v>1346</v>
      </c>
      <c r="C19" t="s">
        <v>2824</v>
      </c>
    </row>
    <row r="20" spans="2:12" x14ac:dyDescent="0.3">
      <c r="B20" s="165" t="s">
        <v>321</v>
      </c>
      <c r="C20" t="s">
        <v>1105</v>
      </c>
    </row>
    <row r="21" spans="2:12" ht="17.399999999999999" x14ac:dyDescent="0.3">
      <c r="B21" s="80" t="s">
        <v>971</v>
      </c>
    </row>
    <row r="22" spans="2:12" ht="43.2" x14ac:dyDescent="0.3">
      <c r="B22" s="166" t="s">
        <v>499</v>
      </c>
      <c r="C22" s="166" t="s">
        <v>521</v>
      </c>
      <c r="D22" s="166" t="s">
        <v>302</v>
      </c>
      <c r="E22" s="166" t="s">
        <v>813</v>
      </c>
      <c r="F22" s="102" t="s">
        <v>2873</v>
      </c>
      <c r="G22" s="102" t="s">
        <v>2894</v>
      </c>
      <c r="H22" s="102" t="s">
        <v>2895</v>
      </c>
      <c r="I22" s="102" t="s">
        <v>972</v>
      </c>
      <c r="J22" s="102" t="s">
        <v>2896</v>
      </c>
      <c r="K22" s="102" t="s">
        <v>2897</v>
      </c>
      <c r="L22" s="102" t="s">
        <v>973</v>
      </c>
    </row>
    <row r="23" spans="2:12" x14ac:dyDescent="0.3">
      <c r="B23" t="s">
        <v>304</v>
      </c>
      <c r="C23" t="s">
        <v>330</v>
      </c>
      <c r="D23" t="s">
        <v>2846</v>
      </c>
      <c r="E23" t="s">
        <v>2845</v>
      </c>
      <c r="F23" s="167">
        <v>85334.76</v>
      </c>
      <c r="G23" s="167">
        <v>0</v>
      </c>
      <c r="H23" s="167">
        <v>0</v>
      </c>
      <c r="I23" s="168">
        <v>0</v>
      </c>
      <c r="J23" s="167">
        <v>0</v>
      </c>
      <c r="K23" s="167">
        <v>0</v>
      </c>
      <c r="L23" s="168">
        <v>0</v>
      </c>
    </row>
    <row r="24" spans="2:12" x14ac:dyDescent="0.3">
      <c r="B24" t="s">
        <v>304</v>
      </c>
      <c r="C24" t="s">
        <v>330</v>
      </c>
      <c r="D24" t="s">
        <v>2846</v>
      </c>
      <c r="E24" t="s">
        <v>254</v>
      </c>
      <c r="F24" s="167">
        <v>25392.240000000002</v>
      </c>
      <c r="G24" s="167">
        <v>16645.570800000001</v>
      </c>
      <c r="H24" s="167">
        <v>8746.6692000000003</v>
      </c>
      <c r="I24" s="168">
        <v>0.34446229241689585</v>
      </c>
      <c r="J24" s="167">
        <v>16645.570800000001</v>
      </c>
      <c r="K24" s="167">
        <v>8746.6692000000003</v>
      </c>
      <c r="L24" s="168">
        <v>0.34446229241689585</v>
      </c>
    </row>
    <row r="25" spans="2:12" x14ac:dyDescent="0.3">
      <c r="B25" t="s">
        <v>304</v>
      </c>
      <c r="C25" t="s">
        <v>330</v>
      </c>
      <c r="D25" t="s">
        <v>2846</v>
      </c>
      <c r="E25" t="s">
        <v>256</v>
      </c>
      <c r="F25" s="167">
        <v>51775.466999999997</v>
      </c>
      <c r="G25" s="167">
        <v>24975.909299999999</v>
      </c>
      <c r="H25" s="167">
        <v>26799.557700000001</v>
      </c>
      <c r="I25" s="168">
        <v>0.51761112458918046</v>
      </c>
      <c r="J25" s="167">
        <v>24975.909299999999</v>
      </c>
      <c r="K25" s="167">
        <v>26799.557700000001</v>
      </c>
      <c r="L25" s="168">
        <v>0.51761112458918046</v>
      </c>
    </row>
    <row r="26" spans="2:12" x14ac:dyDescent="0.3">
      <c r="B26" t="s">
        <v>304</v>
      </c>
      <c r="C26" t="s">
        <v>330</v>
      </c>
      <c r="D26" t="s">
        <v>2846</v>
      </c>
      <c r="E26" t="s">
        <v>259</v>
      </c>
      <c r="F26" s="167">
        <v>528039.23400000005</v>
      </c>
      <c r="G26" s="167">
        <v>332688.82290000003</v>
      </c>
      <c r="H26" s="167">
        <v>195350.4111</v>
      </c>
      <c r="I26" s="168">
        <v>0.36995434907399322</v>
      </c>
      <c r="J26" s="167">
        <v>332688.82290000003</v>
      </c>
      <c r="K26" s="167">
        <v>195350.4111</v>
      </c>
      <c r="L26" s="168">
        <v>0.36995434907399322</v>
      </c>
    </row>
    <row r="27" spans="2:12" x14ac:dyDescent="0.3">
      <c r="B27" t="s">
        <v>304</v>
      </c>
      <c r="C27" t="s">
        <v>330</v>
      </c>
      <c r="D27" t="s">
        <v>2846</v>
      </c>
      <c r="E27" t="s">
        <v>260</v>
      </c>
      <c r="F27" s="167">
        <v>800557.66799999995</v>
      </c>
      <c r="G27" s="167">
        <v>617779.54799999995</v>
      </c>
      <c r="H27" s="167">
        <v>182778.12</v>
      </c>
      <c r="I27" s="168">
        <v>0.2283134960865805</v>
      </c>
      <c r="J27" s="167">
        <v>617779.54799999995</v>
      </c>
      <c r="K27" s="167">
        <v>182778.12</v>
      </c>
      <c r="L27" s="168">
        <v>0.2283134960865805</v>
      </c>
    </row>
    <row r="28" spans="2:12" x14ac:dyDescent="0.3">
      <c r="B28" t="s">
        <v>304</v>
      </c>
      <c r="C28" t="s">
        <v>330</v>
      </c>
      <c r="D28" t="s">
        <v>1531</v>
      </c>
      <c r="E28" t="s">
        <v>246</v>
      </c>
      <c r="F28" s="167">
        <v>376592.83199999999</v>
      </c>
      <c r="G28" s="167">
        <v>224872.14989999999</v>
      </c>
      <c r="H28" s="167">
        <v>151720.68210000001</v>
      </c>
      <c r="I28" s="168">
        <v>0.40287724355836918</v>
      </c>
      <c r="J28" s="167">
        <v>224872.14989999999</v>
      </c>
      <c r="K28" s="167">
        <v>151720.68210000001</v>
      </c>
      <c r="L28" s="168">
        <v>0.40287724355836918</v>
      </c>
    </row>
    <row r="29" spans="2:12" x14ac:dyDescent="0.3">
      <c r="B29" t="s">
        <v>304</v>
      </c>
      <c r="C29" t="s">
        <v>330</v>
      </c>
      <c r="D29" t="s">
        <v>1531</v>
      </c>
      <c r="E29" t="s">
        <v>249</v>
      </c>
      <c r="F29" s="167">
        <v>1606434.72</v>
      </c>
      <c r="G29" s="167">
        <v>1314345.4883999999</v>
      </c>
      <c r="H29" s="167">
        <v>292089.2316</v>
      </c>
      <c r="I29" s="168">
        <v>0.18182452605357036</v>
      </c>
      <c r="J29" s="167">
        <v>1314345.4883999999</v>
      </c>
      <c r="K29" s="167">
        <v>292089.2316</v>
      </c>
      <c r="L29" s="168">
        <v>0.18182452605357036</v>
      </c>
    </row>
    <row r="30" spans="2:12" x14ac:dyDescent="0.3">
      <c r="B30" t="s">
        <v>304</v>
      </c>
      <c r="C30" t="s">
        <v>330</v>
      </c>
      <c r="D30" t="s">
        <v>1531</v>
      </c>
      <c r="E30" t="s">
        <v>251</v>
      </c>
      <c r="F30" s="167">
        <v>2391877.6800000002</v>
      </c>
      <c r="G30" s="167">
        <v>1541759.8104000001</v>
      </c>
      <c r="H30" s="167">
        <v>850117.86959999998</v>
      </c>
      <c r="I30" s="168">
        <v>0.35541862224325782</v>
      </c>
      <c r="J30" s="167">
        <v>1541759.8104000001</v>
      </c>
      <c r="K30" s="167">
        <v>850117.86959999998</v>
      </c>
      <c r="L30" s="168">
        <v>0.35541862224325782</v>
      </c>
    </row>
    <row r="31" spans="2:12" x14ac:dyDescent="0.3">
      <c r="B31" t="s">
        <v>304</v>
      </c>
      <c r="C31" t="s">
        <v>330</v>
      </c>
      <c r="D31" t="s">
        <v>1531</v>
      </c>
      <c r="E31" t="s">
        <v>262</v>
      </c>
      <c r="F31" s="167">
        <v>3904.3215</v>
      </c>
      <c r="G31" s="167">
        <v>1882.3773000000001</v>
      </c>
      <c r="H31" s="167">
        <v>2021.9441999999999</v>
      </c>
      <c r="I31" s="168">
        <v>0.51787338721977683</v>
      </c>
      <c r="J31" s="167">
        <v>1882.3773000000001</v>
      </c>
      <c r="K31" s="167">
        <v>2021.9441999999999</v>
      </c>
      <c r="L31" s="168">
        <v>0.51787338721977683</v>
      </c>
    </row>
  </sheetData>
  <conditionalFormatting pivot="1" sqref="I23:I31">
    <cfRule type="cellIs" priority="5" stopIfTrue="1" operator="lessThan">
      <formula>0</formula>
    </cfRule>
  </conditionalFormatting>
  <conditionalFormatting pivot="1" sqref="I23:I31">
    <cfRule type="cellIs" dxfId="60" priority="4" operator="between">
      <formula>0</formula>
      <formula>0</formula>
    </cfRule>
  </conditionalFormatting>
  <conditionalFormatting pivot="1" sqref="L23:L31">
    <cfRule type="cellIs" priority="6" stopIfTrue="1" operator="lessThan">
      <formula>0</formula>
    </cfRule>
  </conditionalFormatting>
  <conditionalFormatting pivot="1" sqref="L23:L31">
    <cfRule type="cellIs" dxfId="59" priority="3" operator="between">
      <formula>0</formula>
      <formula>0</formula>
    </cfRule>
  </conditionalFormatting>
  <conditionalFormatting pivot="1" sqref="I23:I31">
    <cfRule type="cellIs" dxfId="58" priority="2" operator="equal">
      <formula>""</formula>
    </cfRule>
  </conditionalFormatting>
  <conditionalFormatting pivot="1" sqref="L23:L31">
    <cfRule type="cellIs" dxfId="57" priority="1" operator="equal">
      <formula>""</formula>
    </cfRule>
  </conditionalFormatting>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51AD-9F5C-4642-B976-78C04A8BF169}">
  <sheetPr codeName="Sheet33">
    <tabColor rgb="FF0F243E"/>
  </sheetPr>
  <dimension ref="B2:AF77"/>
  <sheetViews>
    <sheetView showGridLines="0" topLeftCell="A3" zoomScale="70" zoomScaleNormal="70" workbookViewId="0"/>
  </sheetViews>
  <sheetFormatPr defaultColWidth="3.109375" defaultRowHeight="14.4" x14ac:dyDescent="0.3"/>
  <cols>
    <col min="1" max="1" width="3.109375" customWidth="1"/>
    <col min="2" max="2" width="28.33203125" customWidth="1"/>
    <col min="3" max="3" width="12.33203125" customWidth="1"/>
    <col min="4" max="4" width="15.109375" customWidth="1"/>
    <col min="5" max="5" width="27.88671875" customWidth="1"/>
    <col min="6" max="6" width="30" customWidth="1"/>
    <col min="7" max="7" width="30.109375" customWidth="1"/>
    <col min="8" max="8" width="19.6640625" customWidth="1"/>
    <col min="9" max="9" width="18.88671875" customWidth="1"/>
    <col min="10" max="10" width="20.6640625" customWidth="1"/>
    <col min="11" max="11" width="15.5546875" customWidth="1"/>
    <col min="12" max="14" width="30.77734375" customWidth="1"/>
    <col min="15" max="15" width="28" customWidth="1"/>
    <col min="16" max="16" width="16" customWidth="1"/>
    <col min="17" max="18" width="30.77734375" customWidth="1"/>
    <col min="19" max="19" width="28.88671875" customWidth="1"/>
    <col min="20" max="20" width="30.5546875" customWidth="1"/>
    <col min="21" max="22" width="30.77734375" customWidth="1"/>
    <col min="23" max="23" width="23.44140625" customWidth="1"/>
    <col min="24" max="25" width="30.77734375" customWidth="1"/>
    <col min="26" max="26" width="14.21875" customWidth="1"/>
    <col min="27" max="31" width="30.77734375" customWidth="1"/>
    <col min="32" max="32" width="29.5546875" customWidth="1"/>
  </cols>
  <sheetData>
    <row r="2" spans="2:2" ht="25.2" x14ac:dyDescent="0.5">
      <c r="B2" s="90" t="s">
        <v>369</v>
      </c>
    </row>
    <row r="4" spans="2:2" ht="17.399999999999999" x14ac:dyDescent="0.35">
      <c r="B4" s="91" t="s">
        <v>1451</v>
      </c>
    </row>
    <row r="21" spans="2:32" ht="17.399999999999999" x14ac:dyDescent="0.3">
      <c r="B21" s="80" t="s">
        <v>892</v>
      </c>
    </row>
    <row r="22" spans="2:32" ht="46.8" x14ac:dyDescent="0.3">
      <c r="B22" s="42" t="s">
        <v>321</v>
      </c>
      <c r="C22" s="79" t="s">
        <v>499</v>
      </c>
      <c r="D22" s="79" t="s">
        <v>521</v>
      </c>
      <c r="E22" s="79" t="s">
        <v>362</v>
      </c>
      <c r="F22" s="79" t="s">
        <v>780</v>
      </c>
      <c r="G22" s="79" t="s">
        <v>1346</v>
      </c>
      <c r="H22" s="79" t="s">
        <v>813</v>
      </c>
      <c r="I22" s="79" t="s">
        <v>302</v>
      </c>
      <c r="J22" s="79" t="s">
        <v>317</v>
      </c>
      <c r="K22" s="79" t="s">
        <v>565</v>
      </c>
      <c r="L22" s="79" t="s">
        <v>897</v>
      </c>
      <c r="M22" s="79" t="s">
        <v>899</v>
      </c>
      <c r="N22" s="79" t="s">
        <v>903</v>
      </c>
      <c r="O22" s="79" t="s">
        <v>901</v>
      </c>
      <c r="P22" s="79" t="s">
        <v>904</v>
      </c>
      <c r="Q22" s="79" t="s">
        <v>906</v>
      </c>
      <c r="R22" s="79" t="s">
        <v>908</v>
      </c>
      <c r="S22" s="79" t="s">
        <v>882</v>
      </c>
      <c r="T22" s="79" t="s">
        <v>912</v>
      </c>
      <c r="U22" s="79" t="s">
        <v>914</v>
      </c>
      <c r="V22" s="79" t="s">
        <v>915</v>
      </c>
      <c r="W22" s="79" t="s">
        <v>916</v>
      </c>
      <c r="X22" s="79" t="s">
        <v>918</v>
      </c>
      <c r="Y22" s="79" t="s">
        <v>920</v>
      </c>
      <c r="Z22" s="79" t="s">
        <v>922</v>
      </c>
      <c r="AA22" s="79" t="s">
        <v>924</v>
      </c>
      <c r="AB22" s="79" t="s">
        <v>926</v>
      </c>
      <c r="AC22" s="79" t="s">
        <v>928</v>
      </c>
      <c r="AD22" s="79" t="s">
        <v>930</v>
      </c>
      <c r="AE22" s="79" t="s">
        <v>932</v>
      </c>
      <c r="AF22" s="79" t="s">
        <v>589</v>
      </c>
    </row>
    <row r="23" spans="2:32" ht="28.8" x14ac:dyDescent="0.3">
      <c r="B23" s="13" t="s">
        <v>1105</v>
      </c>
      <c r="C23" s="13" t="s">
        <v>304</v>
      </c>
      <c r="D23" s="13" t="s">
        <v>330</v>
      </c>
      <c r="E23" s="13" t="s">
        <v>2829</v>
      </c>
      <c r="F23" s="13" t="s">
        <v>2823</v>
      </c>
      <c r="G23" s="13" t="s">
        <v>2830</v>
      </c>
      <c r="H23" s="13" t="s">
        <v>259</v>
      </c>
      <c r="I23" s="13" t="s">
        <v>2846</v>
      </c>
      <c r="J23" s="13" t="s">
        <v>1532</v>
      </c>
      <c r="K23" s="115">
        <v>943814.63399999996</v>
      </c>
      <c r="L23" s="115">
        <v>732349.98690000002</v>
      </c>
      <c r="M23" s="115">
        <v>211464.6471</v>
      </c>
      <c r="N23" s="119">
        <v>0.22409999999999999</v>
      </c>
      <c r="O23" s="136">
        <v>5.8999999999999997E-2</v>
      </c>
      <c r="P23" s="115">
        <v>43208.6492</v>
      </c>
      <c r="Q23" s="115">
        <v>689141.33770000003</v>
      </c>
      <c r="R23" s="115">
        <v>254673.29629999999</v>
      </c>
      <c r="S23" s="13">
        <f>IFERROR(INDEX(_Payment_Terms_[Current Payment Terms Days],MATCH(_Aggregated_Award_Data_[[#This Row],[Awarded Supplier]],_Payment_Terms_[Bidder Name],0)),0)</f>
        <v>0</v>
      </c>
      <c r="T23" s="13" t="str">
        <f>IFERROR(IF(INDEX(_Payment_Terms_[Chosen Option],MATCH(_Aggregated_Award_Data_[[#This Row],[Awarded Supplier]],_Payment_Terms_[Bidder Name],0))=0,"",INDEX(_Payment_Terms_[Chosen Option],MATCH(_Aggregated_Award_Data_[[#This Row],[Awarded Supplier]],_Payment_Terms_[Bidder Name],0))),"")</f>
        <v/>
      </c>
      <c r="U23" s="13">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23" s="136">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23" s="115">
        <f>_Aggregated_Award_Data_[[#This Row],[Awarded Spend Excl Rebates, Payment Terms and WACC Savings]]*(-1*_Aggregated_Award_Data_[[#This Row],[Payment Terms Chosen Option Modifier %]])</f>
        <v>0</v>
      </c>
      <c r="X23" s="115">
        <f>_Aggregated_Award_Data_[[#This Row],[Awarded Spend Excl Rebates, Payment Terms and WACC Savings]]-_Aggregated_Award_Data_[[#This Row],[Payment Terms Savings]]</f>
        <v>732349.98690000002</v>
      </c>
      <c r="Y23" s="115">
        <f>_Aggregated_Award_Data_[[#This Row],[Awarded Savings Excl Rebates, Payment Terms and WACC Savings]]+_Aggregated_Award_Data_[[#This Row],[Payment Terms Savings]]</f>
        <v>211464.6471</v>
      </c>
      <c r="Z23" s="115">
        <f>IFERROR(-1*_Aggregated_Award_Data_[[#This Row],[Awarded Spend Excl Rebates, Payment Terms and WACC Savings]]*(Client_WACC/WACC_Day_Period)*(_Aggregated_Award_Data_[[#This Row],[Current Payment Terms Days]]-_Aggregated_Award_Data_[[#This Row],[Payment Terms Chosen Option Days]]), 0)</f>
        <v>0</v>
      </c>
      <c r="AA23" s="115">
        <f>_Aggregated_Award_Data_[[#This Row],[Awarded Spend Excl Rebates, Payment Terms and WACC Savings]]-_Aggregated_Award_Data_[[#This Row],[WACC Savings]]</f>
        <v>732349.98690000002</v>
      </c>
      <c r="AB23" s="115">
        <f>_Aggregated_Award_Data_[[#This Row],[Awarded Savings Excl Rebates, Payment Terms and WACC Savings]]+_Aggregated_Award_Data_[[#This Row],[WACC Savings]]</f>
        <v>211464.6471</v>
      </c>
      <c r="AC23" s="115">
        <f>_Aggregated_Award_Data_[[#This Row],[Awarded Spend Excl Rebates, Payment Terms and WACC Savings]]-_Aggregated_Award_Data_[[#This Row],[Payment Terms Savings]]-_Aggregated_Award_Data_[[#This Row],[WACC Savings]]</f>
        <v>732349.98690000002</v>
      </c>
      <c r="AD23" s="115">
        <f>_Aggregated_Award_Data_[[#This Row],[Awarded Savings Excl Rebates, Payment Terms and WACC Savings]]+_Aggregated_Award_Data_[[#This Row],[Payment Terms Savings]]+_Aggregated_Award_Data_[[#This Row],[WACC Savings]]</f>
        <v>211464.6471</v>
      </c>
      <c r="AE23" s="119">
        <f>(_Aggregated_Award_Data_[[#This Row],[Awarded Savings Incl Rebates, Payment Terms and WACC Savings]]+_Aggregated_Award_Data_[[#This Row],[Payment Terms Savings]]+_Aggregated_Award_Data_[[#This Row],[WACC Savings]])/_Aggregated_Award_Data_[[#This Row],[Baseline Spend]]</f>
        <v>0.22405315565386752</v>
      </c>
      <c r="AF23" s="13" t="s">
        <v>1552</v>
      </c>
    </row>
    <row r="24" spans="2:32" ht="28.8" x14ac:dyDescent="0.3">
      <c r="B24" s="12" t="s">
        <v>1105</v>
      </c>
      <c r="C24" s="12" t="s">
        <v>304</v>
      </c>
      <c r="D24" s="12" t="s">
        <v>330</v>
      </c>
      <c r="E24" s="12" t="s">
        <v>2829</v>
      </c>
      <c r="F24" s="12" t="s">
        <v>2823</v>
      </c>
      <c r="G24" s="12" t="s">
        <v>2830</v>
      </c>
      <c r="H24" s="12" t="s">
        <v>256</v>
      </c>
      <c r="I24" s="12" t="s">
        <v>2846</v>
      </c>
      <c r="J24" s="12" t="s">
        <v>2898</v>
      </c>
      <c r="K24" s="116">
        <v>55257.994500000001</v>
      </c>
      <c r="L24" s="116">
        <v>27220.5432</v>
      </c>
      <c r="M24" s="116">
        <v>28037.451300000001</v>
      </c>
      <c r="N24" s="120">
        <v>0.50739999999999996</v>
      </c>
      <c r="O24" s="137">
        <v>6.7000000000000002E-3</v>
      </c>
      <c r="P24" s="116">
        <v>182.3776</v>
      </c>
      <c r="Q24" s="116">
        <v>27038.1656</v>
      </c>
      <c r="R24" s="116">
        <v>28219.8289</v>
      </c>
      <c r="S24" s="12">
        <f>IFERROR(INDEX(_Payment_Terms_[Current Payment Terms Days],MATCH(_Aggregated_Award_Data_[[#This Row],[Awarded Supplier]],_Payment_Terms_[Bidder Name],0)),0)</f>
        <v>0</v>
      </c>
      <c r="T24" s="12" t="str">
        <f>IFERROR(IF(INDEX(_Payment_Terms_[Chosen Option],MATCH(_Aggregated_Award_Data_[[#This Row],[Awarded Supplier]],_Payment_Terms_[Bidder Name],0))=0,"",INDEX(_Payment_Terms_[Chosen Option],MATCH(_Aggregated_Award_Data_[[#This Row],[Awarded Supplier]],_Payment_Terms_[Bidder Name],0))),"")</f>
        <v/>
      </c>
      <c r="U24"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24"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24" s="116">
        <f>_Aggregated_Award_Data_[[#This Row],[Awarded Spend Excl Rebates, Payment Terms and WACC Savings]]*(-1*_Aggregated_Award_Data_[[#This Row],[Payment Terms Chosen Option Modifier %]])</f>
        <v>0</v>
      </c>
      <c r="X24" s="116">
        <f>_Aggregated_Award_Data_[[#This Row],[Awarded Spend Excl Rebates, Payment Terms and WACC Savings]]-_Aggregated_Award_Data_[[#This Row],[Payment Terms Savings]]</f>
        <v>27220.5432</v>
      </c>
      <c r="Y24" s="116">
        <f>_Aggregated_Award_Data_[[#This Row],[Awarded Savings Excl Rebates, Payment Terms and WACC Savings]]+_Aggregated_Award_Data_[[#This Row],[Payment Terms Savings]]</f>
        <v>28037.451300000001</v>
      </c>
      <c r="Z24" s="116">
        <f>IFERROR(-1*_Aggregated_Award_Data_[[#This Row],[Awarded Spend Excl Rebates, Payment Terms and WACC Savings]]*(Client_WACC/WACC_Day_Period)*(_Aggregated_Award_Data_[[#This Row],[Current Payment Terms Days]]-_Aggregated_Award_Data_[[#This Row],[Payment Terms Chosen Option Days]]), 0)</f>
        <v>0</v>
      </c>
      <c r="AA24" s="116">
        <f>_Aggregated_Award_Data_[[#This Row],[Awarded Spend Excl Rebates, Payment Terms and WACC Savings]]-_Aggregated_Award_Data_[[#This Row],[WACC Savings]]</f>
        <v>27220.5432</v>
      </c>
      <c r="AB24" s="116">
        <f>_Aggregated_Award_Data_[[#This Row],[Awarded Savings Excl Rebates, Payment Terms and WACC Savings]]+_Aggregated_Award_Data_[[#This Row],[WACC Savings]]</f>
        <v>28037.451300000001</v>
      </c>
      <c r="AC24" s="116">
        <f>_Aggregated_Award_Data_[[#This Row],[Awarded Spend Excl Rebates, Payment Terms and WACC Savings]]-_Aggregated_Award_Data_[[#This Row],[Payment Terms Savings]]-_Aggregated_Award_Data_[[#This Row],[WACC Savings]]</f>
        <v>27220.5432</v>
      </c>
      <c r="AD24" s="116">
        <f>_Aggregated_Award_Data_[[#This Row],[Awarded Savings Excl Rebates, Payment Terms and WACC Savings]]+_Aggregated_Award_Data_[[#This Row],[Payment Terms Savings]]+_Aggregated_Award_Data_[[#This Row],[WACC Savings]]</f>
        <v>28037.451300000001</v>
      </c>
      <c r="AE24" s="120">
        <f>(_Aggregated_Award_Data_[[#This Row],[Awarded Savings Incl Rebates, Payment Terms and WACC Savings]]+_Aggregated_Award_Data_[[#This Row],[Payment Terms Savings]]+_Aggregated_Award_Data_[[#This Row],[WACC Savings]])/_Aggregated_Award_Data_[[#This Row],[Baseline Spend]]</f>
        <v>0.5073917639193366</v>
      </c>
      <c r="AF24" s="12" t="s">
        <v>1552</v>
      </c>
    </row>
    <row r="25" spans="2:32" ht="28.8" x14ac:dyDescent="0.3">
      <c r="B25" s="12" t="s">
        <v>1105</v>
      </c>
      <c r="C25" s="12" t="s">
        <v>304</v>
      </c>
      <c r="D25" s="12" t="s">
        <v>330</v>
      </c>
      <c r="E25" s="12" t="s">
        <v>2829</v>
      </c>
      <c r="F25" s="12" t="s">
        <v>2823</v>
      </c>
      <c r="G25" s="12" t="s">
        <v>2830</v>
      </c>
      <c r="H25" s="12" t="s">
        <v>254</v>
      </c>
      <c r="I25" s="12" t="s">
        <v>2846</v>
      </c>
      <c r="J25" s="12" t="s">
        <v>1532</v>
      </c>
      <c r="K25" s="116">
        <v>2411976.2400000002</v>
      </c>
      <c r="L25" s="116">
        <v>1557277.6236</v>
      </c>
      <c r="M25" s="116">
        <v>854698.61640000006</v>
      </c>
      <c r="N25" s="120">
        <v>0.35439999999999999</v>
      </c>
      <c r="O25" s="137">
        <v>0.1017</v>
      </c>
      <c r="P25" s="116">
        <v>158375.13430000001</v>
      </c>
      <c r="Q25" s="116">
        <v>1398902.4893</v>
      </c>
      <c r="R25" s="116">
        <v>1013073.7507</v>
      </c>
      <c r="S25" s="12">
        <f>IFERROR(INDEX(_Payment_Terms_[Current Payment Terms Days],MATCH(_Aggregated_Award_Data_[[#This Row],[Awarded Supplier]],_Payment_Terms_[Bidder Name],0)),0)</f>
        <v>0</v>
      </c>
      <c r="T25" s="12" t="str">
        <f>IFERROR(IF(INDEX(_Payment_Terms_[Chosen Option],MATCH(_Aggregated_Award_Data_[[#This Row],[Awarded Supplier]],_Payment_Terms_[Bidder Name],0))=0,"",INDEX(_Payment_Terms_[Chosen Option],MATCH(_Aggregated_Award_Data_[[#This Row],[Awarded Supplier]],_Payment_Terms_[Bidder Name],0))),"")</f>
        <v/>
      </c>
      <c r="U25"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25"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25" s="116">
        <f>_Aggregated_Award_Data_[[#This Row],[Awarded Spend Excl Rebates, Payment Terms and WACC Savings]]*(-1*_Aggregated_Award_Data_[[#This Row],[Payment Terms Chosen Option Modifier %]])</f>
        <v>0</v>
      </c>
      <c r="X25" s="116">
        <f>_Aggregated_Award_Data_[[#This Row],[Awarded Spend Excl Rebates, Payment Terms and WACC Savings]]-_Aggregated_Award_Data_[[#This Row],[Payment Terms Savings]]</f>
        <v>1557277.6236</v>
      </c>
      <c r="Y25" s="116">
        <f>_Aggregated_Award_Data_[[#This Row],[Awarded Savings Excl Rebates, Payment Terms and WACC Savings]]+_Aggregated_Award_Data_[[#This Row],[Payment Terms Savings]]</f>
        <v>854698.61640000006</v>
      </c>
      <c r="Z25" s="116">
        <f>IFERROR(-1*_Aggregated_Award_Data_[[#This Row],[Awarded Spend Excl Rebates, Payment Terms and WACC Savings]]*(Client_WACC/WACC_Day_Period)*(_Aggregated_Award_Data_[[#This Row],[Current Payment Terms Days]]-_Aggregated_Award_Data_[[#This Row],[Payment Terms Chosen Option Days]]), 0)</f>
        <v>0</v>
      </c>
      <c r="AA25" s="116">
        <f>_Aggregated_Award_Data_[[#This Row],[Awarded Spend Excl Rebates, Payment Terms and WACC Savings]]-_Aggregated_Award_Data_[[#This Row],[WACC Savings]]</f>
        <v>1557277.6236</v>
      </c>
      <c r="AB25" s="116">
        <f>_Aggregated_Award_Data_[[#This Row],[Awarded Savings Excl Rebates, Payment Terms and WACC Savings]]+_Aggregated_Award_Data_[[#This Row],[WACC Savings]]</f>
        <v>854698.61640000006</v>
      </c>
      <c r="AC25" s="116">
        <f>_Aggregated_Award_Data_[[#This Row],[Awarded Spend Excl Rebates, Payment Terms and WACC Savings]]-_Aggregated_Award_Data_[[#This Row],[Payment Terms Savings]]-_Aggregated_Award_Data_[[#This Row],[WACC Savings]]</f>
        <v>1557277.6236</v>
      </c>
      <c r="AD25" s="116">
        <f>_Aggregated_Award_Data_[[#This Row],[Awarded Savings Excl Rebates, Payment Terms and WACC Savings]]+_Aggregated_Award_Data_[[#This Row],[Payment Terms Savings]]+_Aggregated_Award_Data_[[#This Row],[WACC Savings]]</f>
        <v>854698.61640000006</v>
      </c>
      <c r="AE25" s="120">
        <f>(_Aggregated_Award_Data_[[#This Row],[Awarded Savings Incl Rebates, Payment Terms and WACC Savings]]+_Aggregated_Award_Data_[[#This Row],[Payment Terms Savings]]+_Aggregated_Award_Data_[[#This Row],[WACC Savings]])/_Aggregated_Award_Data_[[#This Row],[Baseline Spend]]</f>
        <v>0.35435615087153594</v>
      </c>
      <c r="AF25" s="12" t="s">
        <v>1552</v>
      </c>
    </row>
    <row r="26" spans="2:32" ht="28.8" x14ac:dyDescent="0.3">
      <c r="B26" s="12" t="s">
        <v>1105</v>
      </c>
      <c r="C26" s="12" t="s">
        <v>304</v>
      </c>
      <c r="D26" s="12" t="s">
        <v>330</v>
      </c>
      <c r="E26" s="12" t="s">
        <v>2829</v>
      </c>
      <c r="F26" s="12" t="s">
        <v>2823</v>
      </c>
      <c r="G26" s="12" t="s">
        <v>2830</v>
      </c>
      <c r="H26" s="12" t="s">
        <v>2845</v>
      </c>
      <c r="I26" s="12" t="s">
        <v>2846</v>
      </c>
      <c r="J26" s="12"/>
      <c r="K26" s="116">
        <v>1463903.352</v>
      </c>
      <c r="L26" s="116">
        <v>0</v>
      </c>
      <c r="M26" s="116">
        <v>0</v>
      </c>
      <c r="N26" s="120">
        <v>0</v>
      </c>
      <c r="O26" s="137">
        <v>0</v>
      </c>
      <c r="P26" s="116">
        <v>0</v>
      </c>
      <c r="Q26" s="116">
        <v>0</v>
      </c>
      <c r="R26" s="116">
        <v>0</v>
      </c>
      <c r="S26" s="12">
        <f>IFERROR(INDEX(_Payment_Terms_[Current Payment Terms Days],MATCH(_Aggregated_Award_Data_[[#This Row],[Awarded Supplier]],_Payment_Terms_[Bidder Name],0)),0)</f>
        <v>0</v>
      </c>
      <c r="T26" s="12" t="str">
        <f>IFERROR(IF(INDEX(_Payment_Terms_[Chosen Option],MATCH(_Aggregated_Award_Data_[[#This Row],[Awarded Supplier]],_Payment_Terms_[Bidder Name],0))=0,"",INDEX(_Payment_Terms_[Chosen Option],MATCH(_Aggregated_Award_Data_[[#This Row],[Awarded Supplier]],_Payment_Terms_[Bidder Name],0))),"")</f>
        <v/>
      </c>
      <c r="U26"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26"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26" s="116">
        <f>_Aggregated_Award_Data_[[#This Row],[Awarded Spend Excl Rebates, Payment Terms and WACC Savings]]*(-1*_Aggregated_Award_Data_[[#This Row],[Payment Terms Chosen Option Modifier %]])</f>
        <v>0</v>
      </c>
      <c r="X26" s="116">
        <f>_Aggregated_Award_Data_[[#This Row],[Awarded Spend Excl Rebates, Payment Terms and WACC Savings]]-_Aggregated_Award_Data_[[#This Row],[Payment Terms Savings]]</f>
        <v>0</v>
      </c>
      <c r="Y26" s="116">
        <f>_Aggregated_Award_Data_[[#This Row],[Awarded Savings Excl Rebates, Payment Terms and WACC Savings]]+_Aggregated_Award_Data_[[#This Row],[Payment Terms Savings]]</f>
        <v>0</v>
      </c>
      <c r="Z26" s="116">
        <f>IFERROR(-1*_Aggregated_Award_Data_[[#This Row],[Awarded Spend Excl Rebates, Payment Terms and WACC Savings]]*(Client_WACC/WACC_Day_Period)*(_Aggregated_Award_Data_[[#This Row],[Current Payment Terms Days]]-_Aggregated_Award_Data_[[#This Row],[Payment Terms Chosen Option Days]]), 0)</f>
        <v>0</v>
      </c>
      <c r="AA26" s="116">
        <f>_Aggregated_Award_Data_[[#This Row],[Awarded Spend Excl Rebates, Payment Terms and WACC Savings]]-_Aggregated_Award_Data_[[#This Row],[WACC Savings]]</f>
        <v>0</v>
      </c>
      <c r="AB26" s="116">
        <f>_Aggregated_Award_Data_[[#This Row],[Awarded Savings Excl Rebates, Payment Terms and WACC Savings]]+_Aggregated_Award_Data_[[#This Row],[WACC Savings]]</f>
        <v>0</v>
      </c>
      <c r="AC26" s="116">
        <f>_Aggregated_Award_Data_[[#This Row],[Awarded Spend Excl Rebates, Payment Terms and WACC Savings]]-_Aggregated_Award_Data_[[#This Row],[Payment Terms Savings]]-_Aggregated_Award_Data_[[#This Row],[WACC Savings]]</f>
        <v>0</v>
      </c>
      <c r="AD26" s="116">
        <f>_Aggregated_Award_Data_[[#This Row],[Awarded Savings Excl Rebates, Payment Terms and WACC Savings]]+_Aggregated_Award_Data_[[#This Row],[Payment Terms Savings]]+_Aggregated_Award_Data_[[#This Row],[WACC Savings]]</f>
        <v>0</v>
      </c>
      <c r="AE26" s="120">
        <f>(_Aggregated_Award_Data_[[#This Row],[Awarded Savings Incl Rebates, Payment Terms and WACC Savings]]+_Aggregated_Award_Data_[[#This Row],[Payment Terms Savings]]+_Aggregated_Award_Data_[[#This Row],[WACC Savings]])/_Aggregated_Award_Data_[[#This Row],[Baseline Spend]]</f>
        <v>0</v>
      </c>
      <c r="AF26" s="12" t="s">
        <v>1552</v>
      </c>
    </row>
    <row r="27" spans="2:32" ht="28.8" x14ac:dyDescent="0.3">
      <c r="B27" s="12" t="s">
        <v>1105</v>
      </c>
      <c r="C27" s="12" t="s">
        <v>304</v>
      </c>
      <c r="D27" s="12" t="s">
        <v>330</v>
      </c>
      <c r="E27" s="12" t="s">
        <v>2829</v>
      </c>
      <c r="F27" s="12" t="s">
        <v>2823</v>
      </c>
      <c r="G27" s="12" t="s">
        <v>2830</v>
      </c>
      <c r="H27" s="12" t="s">
        <v>260</v>
      </c>
      <c r="I27" s="12" t="s">
        <v>2846</v>
      </c>
      <c r="J27" s="12" t="s">
        <v>2898</v>
      </c>
      <c r="K27" s="116">
        <v>994956.70200000005</v>
      </c>
      <c r="L27" s="116">
        <v>791197.13069999998</v>
      </c>
      <c r="M27" s="116">
        <v>203759.57130000001</v>
      </c>
      <c r="N27" s="120">
        <v>0.20480000000000001</v>
      </c>
      <c r="O27" s="137">
        <v>6.2E-2</v>
      </c>
      <c r="P27" s="116">
        <v>49054.222099999999</v>
      </c>
      <c r="Q27" s="116">
        <v>742142.90859999997</v>
      </c>
      <c r="R27" s="116">
        <v>252813.7934</v>
      </c>
      <c r="S27" s="12">
        <f>IFERROR(INDEX(_Payment_Terms_[Current Payment Terms Days],MATCH(_Aggregated_Award_Data_[[#This Row],[Awarded Supplier]],_Payment_Terms_[Bidder Name],0)),0)</f>
        <v>0</v>
      </c>
      <c r="T27" s="12" t="str">
        <f>IFERROR(IF(INDEX(_Payment_Terms_[Chosen Option],MATCH(_Aggregated_Award_Data_[[#This Row],[Awarded Supplier]],_Payment_Terms_[Bidder Name],0))=0,"",INDEX(_Payment_Terms_[Chosen Option],MATCH(_Aggregated_Award_Data_[[#This Row],[Awarded Supplier]],_Payment_Terms_[Bidder Name],0))),"")</f>
        <v/>
      </c>
      <c r="U27"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27"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27" s="116">
        <f>_Aggregated_Award_Data_[[#This Row],[Awarded Spend Excl Rebates, Payment Terms and WACC Savings]]*(-1*_Aggregated_Award_Data_[[#This Row],[Payment Terms Chosen Option Modifier %]])</f>
        <v>0</v>
      </c>
      <c r="X27" s="116">
        <f>_Aggregated_Award_Data_[[#This Row],[Awarded Spend Excl Rebates, Payment Terms and WACC Savings]]-_Aggregated_Award_Data_[[#This Row],[Payment Terms Savings]]</f>
        <v>791197.13069999998</v>
      </c>
      <c r="Y27" s="116">
        <f>_Aggregated_Award_Data_[[#This Row],[Awarded Savings Excl Rebates, Payment Terms and WACC Savings]]+_Aggregated_Award_Data_[[#This Row],[Payment Terms Savings]]</f>
        <v>203759.57130000001</v>
      </c>
      <c r="Z27" s="116">
        <f>IFERROR(-1*_Aggregated_Award_Data_[[#This Row],[Awarded Spend Excl Rebates, Payment Terms and WACC Savings]]*(Client_WACC/WACC_Day_Period)*(_Aggregated_Award_Data_[[#This Row],[Current Payment Terms Days]]-_Aggregated_Award_Data_[[#This Row],[Payment Terms Chosen Option Days]]), 0)</f>
        <v>0</v>
      </c>
      <c r="AA27" s="116">
        <f>_Aggregated_Award_Data_[[#This Row],[Awarded Spend Excl Rebates, Payment Terms and WACC Savings]]-_Aggregated_Award_Data_[[#This Row],[WACC Savings]]</f>
        <v>791197.13069999998</v>
      </c>
      <c r="AB27" s="116">
        <f>_Aggregated_Award_Data_[[#This Row],[Awarded Savings Excl Rebates, Payment Terms and WACC Savings]]+_Aggregated_Award_Data_[[#This Row],[WACC Savings]]</f>
        <v>203759.57130000001</v>
      </c>
      <c r="AC27" s="116">
        <f>_Aggregated_Award_Data_[[#This Row],[Awarded Spend Excl Rebates, Payment Terms and WACC Savings]]-_Aggregated_Award_Data_[[#This Row],[Payment Terms Savings]]-_Aggregated_Award_Data_[[#This Row],[WACC Savings]]</f>
        <v>791197.13069999998</v>
      </c>
      <c r="AD27" s="116">
        <f>_Aggregated_Award_Data_[[#This Row],[Awarded Savings Excl Rebates, Payment Terms and WACC Savings]]+_Aggregated_Award_Data_[[#This Row],[Payment Terms Savings]]+_Aggregated_Award_Data_[[#This Row],[WACC Savings]]</f>
        <v>203759.57130000001</v>
      </c>
      <c r="AE27" s="120">
        <f>(_Aggregated_Award_Data_[[#This Row],[Awarded Savings Incl Rebates, Payment Terms and WACC Savings]]+_Aggregated_Award_Data_[[#This Row],[Payment Terms Savings]]+_Aggregated_Award_Data_[[#This Row],[WACC Savings]])/_Aggregated_Award_Data_[[#This Row],[Baseline Spend]]</f>
        <v>0.20479240040336952</v>
      </c>
      <c r="AF27" s="12" t="s">
        <v>1552</v>
      </c>
    </row>
    <row r="28" spans="2:32" ht="28.8" x14ac:dyDescent="0.3">
      <c r="B28" s="12" t="s">
        <v>1105</v>
      </c>
      <c r="C28" s="12" t="s">
        <v>304</v>
      </c>
      <c r="D28" s="12" t="s">
        <v>330</v>
      </c>
      <c r="E28" s="12" t="s">
        <v>2822</v>
      </c>
      <c r="F28" s="12" t="s">
        <v>2823</v>
      </c>
      <c r="G28" s="12" t="s">
        <v>2824</v>
      </c>
      <c r="H28" s="12" t="s">
        <v>254</v>
      </c>
      <c r="I28" s="12" t="s">
        <v>2846</v>
      </c>
      <c r="J28" s="12" t="s">
        <v>1532</v>
      </c>
      <c r="K28" s="116">
        <v>25392.240000000002</v>
      </c>
      <c r="L28" s="116">
        <v>16645.570800000001</v>
      </c>
      <c r="M28" s="116">
        <v>8746.6692000000003</v>
      </c>
      <c r="N28" s="120">
        <v>0.34449999999999997</v>
      </c>
      <c r="O28" s="137">
        <v>1.0999999999999999E-2</v>
      </c>
      <c r="P28" s="116">
        <v>183.10130000000001</v>
      </c>
      <c r="Q28" s="116">
        <v>16462.469499999999</v>
      </c>
      <c r="R28" s="116">
        <v>8929.7705000000005</v>
      </c>
      <c r="S28" s="12">
        <f>IFERROR(INDEX(_Payment_Terms_[Current Payment Terms Days],MATCH(_Aggregated_Award_Data_[[#This Row],[Awarded Supplier]],_Payment_Terms_[Bidder Name],0)),0)</f>
        <v>0</v>
      </c>
      <c r="T28" s="12" t="str">
        <f>IFERROR(IF(INDEX(_Payment_Terms_[Chosen Option],MATCH(_Aggregated_Award_Data_[[#This Row],[Awarded Supplier]],_Payment_Terms_[Bidder Name],0))=0,"",INDEX(_Payment_Terms_[Chosen Option],MATCH(_Aggregated_Award_Data_[[#This Row],[Awarded Supplier]],_Payment_Terms_[Bidder Name],0))),"")</f>
        <v/>
      </c>
      <c r="U28"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28"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28" s="116">
        <f>_Aggregated_Award_Data_[[#This Row],[Awarded Spend Excl Rebates, Payment Terms and WACC Savings]]*(-1*_Aggregated_Award_Data_[[#This Row],[Payment Terms Chosen Option Modifier %]])</f>
        <v>0</v>
      </c>
      <c r="X28" s="116">
        <f>_Aggregated_Award_Data_[[#This Row],[Awarded Spend Excl Rebates, Payment Terms and WACC Savings]]-_Aggregated_Award_Data_[[#This Row],[Payment Terms Savings]]</f>
        <v>16645.570800000001</v>
      </c>
      <c r="Y28" s="116">
        <f>_Aggregated_Award_Data_[[#This Row],[Awarded Savings Excl Rebates, Payment Terms and WACC Savings]]+_Aggregated_Award_Data_[[#This Row],[Payment Terms Savings]]</f>
        <v>8746.6692000000003</v>
      </c>
      <c r="Z28" s="116">
        <f>IFERROR(-1*_Aggregated_Award_Data_[[#This Row],[Awarded Spend Excl Rebates, Payment Terms and WACC Savings]]*(Client_WACC/WACC_Day_Period)*(_Aggregated_Award_Data_[[#This Row],[Current Payment Terms Days]]-_Aggregated_Award_Data_[[#This Row],[Payment Terms Chosen Option Days]]), 0)</f>
        <v>0</v>
      </c>
      <c r="AA28" s="116">
        <f>_Aggregated_Award_Data_[[#This Row],[Awarded Spend Excl Rebates, Payment Terms and WACC Savings]]-_Aggregated_Award_Data_[[#This Row],[WACC Savings]]</f>
        <v>16645.570800000001</v>
      </c>
      <c r="AB28" s="116">
        <f>_Aggregated_Award_Data_[[#This Row],[Awarded Savings Excl Rebates, Payment Terms and WACC Savings]]+_Aggregated_Award_Data_[[#This Row],[WACC Savings]]</f>
        <v>8746.6692000000003</v>
      </c>
      <c r="AC28" s="116">
        <f>_Aggregated_Award_Data_[[#This Row],[Awarded Spend Excl Rebates, Payment Terms and WACC Savings]]-_Aggregated_Award_Data_[[#This Row],[Payment Terms Savings]]-_Aggregated_Award_Data_[[#This Row],[WACC Savings]]</f>
        <v>16645.570800000001</v>
      </c>
      <c r="AD28" s="116">
        <f>_Aggregated_Award_Data_[[#This Row],[Awarded Savings Excl Rebates, Payment Terms and WACC Savings]]+_Aggregated_Award_Data_[[#This Row],[Payment Terms Savings]]+_Aggregated_Award_Data_[[#This Row],[WACC Savings]]</f>
        <v>8746.6692000000003</v>
      </c>
      <c r="AE28" s="120">
        <f>(_Aggregated_Award_Data_[[#This Row],[Awarded Savings Incl Rebates, Payment Terms and WACC Savings]]+_Aggregated_Award_Data_[[#This Row],[Payment Terms Savings]]+_Aggregated_Award_Data_[[#This Row],[WACC Savings]])/_Aggregated_Award_Data_[[#This Row],[Baseline Spend]]</f>
        <v>0.34446229241689585</v>
      </c>
      <c r="AF28" s="12" t="s">
        <v>1552</v>
      </c>
    </row>
    <row r="29" spans="2:32" ht="28.8" x14ac:dyDescent="0.3">
      <c r="B29" s="12" t="s">
        <v>1105</v>
      </c>
      <c r="C29" s="12" t="s">
        <v>304</v>
      </c>
      <c r="D29" s="12" t="s">
        <v>330</v>
      </c>
      <c r="E29" s="12" t="s">
        <v>2822</v>
      </c>
      <c r="F29" s="12" t="s">
        <v>2823</v>
      </c>
      <c r="G29" s="12" t="s">
        <v>2824</v>
      </c>
      <c r="H29" s="12" t="s">
        <v>251</v>
      </c>
      <c r="I29" s="12" t="s">
        <v>1531</v>
      </c>
      <c r="J29" s="12" t="s">
        <v>2898</v>
      </c>
      <c r="K29" s="116">
        <v>2391877.6800000002</v>
      </c>
      <c r="L29" s="116">
        <v>1541759.8104000001</v>
      </c>
      <c r="M29" s="116">
        <v>850117.86959999998</v>
      </c>
      <c r="N29" s="120">
        <v>0.35539999999999999</v>
      </c>
      <c r="O29" s="137">
        <v>4.7699999999999999E-2</v>
      </c>
      <c r="P29" s="116">
        <v>73541.942999999999</v>
      </c>
      <c r="Q29" s="116">
        <v>1468217.8674000001</v>
      </c>
      <c r="R29" s="116">
        <v>923659.81259999995</v>
      </c>
      <c r="S29" s="12">
        <f>IFERROR(INDEX(_Payment_Terms_[Current Payment Terms Days],MATCH(_Aggregated_Award_Data_[[#This Row],[Awarded Supplier]],_Payment_Terms_[Bidder Name],0)),0)</f>
        <v>0</v>
      </c>
      <c r="T29" s="12" t="str">
        <f>IFERROR(IF(INDEX(_Payment_Terms_[Chosen Option],MATCH(_Aggregated_Award_Data_[[#This Row],[Awarded Supplier]],_Payment_Terms_[Bidder Name],0))=0,"",INDEX(_Payment_Terms_[Chosen Option],MATCH(_Aggregated_Award_Data_[[#This Row],[Awarded Supplier]],_Payment_Terms_[Bidder Name],0))),"")</f>
        <v/>
      </c>
      <c r="U29"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29"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29" s="116">
        <f>_Aggregated_Award_Data_[[#This Row],[Awarded Spend Excl Rebates, Payment Terms and WACC Savings]]*(-1*_Aggregated_Award_Data_[[#This Row],[Payment Terms Chosen Option Modifier %]])</f>
        <v>0</v>
      </c>
      <c r="X29" s="116">
        <f>_Aggregated_Award_Data_[[#This Row],[Awarded Spend Excl Rebates, Payment Terms and WACC Savings]]-_Aggregated_Award_Data_[[#This Row],[Payment Terms Savings]]</f>
        <v>1541759.8104000001</v>
      </c>
      <c r="Y29" s="116">
        <f>_Aggregated_Award_Data_[[#This Row],[Awarded Savings Excl Rebates, Payment Terms and WACC Savings]]+_Aggregated_Award_Data_[[#This Row],[Payment Terms Savings]]</f>
        <v>850117.86959999998</v>
      </c>
      <c r="Z29" s="116">
        <f>IFERROR(-1*_Aggregated_Award_Data_[[#This Row],[Awarded Spend Excl Rebates, Payment Terms and WACC Savings]]*(Client_WACC/WACC_Day_Period)*(_Aggregated_Award_Data_[[#This Row],[Current Payment Terms Days]]-_Aggregated_Award_Data_[[#This Row],[Payment Terms Chosen Option Days]]), 0)</f>
        <v>0</v>
      </c>
      <c r="AA29" s="116">
        <f>_Aggregated_Award_Data_[[#This Row],[Awarded Spend Excl Rebates, Payment Terms and WACC Savings]]-_Aggregated_Award_Data_[[#This Row],[WACC Savings]]</f>
        <v>1541759.8104000001</v>
      </c>
      <c r="AB29" s="116">
        <f>_Aggregated_Award_Data_[[#This Row],[Awarded Savings Excl Rebates, Payment Terms and WACC Savings]]+_Aggregated_Award_Data_[[#This Row],[WACC Savings]]</f>
        <v>850117.86959999998</v>
      </c>
      <c r="AC29" s="116">
        <f>_Aggregated_Award_Data_[[#This Row],[Awarded Spend Excl Rebates, Payment Terms and WACC Savings]]-_Aggregated_Award_Data_[[#This Row],[Payment Terms Savings]]-_Aggregated_Award_Data_[[#This Row],[WACC Savings]]</f>
        <v>1541759.8104000001</v>
      </c>
      <c r="AD29" s="116">
        <f>_Aggregated_Award_Data_[[#This Row],[Awarded Savings Excl Rebates, Payment Terms and WACC Savings]]+_Aggregated_Award_Data_[[#This Row],[Payment Terms Savings]]+_Aggregated_Award_Data_[[#This Row],[WACC Savings]]</f>
        <v>850117.86959999998</v>
      </c>
      <c r="AE29" s="120">
        <f>(_Aggregated_Award_Data_[[#This Row],[Awarded Savings Incl Rebates, Payment Terms and WACC Savings]]+_Aggregated_Award_Data_[[#This Row],[Payment Terms Savings]]+_Aggregated_Award_Data_[[#This Row],[WACC Savings]])/_Aggregated_Award_Data_[[#This Row],[Baseline Spend]]</f>
        <v>0.35541862224325782</v>
      </c>
      <c r="AF29" s="12" t="s">
        <v>1552</v>
      </c>
    </row>
    <row r="30" spans="2:32" ht="28.8" x14ac:dyDescent="0.3">
      <c r="B30" s="12" t="s">
        <v>1105</v>
      </c>
      <c r="C30" s="12" t="s">
        <v>304</v>
      </c>
      <c r="D30" s="12" t="s">
        <v>330</v>
      </c>
      <c r="E30" s="12" t="s">
        <v>2822</v>
      </c>
      <c r="F30" s="12" t="s">
        <v>2823</v>
      </c>
      <c r="G30" s="12" t="s">
        <v>2824</v>
      </c>
      <c r="H30" s="12" t="s">
        <v>262</v>
      </c>
      <c r="I30" s="12" t="s">
        <v>1531</v>
      </c>
      <c r="J30" s="12" t="s">
        <v>1532</v>
      </c>
      <c r="K30" s="116">
        <v>3904.3215</v>
      </c>
      <c r="L30" s="116">
        <v>1882.3773000000001</v>
      </c>
      <c r="M30" s="116">
        <v>2021.9441999999999</v>
      </c>
      <c r="N30" s="120">
        <v>0.51790000000000003</v>
      </c>
      <c r="O30" s="137">
        <v>1.1599999999999999E-2</v>
      </c>
      <c r="P30" s="116">
        <v>21.835599999999999</v>
      </c>
      <c r="Q30" s="116">
        <v>1860.5417</v>
      </c>
      <c r="R30" s="116">
        <v>2043.7798</v>
      </c>
      <c r="S30" s="12">
        <f>IFERROR(INDEX(_Payment_Terms_[Current Payment Terms Days],MATCH(_Aggregated_Award_Data_[[#This Row],[Awarded Supplier]],_Payment_Terms_[Bidder Name],0)),0)</f>
        <v>0</v>
      </c>
      <c r="T30" s="12" t="str">
        <f>IFERROR(IF(INDEX(_Payment_Terms_[Chosen Option],MATCH(_Aggregated_Award_Data_[[#This Row],[Awarded Supplier]],_Payment_Terms_[Bidder Name],0))=0,"",INDEX(_Payment_Terms_[Chosen Option],MATCH(_Aggregated_Award_Data_[[#This Row],[Awarded Supplier]],_Payment_Terms_[Bidder Name],0))),"")</f>
        <v/>
      </c>
      <c r="U30"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0"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0" s="116">
        <f>_Aggregated_Award_Data_[[#This Row],[Awarded Spend Excl Rebates, Payment Terms and WACC Savings]]*(-1*_Aggregated_Award_Data_[[#This Row],[Payment Terms Chosen Option Modifier %]])</f>
        <v>0</v>
      </c>
      <c r="X30" s="116">
        <f>_Aggregated_Award_Data_[[#This Row],[Awarded Spend Excl Rebates, Payment Terms and WACC Savings]]-_Aggregated_Award_Data_[[#This Row],[Payment Terms Savings]]</f>
        <v>1882.3773000000001</v>
      </c>
      <c r="Y30" s="116">
        <f>_Aggregated_Award_Data_[[#This Row],[Awarded Savings Excl Rebates, Payment Terms and WACC Savings]]+_Aggregated_Award_Data_[[#This Row],[Payment Terms Savings]]</f>
        <v>2021.9441999999999</v>
      </c>
      <c r="Z30" s="116">
        <f>IFERROR(-1*_Aggregated_Award_Data_[[#This Row],[Awarded Spend Excl Rebates, Payment Terms and WACC Savings]]*(Client_WACC/WACC_Day_Period)*(_Aggregated_Award_Data_[[#This Row],[Current Payment Terms Days]]-_Aggregated_Award_Data_[[#This Row],[Payment Terms Chosen Option Days]]), 0)</f>
        <v>0</v>
      </c>
      <c r="AA30" s="116">
        <f>_Aggregated_Award_Data_[[#This Row],[Awarded Spend Excl Rebates, Payment Terms and WACC Savings]]-_Aggregated_Award_Data_[[#This Row],[WACC Savings]]</f>
        <v>1882.3773000000001</v>
      </c>
      <c r="AB30" s="116">
        <f>_Aggregated_Award_Data_[[#This Row],[Awarded Savings Excl Rebates, Payment Terms and WACC Savings]]+_Aggregated_Award_Data_[[#This Row],[WACC Savings]]</f>
        <v>2021.9441999999999</v>
      </c>
      <c r="AC30" s="116">
        <f>_Aggregated_Award_Data_[[#This Row],[Awarded Spend Excl Rebates, Payment Terms and WACC Savings]]-_Aggregated_Award_Data_[[#This Row],[Payment Terms Savings]]-_Aggregated_Award_Data_[[#This Row],[WACC Savings]]</f>
        <v>1882.3773000000001</v>
      </c>
      <c r="AD30" s="116">
        <f>_Aggregated_Award_Data_[[#This Row],[Awarded Savings Excl Rebates, Payment Terms and WACC Savings]]+_Aggregated_Award_Data_[[#This Row],[Payment Terms Savings]]+_Aggregated_Award_Data_[[#This Row],[WACC Savings]]</f>
        <v>2021.9441999999999</v>
      </c>
      <c r="AE30" s="120">
        <f>(_Aggregated_Award_Data_[[#This Row],[Awarded Savings Incl Rebates, Payment Terms and WACC Savings]]+_Aggregated_Award_Data_[[#This Row],[Payment Terms Savings]]+_Aggregated_Award_Data_[[#This Row],[WACC Savings]])/_Aggregated_Award_Data_[[#This Row],[Baseline Spend]]</f>
        <v>0.51787338721977683</v>
      </c>
      <c r="AF30" s="12" t="s">
        <v>1552</v>
      </c>
    </row>
    <row r="31" spans="2:32" ht="28.8" x14ac:dyDescent="0.3">
      <c r="B31" s="12" t="s">
        <v>1105</v>
      </c>
      <c r="C31" s="12" t="s">
        <v>304</v>
      </c>
      <c r="D31" s="12" t="s">
        <v>330</v>
      </c>
      <c r="E31" s="12" t="s">
        <v>2822</v>
      </c>
      <c r="F31" s="12" t="s">
        <v>2823</v>
      </c>
      <c r="G31" s="12" t="s">
        <v>2824</v>
      </c>
      <c r="H31" s="12" t="s">
        <v>249</v>
      </c>
      <c r="I31" s="12" t="s">
        <v>1531</v>
      </c>
      <c r="J31" s="12" t="s">
        <v>1532</v>
      </c>
      <c r="K31" s="116">
        <v>1606434.72</v>
      </c>
      <c r="L31" s="116">
        <v>1314345.4883999999</v>
      </c>
      <c r="M31" s="116">
        <v>292089.2316</v>
      </c>
      <c r="N31" s="120">
        <v>0.18179999999999999</v>
      </c>
      <c r="O31" s="137">
        <v>0.10639999999999999</v>
      </c>
      <c r="P31" s="116">
        <v>139846.35999999999</v>
      </c>
      <c r="Q31" s="116">
        <v>1174499.1284</v>
      </c>
      <c r="R31" s="116">
        <v>431935.59159999999</v>
      </c>
      <c r="S31" s="12">
        <f>IFERROR(INDEX(_Payment_Terms_[Current Payment Terms Days],MATCH(_Aggregated_Award_Data_[[#This Row],[Awarded Supplier]],_Payment_Terms_[Bidder Name],0)),0)</f>
        <v>0</v>
      </c>
      <c r="T31" s="12" t="str">
        <f>IFERROR(IF(INDEX(_Payment_Terms_[Chosen Option],MATCH(_Aggregated_Award_Data_[[#This Row],[Awarded Supplier]],_Payment_Terms_[Bidder Name],0))=0,"",INDEX(_Payment_Terms_[Chosen Option],MATCH(_Aggregated_Award_Data_[[#This Row],[Awarded Supplier]],_Payment_Terms_[Bidder Name],0))),"")</f>
        <v/>
      </c>
      <c r="U31"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1"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1" s="116">
        <f>_Aggregated_Award_Data_[[#This Row],[Awarded Spend Excl Rebates, Payment Terms and WACC Savings]]*(-1*_Aggregated_Award_Data_[[#This Row],[Payment Terms Chosen Option Modifier %]])</f>
        <v>0</v>
      </c>
      <c r="X31" s="116">
        <f>_Aggregated_Award_Data_[[#This Row],[Awarded Spend Excl Rebates, Payment Terms and WACC Savings]]-_Aggregated_Award_Data_[[#This Row],[Payment Terms Savings]]</f>
        <v>1314345.4883999999</v>
      </c>
      <c r="Y31" s="116">
        <f>_Aggregated_Award_Data_[[#This Row],[Awarded Savings Excl Rebates, Payment Terms and WACC Savings]]+_Aggregated_Award_Data_[[#This Row],[Payment Terms Savings]]</f>
        <v>292089.2316</v>
      </c>
      <c r="Z31" s="116">
        <f>IFERROR(-1*_Aggregated_Award_Data_[[#This Row],[Awarded Spend Excl Rebates, Payment Terms and WACC Savings]]*(Client_WACC/WACC_Day_Period)*(_Aggregated_Award_Data_[[#This Row],[Current Payment Terms Days]]-_Aggregated_Award_Data_[[#This Row],[Payment Terms Chosen Option Days]]), 0)</f>
        <v>0</v>
      </c>
      <c r="AA31" s="116">
        <f>_Aggregated_Award_Data_[[#This Row],[Awarded Spend Excl Rebates, Payment Terms and WACC Savings]]-_Aggregated_Award_Data_[[#This Row],[WACC Savings]]</f>
        <v>1314345.4883999999</v>
      </c>
      <c r="AB31" s="116">
        <f>_Aggregated_Award_Data_[[#This Row],[Awarded Savings Excl Rebates, Payment Terms and WACC Savings]]+_Aggregated_Award_Data_[[#This Row],[WACC Savings]]</f>
        <v>292089.2316</v>
      </c>
      <c r="AC31" s="116">
        <f>_Aggregated_Award_Data_[[#This Row],[Awarded Spend Excl Rebates, Payment Terms and WACC Savings]]-_Aggregated_Award_Data_[[#This Row],[Payment Terms Savings]]-_Aggregated_Award_Data_[[#This Row],[WACC Savings]]</f>
        <v>1314345.4883999999</v>
      </c>
      <c r="AD31" s="116">
        <f>_Aggregated_Award_Data_[[#This Row],[Awarded Savings Excl Rebates, Payment Terms and WACC Savings]]+_Aggregated_Award_Data_[[#This Row],[Payment Terms Savings]]+_Aggregated_Award_Data_[[#This Row],[WACC Savings]]</f>
        <v>292089.2316</v>
      </c>
      <c r="AE31" s="120">
        <f>(_Aggregated_Award_Data_[[#This Row],[Awarded Savings Incl Rebates, Payment Terms and WACC Savings]]+_Aggregated_Award_Data_[[#This Row],[Payment Terms Savings]]+_Aggregated_Award_Data_[[#This Row],[WACC Savings]])/_Aggregated_Award_Data_[[#This Row],[Baseline Spend]]</f>
        <v>0.18182452605357036</v>
      </c>
      <c r="AF31" s="12" t="s">
        <v>1552</v>
      </c>
    </row>
    <row r="32" spans="2:32" ht="28.8" x14ac:dyDescent="0.3">
      <c r="B32" s="12" t="s">
        <v>1105</v>
      </c>
      <c r="C32" s="12" t="s">
        <v>304</v>
      </c>
      <c r="D32" s="12" t="s">
        <v>330</v>
      </c>
      <c r="E32" s="12" t="s">
        <v>2822</v>
      </c>
      <c r="F32" s="12" t="s">
        <v>2823</v>
      </c>
      <c r="G32" s="12" t="s">
        <v>2824</v>
      </c>
      <c r="H32" s="12" t="s">
        <v>260</v>
      </c>
      <c r="I32" s="12" t="s">
        <v>2846</v>
      </c>
      <c r="J32" s="12" t="s">
        <v>2898</v>
      </c>
      <c r="K32" s="116">
        <v>800557.66799999995</v>
      </c>
      <c r="L32" s="116">
        <v>617779.54799999995</v>
      </c>
      <c r="M32" s="116">
        <v>182778.12</v>
      </c>
      <c r="N32" s="120">
        <v>0.2283</v>
      </c>
      <c r="O32" s="137">
        <v>6.2E-2</v>
      </c>
      <c r="P32" s="116">
        <v>38302.332000000002</v>
      </c>
      <c r="Q32" s="116">
        <v>579477.21600000001</v>
      </c>
      <c r="R32" s="116">
        <v>221080.45199999999</v>
      </c>
      <c r="S32" s="12">
        <f>IFERROR(INDEX(_Payment_Terms_[Current Payment Terms Days],MATCH(_Aggregated_Award_Data_[[#This Row],[Awarded Supplier]],_Payment_Terms_[Bidder Name],0)),0)</f>
        <v>0</v>
      </c>
      <c r="T32" s="12" t="str">
        <f>IFERROR(IF(INDEX(_Payment_Terms_[Chosen Option],MATCH(_Aggregated_Award_Data_[[#This Row],[Awarded Supplier]],_Payment_Terms_[Bidder Name],0))=0,"",INDEX(_Payment_Terms_[Chosen Option],MATCH(_Aggregated_Award_Data_[[#This Row],[Awarded Supplier]],_Payment_Terms_[Bidder Name],0))),"")</f>
        <v/>
      </c>
      <c r="U32"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2"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2" s="116">
        <f>_Aggregated_Award_Data_[[#This Row],[Awarded Spend Excl Rebates, Payment Terms and WACC Savings]]*(-1*_Aggregated_Award_Data_[[#This Row],[Payment Terms Chosen Option Modifier %]])</f>
        <v>0</v>
      </c>
      <c r="X32" s="116">
        <f>_Aggregated_Award_Data_[[#This Row],[Awarded Spend Excl Rebates, Payment Terms and WACC Savings]]-_Aggregated_Award_Data_[[#This Row],[Payment Terms Savings]]</f>
        <v>617779.54799999995</v>
      </c>
      <c r="Y32" s="116">
        <f>_Aggregated_Award_Data_[[#This Row],[Awarded Savings Excl Rebates, Payment Terms and WACC Savings]]+_Aggregated_Award_Data_[[#This Row],[Payment Terms Savings]]</f>
        <v>182778.12</v>
      </c>
      <c r="Z32" s="116">
        <f>IFERROR(-1*_Aggregated_Award_Data_[[#This Row],[Awarded Spend Excl Rebates, Payment Terms and WACC Savings]]*(Client_WACC/WACC_Day_Period)*(_Aggregated_Award_Data_[[#This Row],[Current Payment Terms Days]]-_Aggregated_Award_Data_[[#This Row],[Payment Terms Chosen Option Days]]), 0)</f>
        <v>0</v>
      </c>
      <c r="AA32" s="116">
        <f>_Aggregated_Award_Data_[[#This Row],[Awarded Spend Excl Rebates, Payment Terms and WACC Savings]]-_Aggregated_Award_Data_[[#This Row],[WACC Savings]]</f>
        <v>617779.54799999995</v>
      </c>
      <c r="AB32" s="116">
        <f>_Aggregated_Award_Data_[[#This Row],[Awarded Savings Excl Rebates, Payment Terms and WACC Savings]]+_Aggregated_Award_Data_[[#This Row],[WACC Savings]]</f>
        <v>182778.12</v>
      </c>
      <c r="AC32" s="116">
        <f>_Aggregated_Award_Data_[[#This Row],[Awarded Spend Excl Rebates, Payment Terms and WACC Savings]]-_Aggregated_Award_Data_[[#This Row],[Payment Terms Savings]]-_Aggregated_Award_Data_[[#This Row],[WACC Savings]]</f>
        <v>617779.54799999995</v>
      </c>
      <c r="AD32" s="116">
        <f>_Aggregated_Award_Data_[[#This Row],[Awarded Savings Excl Rebates, Payment Terms and WACC Savings]]+_Aggregated_Award_Data_[[#This Row],[Payment Terms Savings]]+_Aggregated_Award_Data_[[#This Row],[WACC Savings]]</f>
        <v>182778.12</v>
      </c>
      <c r="AE32" s="120">
        <f>(_Aggregated_Award_Data_[[#This Row],[Awarded Savings Incl Rebates, Payment Terms and WACC Savings]]+_Aggregated_Award_Data_[[#This Row],[Payment Terms Savings]]+_Aggregated_Award_Data_[[#This Row],[WACC Savings]])/_Aggregated_Award_Data_[[#This Row],[Baseline Spend]]</f>
        <v>0.2283134960865805</v>
      </c>
      <c r="AF32" s="12" t="s">
        <v>1552</v>
      </c>
    </row>
    <row r="33" spans="2:32" ht="28.8" x14ac:dyDescent="0.3">
      <c r="B33" s="12" t="s">
        <v>1105</v>
      </c>
      <c r="C33" s="12" t="s">
        <v>304</v>
      </c>
      <c r="D33" s="12" t="s">
        <v>330</v>
      </c>
      <c r="E33" s="12" t="s">
        <v>2822</v>
      </c>
      <c r="F33" s="12" t="s">
        <v>2823</v>
      </c>
      <c r="G33" s="12" t="s">
        <v>2824</v>
      </c>
      <c r="H33" s="12" t="s">
        <v>246</v>
      </c>
      <c r="I33" s="12" t="s">
        <v>1531</v>
      </c>
      <c r="J33" s="12" t="s">
        <v>2898</v>
      </c>
      <c r="K33" s="116">
        <v>376592.83199999999</v>
      </c>
      <c r="L33" s="116">
        <v>224872.14989999999</v>
      </c>
      <c r="M33" s="116">
        <v>151720.68210000001</v>
      </c>
      <c r="N33" s="120">
        <v>0.40289999999999998</v>
      </c>
      <c r="O33" s="137">
        <v>7.7000000000000002E-3</v>
      </c>
      <c r="P33" s="116">
        <v>1731.5155999999999</v>
      </c>
      <c r="Q33" s="116">
        <v>223140.63430000001</v>
      </c>
      <c r="R33" s="116">
        <v>153452.19769999999</v>
      </c>
      <c r="S33" s="12">
        <f>IFERROR(INDEX(_Payment_Terms_[Current Payment Terms Days],MATCH(_Aggregated_Award_Data_[[#This Row],[Awarded Supplier]],_Payment_Terms_[Bidder Name],0)),0)</f>
        <v>0</v>
      </c>
      <c r="T33" s="12" t="str">
        <f>IFERROR(IF(INDEX(_Payment_Terms_[Chosen Option],MATCH(_Aggregated_Award_Data_[[#This Row],[Awarded Supplier]],_Payment_Terms_[Bidder Name],0))=0,"",INDEX(_Payment_Terms_[Chosen Option],MATCH(_Aggregated_Award_Data_[[#This Row],[Awarded Supplier]],_Payment_Terms_[Bidder Name],0))),"")</f>
        <v/>
      </c>
      <c r="U33"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3"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3" s="116">
        <f>_Aggregated_Award_Data_[[#This Row],[Awarded Spend Excl Rebates, Payment Terms and WACC Savings]]*(-1*_Aggregated_Award_Data_[[#This Row],[Payment Terms Chosen Option Modifier %]])</f>
        <v>0</v>
      </c>
      <c r="X33" s="116">
        <f>_Aggregated_Award_Data_[[#This Row],[Awarded Spend Excl Rebates, Payment Terms and WACC Savings]]-_Aggregated_Award_Data_[[#This Row],[Payment Terms Savings]]</f>
        <v>224872.14989999999</v>
      </c>
      <c r="Y33" s="116">
        <f>_Aggregated_Award_Data_[[#This Row],[Awarded Savings Excl Rebates, Payment Terms and WACC Savings]]+_Aggregated_Award_Data_[[#This Row],[Payment Terms Savings]]</f>
        <v>151720.68210000001</v>
      </c>
      <c r="Z33" s="116">
        <f>IFERROR(-1*_Aggregated_Award_Data_[[#This Row],[Awarded Spend Excl Rebates, Payment Terms and WACC Savings]]*(Client_WACC/WACC_Day_Period)*(_Aggregated_Award_Data_[[#This Row],[Current Payment Terms Days]]-_Aggregated_Award_Data_[[#This Row],[Payment Terms Chosen Option Days]]), 0)</f>
        <v>0</v>
      </c>
      <c r="AA33" s="116">
        <f>_Aggregated_Award_Data_[[#This Row],[Awarded Spend Excl Rebates, Payment Terms and WACC Savings]]-_Aggregated_Award_Data_[[#This Row],[WACC Savings]]</f>
        <v>224872.14989999999</v>
      </c>
      <c r="AB33" s="116">
        <f>_Aggregated_Award_Data_[[#This Row],[Awarded Savings Excl Rebates, Payment Terms and WACC Savings]]+_Aggregated_Award_Data_[[#This Row],[WACC Savings]]</f>
        <v>151720.68210000001</v>
      </c>
      <c r="AC33" s="116">
        <f>_Aggregated_Award_Data_[[#This Row],[Awarded Spend Excl Rebates, Payment Terms and WACC Savings]]-_Aggregated_Award_Data_[[#This Row],[Payment Terms Savings]]-_Aggregated_Award_Data_[[#This Row],[WACC Savings]]</f>
        <v>224872.14989999999</v>
      </c>
      <c r="AD33" s="116">
        <f>_Aggregated_Award_Data_[[#This Row],[Awarded Savings Excl Rebates, Payment Terms and WACC Savings]]+_Aggregated_Award_Data_[[#This Row],[Payment Terms Savings]]+_Aggregated_Award_Data_[[#This Row],[WACC Savings]]</f>
        <v>151720.68210000001</v>
      </c>
      <c r="AE33" s="120">
        <f>(_Aggregated_Award_Data_[[#This Row],[Awarded Savings Incl Rebates, Payment Terms and WACC Savings]]+_Aggregated_Award_Data_[[#This Row],[Payment Terms Savings]]+_Aggregated_Award_Data_[[#This Row],[WACC Savings]])/_Aggregated_Award_Data_[[#This Row],[Baseline Spend]]</f>
        <v>0.40287724355836918</v>
      </c>
      <c r="AF33" s="12" t="s">
        <v>1552</v>
      </c>
    </row>
    <row r="34" spans="2:32" ht="28.8" x14ac:dyDescent="0.3">
      <c r="B34" s="12" t="s">
        <v>1105</v>
      </c>
      <c r="C34" s="12" t="s">
        <v>304</v>
      </c>
      <c r="D34" s="12" t="s">
        <v>330</v>
      </c>
      <c r="E34" s="12" t="s">
        <v>2822</v>
      </c>
      <c r="F34" s="12" t="s">
        <v>2823</v>
      </c>
      <c r="G34" s="12" t="s">
        <v>2824</v>
      </c>
      <c r="H34" s="12" t="s">
        <v>259</v>
      </c>
      <c r="I34" s="12" t="s">
        <v>2846</v>
      </c>
      <c r="J34" s="12" t="s">
        <v>1532</v>
      </c>
      <c r="K34" s="116">
        <v>528039.23400000005</v>
      </c>
      <c r="L34" s="116">
        <v>332688.82290000003</v>
      </c>
      <c r="M34" s="116">
        <v>195350.4111</v>
      </c>
      <c r="N34" s="120">
        <v>0.37</v>
      </c>
      <c r="O34" s="137">
        <v>1.1599999999999999E-2</v>
      </c>
      <c r="P34" s="116">
        <v>3859.1903000000002</v>
      </c>
      <c r="Q34" s="116">
        <v>328829.63260000001</v>
      </c>
      <c r="R34" s="116">
        <v>199209.60140000001</v>
      </c>
      <c r="S34" s="12">
        <f>IFERROR(INDEX(_Payment_Terms_[Current Payment Terms Days],MATCH(_Aggregated_Award_Data_[[#This Row],[Awarded Supplier]],_Payment_Terms_[Bidder Name],0)),0)</f>
        <v>0</v>
      </c>
      <c r="T34" s="12" t="str">
        <f>IFERROR(IF(INDEX(_Payment_Terms_[Chosen Option],MATCH(_Aggregated_Award_Data_[[#This Row],[Awarded Supplier]],_Payment_Terms_[Bidder Name],0))=0,"",INDEX(_Payment_Terms_[Chosen Option],MATCH(_Aggregated_Award_Data_[[#This Row],[Awarded Supplier]],_Payment_Terms_[Bidder Name],0))),"")</f>
        <v/>
      </c>
      <c r="U34"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4"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4" s="116">
        <f>_Aggregated_Award_Data_[[#This Row],[Awarded Spend Excl Rebates, Payment Terms and WACC Savings]]*(-1*_Aggregated_Award_Data_[[#This Row],[Payment Terms Chosen Option Modifier %]])</f>
        <v>0</v>
      </c>
      <c r="X34" s="116">
        <f>_Aggregated_Award_Data_[[#This Row],[Awarded Spend Excl Rebates, Payment Terms and WACC Savings]]-_Aggregated_Award_Data_[[#This Row],[Payment Terms Savings]]</f>
        <v>332688.82290000003</v>
      </c>
      <c r="Y34" s="116">
        <f>_Aggregated_Award_Data_[[#This Row],[Awarded Savings Excl Rebates, Payment Terms and WACC Savings]]+_Aggregated_Award_Data_[[#This Row],[Payment Terms Savings]]</f>
        <v>195350.4111</v>
      </c>
      <c r="Z34" s="116">
        <f>IFERROR(-1*_Aggregated_Award_Data_[[#This Row],[Awarded Spend Excl Rebates, Payment Terms and WACC Savings]]*(Client_WACC/WACC_Day_Period)*(_Aggregated_Award_Data_[[#This Row],[Current Payment Terms Days]]-_Aggregated_Award_Data_[[#This Row],[Payment Terms Chosen Option Days]]), 0)</f>
        <v>0</v>
      </c>
      <c r="AA34" s="116">
        <f>_Aggregated_Award_Data_[[#This Row],[Awarded Spend Excl Rebates, Payment Terms and WACC Savings]]-_Aggregated_Award_Data_[[#This Row],[WACC Savings]]</f>
        <v>332688.82290000003</v>
      </c>
      <c r="AB34" s="116">
        <f>_Aggregated_Award_Data_[[#This Row],[Awarded Savings Excl Rebates, Payment Terms and WACC Savings]]+_Aggregated_Award_Data_[[#This Row],[WACC Savings]]</f>
        <v>195350.4111</v>
      </c>
      <c r="AC34" s="116">
        <f>_Aggregated_Award_Data_[[#This Row],[Awarded Spend Excl Rebates, Payment Terms and WACC Savings]]-_Aggregated_Award_Data_[[#This Row],[Payment Terms Savings]]-_Aggregated_Award_Data_[[#This Row],[WACC Savings]]</f>
        <v>332688.82290000003</v>
      </c>
      <c r="AD34" s="116">
        <f>_Aggregated_Award_Data_[[#This Row],[Awarded Savings Excl Rebates, Payment Terms and WACC Savings]]+_Aggregated_Award_Data_[[#This Row],[Payment Terms Savings]]+_Aggregated_Award_Data_[[#This Row],[WACC Savings]]</f>
        <v>195350.4111</v>
      </c>
      <c r="AE34" s="120">
        <f>(_Aggregated_Award_Data_[[#This Row],[Awarded Savings Incl Rebates, Payment Terms and WACC Savings]]+_Aggregated_Award_Data_[[#This Row],[Payment Terms Savings]]+_Aggregated_Award_Data_[[#This Row],[WACC Savings]])/_Aggregated_Award_Data_[[#This Row],[Baseline Spend]]</f>
        <v>0.36995434907399322</v>
      </c>
      <c r="AF34" s="12" t="s">
        <v>1552</v>
      </c>
    </row>
    <row r="35" spans="2:32" ht="28.8" x14ac:dyDescent="0.3">
      <c r="B35" s="12" t="s">
        <v>1105</v>
      </c>
      <c r="C35" s="12" t="s">
        <v>304</v>
      </c>
      <c r="D35" s="12" t="s">
        <v>330</v>
      </c>
      <c r="E35" s="12" t="s">
        <v>2822</v>
      </c>
      <c r="F35" s="12" t="s">
        <v>2823</v>
      </c>
      <c r="G35" s="12" t="s">
        <v>2824</v>
      </c>
      <c r="H35" s="12" t="s">
        <v>2845</v>
      </c>
      <c r="I35" s="12" t="s">
        <v>2846</v>
      </c>
      <c r="J35" s="12"/>
      <c r="K35" s="116">
        <v>85334.76</v>
      </c>
      <c r="L35" s="116">
        <v>0</v>
      </c>
      <c r="M35" s="116">
        <v>0</v>
      </c>
      <c r="N35" s="120">
        <v>0</v>
      </c>
      <c r="O35" s="137">
        <v>0</v>
      </c>
      <c r="P35" s="116">
        <v>0</v>
      </c>
      <c r="Q35" s="116">
        <v>0</v>
      </c>
      <c r="R35" s="116">
        <v>0</v>
      </c>
      <c r="S35" s="12">
        <f>IFERROR(INDEX(_Payment_Terms_[Current Payment Terms Days],MATCH(_Aggregated_Award_Data_[[#This Row],[Awarded Supplier]],_Payment_Terms_[Bidder Name],0)),0)</f>
        <v>0</v>
      </c>
      <c r="T35" s="12" t="str">
        <f>IFERROR(IF(INDEX(_Payment_Terms_[Chosen Option],MATCH(_Aggregated_Award_Data_[[#This Row],[Awarded Supplier]],_Payment_Terms_[Bidder Name],0))=0,"",INDEX(_Payment_Terms_[Chosen Option],MATCH(_Aggregated_Award_Data_[[#This Row],[Awarded Supplier]],_Payment_Terms_[Bidder Name],0))),"")</f>
        <v/>
      </c>
      <c r="U35"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5"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5" s="116">
        <f>_Aggregated_Award_Data_[[#This Row],[Awarded Spend Excl Rebates, Payment Terms and WACC Savings]]*(-1*_Aggregated_Award_Data_[[#This Row],[Payment Terms Chosen Option Modifier %]])</f>
        <v>0</v>
      </c>
      <c r="X35" s="116">
        <f>_Aggregated_Award_Data_[[#This Row],[Awarded Spend Excl Rebates, Payment Terms and WACC Savings]]-_Aggregated_Award_Data_[[#This Row],[Payment Terms Savings]]</f>
        <v>0</v>
      </c>
      <c r="Y35" s="116">
        <f>_Aggregated_Award_Data_[[#This Row],[Awarded Savings Excl Rebates, Payment Terms and WACC Savings]]+_Aggregated_Award_Data_[[#This Row],[Payment Terms Savings]]</f>
        <v>0</v>
      </c>
      <c r="Z35" s="116">
        <f>IFERROR(-1*_Aggregated_Award_Data_[[#This Row],[Awarded Spend Excl Rebates, Payment Terms and WACC Savings]]*(Client_WACC/WACC_Day_Period)*(_Aggregated_Award_Data_[[#This Row],[Current Payment Terms Days]]-_Aggregated_Award_Data_[[#This Row],[Payment Terms Chosen Option Days]]), 0)</f>
        <v>0</v>
      </c>
      <c r="AA35" s="116">
        <f>_Aggregated_Award_Data_[[#This Row],[Awarded Spend Excl Rebates, Payment Terms and WACC Savings]]-_Aggregated_Award_Data_[[#This Row],[WACC Savings]]</f>
        <v>0</v>
      </c>
      <c r="AB35" s="116">
        <f>_Aggregated_Award_Data_[[#This Row],[Awarded Savings Excl Rebates, Payment Terms and WACC Savings]]+_Aggregated_Award_Data_[[#This Row],[WACC Savings]]</f>
        <v>0</v>
      </c>
      <c r="AC35" s="116">
        <f>_Aggregated_Award_Data_[[#This Row],[Awarded Spend Excl Rebates, Payment Terms and WACC Savings]]-_Aggregated_Award_Data_[[#This Row],[Payment Terms Savings]]-_Aggregated_Award_Data_[[#This Row],[WACC Savings]]</f>
        <v>0</v>
      </c>
      <c r="AD35" s="116">
        <f>_Aggregated_Award_Data_[[#This Row],[Awarded Savings Excl Rebates, Payment Terms and WACC Savings]]+_Aggregated_Award_Data_[[#This Row],[Payment Terms Savings]]+_Aggregated_Award_Data_[[#This Row],[WACC Savings]]</f>
        <v>0</v>
      </c>
      <c r="AE35" s="120">
        <f>(_Aggregated_Award_Data_[[#This Row],[Awarded Savings Incl Rebates, Payment Terms and WACC Savings]]+_Aggregated_Award_Data_[[#This Row],[Payment Terms Savings]]+_Aggregated_Award_Data_[[#This Row],[WACC Savings]])/_Aggregated_Award_Data_[[#This Row],[Baseline Spend]]</f>
        <v>0</v>
      </c>
      <c r="AF35" s="12" t="s">
        <v>1552</v>
      </c>
    </row>
    <row r="36" spans="2:32" ht="28.8" x14ac:dyDescent="0.3">
      <c r="B36" s="12" t="s">
        <v>1105</v>
      </c>
      <c r="C36" s="12" t="s">
        <v>304</v>
      </c>
      <c r="D36" s="12" t="s">
        <v>330</v>
      </c>
      <c r="E36" s="12" t="s">
        <v>2822</v>
      </c>
      <c r="F36" s="12" t="s">
        <v>2823</v>
      </c>
      <c r="G36" s="12" t="s">
        <v>2824</v>
      </c>
      <c r="H36" s="12" t="s">
        <v>256</v>
      </c>
      <c r="I36" s="12" t="s">
        <v>2846</v>
      </c>
      <c r="J36" s="12" t="s">
        <v>2898</v>
      </c>
      <c r="K36" s="116">
        <v>51775.466999999997</v>
      </c>
      <c r="L36" s="116">
        <v>24975.909299999999</v>
      </c>
      <c r="M36" s="116">
        <v>26799.557700000001</v>
      </c>
      <c r="N36" s="120">
        <v>0.51759999999999995</v>
      </c>
      <c r="O36" s="137">
        <v>6.7000000000000002E-3</v>
      </c>
      <c r="P36" s="116">
        <v>167.33860000000001</v>
      </c>
      <c r="Q36" s="116">
        <v>24808.5707</v>
      </c>
      <c r="R36" s="116">
        <v>26966.8963</v>
      </c>
      <c r="S36" s="12">
        <f>IFERROR(INDEX(_Payment_Terms_[Current Payment Terms Days],MATCH(_Aggregated_Award_Data_[[#This Row],[Awarded Supplier]],_Payment_Terms_[Bidder Name],0)),0)</f>
        <v>0</v>
      </c>
      <c r="T36" s="12" t="str">
        <f>IFERROR(IF(INDEX(_Payment_Terms_[Chosen Option],MATCH(_Aggregated_Award_Data_[[#This Row],[Awarded Supplier]],_Payment_Terms_[Bidder Name],0))=0,"",INDEX(_Payment_Terms_[Chosen Option],MATCH(_Aggregated_Award_Data_[[#This Row],[Awarded Supplier]],_Payment_Terms_[Bidder Name],0))),"")</f>
        <v/>
      </c>
      <c r="U36"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6"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6" s="116">
        <f>_Aggregated_Award_Data_[[#This Row],[Awarded Spend Excl Rebates, Payment Terms and WACC Savings]]*(-1*_Aggregated_Award_Data_[[#This Row],[Payment Terms Chosen Option Modifier %]])</f>
        <v>0</v>
      </c>
      <c r="X36" s="116">
        <f>_Aggregated_Award_Data_[[#This Row],[Awarded Spend Excl Rebates, Payment Terms and WACC Savings]]-_Aggregated_Award_Data_[[#This Row],[Payment Terms Savings]]</f>
        <v>24975.909299999999</v>
      </c>
      <c r="Y36" s="116">
        <f>_Aggregated_Award_Data_[[#This Row],[Awarded Savings Excl Rebates, Payment Terms and WACC Savings]]+_Aggregated_Award_Data_[[#This Row],[Payment Terms Savings]]</f>
        <v>26799.557700000001</v>
      </c>
      <c r="Z36" s="116">
        <f>IFERROR(-1*_Aggregated_Award_Data_[[#This Row],[Awarded Spend Excl Rebates, Payment Terms and WACC Savings]]*(Client_WACC/WACC_Day_Period)*(_Aggregated_Award_Data_[[#This Row],[Current Payment Terms Days]]-_Aggregated_Award_Data_[[#This Row],[Payment Terms Chosen Option Days]]), 0)</f>
        <v>0</v>
      </c>
      <c r="AA36" s="116">
        <f>_Aggregated_Award_Data_[[#This Row],[Awarded Spend Excl Rebates, Payment Terms and WACC Savings]]-_Aggregated_Award_Data_[[#This Row],[WACC Savings]]</f>
        <v>24975.909299999999</v>
      </c>
      <c r="AB36" s="116">
        <f>_Aggregated_Award_Data_[[#This Row],[Awarded Savings Excl Rebates, Payment Terms and WACC Savings]]+_Aggregated_Award_Data_[[#This Row],[WACC Savings]]</f>
        <v>26799.557700000001</v>
      </c>
      <c r="AC36" s="116">
        <f>_Aggregated_Award_Data_[[#This Row],[Awarded Spend Excl Rebates, Payment Terms and WACC Savings]]-_Aggregated_Award_Data_[[#This Row],[Payment Terms Savings]]-_Aggregated_Award_Data_[[#This Row],[WACC Savings]]</f>
        <v>24975.909299999999</v>
      </c>
      <c r="AD36" s="116">
        <f>_Aggregated_Award_Data_[[#This Row],[Awarded Savings Excl Rebates, Payment Terms and WACC Savings]]+_Aggregated_Award_Data_[[#This Row],[Payment Terms Savings]]+_Aggregated_Award_Data_[[#This Row],[WACC Savings]]</f>
        <v>26799.557700000001</v>
      </c>
      <c r="AE36" s="120">
        <f>(_Aggregated_Award_Data_[[#This Row],[Awarded Savings Incl Rebates, Payment Terms and WACC Savings]]+_Aggregated_Award_Data_[[#This Row],[Payment Terms Savings]]+_Aggregated_Award_Data_[[#This Row],[WACC Savings]])/_Aggregated_Award_Data_[[#This Row],[Baseline Spend]]</f>
        <v>0.51761112458918046</v>
      </c>
      <c r="AF36" s="12" t="s">
        <v>1552</v>
      </c>
    </row>
    <row r="37" spans="2:32" ht="28.8" x14ac:dyDescent="0.3">
      <c r="B37" s="12" t="s">
        <v>1105</v>
      </c>
      <c r="C37" s="12" t="s">
        <v>304</v>
      </c>
      <c r="D37" s="12" t="s">
        <v>330</v>
      </c>
      <c r="E37" s="12" t="s">
        <v>2834</v>
      </c>
      <c r="F37" s="12" t="s">
        <v>2835</v>
      </c>
      <c r="G37" s="12" t="s">
        <v>2836</v>
      </c>
      <c r="H37" s="12" t="s">
        <v>2845</v>
      </c>
      <c r="I37" s="12" t="s">
        <v>2846</v>
      </c>
      <c r="J37" s="12"/>
      <c r="K37" s="116">
        <v>2907869.1614999999</v>
      </c>
      <c r="L37" s="116">
        <v>0</v>
      </c>
      <c r="M37" s="116">
        <v>0</v>
      </c>
      <c r="N37" s="120">
        <v>0</v>
      </c>
      <c r="O37" s="137">
        <v>0</v>
      </c>
      <c r="P37" s="116">
        <v>0</v>
      </c>
      <c r="Q37" s="116">
        <v>0</v>
      </c>
      <c r="R37" s="116">
        <v>0</v>
      </c>
      <c r="S37" s="12">
        <f>IFERROR(INDEX(_Payment_Terms_[Current Payment Terms Days],MATCH(_Aggregated_Award_Data_[[#This Row],[Awarded Supplier]],_Payment_Terms_[Bidder Name],0)),0)</f>
        <v>0</v>
      </c>
      <c r="T37" s="12" t="str">
        <f>IFERROR(IF(INDEX(_Payment_Terms_[Chosen Option],MATCH(_Aggregated_Award_Data_[[#This Row],[Awarded Supplier]],_Payment_Terms_[Bidder Name],0))=0,"",INDEX(_Payment_Terms_[Chosen Option],MATCH(_Aggregated_Award_Data_[[#This Row],[Awarded Supplier]],_Payment_Terms_[Bidder Name],0))),"")</f>
        <v/>
      </c>
      <c r="U37"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7"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7" s="116">
        <f>_Aggregated_Award_Data_[[#This Row],[Awarded Spend Excl Rebates, Payment Terms and WACC Savings]]*(-1*_Aggregated_Award_Data_[[#This Row],[Payment Terms Chosen Option Modifier %]])</f>
        <v>0</v>
      </c>
      <c r="X37" s="116">
        <f>_Aggregated_Award_Data_[[#This Row],[Awarded Spend Excl Rebates, Payment Terms and WACC Savings]]-_Aggregated_Award_Data_[[#This Row],[Payment Terms Savings]]</f>
        <v>0</v>
      </c>
      <c r="Y37" s="116">
        <f>_Aggregated_Award_Data_[[#This Row],[Awarded Savings Excl Rebates, Payment Terms and WACC Savings]]+_Aggregated_Award_Data_[[#This Row],[Payment Terms Savings]]</f>
        <v>0</v>
      </c>
      <c r="Z37" s="116">
        <f>IFERROR(-1*_Aggregated_Award_Data_[[#This Row],[Awarded Spend Excl Rebates, Payment Terms and WACC Savings]]*(Client_WACC/WACC_Day_Period)*(_Aggregated_Award_Data_[[#This Row],[Current Payment Terms Days]]-_Aggregated_Award_Data_[[#This Row],[Payment Terms Chosen Option Days]]), 0)</f>
        <v>0</v>
      </c>
      <c r="AA37" s="116">
        <f>_Aggregated_Award_Data_[[#This Row],[Awarded Spend Excl Rebates, Payment Terms and WACC Savings]]-_Aggregated_Award_Data_[[#This Row],[WACC Savings]]</f>
        <v>0</v>
      </c>
      <c r="AB37" s="116">
        <f>_Aggregated_Award_Data_[[#This Row],[Awarded Savings Excl Rebates, Payment Terms and WACC Savings]]+_Aggregated_Award_Data_[[#This Row],[WACC Savings]]</f>
        <v>0</v>
      </c>
      <c r="AC37" s="116">
        <f>_Aggregated_Award_Data_[[#This Row],[Awarded Spend Excl Rebates, Payment Terms and WACC Savings]]-_Aggregated_Award_Data_[[#This Row],[Payment Terms Savings]]-_Aggregated_Award_Data_[[#This Row],[WACC Savings]]</f>
        <v>0</v>
      </c>
      <c r="AD37" s="116">
        <f>_Aggregated_Award_Data_[[#This Row],[Awarded Savings Excl Rebates, Payment Terms and WACC Savings]]+_Aggregated_Award_Data_[[#This Row],[Payment Terms Savings]]+_Aggregated_Award_Data_[[#This Row],[WACC Savings]]</f>
        <v>0</v>
      </c>
      <c r="AE37" s="120">
        <f>(_Aggregated_Award_Data_[[#This Row],[Awarded Savings Incl Rebates, Payment Terms and WACC Savings]]+_Aggregated_Award_Data_[[#This Row],[Payment Terms Savings]]+_Aggregated_Award_Data_[[#This Row],[WACC Savings]])/_Aggregated_Award_Data_[[#This Row],[Baseline Spend]]</f>
        <v>0</v>
      </c>
      <c r="AF37" s="12" t="s">
        <v>1552</v>
      </c>
    </row>
    <row r="38" spans="2:32" ht="28.8" x14ac:dyDescent="0.3">
      <c r="B38" s="12" t="s">
        <v>1105</v>
      </c>
      <c r="C38" s="12" t="s">
        <v>304</v>
      </c>
      <c r="D38" s="12" t="s">
        <v>330</v>
      </c>
      <c r="E38" s="12" t="s">
        <v>2834</v>
      </c>
      <c r="F38" s="12" t="s">
        <v>2950</v>
      </c>
      <c r="G38" s="12" t="s">
        <v>2951</v>
      </c>
      <c r="H38" s="12" t="s">
        <v>256</v>
      </c>
      <c r="I38" s="12" t="s">
        <v>2846</v>
      </c>
      <c r="J38" s="12" t="s">
        <v>2898</v>
      </c>
      <c r="K38" s="116">
        <v>60252.211499999998</v>
      </c>
      <c r="L38" s="116">
        <v>42613.997100000001</v>
      </c>
      <c r="M38" s="116">
        <v>17638.214400000001</v>
      </c>
      <c r="N38" s="120">
        <v>0.29270000000000002</v>
      </c>
      <c r="O38" s="137">
        <v>6.7000000000000002E-3</v>
      </c>
      <c r="P38" s="116">
        <v>285.5138</v>
      </c>
      <c r="Q38" s="116">
        <v>42328.4833</v>
      </c>
      <c r="R38" s="116">
        <v>17923.728200000001</v>
      </c>
      <c r="S38" s="12">
        <f>IFERROR(INDEX(_Payment_Terms_[Current Payment Terms Days],MATCH(_Aggregated_Award_Data_[[#This Row],[Awarded Supplier]],_Payment_Terms_[Bidder Name],0)),0)</f>
        <v>0</v>
      </c>
      <c r="T38" s="12" t="str">
        <f>IFERROR(IF(INDEX(_Payment_Terms_[Chosen Option],MATCH(_Aggregated_Award_Data_[[#This Row],[Awarded Supplier]],_Payment_Terms_[Bidder Name],0))=0,"",INDEX(_Payment_Terms_[Chosen Option],MATCH(_Aggregated_Award_Data_[[#This Row],[Awarded Supplier]],_Payment_Terms_[Bidder Name],0))),"")</f>
        <v/>
      </c>
      <c r="U38"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8"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8" s="116">
        <f>_Aggregated_Award_Data_[[#This Row],[Awarded Spend Excl Rebates, Payment Terms and WACC Savings]]*(-1*_Aggregated_Award_Data_[[#This Row],[Payment Terms Chosen Option Modifier %]])</f>
        <v>0</v>
      </c>
      <c r="X38" s="116">
        <f>_Aggregated_Award_Data_[[#This Row],[Awarded Spend Excl Rebates, Payment Terms and WACC Savings]]-_Aggregated_Award_Data_[[#This Row],[Payment Terms Savings]]</f>
        <v>42613.997100000001</v>
      </c>
      <c r="Y38" s="116">
        <f>_Aggregated_Award_Data_[[#This Row],[Awarded Savings Excl Rebates, Payment Terms and WACC Savings]]+_Aggregated_Award_Data_[[#This Row],[Payment Terms Savings]]</f>
        <v>17638.214400000001</v>
      </c>
      <c r="Z38" s="116">
        <f>IFERROR(-1*_Aggregated_Award_Data_[[#This Row],[Awarded Spend Excl Rebates, Payment Terms and WACC Savings]]*(Client_WACC/WACC_Day_Period)*(_Aggregated_Award_Data_[[#This Row],[Current Payment Terms Days]]-_Aggregated_Award_Data_[[#This Row],[Payment Terms Chosen Option Days]]), 0)</f>
        <v>0</v>
      </c>
      <c r="AA38" s="116">
        <f>_Aggregated_Award_Data_[[#This Row],[Awarded Spend Excl Rebates, Payment Terms and WACC Savings]]-_Aggregated_Award_Data_[[#This Row],[WACC Savings]]</f>
        <v>42613.997100000001</v>
      </c>
      <c r="AB38" s="116">
        <f>_Aggregated_Award_Data_[[#This Row],[Awarded Savings Excl Rebates, Payment Terms and WACC Savings]]+_Aggregated_Award_Data_[[#This Row],[WACC Savings]]</f>
        <v>17638.214400000001</v>
      </c>
      <c r="AC38" s="116">
        <f>_Aggregated_Award_Data_[[#This Row],[Awarded Spend Excl Rebates, Payment Terms and WACC Savings]]-_Aggregated_Award_Data_[[#This Row],[Payment Terms Savings]]-_Aggregated_Award_Data_[[#This Row],[WACC Savings]]</f>
        <v>42613.997100000001</v>
      </c>
      <c r="AD38" s="116">
        <f>_Aggregated_Award_Data_[[#This Row],[Awarded Savings Excl Rebates, Payment Terms and WACC Savings]]+_Aggregated_Award_Data_[[#This Row],[Payment Terms Savings]]+_Aggregated_Award_Data_[[#This Row],[WACC Savings]]</f>
        <v>17638.214400000001</v>
      </c>
      <c r="AE38" s="120">
        <f>(_Aggregated_Award_Data_[[#This Row],[Awarded Savings Incl Rebates, Payment Terms and WACC Savings]]+_Aggregated_Award_Data_[[#This Row],[Payment Terms Savings]]+_Aggregated_Award_Data_[[#This Row],[WACC Savings]])/_Aggregated_Award_Data_[[#This Row],[Baseline Spend]]</f>
        <v>0.29273970134689581</v>
      </c>
      <c r="AF38" s="12" t="s">
        <v>1552</v>
      </c>
    </row>
    <row r="39" spans="2:32" ht="28.8" x14ac:dyDescent="0.3">
      <c r="B39" s="12" t="s">
        <v>1105</v>
      </c>
      <c r="C39" s="12" t="s">
        <v>304</v>
      </c>
      <c r="D39" s="12" t="s">
        <v>330</v>
      </c>
      <c r="E39" s="12" t="s">
        <v>2834</v>
      </c>
      <c r="F39" s="12" t="s">
        <v>2952</v>
      </c>
      <c r="G39" s="12" t="s">
        <v>2953</v>
      </c>
      <c r="H39" s="12" t="s">
        <v>260</v>
      </c>
      <c r="I39" s="12" t="s">
        <v>2846</v>
      </c>
      <c r="J39" s="12" t="s">
        <v>2898</v>
      </c>
      <c r="K39" s="116">
        <v>280229.55599999998</v>
      </c>
      <c r="L39" s="116">
        <v>227695.0275</v>
      </c>
      <c r="M39" s="116">
        <v>52534.5285</v>
      </c>
      <c r="N39" s="120">
        <v>0.1875</v>
      </c>
      <c r="O39" s="137">
        <v>1.37E-2</v>
      </c>
      <c r="P39" s="116">
        <v>3119.4218999999998</v>
      </c>
      <c r="Q39" s="116">
        <v>224575.60560000001</v>
      </c>
      <c r="R39" s="116">
        <v>55653.950400000002</v>
      </c>
      <c r="S39" s="12">
        <f>IFERROR(INDEX(_Payment_Terms_[Current Payment Terms Days],MATCH(_Aggregated_Award_Data_[[#This Row],[Awarded Supplier]],_Payment_Terms_[Bidder Name],0)),0)</f>
        <v>0</v>
      </c>
      <c r="T39" s="12" t="str">
        <f>IFERROR(IF(INDEX(_Payment_Terms_[Chosen Option],MATCH(_Aggregated_Award_Data_[[#This Row],[Awarded Supplier]],_Payment_Terms_[Bidder Name],0))=0,"",INDEX(_Payment_Terms_[Chosen Option],MATCH(_Aggregated_Award_Data_[[#This Row],[Awarded Supplier]],_Payment_Terms_[Bidder Name],0))),"")</f>
        <v/>
      </c>
      <c r="U39"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39"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39" s="116">
        <f>_Aggregated_Award_Data_[[#This Row],[Awarded Spend Excl Rebates, Payment Terms and WACC Savings]]*(-1*_Aggregated_Award_Data_[[#This Row],[Payment Terms Chosen Option Modifier %]])</f>
        <v>0</v>
      </c>
      <c r="X39" s="116">
        <f>_Aggregated_Award_Data_[[#This Row],[Awarded Spend Excl Rebates, Payment Terms and WACC Savings]]-_Aggregated_Award_Data_[[#This Row],[Payment Terms Savings]]</f>
        <v>227695.0275</v>
      </c>
      <c r="Y39" s="116">
        <f>_Aggregated_Award_Data_[[#This Row],[Awarded Savings Excl Rebates, Payment Terms and WACC Savings]]+_Aggregated_Award_Data_[[#This Row],[Payment Terms Savings]]</f>
        <v>52534.5285</v>
      </c>
      <c r="Z39" s="116">
        <f>IFERROR(-1*_Aggregated_Award_Data_[[#This Row],[Awarded Spend Excl Rebates, Payment Terms and WACC Savings]]*(Client_WACC/WACC_Day_Period)*(_Aggregated_Award_Data_[[#This Row],[Current Payment Terms Days]]-_Aggregated_Award_Data_[[#This Row],[Payment Terms Chosen Option Days]]), 0)</f>
        <v>0</v>
      </c>
      <c r="AA39" s="116">
        <f>_Aggregated_Award_Data_[[#This Row],[Awarded Spend Excl Rebates, Payment Terms and WACC Savings]]-_Aggregated_Award_Data_[[#This Row],[WACC Savings]]</f>
        <v>227695.0275</v>
      </c>
      <c r="AB39" s="116">
        <f>_Aggregated_Award_Data_[[#This Row],[Awarded Savings Excl Rebates, Payment Terms and WACC Savings]]+_Aggregated_Award_Data_[[#This Row],[WACC Savings]]</f>
        <v>52534.5285</v>
      </c>
      <c r="AC39" s="116">
        <f>_Aggregated_Award_Data_[[#This Row],[Awarded Spend Excl Rebates, Payment Terms and WACC Savings]]-_Aggregated_Award_Data_[[#This Row],[Payment Terms Savings]]-_Aggregated_Award_Data_[[#This Row],[WACC Savings]]</f>
        <v>227695.0275</v>
      </c>
      <c r="AD39" s="116">
        <f>_Aggregated_Award_Data_[[#This Row],[Awarded Savings Excl Rebates, Payment Terms and WACC Savings]]+_Aggregated_Award_Data_[[#This Row],[Payment Terms Savings]]+_Aggregated_Award_Data_[[#This Row],[WACC Savings]]</f>
        <v>52534.5285</v>
      </c>
      <c r="AE39" s="120">
        <f>(_Aggregated_Award_Data_[[#This Row],[Awarded Savings Incl Rebates, Payment Terms and WACC Savings]]+_Aggregated_Award_Data_[[#This Row],[Payment Terms Savings]]+_Aggregated_Award_Data_[[#This Row],[WACC Savings]])/_Aggregated_Award_Data_[[#This Row],[Baseline Spend]]</f>
        <v>0.18746962044217777</v>
      </c>
      <c r="AF39" s="12" t="s">
        <v>1552</v>
      </c>
    </row>
    <row r="40" spans="2:32" ht="28.8" x14ac:dyDescent="0.3">
      <c r="B40" s="12" t="s">
        <v>1105</v>
      </c>
      <c r="C40" s="12" t="s">
        <v>304</v>
      </c>
      <c r="D40" s="12" t="s">
        <v>330</v>
      </c>
      <c r="E40" s="12" t="s">
        <v>2834</v>
      </c>
      <c r="F40" s="12" t="s">
        <v>2950</v>
      </c>
      <c r="G40" s="12" t="s">
        <v>2951</v>
      </c>
      <c r="H40" s="12" t="s">
        <v>254</v>
      </c>
      <c r="I40" s="12" t="s">
        <v>2846</v>
      </c>
      <c r="J40" s="12" t="s">
        <v>1532</v>
      </c>
      <c r="K40" s="116">
        <v>2403307.08</v>
      </c>
      <c r="L40" s="116">
        <v>1553619.8688000001</v>
      </c>
      <c r="M40" s="116">
        <v>849687.21120000002</v>
      </c>
      <c r="N40" s="120">
        <v>0.35349999999999998</v>
      </c>
      <c r="O40" s="137">
        <v>0.1017</v>
      </c>
      <c r="P40" s="116">
        <v>158003.14069999999</v>
      </c>
      <c r="Q40" s="116">
        <v>1395616.7280999999</v>
      </c>
      <c r="R40" s="116">
        <v>1007690.3519</v>
      </c>
      <c r="S40" s="12">
        <f>IFERROR(INDEX(_Payment_Terms_[Current Payment Terms Days],MATCH(_Aggregated_Award_Data_[[#This Row],[Awarded Supplier]],_Payment_Terms_[Bidder Name],0)),0)</f>
        <v>0</v>
      </c>
      <c r="T40" s="12" t="str">
        <f>IFERROR(IF(INDEX(_Payment_Terms_[Chosen Option],MATCH(_Aggregated_Award_Data_[[#This Row],[Awarded Supplier]],_Payment_Terms_[Bidder Name],0))=0,"",INDEX(_Payment_Terms_[Chosen Option],MATCH(_Aggregated_Award_Data_[[#This Row],[Awarded Supplier]],_Payment_Terms_[Bidder Name],0))),"")</f>
        <v/>
      </c>
      <c r="U40"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0"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0" s="116">
        <f>_Aggregated_Award_Data_[[#This Row],[Awarded Spend Excl Rebates, Payment Terms and WACC Savings]]*(-1*_Aggregated_Award_Data_[[#This Row],[Payment Terms Chosen Option Modifier %]])</f>
        <v>0</v>
      </c>
      <c r="X40" s="116">
        <f>_Aggregated_Award_Data_[[#This Row],[Awarded Spend Excl Rebates, Payment Terms and WACC Savings]]-_Aggregated_Award_Data_[[#This Row],[Payment Terms Savings]]</f>
        <v>1553619.8688000001</v>
      </c>
      <c r="Y40" s="116">
        <f>_Aggregated_Award_Data_[[#This Row],[Awarded Savings Excl Rebates, Payment Terms and WACC Savings]]+_Aggregated_Award_Data_[[#This Row],[Payment Terms Savings]]</f>
        <v>849687.21120000002</v>
      </c>
      <c r="Z40" s="116">
        <f>IFERROR(-1*_Aggregated_Award_Data_[[#This Row],[Awarded Spend Excl Rebates, Payment Terms and WACC Savings]]*(Client_WACC/WACC_Day_Period)*(_Aggregated_Award_Data_[[#This Row],[Current Payment Terms Days]]-_Aggregated_Award_Data_[[#This Row],[Payment Terms Chosen Option Days]]), 0)</f>
        <v>0</v>
      </c>
      <c r="AA40" s="116">
        <f>_Aggregated_Award_Data_[[#This Row],[Awarded Spend Excl Rebates, Payment Terms and WACC Savings]]-_Aggregated_Award_Data_[[#This Row],[WACC Savings]]</f>
        <v>1553619.8688000001</v>
      </c>
      <c r="AB40" s="116">
        <f>_Aggregated_Award_Data_[[#This Row],[Awarded Savings Excl Rebates, Payment Terms and WACC Savings]]+_Aggregated_Award_Data_[[#This Row],[WACC Savings]]</f>
        <v>849687.21120000002</v>
      </c>
      <c r="AC40" s="116">
        <f>_Aggregated_Award_Data_[[#This Row],[Awarded Spend Excl Rebates, Payment Terms and WACC Savings]]-_Aggregated_Award_Data_[[#This Row],[Payment Terms Savings]]-_Aggregated_Award_Data_[[#This Row],[WACC Savings]]</f>
        <v>1553619.8688000001</v>
      </c>
      <c r="AD40" s="116">
        <f>_Aggregated_Award_Data_[[#This Row],[Awarded Savings Excl Rebates, Payment Terms and WACC Savings]]+_Aggregated_Award_Data_[[#This Row],[Payment Terms Savings]]+_Aggregated_Award_Data_[[#This Row],[WACC Savings]]</f>
        <v>849687.21120000002</v>
      </c>
      <c r="AE40" s="120">
        <f>(_Aggregated_Award_Data_[[#This Row],[Awarded Savings Incl Rebates, Payment Terms and WACC Savings]]+_Aggregated_Award_Data_[[#This Row],[Payment Terms Savings]]+_Aggregated_Award_Data_[[#This Row],[WACC Savings]])/_Aggregated_Award_Data_[[#This Row],[Baseline Spend]]</f>
        <v>0.35354916492818722</v>
      </c>
      <c r="AF40" s="12" t="s">
        <v>1552</v>
      </c>
    </row>
    <row r="41" spans="2:32" ht="28.8" x14ac:dyDescent="0.3">
      <c r="B41" s="12" t="s">
        <v>1105</v>
      </c>
      <c r="C41" s="12" t="s">
        <v>304</v>
      </c>
      <c r="D41" s="12" t="s">
        <v>330</v>
      </c>
      <c r="E41" s="12" t="s">
        <v>2834</v>
      </c>
      <c r="F41" s="12" t="s">
        <v>2952</v>
      </c>
      <c r="G41" s="12" t="s">
        <v>2953</v>
      </c>
      <c r="H41" s="12" t="s">
        <v>259</v>
      </c>
      <c r="I41" s="12" t="s">
        <v>2846</v>
      </c>
      <c r="J41" s="12" t="s">
        <v>1532</v>
      </c>
      <c r="K41" s="116">
        <v>246085.788</v>
      </c>
      <c r="L41" s="116">
        <v>166200.8058</v>
      </c>
      <c r="M41" s="116">
        <v>79884.982199999999</v>
      </c>
      <c r="N41" s="120">
        <v>0.3246</v>
      </c>
      <c r="O41" s="137">
        <v>1.1599999999999999E-2</v>
      </c>
      <c r="P41" s="116">
        <v>1927.9293</v>
      </c>
      <c r="Q41" s="116">
        <v>164272.87650000001</v>
      </c>
      <c r="R41" s="116">
        <v>81812.911500000002</v>
      </c>
      <c r="S41" s="12">
        <f>IFERROR(INDEX(_Payment_Terms_[Current Payment Terms Days],MATCH(_Aggregated_Award_Data_[[#This Row],[Awarded Supplier]],_Payment_Terms_[Bidder Name],0)),0)</f>
        <v>0</v>
      </c>
      <c r="T41" s="12" t="str">
        <f>IFERROR(IF(INDEX(_Payment_Terms_[Chosen Option],MATCH(_Aggregated_Award_Data_[[#This Row],[Awarded Supplier]],_Payment_Terms_[Bidder Name],0))=0,"",INDEX(_Payment_Terms_[Chosen Option],MATCH(_Aggregated_Award_Data_[[#This Row],[Awarded Supplier]],_Payment_Terms_[Bidder Name],0))),"")</f>
        <v/>
      </c>
      <c r="U41"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1"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1" s="116">
        <f>_Aggregated_Award_Data_[[#This Row],[Awarded Spend Excl Rebates, Payment Terms and WACC Savings]]*(-1*_Aggregated_Award_Data_[[#This Row],[Payment Terms Chosen Option Modifier %]])</f>
        <v>0</v>
      </c>
      <c r="X41" s="116">
        <f>_Aggregated_Award_Data_[[#This Row],[Awarded Spend Excl Rebates, Payment Terms and WACC Savings]]-_Aggregated_Award_Data_[[#This Row],[Payment Terms Savings]]</f>
        <v>166200.8058</v>
      </c>
      <c r="Y41" s="116">
        <f>_Aggregated_Award_Data_[[#This Row],[Awarded Savings Excl Rebates, Payment Terms and WACC Savings]]+_Aggregated_Award_Data_[[#This Row],[Payment Terms Savings]]</f>
        <v>79884.982199999999</v>
      </c>
      <c r="Z41" s="116">
        <f>IFERROR(-1*_Aggregated_Award_Data_[[#This Row],[Awarded Spend Excl Rebates, Payment Terms and WACC Savings]]*(Client_WACC/WACC_Day_Period)*(_Aggregated_Award_Data_[[#This Row],[Current Payment Terms Days]]-_Aggregated_Award_Data_[[#This Row],[Payment Terms Chosen Option Days]]), 0)</f>
        <v>0</v>
      </c>
      <c r="AA41" s="116">
        <f>_Aggregated_Award_Data_[[#This Row],[Awarded Spend Excl Rebates, Payment Terms and WACC Savings]]-_Aggregated_Award_Data_[[#This Row],[WACC Savings]]</f>
        <v>166200.8058</v>
      </c>
      <c r="AB41" s="116">
        <f>_Aggregated_Award_Data_[[#This Row],[Awarded Savings Excl Rebates, Payment Terms and WACC Savings]]+_Aggregated_Award_Data_[[#This Row],[WACC Savings]]</f>
        <v>79884.982199999999</v>
      </c>
      <c r="AC41" s="116">
        <f>_Aggregated_Award_Data_[[#This Row],[Awarded Spend Excl Rebates, Payment Terms and WACC Savings]]-_Aggregated_Award_Data_[[#This Row],[Payment Terms Savings]]-_Aggregated_Award_Data_[[#This Row],[WACC Savings]]</f>
        <v>166200.8058</v>
      </c>
      <c r="AD41" s="116">
        <f>_Aggregated_Award_Data_[[#This Row],[Awarded Savings Excl Rebates, Payment Terms and WACC Savings]]+_Aggregated_Award_Data_[[#This Row],[Payment Terms Savings]]+_Aggregated_Award_Data_[[#This Row],[WACC Savings]]</f>
        <v>79884.982199999999</v>
      </c>
      <c r="AE41" s="120">
        <f>(_Aggregated_Award_Data_[[#This Row],[Awarded Savings Incl Rebates, Payment Terms and WACC Savings]]+_Aggregated_Award_Data_[[#This Row],[Payment Terms Savings]]+_Aggregated_Award_Data_[[#This Row],[WACC Savings]])/_Aggregated_Award_Data_[[#This Row],[Baseline Spend]]</f>
        <v>0.3246224938434884</v>
      </c>
      <c r="AF41" s="12" t="s">
        <v>1552</v>
      </c>
    </row>
    <row r="42" spans="2:32" ht="28.8" x14ac:dyDescent="0.3">
      <c r="B42" s="12" t="s">
        <v>1105</v>
      </c>
      <c r="C42" s="12" t="s">
        <v>304</v>
      </c>
      <c r="D42" s="12" t="s">
        <v>330</v>
      </c>
      <c r="E42" s="12" t="s">
        <v>2834</v>
      </c>
      <c r="F42" s="12" t="s">
        <v>2950</v>
      </c>
      <c r="G42" s="12" t="s">
        <v>2951</v>
      </c>
      <c r="H42" s="12" t="s">
        <v>249</v>
      </c>
      <c r="I42" s="12" t="s">
        <v>1531</v>
      </c>
      <c r="J42" s="12" t="s">
        <v>1532</v>
      </c>
      <c r="K42" s="116">
        <v>695757</v>
      </c>
      <c r="L42" s="116">
        <v>460647.41399999999</v>
      </c>
      <c r="M42" s="116">
        <v>235109.58600000001</v>
      </c>
      <c r="N42" s="120">
        <v>0.33789999999999998</v>
      </c>
      <c r="O42" s="137">
        <v>4.1999999999999997E-3</v>
      </c>
      <c r="P42" s="116">
        <v>1934.7191</v>
      </c>
      <c r="Q42" s="116">
        <v>458712.6949</v>
      </c>
      <c r="R42" s="116">
        <v>237044.3051</v>
      </c>
      <c r="S42" s="12">
        <f>IFERROR(INDEX(_Payment_Terms_[Current Payment Terms Days],MATCH(_Aggregated_Award_Data_[[#This Row],[Awarded Supplier]],_Payment_Terms_[Bidder Name],0)),0)</f>
        <v>0</v>
      </c>
      <c r="T42" s="12" t="str">
        <f>IFERROR(IF(INDEX(_Payment_Terms_[Chosen Option],MATCH(_Aggregated_Award_Data_[[#This Row],[Awarded Supplier]],_Payment_Terms_[Bidder Name],0))=0,"",INDEX(_Payment_Terms_[Chosen Option],MATCH(_Aggregated_Award_Data_[[#This Row],[Awarded Supplier]],_Payment_Terms_[Bidder Name],0))),"")</f>
        <v/>
      </c>
      <c r="U42"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2"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2" s="116">
        <f>_Aggregated_Award_Data_[[#This Row],[Awarded Spend Excl Rebates, Payment Terms and WACC Savings]]*(-1*_Aggregated_Award_Data_[[#This Row],[Payment Terms Chosen Option Modifier %]])</f>
        <v>0</v>
      </c>
      <c r="X42" s="116">
        <f>_Aggregated_Award_Data_[[#This Row],[Awarded Spend Excl Rebates, Payment Terms and WACC Savings]]-_Aggregated_Award_Data_[[#This Row],[Payment Terms Savings]]</f>
        <v>460647.41399999999</v>
      </c>
      <c r="Y42" s="116">
        <f>_Aggregated_Award_Data_[[#This Row],[Awarded Savings Excl Rebates, Payment Terms and WACC Savings]]+_Aggregated_Award_Data_[[#This Row],[Payment Terms Savings]]</f>
        <v>235109.58600000001</v>
      </c>
      <c r="Z42" s="116">
        <f>IFERROR(-1*_Aggregated_Award_Data_[[#This Row],[Awarded Spend Excl Rebates, Payment Terms and WACC Savings]]*(Client_WACC/WACC_Day_Period)*(_Aggregated_Award_Data_[[#This Row],[Current Payment Terms Days]]-_Aggregated_Award_Data_[[#This Row],[Payment Terms Chosen Option Days]]), 0)</f>
        <v>0</v>
      </c>
      <c r="AA42" s="116">
        <f>_Aggregated_Award_Data_[[#This Row],[Awarded Spend Excl Rebates, Payment Terms and WACC Savings]]-_Aggregated_Award_Data_[[#This Row],[WACC Savings]]</f>
        <v>460647.41399999999</v>
      </c>
      <c r="AB42" s="116">
        <f>_Aggregated_Award_Data_[[#This Row],[Awarded Savings Excl Rebates, Payment Terms and WACC Savings]]+_Aggregated_Award_Data_[[#This Row],[WACC Savings]]</f>
        <v>235109.58600000001</v>
      </c>
      <c r="AC42" s="116">
        <f>_Aggregated_Award_Data_[[#This Row],[Awarded Spend Excl Rebates, Payment Terms and WACC Savings]]-_Aggregated_Award_Data_[[#This Row],[Payment Terms Savings]]-_Aggregated_Award_Data_[[#This Row],[WACC Savings]]</f>
        <v>460647.41399999999</v>
      </c>
      <c r="AD42" s="116">
        <f>_Aggregated_Award_Data_[[#This Row],[Awarded Savings Excl Rebates, Payment Terms and WACC Savings]]+_Aggregated_Award_Data_[[#This Row],[Payment Terms Savings]]+_Aggregated_Award_Data_[[#This Row],[WACC Savings]]</f>
        <v>235109.58600000001</v>
      </c>
      <c r="AE42" s="120">
        <f>(_Aggregated_Award_Data_[[#This Row],[Awarded Savings Incl Rebates, Payment Terms and WACC Savings]]+_Aggregated_Award_Data_[[#This Row],[Payment Terms Savings]]+_Aggregated_Award_Data_[[#This Row],[WACC Savings]])/_Aggregated_Award_Data_[[#This Row],[Baseline Spend]]</f>
        <v>0.33791910968915873</v>
      </c>
      <c r="AF42" s="12" t="s">
        <v>1552</v>
      </c>
    </row>
    <row r="43" spans="2:32" ht="28.8" x14ac:dyDescent="0.3">
      <c r="B43" s="12" t="s">
        <v>1105</v>
      </c>
      <c r="C43" s="12" t="s">
        <v>304</v>
      </c>
      <c r="D43" s="12" t="s">
        <v>330</v>
      </c>
      <c r="E43" s="12" t="s">
        <v>2834</v>
      </c>
      <c r="F43" s="12" t="s">
        <v>2952</v>
      </c>
      <c r="G43" s="12" t="s">
        <v>2953</v>
      </c>
      <c r="H43" s="12" t="s">
        <v>254</v>
      </c>
      <c r="I43" s="12" t="s">
        <v>2846</v>
      </c>
      <c r="J43" s="12" t="s">
        <v>1532</v>
      </c>
      <c r="K43" s="116">
        <v>2921666.9040000001</v>
      </c>
      <c r="L43" s="116">
        <v>2024900.9901000001</v>
      </c>
      <c r="M43" s="116">
        <v>896765.91390000004</v>
      </c>
      <c r="N43" s="120">
        <v>0.30690000000000001</v>
      </c>
      <c r="O43" s="137">
        <v>0.1017</v>
      </c>
      <c r="P43" s="116">
        <v>205932.4307</v>
      </c>
      <c r="Q43" s="116">
        <v>1818968.5593999999</v>
      </c>
      <c r="R43" s="116">
        <v>1102698.3446</v>
      </c>
      <c r="S43" s="12">
        <f>IFERROR(INDEX(_Payment_Terms_[Current Payment Terms Days],MATCH(_Aggregated_Award_Data_[[#This Row],[Awarded Supplier]],_Payment_Terms_[Bidder Name],0)),0)</f>
        <v>0</v>
      </c>
      <c r="T43" s="12" t="str">
        <f>IFERROR(IF(INDEX(_Payment_Terms_[Chosen Option],MATCH(_Aggregated_Award_Data_[[#This Row],[Awarded Supplier]],_Payment_Terms_[Bidder Name],0))=0,"",INDEX(_Payment_Terms_[Chosen Option],MATCH(_Aggregated_Award_Data_[[#This Row],[Awarded Supplier]],_Payment_Terms_[Bidder Name],0))),"")</f>
        <v/>
      </c>
      <c r="U43"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3"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3" s="116">
        <f>_Aggregated_Award_Data_[[#This Row],[Awarded Spend Excl Rebates, Payment Terms and WACC Savings]]*(-1*_Aggregated_Award_Data_[[#This Row],[Payment Terms Chosen Option Modifier %]])</f>
        <v>0</v>
      </c>
      <c r="X43" s="116">
        <f>_Aggregated_Award_Data_[[#This Row],[Awarded Spend Excl Rebates, Payment Terms and WACC Savings]]-_Aggregated_Award_Data_[[#This Row],[Payment Terms Savings]]</f>
        <v>2024900.9901000001</v>
      </c>
      <c r="Y43" s="116">
        <f>_Aggregated_Award_Data_[[#This Row],[Awarded Savings Excl Rebates, Payment Terms and WACC Savings]]+_Aggregated_Award_Data_[[#This Row],[Payment Terms Savings]]</f>
        <v>896765.91390000004</v>
      </c>
      <c r="Z43" s="116">
        <f>IFERROR(-1*_Aggregated_Award_Data_[[#This Row],[Awarded Spend Excl Rebates, Payment Terms and WACC Savings]]*(Client_WACC/WACC_Day_Period)*(_Aggregated_Award_Data_[[#This Row],[Current Payment Terms Days]]-_Aggregated_Award_Data_[[#This Row],[Payment Terms Chosen Option Days]]), 0)</f>
        <v>0</v>
      </c>
      <c r="AA43" s="116">
        <f>_Aggregated_Award_Data_[[#This Row],[Awarded Spend Excl Rebates, Payment Terms and WACC Savings]]-_Aggregated_Award_Data_[[#This Row],[WACC Savings]]</f>
        <v>2024900.9901000001</v>
      </c>
      <c r="AB43" s="116">
        <f>_Aggregated_Award_Data_[[#This Row],[Awarded Savings Excl Rebates, Payment Terms and WACC Savings]]+_Aggregated_Award_Data_[[#This Row],[WACC Savings]]</f>
        <v>896765.91390000004</v>
      </c>
      <c r="AC43" s="116">
        <f>_Aggregated_Award_Data_[[#This Row],[Awarded Spend Excl Rebates, Payment Terms and WACC Savings]]-_Aggregated_Award_Data_[[#This Row],[Payment Terms Savings]]-_Aggregated_Award_Data_[[#This Row],[WACC Savings]]</f>
        <v>2024900.9901000001</v>
      </c>
      <c r="AD43" s="116">
        <f>_Aggregated_Award_Data_[[#This Row],[Awarded Savings Excl Rebates, Payment Terms and WACC Savings]]+_Aggregated_Award_Data_[[#This Row],[Payment Terms Savings]]+_Aggregated_Award_Data_[[#This Row],[WACC Savings]]</f>
        <v>896765.91390000004</v>
      </c>
      <c r="AE43" s="120">
        <f>(_Aggregated_Award_Data_[[#This Row],[Awarded Savings Incl Rebates, Payment Terms and WACC Savings]]+_Aggregated_Award_Data_[[#This Row],[Payment Terms Savings]]+_Aggregated_Award_Data_[[#This Row],[WACC Savings]])/_Aggregated_Award_Data_[[#This Row],[Baseline Spend]]</f>
        <v>0.30693639739432804</v>
      </c>
      <c r="AF43" s="12" t="s">
        <v>1552</v>
      </c>
    </row>
    <row r="44" spans="2:32" ht="28.8" x14ac:dyDescent="0.3">
      <c r="B44" s="12" t="s">
        <v>1105</v>
      </c>
      <c r="C44" s="12" t="s">
        <v>304</v>
      </c>
      <c r="D44" s="12" t="s">
        <v>330</v>
      </c>
      <c r="E44" s="12" t="s">
        <v>2834</v>
      </c>
      <c r="F44" s="12" t="s">
        <v>2950</v>
      </c>
      <c r="G44" s="12" t="s">
        <v>2951</v>
      </c>
      <c r="H44" s="12" t="s">
        <v>2845</v>
      </c>
      <c r="I44" s="12" t="s">
        <v>2846</v>
      </c>
      <c r="J44" s="12"/>
      <c r="K44" s="116">
        <v>2682740.727</v>
      </c>
      <c r="L44" s="116">
        <v>0</v>
      </c>
      <c r="M44" s="116">
        <v>0</v>
      </c>
      <c r="N44" s="120">
        <v>0</v>
      </c>
      <c r="O44" s="137">
        <v>0</v>
      </c>
      <c r="P44" s="116">
        <v>0</v>
      </c>
      <c r="Q44" s="116">
        <v>0</v>
      </c>
      <c r="R44" s="116">
        <v>0</v>
      </c>
      <c r="S44" s="12">
        <f>IFERROR(INDEX(_Payment_Terms_[Current Payment Terms Days],MATCH(_Aggregated_Award_Data_[[#This Row],[Awarded Supplier]],_Payment_Terms_[Bidder Name],0)),0)</f>
        <v>0</v>
      </c>
      <c r="T44" s="12" t="str">
        <f>IFERROR(IF(INDEX(_Payment_Terms_[Chosen Option],MATCH(_Aggregated_Award_Data_[[#This Row],[Awarded Supplier]],_Payment_Terms_[Bidder Name],0))=0,"",INDEX(_Payment_Terms_[Chosen Option],MATCH(_Aggregated_Award_Data_[[#This Row],[Awarded Supplier]],_Payment_Terms_[Bidder Name],0))),"")</f>
        <v/>
      </c>
      <c r="U44"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4"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4" s="116">
        <f>_Aggregated_Award_Data_[[#This Row],[Awarded Spend Excl Rebates, Payment Terms and WACC Savings]]*(-1*_Aggregated_Award_Data_[[#This Row],[Payment Terms Chosen Option Modifier %]])</f>
        <v>0</v>
      </c>
      <c r="X44" s="116">
        <f>_Aggregated_Award_Data_[[#This Row],[Awarded Spend Excl Rebates, Payment Terms and WACC Savings]]-_Aggregated_Award_Data_[[#This Row],[Payment Terms Savings]]</f>
        <v>0</v>
      </c>
      <c r="Y44" s="116">
        <f>_Aggregated_Award_Data_[[#This Row],[Awarded Savings Excl Rebates, Payment Terms and WACC Savings]]+_Aggregated_Award_Data_[[#This Row],[Payment Terms Savings]]</f>
        <v>0</v>
      </c>
      <c r="Z44" s="116">
        <f>IFERROR(-1*_Aggregated_Award_Data_[[#This Row],[Awarded Spend Excl Rebates, Payment Terms and WACC Savings]]*(Client_WACC/WACC_Day_Period)*(_Aggregated_Award_Data_[[#This Row],[Current Payment Terms Days]]-_Aggregated_Award_Data_[[#This Row],[Payment Terms Chosen Option Days]]), 0)</f>
        <v>0</v>
      </c>
      <c r="AA44" s="116">
        <f>_Aggregated_Award_Data_[[#This Row],[Awarded Spend Excl Rebates, Payment Terms and WACC Savings]]-_Aggregated_Award_Data_[[#This Row],[WACC Savings]]</f>
        <v>0</v>
      </c>
      <c r="AB44" s="116">
        <f>_Aggregated_Award_Data_[[#This Row],[Awarded Savings Excl Rebates, Payment Terms and WACC Savings]]+_Aggregated_Award_Data_[[#This Row],[WACC Savings]]</f>
        <v>0</v>
      </c>
      <c r="AC44" s="116">
        <f>_Aggregated_Award_Data_[[#This Row],[Awarded Spend Excl Rebates, Payment Terms and WACC Savings]]-_Aggregated_Award_Data_[[#This Row],[Payment Terms Savings]]-_Aggregated_Award_Data_[[#This Row],[WACC Savings]]</f>
        <v>0</v>
      </c>
      <c r="AD44" s="116">
        <f>_Aggregated_Award_Data_[[#This Row],[Awarded Savings Excl Rebates, Payment Terms and WACC Savings]]+_Aggregated_Award_Data_[[#This Row],[Payment Terms Savings]]+_Aggregated_Award_Data_[[#This Row],[WACC Savings]]</f>
        <v>0</v>
      </c>
      <c r="AE44" s="120">
        <f>(_Aggregated_Award_Data_[[#This Row],[Awarded Savings Incl Rebates, Payment Terms and WACC Savings]]+_Aggregated_Award_Data_[[#This Row],[Payment Terms Savings]]+_Aggregated_Award_Data_[[#This Row],[WACC Savings]])/_Aggregated_Award_Data_[[#This Row],[Baseline Spend]]</f>
        <v>0</v>
      </c>
      <c r="AF44" s="12" t="s">
        <v>1552</v>
      </c>
    </row>
    <row r="45" spans="2:32" ht="28.8" x14ac:dyDescent="0.3">
      <c r="B45" s="12" t="s">
        <v>1105</v>
      </c>
      <c r="C45" s="12" t="s">
        <v>304</v>
      </c>
      <c r="D45" s="12" t="s">
        <v>330</v>
      </c>
      <c r="E45" s="12" t="s">
        <v>2834</v>
      </c>
      <c r="F45" s="12" t="s">
        <v>2952</v>
      </c>
      <c r="G45" s="12" t="s">
        <v>2953</v>
      </c>
      <c r="H45" s="12" t="s">
        <v>2845</v>
      </c>
      <c r="I45" s="12" t="s">
        <v>2846</v>
      </c>
      <c r="J45" s="12"/>
      <c r="K45" s="116">
        <v>2421926.6745000002</v>
      </c>
      <c r="L45" s="116">
        <v>0</v>
      </c>
      <c r="M45" s="116">
        <v>0</v>
      </c>
      <c r="N45" s="120">
        <v>0</v>
      </c>
      <c r="O45" s="137">
        <v>0</v>
      </c>
      <c r="P45" s="116">
        <v>0</v>
      </c>
      <c r="Q45" s="116">
        <v>0</v>
      </c>
      <c r="R45" s="116">
        <v>0</v>
      </c>
      <c r="S45" s="12">
        <f>IFERROR(INDEX(_Payment_Terms_[Current Payment Terms Days],MATCH(_Aggregated_Award_Data_[[#This Row],[Awarded Supplier]],_Payment_Terms_[Bidder Name],0)),0)</f>
        <v>0</v>
      </c>
      <c r="T45" s="12" t="str">
        <f>IFERROR(IF(INDEX(_Payment_Terms_[Chosen Option],MATCH(_Aggregated_Award_Data_[[#This Row],[Awarded Supplier]],_Payment_Terms_[Bidder Name],0))=0,"",INDEX(_Payment_Terms_[Chosen Option],MATCH(_Aggregated_Award_Data_[[#This Row],[Awarded Supplier]],_Payment_Terms_[Bidder Name],0))),"")</f>
        <v/>
      </c>
      <c r="U45"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5"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5" s="116">
        <f>_Aggregated_Award_Data_[[#This Row],[Awarded Spend Excl Rebates, Payment Terms and WACC Savings]]*(-1*_Aggregated_Award_Data_[[#This Row],[Payment Terms Chosen Option Modifier %]])</f>
        <v>0</v>
      </c>
      <c r="X45" s="116">
        <f>_Aggregated_Award_Data_[[#This Row],[Awarded Spend Excl Rebates, Payment Terms and WACC Savings]]-_Aggregated_Award_Data_[[#This Row],[Payment Terms Savings]]</f>
        <v>0</v>
      </c>
      <c r="Y45" s="116">
        <f>_Aggregated_Award_Data_[[#This Row],[Awarded Savings Excl Rebates, Payment Terms and WACC Savings]]+_Aggregated_Award_Data_[[#This Row],[Payment Terms Savings]]</f>
        <v>0</v>
      </c>
      <c r="Z45" s="116">
        <f>IFERROR(-1*_Aggregated_Award_Data_[[#This Row],[Awarded Spend Excl Rebates, Payment Terms and WACC Savings]]*(Client_WACC/WACC_Day_Period)*(_Aggregated_Award_Data_[[#This Row],[Current Payment Terms Days]]-_Aggregated_Award_Data_[[#This Row],[Payment Terms Chosen Option Days]]), 0)</f>
        <v>0</v>
      </c>
      <c r="AA45" s="116">
        <f>_Aggregated_Award_Data_[[#This Row],[Awarded Spend Excl Rebates, Payment Terms and WACC Savings]]-_Aggregated_Award_Data_[[#This Row],[WACC Savings]]</f>
        <v>0</v>
      </c>
      <c r="AB45" s="116">
        <f>_Aggregated_Award_Data_[[#This Row],[Awarded Savings Excl Rebates, Payment Terms and WACC Savings]]+_Aggregated_Award_Data_[[#This Row],[WACC Savings]]</f>
        <v>0</v>
      </c>
      <c r="AC45" s="116">
        <f>_Aggregated_Award_Data_[[#This Row],[Awarded Spend Excl Rebates, Payment Terms and WACC Savings]]-_Aggregated_Award_Data_[[#This Row],[Payment Terms Savings]]-_Aggregated_Award_Data_[[#This Row],[WACC Savings]]</f>
        <v>0</v>
      </c>
      <c r="AD45" s="116">
        <f>_Aggregated_Award_Data_[[#This Row],[Awarded Savings Excl Rebates, Payment Terms and WACC Savings]]+_Aggregated_Award_Data_[[#This Row],[Payment Terms Savings]]+_Aggregated_Award_Data_[[#This Row],[WACC Savings]]</f>
        <v>0</v>
      </c>
      <c r="AE45" s="120">
        <f>(_Aggregated_Award_Data_[[#This Row],[Awarded Savings Incl Rebates, Payment Terms and WACC Savings]]+_Aggregated_Award_Data_[[#This Row],[Payment Terms Savings]]+_Aggregated_Award_Data_[[#This Row],[WACC Savings]])/_Aggregated_Award_Data_[[#This Row],[Baseline Spend]]</f>
        <v>0</v>
      </c>
      <c r="AF45" s="12" t="s">
        <v>1552</v>
      </c>
    </row>
    <row r="46" spans="2:32" ht="28.8" x14ac:dyDescent="0.3">
      <c r="B46" s="12" t="s">
        <v>1105</v>
      </c>
      <c r="C46" s="12" t="s">
        <v>304</v>
      </c>
      <c r="D46" s="12" t="s">
        <v>330</v>
      </c>
      <c r="E46" s="12" t="s">
        <v>2834</v>
      </c>
      <c r="F46" s="12" t="s">
        <v>2835</v>
      </c>
      <c r="G46" s="12" t="s">
        <v>2836</v>
      </c>
      <c r="H46" s="12" t="s">
        <v>254</v>
      </c>
      <c r="I46" s="12" t="s">
        <v>2846</v>
      </c>
      <c r="J46" s="12" t="s">
        <v>1532</v>
      </c>
      <c r="K46" s="116">
        <v>2962039.7609999999</v>
      </c>
      <c r="L46" s="116">
        <v>2060067.8355</v>
      </c>
      <c r="M46" s="116">
        <v>901971.92550000001</v>
      </c>
      <c r="N46" s="120">
        <v>0.30449999999999999</v>
      </c>
      <c r="O46" s="137">
        <v>0.1017</v>
      </c>
      <c r="P46" s="116">
        <v>209508.8989</v>
      </c>
      <c r="Q46" s="116">
        <v>1850558.9365999999</v>
      </c>
      <c r="R46" s="116">
        <v>1111480.8244</v>
      </c>
      <c r="S46" s="12">
        <f>IFERROR(INDEX(_Payment_Terms_[Current Payment Terms Days],MATCH(_Aggregated_Award_Data_[[#This Row],[Awarded Supplier]],_Payment_Terms_[Bidder Name],0)),0)</f>
        <v>0</v>
      </c>
      <c r="T46" s="12" t="str">
        <f>IFERROR(IF(INDEX(_Payment_Terms_[Chosen Option],MATCH(_Aggregated_Award_Data_[[#This Row],[Awarded Supplier]],_Payment_Terms_[Bidder Name],0))=0,"",INDEX(_Payment_Terms_[Chosen Option],MATCH(_Aggregated_Award_Data_[[#This Row],[Awarded Supplier]],_Payment_Terms_[Bidder Name],0))),"")</f>
        <v/>
      </c>
      <c r="U46"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6"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6" s="116">
        <f>_Aggregated_Award_Data_[[#This Row],[Awarded Spend Excl Rebates, Payment Terms and WACC Savings]]*(-1*_Aggregated_Award_Data_[[#This Row],[Payment Terms Chosen Option Modifier %]])</f>
        <v>0</v>
      </c>
      <c r="X46" s="116">
        <f>_Aggregated_Award_Data_[[#This Row],[Awarded Spend Excl Rebates, Payment Terms and WACC Savings]]-_Aggregated_Award_Data_[[#This Row],[Payment Terms Savings]]</f>
        <v>2060067.8355</v>
      </c>
      <c r="Y46" s="116">
        <f>_Aggregated_Award_Data_[[#This Row],[Awarded Savings Excl Rebates, Payment Terms and WACC Savings]]+_Aggregated_Award_Data_[[#This Row],[Payment Terms Savings]]</f>
        <v>901971.92550000001</v>
      </c>
      <c r="Z46" s="116">
        <f>IFERROR(-1*_Aggregated_Award_Data_[[#This Row],[Awarded Spend Excl Rebates, Payment Terms and WACC Savings]]*(Client_WACC/WACC_Day_Period)*(_Aggregated_Award_Data_[[#This Row],[Current Payment Terms Days]]-_Aggregated_Award_Data_[[#This Row],[Payment Terms Chosen Option Days]]), 0)</f>
        <v>0</v>
      </c>
      <c r="AA46" s="116">
        <f>_Aggregated_Award_Data_[[#This Row],[Awarded Spend Excl Rebates, Payment Terms and WACC Savings]]-_Aggregated_Award_Data_[[#This Row],[WACC Savings]]</f>
        <v>2060067.8355</v>
      </c>
      <c r="AB46" s="116">
        <f>_Aggregated_Award_Data_[[#This Row],[Awarded Savings Excl Rebates, Payment Terms and WACC Savings]]+_Aggregated_Award_Data_[[#This Row],[WACC Savings]]</f>
        <v>901971.92550000001</v>
      </c>
      <c r="AC46" s="116">
        <f>_Aggregated_Award_Data_[[#This Row],[Awarded Spend Excl Rebates, Payment Terms and WACC Savings]]-_Aggregated_Award_Data_[[#This Row],[Payment Terms Savings]]-_Aggregated_Award_Data_[[#This Row],[WACC Savings]]</f>
        <v>2060067.8355</v>
      </c>
      <c r="AD46" s="116">
        <f>_Aggregated_Award_Data_[[#This Row],[Awarded Savings Excl Rebates, Payment Terms and WACC Savings]]+_Aggregated_Award_Data_[[#This Row],[Payment Terms Savings]]+_Aggregated_Award_Data_[[#This Row],[WACC Savings]]</f>
        <v>901971.92550000001</v>
      </c>
      <c r="AE46" s="120">
        <f>(_Aggregated_Award_Data_[[#This Row],[Awarded Savings Incl Rebates, Payment Terms and WACC Savings]]+_Aggregated_Award_Data_[[#This Row],[Payment Terms Savings]]+_Aggregated_Award_Data_[[#This Row],[WACC Savings]])/_Aggregated_Award_Data_[[#This Row],[Baseline Spend]]</f>
        <v>0.30451040440979416</v>
      </c>
      <c r="AF46" s="12" t="s">
        <v>1552</v>
      </c>
    </row>
    <row r="47" spans="2:32" ht="28.8" x14ac:dyDescent="0.3">
      <c r="B47" s="12" t="s">
        <v>1105</v>
      </c>
      <c r="C47" s="12" t="s">
        <v>304</v>
      </c>
      <c r="D47" s="12" t="s">
        <v>330</v>
      </c>
      <c r="E47" s="12" t="s">
        <v>2834</v>
      </c>
      <c r="F47" s="12" t="s">
        <v>2950</v>
      </c>
      <c r="G47" s="12" t="s">
        <v>2951</v>
      </c>
      <c r="H47" s="12" t="s">
        <v>260</v>
      </c>
      <c r="I47" s="12" t="s">
        <v>2846</v>
      </c>
      <c r="J47" s="12" t="s">
        <v>2898</v>
      </c>
      <c r="K47" s="116">
        <v>27851.903999999999</v>
      </c>
      <c r="L47" s="116">
        <v>14371.6623</v>
      </c>
      <c r="M47" s="116">
        <v>13480.2417</v>
      </c>
      <c r="N47" s="120">
        <v>0.48399999999999999</v>
      </c>
      <c r="O47" s="137">
        <v>1.37E-2</v>
      </c>
      <c r="P47" s="116">
        <v>196.89179999999999</v>
      </c>
      <c r="Q47" s="116">
        <v>14174.770500000001</v>
      </c>
      <c r="R47" s="116">
        <v>13677.1335</v>
      </c>
      <c r="S47" s="12">
        <f>IFERROR(INDEX(_Payment_Terms_[Current Payment Terms Days],MATCH(_Aggregated_Award_Data_[[#This Row],[Awarded Supplier]],_Payment_Terms_[Bidder Name],0)),0)</f>
        <v>0</v>
      </c>
      <c r="T47" s="12" t="str">
        <f>IFERROR(IF(INDEX(_Payment_Terms_[Chosen Option],MATCH(_Aggregated_Award_Data_[[#This Row],[Awarded Supplier]],_Payment_Terms_[Bidder Name],0))=0,"",INDEX(_Payment_Terms_[Chosen Option],MATCH(_Aggregated_Award_Data_[[#This Row],[Awarded Supplier]],_Payment_Terms_[Bidder Name],0))),"")</f>
        <v/>
      </c>
      <c r="U47"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7"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7" s="116">
        <f>_Aggregated_Award_Data_[[#This Row],[Awarded Spend Excl Rebates, Payment Terms and WACC Savings]]*(-1*_Aggregated_Award_Data_[[#This Row],[Payment Terms Chosen Option Modifier %]])</f>
        <v>0</v>
      </c>
      <c r="X47" s="116">
        <f>_Aggregated_Award_Data_[[#This Row],[Awarded Spend Excl Rebates, Payment Terms and WACC Savings]]-_Aggregated_Award_Data_[[#This Row],[Payment Terms Savings]]</f>
        <v>14371.6623</v>
      </c>
      <c r="Y47" s="116">
        <f>_Aggregated_Award_Data_[[#This Row],[Awarded Savings Excl Rebates, Payment Terms and WACC Savings]]+_Aggregated_Award_Data_[[#This Row],[Payment Terms Savings]]</f>
        <v>13480.2417</v>
      </c>
      <c r="Z47" s="116">
        <f>IFERROR(-1*_Aggregated_Award_Data_[[#This Row],[Awarded Spend Excl Rebates, Payment Terms and WACC Savings]]*(Client_WACC/WACC_Day_Period)*(_Aggregated_Award_Data_[[#This Row],[Current Payment Terms Days]]-_Aggregated_Award_Data_[[#This Row],[Payment Terms Chosen Option Days]]), 0)</f>
        <v>0</v>
      </c>
      <c r="AA47" s="116">
        <f>_Aggregated_Award_Data_[[#This Row],[Awarded Spend Excl Rebates, Payment Terms and WACC Savings]]-_Aggregated_Award_Data_[[#This Row],[WACC Savings]]</f>
        <v>14371.6623</v>
      </c>
      <c r="AB47" s="116">
        <f>_Aggregated_Award_Data_[[#This Row],[Awarded Savings Excl Rebates, Payment Terms and WACC Savings]]+_Aggregated_Award_Data_[[#This Row],[WACC Savings]]</f>
        <v>13480.2417</v>
      </c>
      <c r="AC47" s="116">
        <f>_Aggregated_Award_Data_[[#This Row],[Awarded Spend Excl Rebates, Payment Terms and WACC Savings]]-_Aggregated_Award_Data_[[#This Row],[Payment Terms Savings]]-_Aggregated_Award_Data_[[#This Row],[WACC Savings]]</f>
        <v>14371.6623</v>
      </c>
      <c r="AD47" s="116">
        <f>_Aggregated_Award_Data_[[#This Row],[Awarded Savings Excl Rebates, Payment Terms and WACC Savings]]+_Aggregated_Award_Data_[[#This Row],[Payment Terms Savings]]+_Aggregated_Award_Data_[[#This Row],[WACC Savings]]</f>
        <v>13480.2417</v>
      </c>
      <c r="AE47" s="120">
        <f>(_Aggregated_Award_Data_[[#This Row],[Awarded Savings Incl Rebates, Payment Terms and WACC Savings]]+_Aggregated_Award_Data_[[#This Row],[Payment Terms Savings]]+_Aggregated_Award_Data_[[#This Row],[WACC Savings]])/_Aggregated_Award_Data_[[#This Row],[Baseline Spend]]</f>
        <v>0.48399713355323937</v>
      </c>
      <c r="AF47" s="12" t="s">
        <v>1552</v>
      </c>
    </row>
    <row r="48" spans="2:32" ht="28.8" x14ac:dyDescent="0.3">
      <c r="B48" s="12" t="s">
        <v>1105</v>
      </c>
      <c r="C48" s="12" t="s">
        <v>304</v>
      </c>
      <c r="D48" s="12" t="s">
        <v>330</v>
      </c>
      <c r="E48" s="12" t="s">
        <v>2831</v>
      </c>
      <c r="F48" s="12" t="s">
        <v>2823</v>
      </c>
      <c r="G48" s="12" t="s">
        <v>2832</v>
      </c>
      <c r="H48" s="12" t="s">
        <v>2845</v>
      </c>
      <c r="I48" s="12" t="s">
        <v>2846</v>
      </c>
      <c r="J48" s="12"/>
      <c r="K48" s="116">
        <v>2242386.4920000001</v>
      </c>
      <c r="L48" s="116">
        <v>0</v>
      </c>
      <c r="M48" s="116">
        <v>0</v>
      </c>
      <c r="N48" s="120">
        <v>0</v>
      </c>
      <c r="O48" s="137">
        <v>0</v>
      </c>
      <c r="P48" s="116">
        <v>0</v>
      </c>
      <c r="Q48" s="116">
        <v>0</v>
      </c>
      <c r="R48" s="116">
        <v>0</v>
      </c>
      <c r="S48" s="12">
        <f>IFERROR(INDEX(_Payment_Terms_[Current Payment Terms Days],MATCH(_Aggregated_Award_Data_[[#This Row],[Awarded Supplier]],_Payment_Terms_[Bidder Name],0)),0)</f>
        <v>0</v>
      </c>
      <c r="T48" s="12" t="str">
        <f>IFERROR(IF(INDEX(_Payment_Terms_[Chosen Option],MATCH(_Aggregated_Award_Data_[[#This Row],[Awarded Supplier]],_Payment_Terms_[Bidder Name],0))=0,"",INDEX(_Payment_Terms_[Chosen Option],MATCH(_Aggregated_Award_Data_[[#This Row],[Awarded Supplier]],_Payment_Terms_[Bidder Name],0))),"")</f>
        <v/>
      </c>
      <c r="U48"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8"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8" s="116">
        <f>_Aggregated_Award_Data_[[#This Row],[Awarded Spend Excl Rebates, Payment Terms and WACC Savings]]*(-1*_Aggregated_Award_Data_[[#This Row],[Payment Terms Chosen Option Modifier %]])</f>
        <v>0</v>
      </c>
      <c r="X48" s="116">
        <f>_Aggregated_Award_Data_[[#This Row],[Awarded Spend Excl Rebates, Payment Terms and WACC Savings]]-_Aggregated_Award_Data_[[#This Row],[Payment Terms Savings]]</f>
        <v>0</v>
      </c>
      <c r="Y48" s="116">
        <f>_Aggregated_Award_Data_[[#This Row],[Awarded Savings Excl Rebates, Payment Terms and WACC Savings]]+_Aggregated_Award_Data_[[#This Row],[Payment Terms Savings]]</f>
        <v>0</v>
      </c>
      <c r="Z48" s="116">
        <f>IFERROR(-1*_Aggregated_Award_Data_[[#This Row],[Awarded Spend Excl Rebates, Payment Terms and WACC Savings]]*(Client_WACC/WACC_Day_Period)*(_Aggregated_Award_Data_[[#This Row],[Current Payment Terms Days]]-_Aggregated_Award_Data_[[#This Row],[Payment Terms Chosen Option Days]]), 0)</f>
        <v>0</v>
      </c>
      <c r="AA48" s="116">
        <f>_Aggregated_Award_Data_[[#This Row],[Awarded Spend Excl Rebates, Payment Terms and WACC Savings]]-_Aggregated_Award_Data_[[#This Row],[WACC Savings]]</f>
        <v>0</v>
      </c>
      <c r="AB48" s="116">
        <f>_Aggregated_Award_Data_[[#This Row],[Awarded Savings Excl Rebates, Payment Terms and WACC Savings]]+_Aggregated_Award_Data_[[#This Row],[WACC Savings]]</f>
        <v>0</v>
      </c>
      <c r="AC48" s="116">
        <f>_Aggregated_Award_Data_[[#This Row],[Awarded Spend Excl Rebates, Payment Terms and WACC Savings]]-_Aggregated_Award_Data_[[#This Row],[Payment Terms Savings]]-_Aggregated_Award_Data_[[#This Row],[WACC Savings]]</f>
        <v>0</v>
      </c>
      <c r="AD48" s="116">
        <f>_Aggregated_Award_Data_[[#This Row],[Awarded Savings Excl Rebates, Payment Terms and WACC Savings]]+_Aggregated_Award_Data_[[#This Row],[Payment Terms Savings]]+_Aggregated_Award_Data_[[#This Row],[WACC Savings]]</f>
        <v>0</v>
      </c>
      <c r="AE48" s="120">
        <f>(_Aggregated_Award_Data_[[#This Row],[Awarded Savings Incl Rebates, Payment Terms and WACC Savings]]+_Aggregated_Award_Data_[[#This Row],[Payment Terms Savings]]+_Aggregated_Award_Data_[[#This Row],[WACC Savings]])/_Aggregated_Award_Data_[[#This Row],[Baseline Spend]]</f>
        <v>0</v>
      </c>
      <c r="AF48" s="12" t="s">
        <v>1552</v>
      </c>
    </row>
    <row r="49" spans="2:32" ht="28.8" x14ac:dyDescent="0.3">
      <c r="B49" s="12" t="s">
        <v>1105</v>
      </c>
      <c r="C49" s="12" t="s">
        <v>304</v>
      </c>
      <c r="D49" s="12" t="s">
        <v>330</v>
      </c>
      <c r="E49" s="12" t="s">
        <v>2831</v>
      </c>
      <c r="F49" s="12" t="s">
        <v>2823</v>
      </c>
      <c r="G49" s="12" t="s">
        <v>2832</v>
      </c>
      <c r="H49" s="12" t="s">
        <v>259</v>
      </c>
      <c r="I49" s="12" t="s">
        <v>2846</v>
      </c>
      <c r="J49" s="12" t="s">
        <v>1532</v>
      </c>
      <c r="K49" s="116">
        <v>3526605.5279999999</v>
      </c>
      <c r="L49" s="116">
        <v>3843881.3627999998</v>
      </c>
      <c r="M49" s="116">
        <v>-317275.83480000001</v>
      </c>
      <c r="N49" s="120">
        <v>-0.09</v>
      </c>
      <c r="O49" s="137">
        <v>8.6699999999999999E-2</v>
      </c>
      <c r="P49" s="116">
        <v>333264.51419999998</v>
      </c>
      <c r="Q49" s="116">
        <v>3510616.8486000001</v>
      </c>
      <c r="R49" s="116">
        <v>15988.679400000001</v>
      </c>
      <c r="S49" s="12">
        <f>IFERROR(INDEX(_Payment_Terms_[Current Payment Terms Days],MATCH(_Aggregated_Award_Data_[[#This Row],[Awarded Supplier]],_Payment_Terms_[Bidder Name],0)),0)</f>
        <v>0</v>
      </c>
      <c r="T49" s="12" t="str">
        <f>IFERROR(IF(INDEX(_Payment_Terms_[Chosen Option],MATCH(_Aggregated_Award_Data_[[#This Row],[Awarded Supplier]],_Payment_Terms_[Bidder Name],0))=0,"",INDEX(_Payment_Terms_[Chosen Option],MATCH(_Aggregated_Award_Data_[[#This Row],[Awarded Supplier]],_Payment_Terms_[Bidder Name],0))),"")</f>
        <v/>
      </c>
      <c r="U49"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49"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49" s="116">
        <f>_Aggregated_Award_Data_[[#This Row],[Awarded Spend Excl Rebates, Payment Terms and WACC Savings]]*(-1*_Aggregated_Award_Data_[[#This Row],[Payment Terms Chosen Option Modifier %]])</f>
        <v>0</v>
      </c>
      <c r="X49" s="116">
        <f>_Aggregated_Award_Data_[[#This Row],[Awarded Spend Excl Rebates, Payment Terms and WACC Savings]]-_Aggregated_Award_Data_[[#This Row],[Payment Terms Savings]]</f>
        <v>3843881.3627999998</v>
      </c>
      <c r="Y49" s="116">
        <f>_Aggregated_Award_Data_[[#This Row],[Awarded Savings Excl Rebates, Payment Terms and WACC Savings]]+_Aggregated_Award_Data_[[#This Row],[Payment Terms Savings]]</f>
        <v>-317275.83480000001</v>
      </c>
      <c r="Z49" s="116">
        <f>IFERROR(-1*_Aggregated_Award_Data_[[#This Row],[Awarded Spend Excl Rebates, Payment Terms and WACC Savings]]*(Client_WACC/WACC_Day_Period)*(_Aggregated_Award_Data_[[#This Row],[Current Payment Terms Days]]-_Aggregated_Award_Data_[[#This Row],[Payment Terms Chosen Option Days]]), 0)</f>
        <v>0</v>
      </c>
      <c r="AA49" s="116">
        <f>_Aggregated_Award_Data_[[#This Row],[Awarded Spend Excl Rebates, Payment Terms and WACC Savings]]-_Aggregated_Award_Data_[[#This Row],[WACC Savings]]</f>
        <v>3843881.3627999998</v>
      </c>
      <c r="AB49" s="116">
        <f>_Aggregated_Award_Data_[[#This Row],[Awarded Savings Excl Rebates, Payment Terms and WACC Savings]]+_Aggregated_Award_Data_[[#This Row],[WACC Savings]]</f>
        <v>-317275.83480000001</v>
      </c>
      <c r="AC49" s="116">
        <f>_Aggregated_Award_Data_[[#This Row],[Awarded Spend Excl Rebates, Payment Terms and WACC Savings]]-_Aggregated_Award_Data_[[#This Row],[Payment Terms Savings]]-_Aggregated_Award_Data_[[#This Row],[WACC Savings]]</f>
        <v>3843881.3627999998</v>
      </c>
      <c r="AD49" s="116">
        <f>_Aggregated_Award_Data_[[#This Row],[Awarded Savings Excl Rebates, Payment Terms and WACC Savings]]+_Aggregated_Award_Data_[[#This Row],[Payment Terms Savings]]+_Aggregated_Award_Data_[[#This Row],[WACC Savings]]</f>
        <v>-317275.83480000001</v>
      </c>
      <c r="AE49" s="120">
        <f>(_Aggregated_Award_Data_[[#This Row],[Awarded Savings Incl Rebates, Payment Terms and WACC Savings]]+_Aggregated_Award_Data_[[#This Row],[Payment Terms Savings]]+_Aggregated_Award_Data_[[#This Row],[WACC Savings]])/_Aggregated_Award_Data_[[#This Row],[Baseline Spend]]</f>
        <v>-8.9966352142575104E-2</v>
      </c>
      <c r="AF49" s="12" t="s">
        <v>1552</v>
      </c>
    </row>
    <row r="50" spans="2:32" ht="28.8" x14ac:dyDescent="0.3">
      <c r="B50" s="12" t="s">
        <v>1105</v>
      </c>
      <c r="C50" s="12" t="s">
        <v>304</v>
      </c>
      <c r="D50" s="12" t="s">
        <v>330</v>
      </c>
      <c r="E50" s="12" t="s">
        <v>2831</v>
      </c>
      <c r="F50" s="12" t="s">
        <v>2823</v>
      </c>
      <c r="G50" s="12" t="s">
        <v>2832</v>
      </c>
      <c r="H50" s="12" t="s">
        <v>256</v>
      </c>
      <c r="I50" s="12" t="s">
        <v>2846</v>
      </c>
      <c r="J50" s="12" t="s">
        <v>2898</v>
      </c>
      <c r="K50" s="116">
        <v>60252.211499999998</v>
      </c>
      <c r="L50" s="116">
        <v>42613.997100000001</v>
      </c>
      <c r="M50" s="116">
        <v>17638.214400000001</v>
      </c>
      <c r="N50" s="120">
        <v>0.29270000000000002</v>
      </c>
      <c r="O50" s="137">
        <v>6.7000000000000002E-3</v>
      </c>
      <c r="P50" s="116">
        <v>285.5138</v>
      </c>
      <c r="Q50" s="116">
        <v>42328.4833</v>
      </c>
      <c r="R50" s="116">
        <v>17923.728200000001</v>
      </c>
      <c r="S50" s="12">
        <f>IFERROR(INDEX(_Payment_Terms_[Current Payment Terms Days],MATCH(_Aggregated_Award_Data_[[#This Row],[Awarded Supplier]],_Payment_Terms_[Bidder Name],0)),0)</f>
        <v>0</v>
      </c>
      <c r="T50" s="12" t="str">
        <f>IFERROR(IF(INDEX(_Payment_Terms_[Chosen Option],MATCH(_Aggregated_Award_Data_[[#This Row],[Awarded Supplier]],_Payment_Terms_[Bidder Name],0))=0,"",INDEX(_Payment_Terms_[Chosen Option],MATCH(_Aggregated_Award_Data_[[#This Row],[Awarded Supplier]],_Payment_Terms_[Bidder Name],0))),"")</f>
        <v/>
      </c>
      <c r="U50"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0"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0" s="116">
        <f>_Aggregated_Award_Data_[[#This Row],[Awarded Spend Excl Rebates, Payment Terms and WACC Savings]]*(-1*_Aggregated_Award_Data_[[#This Row],[Payment Terms Chosen Option Modifier %]])</f>
        <v>0</v>
      </c>
      <c r="X50" s="116">
        <f>_Aggregated_Award_Data_[[#This Row],[Awarded Spend Excl Rebates, Payment Terms and WACC Savings]]-_Aggregated_Award_Data_[[#This Row],[Payment Terms Savings]]</f>
        <v>42613.997100000001</v>
      </c>
      <c r="Y50" s="116">
        <f>_Aggregated_Award_Data_[[#This Row],[Awarded Savings Excl Rebates, Payment Terms and WACC Savings]]+_Aggregated_Award_Data_[[#This Row],[Payment Terms Savings]]</f>
        <v>17638.214400000001</v>
      </c>
      <c r="Z50" s="116">
        <f>IFERROR(-1*_Aggregated_Award_Data_[[#This Row],[Awarded Spend Excl Rebates, Payment Terms and WACC Savings]]*(Client_WACC/WACC_Day_Period)*(_Aggregated_Award_Data_[[#This Row],[Current Payment Terms Days]]-_Aggregated_Award_Data_[[#This Row],[Payment Terms Chosen Option Days]]), 0)</f>
        <v>0</v>
      </c>
      <c r="AA50" s="116">
        <f>_Aggregated_Award_Data_[[#This Row],[Awarded Spend Excl Rebates, Payment Terms and WACC Savings]]-_Aggregated_Award_Data_[[#This Row],[WACC Savings]]</f>
        <v>42613.997100000001</v>
      </c>
      <c r="AB50" s="116">
        <f>_Aggregated_Award_Data_[[#This Row],[Awarded Savings Excl Rebates, Payment Terms and WACC Savings]]+_Aggregated_Award_Data_[[#This Row],[WACC Savings]]</f>
        <v>17638.214400000001</v>
      </c>
      <c r="AC50" s="116">
        <f>_Aggregated_Award_Data_[[#This Row],[Awarded Spend Excl Rebates, Payment Terms and WACC Savings]]-_Aggregated_Award_Data_[[#This Row],[Payment Terms Savings]]-_Aggregated_Award_Data_[[#This Row],[WACC Savings]]</f>
        <v>42613.997100000001</v>
      </c>
      <c r="AD50" s="116">
        <f>_Aggregated_Award_Data_[[#This Row],[Awarded Savings Excl Rebates, Payment Terms and WACC Savings]]+_Aggregated_Award_Data_[[#This Row],[Payment Terms Savings]]+_Aggregated_Award_Data_[[#This Row],[WACC Savings]]</f>
        <v>17638.214400000001</v>
      </c>
      <c r="AE50" s="120">
        <f>(_Aggregated_Award_Data_[[#This Row],[Awarded Savings Incl Rebates, Payment Terms and WACC Savings]]+_Aggregated_Award_Data_[[#This Row],[Payment Terms Savings]]+_Aggregated_Award_Data_[[#This Row],[WACC Savings]])/_Aggregated_Award_Data_[[#This Row],[Baseline Spend]]</f>
        <v>0.29273970134689581</v>
      </c>
      <c r="AF50" s="12" t="s">
        <v>1552</v>
      </c>
    </row>
    <row r="51" spans="2:32" ht="28.8" x14ac:dyDescent="0.3">
      <c r="B51" s="12" t="s">
        <v>1105</v>
      </c>
      <c r="C51" s="12" t="s">
        <v>304</v>
      </c>
      <c r="D51" s="12" t="s">
        <v>330</v>
      </c>
      <c r="E51" s="12" t="s">
        <v>2831</v>
      </c>
      <c r="F51" s="12" t="s">
        <v>2823</v>
      </c>
      <c r="G51" s="12" t="s">
        <v>2832</v>
      </c>
      <c r="H51" s="12" t="s">
        <v>254</v>
      </c>
      <c r="I51" s="12" t="s">
        <v>2846</v>
      </c>
      <c r="J51" s="12" t="s">
        <v>1532</v>
      </c>
      <c r="K51" s="116">
        <v>40664.690999999999</v>
      </c>
      <c r="L51" s="116">
        <v>43082.55</v>
      </c>
      <c r="M51" s="116">
        <v>-2417.8589999999999</v>
      </c>
      <c r="N51" s="120">
        <v>-5.9499999999999997E-2</v>
      </c>
      <c r="O51" s="137">
        <v>1.0999999999999999E-2</v>
      </c>
      <c r="P51" s="116">
        <v>473.90809999999999</v>
      </c>
      <c r="Q51" s="116">
        <v>42608.642</v>
      </c>
      <c r="R51" s="116">
        <v>-1943.951</v>
      </c>
      <c r="S51" s="12">
        <f>IFERROR(INDEX(_Payment_Terms_[Current Payment Terms Days],MATCH(_Aggregated_Award_Data_[[#This Row],[Awarded Supplier]],_Payment_Terms_[Bidder Name],0)),0)</f>
        <v>0</v>
      </c>
      <c r="T51" s="12" t="str">
        <f>IFERROR(IF(INDEX(_Payment_Terms_[Chosen Option],MATCH(_Aggregated_Award_Data_[[#This Row],[Awarded Supplier]],_Payment_Terms_[Bidder Name],0))=0,"",INDEX(_Payment_Terms_[Chosen Option],MATCH(_Aggregated_Award_Data_[[#This Row],[Awarded Supplier]],_Payment_Terms_[Bidder Name],0))),"")</f>
        <v/>
      </c>
      <c r="U51"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1"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1" s="116">
        <f>_Aggregated_Award_Data_[[#This Row],[Awarded Spend Excl Rebates, Payment Terms and WACC Savings]]*(-1*_Aggregated_Award_Data_[[#This Row],[Payment Terms Chosen Option Modifier %]])</f>
        <v>0</v>
      </c>
      <c r="X51" s="116">
        <f>_Aggregated_Award_Data_[[#This Row],[Awarded Spend Excl Rebates, Payment Terms and WACC Savings]]-_Aggregated_Award_Data_[[#This Row],[Payment Terms Savings]]</f>
        <v>43082.55</v>
      </c>
      <c r="Y51" s="116">
        <f>_Aggregated_Award_Data_[[#This Row],[Awarded Savings Excl Rebates, Payment Terms and WACC Savings]]+_Aggregated_Award_Data_[[#This Row],[Payment Terms Savings]]</f>
        <v>-2417.8589999999999</v>
      </c>
      <c r="Z51" s="116">
        <f>IFERROR(-1*_Aggregated_Award_Data_[[#This Row],[Awarded Spend Excl Rebates, Payment Terms and WACC Savings]]*(Client_WACC/WACC_Day_Period)*(_Aggregated_Award_Data_[[#This Row],[Current Payment Terms Days]]-_Aggregated_Award_Data_[[#This Row],[Payment Terms Chosen Option Days]]), 0)</f>
        <v>0</v>
      </c>
      <c r="AA51" s="116">
        <f>_Aggregated_Award_Data_[[#This Row],[Awarded Spend Excl Rebates, Payment Terms and WACC Savings]]-_Aggregated_Award_Data_[[#This Row],[WACC Savings]]</f>
        <v>43082.55</v>
      </c>
      <c r="AB51" s="116">
        <f>_Aggregated_Award_Data_[[#This Row],[Awarded Savings Excl Rebates, Payment Terms and WACC Savings]]+_Aggregated_Award_Data_[[#This Row],[WACC Savings]]</f>
        <v>-2417.8589999999999</v>
      </c>
      <c r="AC51" s="116">
        <f>_Aggregated_Award_Data_[[#This Row],[Awarded Spend Excl Rebates, Payment Terms and WACC Savings]]-_Aggregated_Award_Data_[[#This Row],[Payment Terms Savings]]-_Aggregated_Award_Data_[[#This Row],[WACC Savings]]</f>
        <v>43082.55</v>
      </c>
      <c r="AD51" s="116">
        <f>_Aggregated_Award_Data_[[#This Row],[Awarded Savings Excl Rebates, Payment Terms and WACC Savings]]+_Aggregated_Award_Data_[[#This Row],[Payment Terms Savings]]+_Aggregated_Award_Data_[[#This Row],[WACC Savings]]</f>
        <v>-2417.8589999999999</v>
      </c>
      <c r="AE51" s="120">
        <f>(_Aggregated_Award_Data_[[#This Row],[Awarded Savings Incl Rebates, Payment Terms and WACC Savings]]+_Aggregated_Award_Data_[[#This Row],[Payment Terms Savings]]+_Aggregated_Award_Data_[[#This Row],[WACC Savings]])/_Aggregated_Award_Data_[[#This Row],[Baseline Spend]]</f>
        <v>-5.945843778820304E-2</v>
      </c>
      <c r="AF51" s="12" t="s">
        <v>1552</v>
      </c>
    </row>
    <row r="52" spans="2:32" ht="28.8" x14ac:dyDescent="0.3">
      <c r="B52" s="12" t="s">
        <v>1105</v>
      </c>
      <c r="C52" s="12" t="s">
        <v>304</v>
      </c>
      <c r="D52" s="12" t="s">
        <v>330</v>
      </c>
      <c r="E52" s="12" t="s">
        <v>2839</v>
      </c>
      <c r="F52" s="12" t="s">
        <v>2835</v>
      </c>
      <c r="G52" s="12" t="s">
        <v>2840</v>
      </c>
      <c r="H52" s="12" t="s">
        <v>254</v>
      </c>
      <c r="I52" s="12" t="s">
        <v>2846</v>
      </c>
      <c r="J52" s="12" t="s">
        <v>1532</v>
      </c>
      <c r="K52" s="116">
        <v>2962039.7609999999</v>
      </c>
      <c r="L52" s="116">
        <v>2060067.8355</v>
      </c>
      <c r="M52" s="116">
        <v>901971.92550000001</v>
      </c>
      <c r="N52" s="120">
        <v>0.30449999999999999</v>
      </c>
      <c r="O52" s="137">
        <v>0.1017</v>
      </c>
      <c r="P52" s="116">
        <v>209508.8989</v>
      </c>
      <c r="Q52" s="116">
        <v>1850558.9365999999</v>
      </c>
      <c r="R52" s="116">
        <v>1111480.8244</v>
      </c>
      <c r="S52" s="12">
        <f>IFERROR(INDEX(_Payment_Terms_[Current Payment Terms Days],MATCH(_Aggregated_Award_Data_[[#This Row],[Awarded Supplier]],_Payment_Terms_[Bidder Name],0)),0)</f>
        <v>0</v>
      </c>
      <c r="T52" s="12" t="str">
        <f>IFERROR(IF(INDEX(_Payment_Terms_[Chosen Option],MATCH(_Aggregated_Award_Data_[[#This Row],[Awarded Supplier]],_Payment_Terms_[Bidder Name],0))=0,"",INDEX(_Payment_Terms_[Chosen Option],MATCH(_Aggregated_Award_Data_[[#This Row],[Awarded Supplier]],_Payment_Terms_[Bidder Name],0))),"")</f>
        <v/>
      </c>
      <c r="U52"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2"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2" s="116">
        <f>_Aggregated_Award_Data_[[#This Row],[Awarded Spend Excl Rebates, Payment Terms and WACC Savings]]*(-1*_Aggregated_Award_Data_[[#This Row],[Payment Terms Chosen Option Modifier %]])</f>
        <v>0</v>
      </c>
      <c r="X52" s="116">
        <f>_Aggregated_Award_Data_[[#This Row],[Awarded Spend Excl Rebates, Payment Terms and WACC Savings]]-_Aggregated_Award_Data_[[#This Row],[Payment Terms Savings]]</f>
        <v>2060067.8355</v>
      </c>
      <c r="Y52" s="116">
        <f>_Aggregated_Award_Data_[[#This Row],[Awarded Savings Excl Rebates, Payment Terms and WACC Savings]]+_Aggregated_Award_Data_[[#This Row],[Payment Terms Savings]]</f>
        <v>901971.92550000001</v>
      </c>
      <c r="Z52" s="116">
        <f>IFERROR(-1*_Aggregated_Award_Data_[[#This Row],[Awarded Spend Excl Rebates, Payment Terms and WACC Savings]]*(Client_WACC/WACC_Day_Period)*(_Aggregated_Award_Data_[[#This Row],[Current Payment Terms Days]]-_Aggregated_Award_Data_[[#This Row],[Payment Terms Chosen Option Days]]), 0)</f>
        <v>0</v>
      </c>
      <c r="AA52" s="116">
        <f>_Aggregated_Award_Data_[[#This Row],[Awarded Spend Excl Rebates, Payment Terms and WACC Savings]]-_Aggregated_Award_Data_[[#This Row],[WACC Savings]]</f>
        <v>2060067.8355</v>
      </c>
      <c r="AB52" s="116">
        <f>_Aggregated_Award_Data_[[#This Row],[Awarded Savings Excl Rebates, Payment Terms and WACC Savings]]+_Aggregated_Award_Data_[[#This Row],[WACC Savings]]</f>
        <v>901971.92550000001</v>
      </c>
      <c r="AC52" s="116">
        <f>_Aggregated_Award_Data_[[#This Row],[Awarded Spend Excl Rebates, Payment Terms and WACC Savings]]-_Aggregated_Award_Data_[[#This Row],[Payment Terms Savings]]-_Aggregated_Award_Data_[[#This Row],[WACC Savings]]</f>
        <v>2060067.8355</v>
      </c>
      <c r="AD52" s="116">
        <f>_Aggregated_Award_Data_[[#This Row],[Awarded Savings Excl Rebates, Payment Terms and WACC Savings]]+_Aggregated_Award_Data_[[#This Row],[Payment Terms Savings]]+_Aggregated_Award_Data_[[#This Row],[WACC Savings]]</f>
        <v>901971.92550000001</v>
      </c>
      <c r="AE52" s="120">
        <f>(_Aggregated_Award_Data_[[#This Row],[Awarded Savings Incl Rebates, Payment Terms and WACC Savings]]+_Aggregated_Award_Data_[[#This Row],[Payment Terms Savings]]+_Aggregated_Award_Data_[[#This Row],[WACC Savings]])/_Aggregated_Award_Data_[[#This Row],[Baseline Spend]]</f>
        <v>0.30451040440979416</v>
      </c>
      <c r="AF52" s="12" t="s">
        <v>1552</v>
      </c>
    </row>
    <row r="53" spans="2:32" ht="28.8" x14ac:dyDescent="0.3">
      <c r="B53" s="12" t="s">
        <v>1105</v>
      </c>
      <c r="C53" s="12" t="s">
        <v>304</v>
      </c>
      <c r="D53" s="12" t="s">
        <v>330</v>
      </c>
      <c r="E53" s="12" t="s">
        <v>2839</v>
      </c>
      <c r="F53" s="12" t="s">
        <v>2952</v>
      </c>
      <c r="G53" s="12" t="s">
        <v>2957</v>
      </c>
      <c r="H53" s="12" t="s">
        <v>2845</v>
      </c>
      <c r="I53" s="12" t="s">
        <v>2846</v>
      </c>
      <c r="J53" s="12"/>
      <c r="K53" s="116">
        <v>2302938.5745000001</v>
      </c>
      <c r="L53" s="116">
        <v>0</v>
      </c>
      <c r="M53" s="116">
        <v>0</v>
      </c>
      <c r="N53" s="120">
        <v>0</v>
      </c>
      <c r="O53" s="137">
        <v>0</v>
      </c>
      <c r="P53" s="116">
        <v>0</v>
      </c>
      <c r="Q53" s="116">
        <v>0</v>
      </c>
      <c r="R53" s="116">
        <v>0</v>
      </c>
      <c r="S53" s="12">
        <f>IFERROR(INDEX(_Payment_Terms_[Current Payment Terms Days],MATCH(_Aggregated_Award_Data_[[#This Row],[Awarded Supplier]],_Payment_Terms_[Bidder Name],0)),0)</f>
        <v>0</v>
      </c>
      <c r="T53" s="12" t="str">
        <f>IFERROR(IF(INDEX(_Payment_Terms_[Chosen Option],MATCH(_Aggregated_Award_Data_[[#This Row],[Awarded Supplier]],_Payment_Terms_[Bidder Name],0))=0,"",INDEX(_Payment_Terms_[Chosen Option],MATCH(_Aggregated_Award_Data_[[#This Row],[Awarded Supplier]],_Payment_Terms_[Bidder Name],0))),"")</f>
        <v/>
      </c>
      <c r="U53"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3"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3" s="116">
        <f>_Aggregated_Award_Data_[[#This Row],[Awarded Spend Excl Rebates, Payment Terms and WACC Savings]]*(-1*_Aggregated_Award_Data_[[#This Row],[Payment Terms Chosen Option Modifier %]])</f>
        <v>0</v>
      </c>
      <c r="X53" s="116">
        <f>_Aggregated_Award_Data_[[#This Row],[Awarded Spend Excl Rebates, Payment Terms and WACC Savings]]-_Aggregated_Award_Data_[[#This Row],[Payment Terms Savings]]</f>
        <v>0</v>
      </c>
      <c r="Y53" s="116">
        <f>_Aggregated_Award_Data_[[#This Row],[Awarded Savings Excl Rebates, Payment Terms and WACC Savings]]+_Aggregated_Award_Data_[[#This Row],[Payment Terms Savings]]</f>
        <v>0</v>
      </c>
      <c r="Z53" s="116">
        <f>IFERROR(-1*_Aggregated_Award_Data_[[#This Row],[Awarded Spend Excl Rebates, Payment Terms and WACC Savings]]*(Client_WACC/WACC_Day_Period)*(_Aggregated_Award_Data_[[#This Row],[Current Payment Terms Days]]-_Aggregated_Award_Data_[[#This Row],[Payment Terms Chosen Option Days]]), 0)</f>
        <v>0</v>
      </c>
      <c r="AA53" s="116">
        <f>_Aggregated_Award_Data_[[#This Row],[Awarded Spend Excl Rebates, Payment Terms and WACC Savings]]-_Aggregated_Award_Data_[[#This Row],[WACC Savings]]</f>
        <v>0</v>
      </c>
      <c r="AB53" s="116">
        <f>_Aggregated_Award_Data_[[#This Row],[Awarded Savings Excl Rebates, Payment Terms and WACC Savings]]+_Aggregated_Award_Data_[[#This Row],[WACC Savings]]</f>
        <v>0</v>
      </c>
      <c r="AC53" s="116">
        <f>_Aggregated_Award_Data_[[#This Row],[Awarded Spend Excl Rebates, Payment Terms and WACC Savings]]-_Aggregated_Award_Data_[[#This Row],[Payment Terms Savings]]-_Aggregated_Award_Data_[[#This Row],[WACC Savings]]</f>
        <v>0</v>
      </c>
      <c r="AD53" s="116">
        <f>_Aggregated_Award_Data_[[#This Row],[Awarded Savings Excl Rebates, Payment Terms and WACC Savings]]+_Aggregated_Award_Data_[[#This Row],[Payment Terms Savings]]+_Aggregated_Award_Data_[[#This Row],[WACC Savings]]</f>
        <v>0</v>
      </c>
      <c r="AE53" s="120">
        <f>(_Aggregated_Award_Data_[[#This Row],[Awarded Savings Incl Rebates, Payment Terms and WACC Savings]]+_Aggregated_Award_Data_[[#This Row],[Payment Terms Savings]]+_Aggregated_Award_Data_[[#This Row],[WACC Savings]])/_Aggregated_Award_Data_[[#This Row],[Baseline Spend]]</f>
        <v>0</v>
      </c>
      <c r="AF53" s="12" t="s">
        <v>1552</v>
      </c>
    </row>
    <row r="54" spans="2:32" ht="28.8" x14ac:dyDescent="0.3">
      <c r="B54" s="12" t="s">
        <v>1105</v>
      </c>
      <c r="C54" s="12" t="s">
        <v>304</v>
      </c>
      <c r="D54" s="12" t="s">
        <v>330</v>
      </c>
      <c r="E54" s="12" t="s">
        <v>2839</v>
      </c>
      <c r="F54" s="12" t="s">
        <v>2835</v>
      </c>
      <c r="G54" s="12" t="s">
        <v>2840</v>
      </c>
      <c r="H54" s="12" t="s">
        <v>2845</v>
      </c>
      <c r="I54" s="12" t="s">
        <v>2846</v>
      </c>
      <c r="J54" s="12"/>
      <c r="K54" s="116">
        <v>2907869.1614999999</v>
      </c>
      <c r="L54" s="116">
        <v>0</v>
      </c>
      <c r="M54" s="116">
        <v>0</v>
      </c>
      <c r="N54" s="120">
        <v>0</v>
      </c>
      <c r="O54" s="137">
        <v>0</v>
      </c>
      <c r="P54" s="116">
        <v>0</v>
      </c>
      <c r="Q54" s="116">
        <v>0</v>
      </c>
      <c r="R54" s="116">
        <v>0</v>
      </c>
      <c r="S54" s="12">
        <f>IFERROR(INDEX(_Payment_Terms_[Current Payment Terms Days],MATCH(_Aggregated_Award_Data_[[#This Row],[Awarded Supplier]],_Payment_Terms_[Bidder Name],0)),0)</f>
        <v>0</v>
      </c>
      <c r="T54" s="12" t="str">
        <f>IFERROR(IF(INDEX(_Payment_Terms_[Chosen Option],MATCH(_Aggregated_Award_Data_[[#This Row],[Awarded Supplier]],_Payment_Terms_[Bidder Name],0))=0,"",INDEX(_Payment_Terms_[Chosen Option],MATCH(_Aggregated_Award_Data_[[#This Row],[Awarded Supplier]],_Payment_Terms_[Bidder Name],0))),"")</f>
        <v/>
      </c>
      <c r="U54"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4"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4" s="116">
        <f>_Aggregated_Award_Data_[[#This Row],[Awarded Spend Excl Rebates, Payment Terms and WACC Savings]]*(-1*_Aggregated_Award_Data_[[#This Row],[Payment Terms Chosen Option Modifier %]])</f>
        <v>0</v>
      </c>
      <c r="X54" s="116">
        <f>_Aggregated_Award_Data_[[#This Row],[Awarded Spend Excl Rebates, Payment Terms and WACC Savings]]-_Aggregated_Award_Data_[[#This Row],[Payment Terms Savings]]</f>
        <v>0</v>
      </c>
      <c r="Y54" s="116">
        <f>_Aggregated_Award_Data_[[#This Row],[Awarded Savings Excl Rebates, Payment Terms and WACC Savings]]+_Aggregated_Award_Data_[[#This Row],[Payment Terms Savings]]</f>
        <v>0</v>
      </c>
      <c r="Z54" s="116">
        <f>IFERROR(-1*_Aggregated_Award_Data_[[#This Row],[Awarded Spend Excl Rebates, Payment Terms and WACC Savings]]*(Client_WACC/WACC_Day_Period)*(_Aggregated_Award_Data_[[#This Row],[Current Payment Terms Days]]-_Aggregated_Award_Data_[[#This Row],[Payment Terms Chosen Option Days]]), 0)</f>
        <v>0</v>
      </c>
      <c r="AA54" s="116">
        <f>_Aggregated_Award_Data_[[#This Row],[Awarded Spend Excl Rebates, Payment Terms and WACC Savings]]-_Aggregated_Award_Data_[[#This Row],[WACC Savings]]</f>
        <v>0</v>
      </c>
      <c r="AB54" s="116">
        <f>_Aggregated_Award_Data_[[#This Row],[Awarded Savings Excl Rebates, Payment Terms and WACC Savings]]+_Aggregated_Award_Data_[[#This Row],[WACC Savings]]</f>
        <v>0</v>
      </c>
      <c r="AC54" s="116">
        <f>_Aggregated_Award_Data_[[#This Row],[Awarded Spend Excl Rebates, Payment Terms and WACC Savings]]-_Aggregated_Award_Data_[[#This Row],[Payment Terms Savings]]-_Aggregated_Award_Data_[[#This Row],[WACC Savings]]</f>
        <v>0</v>
      </c>
      <c r="AD54" s="116">
        <f>_Aggregated_Award_Data_[[#This Row],[Awarded Savings Excl Rebates, Payment Terms and WACC Savings]]+_Aggregated_Award_Data_[[#This Row],[Payment Terms Savings]]+_Aggregated_Award_Data_[[#This Row],[WACC Savings]]</f>
        <v>0</v>
      </c>
      <c r="AE54" s="120">
        <f>(_Aggregated_Award_Data_[[#This Row],[Awarded Savings Incl Rebates, Payment Terms and WACC Savings]]+_Aggregated_Award_Data_[[#This Row],[Payment Terms Savings]]+_Aggregated_Award_Data_[[#This Row],[WACC Savings]])/_Aggregated_Award_Data_[[#This Row],[Baseline Spend]]</f>
        <v>0</v>
      </c>
      <c r="AF54" s="12" t="s">
        <v>1552</v>
      </c>
    </row>
    <row r="55" spans="2:32" ht="28.8" x14ac:dyDescent="0.3">
      <c r="B55" s="12" t="s">
        <v>1105</v>
      </c>
      <c r="C55" s="12" t="s">
        <v>304</v>
      </c>
      <c r="D55" s="12" t="s">
        <v>330</v>
      </c>
      <c r="E55" s="12" t="s">
        <v>2839</v>
      </c>
      <c r="F55" s="12" t="s">
        <v>2950</v>
      </c>
      <c r="G55" s="12" t="s">
        <v>2956</v>
      </c>
      <c r="H55" s="12" t="s">
        <v>262</v>
      </c>
      <c r="I55" s="12" t="s">
        <v>1531</v>
      </c>
      <c r="J55" s="12" t="s">
        <v>1532</v>
      </c>
      <c r="K55" s="116">
        <v>51923.395499999999</v>
      </c>
      <c r="L55" s="116">
        <v>40041.520799999998</v>
      </c>
      <c r="M55" s="116">
        <v>11881.8747</v>
      </c>
      <c r="N55" s="120">
        <v>0.2288</v>
      </c>
      <c r="O55" s="137">
        <v>1.1599999999999999E-2</v>
      </c>
      <c r="P55" s="116">
        <v>464.48160000000001</v>
      </c>
      <c r="Q55" s="116">
        <v>39577.039199999999</v>
      </c>
      <c r="R55" s="116">
        <v>12346.356299999999</v>
      </c>
      <c r="S55" s="12">
        <f>IFERROR(INDEX(_Payment_Terms_[Current Payment Terms Days],MATCH(_Aggregated_Award_Data_[[#This Row],[Awarded Supplier]],_Payment_Terms_[Bidder Name],0)),0)</f>
        <v>0</v>
      </c>
      <c r="T55" s="12" t="str">
        <f>IFERROR(IF(INDEX(_Payment_Terms_[Chosen Option],MATCH(_Aggregated_Award_Data_[[#This Row],[Awarded Supplier]],_Payment_Terms_[Bidder Name],0))=0,"",INDEX(_Payment_Terms_[Chosen Option],MATCH(_Aggregated_Award_Data_[[#This Row],[Awarded Supplier]],_Payment_Terms_[Bidder Name],0))),"")</f>
        <v/>
      </c>
      <c r="U55"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5"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5" s="116">
        <f>_Aggregated_Award_Data_[[#This Row],[Awarded Spend Excl Rebates, Payment Terms and WACC Savings]]*(-1*_Aggregated_Award_Data_[[#This Row],[Payment Terms Chosen Option Modifier %]])</f>
        <v>0</v>
      </c>
      <c r="X55" s="116">
        <f>_Aggregated_Award_Data_[[#This Row],[Awarded Spend Excl Rebates, Payment Terms and WACC Savings]]-_Aggregated_Award_Data_[[#This Row],[Payment Terms Savings]]</f>
        <v>40041.520799999998</v>
      </c>
      <c r="Y55" s="116">
        <f>_Aggregated_Award_Data_[[#This Row],[Awarded Savings Excl Rebates, Payment Terms and WACC Savings]]+_Aggregated_Award_Data_[[#This Row],[Payment Terms Savings]]</f>
        <v>11881.8747</v>
      </c>
      <c r="Z55" s="116">
        <f>IFERROR(-1*_Aggregated_Award_Data_[[#This Row],[Awarded Spend Excl Rebates, Payment Terms and WACC Savings]]*(Client_WACC/WACC_Day_Period)*(_Aggregated_Award_Data_[[#This Row],[Current Payment Terms Days]]-_Aggregated_Award_Data_[[#This Row],[Payment Terms Chosen Option Days]]), 0)</f>
        <v>0</v>
      </c>
      <c r="AA55" s="116">
        <f>_Aggregated_Award_Data_[[#This Row],[Awarded Spend Excl Rebates, Payment Terms and WACC Savings]]-_Aggregated_Award_Data_[[#This Row],[WACC Savings]]</f>
        <v>40041.520799999998</v>
      </c>
      <c r="AB55" s="116">
        <f>_Aggregated_Award_Data_[[#This Row],[Awarded Savings Excl Rebates, Payment Terms and WACC Savings]]+_Aggregated_Award_Data_[[#This Row],[WACC Savings]]</f>
        <v>11881.8747</v>
      </c>
      <c r="AC55" s="116">
        <f>_Aggregated_Award_Data_[[#This Row],[Awarded Spend Excl Rebates, Payment Terms and WACC Savings]]-_Aggregated_Award_Data_[[#This Row],[Payment Terms Savings]]-_Aggregated_Award_Data_[[#This Row],[WACC Savings]]</f>
        <v>40041.520799999998</v>
      </c>
      <c r="AD55" s="116">
        <f>_Aggregated_Award_Data_[[#This Row],[Awarded Savings Excl Rebates, Payment Terms and WACC Savings]]+_Aggregated_Award_Data_[[#This Row],[Payment Terms Savings]]+_Aggregated_Award_Data_[[#This Row],[WACC Savings]]</f>
        <v>11881.8747</v>
      </c>
      <c r="AE55" s="120">
        <f>(_Aggregated_Award_Data_[[#This Row],[Awarded Savings Incl Rebates, Payment Terms and WACC Savings]]+_Aggregated_Award_Data_[[#This Row],[Payment Terms Savings]]+_Aggregated_Award_Data_[[#This Row],[WACC Savings]])/_Aggregated_Award_Data_[[#This Row],[Baseline Spend]]</f>
        <v>0.22883470130531045</v>
      </c>
      <c r="AF55" s="12" t="s">
        <v>1552</v>
      </c>
    </row>
    <row r="56" spans="2:32" ht="28.8" x14ac:dyDescent="0.3">
      <c r="B56" s="12" t="s">
        <v>1105</v>
      </c>
      <c r="C56" s="12" t="s">
        <v>304</v>
      </c>
      <c r="D56" s="12" t="s">
        <v>330</v>
      </c>
      <c r="E56" s="12" t="s">
        <v>2839</v>
      </c>
      <c r="F56" s="12" t="s">
        <v>2950</v>
      </c>
      <c r="G56" s="12" t="s">
        <v>2956</v>
      </c>
      <c r="H56" s="12" t="s">
        <v>249</v>
      </c>
      <c r="I56" s="12" t="s">
        <v>1531</v>
      </c>
      <c r="J56" s="12" t="s">
        <v>1532</v>
      </c>
      <c r="K56" s="116">
        <v>708401.58600000001</v>
      </c>
      <c r="L56" s="116">
        <v>465699.04920000001</v>
      </c>
      <c r="M56" s="116">
        <v>242702.5368</v>
      </c>
      <c r="N56" s="120">
        <v>0.34260000000000002</v>
      </c>
      <c r="O56" s="137">
        <v>4.1999999999999997E-3</v>
      </c>
      <c r="P56" s="116">
        <v>1955.9359999999999</v>
      </c>
      <c r="Q56" s="116">
        <v>463743.11320000002</v>
      </c>
      <c r="R56" s="116">
        <v>244658.47279999999</v>
      </c>
      <c r="S56" s="12">
        <f>IFERROR(INDEX(_Payment_Terms_[Current Payment Terms Days],MATCH(_Aggregated_Award_Data_[[#This Row],[Awarded Supplier]],_Payment_Terms_[Bidder Name],0)),0)</f>
        <v>0</v>
      </c>
      <c r="T56" s="12" t="str">
        <f>IFERROR(IF(INDEX(_Payment_Terms_[Chosen Option],MATCH(_Aggregated_Award_Data_[[#This Row],[Awarded Supplier]],_Payment_Terms_[Bidder Name],0))=0,"",INDEX(_Payment_Terms_[Chosen Option],MATCH(_Aggregated_Award_Data_[[#This Row],[Awarded Supplier]],_Payment_Terms_[Bidder Name],0))),"")</f>
        <v/>
      </c>
      <c r="U56"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6"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6" s="116">
        <f>_Aggregated_Award_Data_[[#This Row],[Awarded Spend Excl Rebates, Payment Terms and WACC Savings]]*(-1*_Aggregated_Award_Data_[[#This Row],[Payment Terms Chosen Option Modifier %]])</f>
        <v>0</v>
      </c>
      <c r="X56" s="116">
        <f>_Aggregated_Award_Data_[[#This Row],[Awarded Spend Excl Rebates, Payment Terms and WACC Savings]]-_Aggregated_Award_Data_[[#This Row],[Payment Terms Savings]]</f>
        <v>465699.04920000001</v>
      </c>
      <c r="Y56" s="116">
        <f>_Aggregated_Award_Data_[[#This Row],[Awarded Savings Excl Rebates, Payment Terms and WACC Savings]]+_Aggregated_Award_Data_[[#This Row],[Payment Terms Savings]]</f>
        <v>242702.5368</v>
      </c>
      <c r="Z56" s="116">
        <f>IFERROR(-1*_Aggregated_Award_Data_[[#This Row],[Awarded Spend Excl Rebates, Payment Terms and WACC Savings]]*(Client_WACC/WACC_Day_Period)*(_Aggregated_Award_Data_[[#This Row],[Current Payment Terms Days]]-_Aggregated_Award_Data_[[#This Row],[Payment Terms Chosen Option Days]]), 0)</f>
        <v>0</v>
      </c>
      <c r="AA56" s="116">
        <f>_Aggregated_Award_Data_[[#This Row],[Awarded Spend Excl Rebates, Payment Terms and WACC Savings]]-_Aggregated_Award_Data_[[#This Row],[WACC Savings]]</f>
        <v>465699.04920000001</v>
      </c>
      <c r="AB56" s="116">
        <f>_Aggregated_Award_Data_[[#This Row],[Awarded Savings Excl Rebates, Payment Terms and WACC Savings]]+_Aggregated_Award_Data_[[#This Row],[WACC Savings]]</f>
        <v>242702.5368</v>
      </c>
      <c r="AC56" s="116">
        <f>_Aggregated_Award_Data_[[#This Row],[Awarded Spend Excl Rebates, Payment Terms and WACC Savings]]-_Aggregated_Award_Data_[[#This Row],[Payment Terms Savings]]-_Aggregated_Award_Data_[[#This Row],[WACC Savings]]</f>
        <v>465699.04920000001</v>
      </c>
      <c r="AD56" s="116">
        <f>_Aggregated_Award_Data_[[#This Row],[Awarded Savings Excl Rebates, Payment Terms and WACC Savings]]+_Aggregated_Award_Data_[[#This Row],[Payment Terms Savings]]+_Aggregated_Award_Data_[[#This Row],[WACC Savings]]</f>
        <v>242702.5368</v>
      </c>
      <c r="AE56" s="120">
        <f>(_Aggregated_Award_Data_[[#This Row],[Awarded Savings Incl Rebates, Payment Terms and WACC Savings]]+_Aggregated_Award_Data_[[#This Row],[Payment Terms Savings]]+_Aggregated_Award_Data_[[#This Row],[WACC Savings]])/_Aggregated_Award_Data_[[#This Row],[Baseline Spend]]</f>
        <v>0.34260586310996766</v>
      </c>
      <c r="AF56" s="12" t="s">
        <v>1552</v>
      </c>
    </row>
    <row r="57" spans="2:32" ht="28.8" x14ac:dyDescent="0.3">
      <c r="B57" s="12" t="s">
        <v>1105</v>
      </c>
      <c r="C57" s="12" t="s">
        <v>304</v>
      </c>
      <c r="D57" s="12" t="s">
        <v>330</v>
      </c>
      <c r="E57" s="12" t="s">
        <v>2839</v>
      </c>
      <c r="F57" s="12" t="s">
        <v>2950</v>
      </c>
      <c r="G57" s="12" t="s">
        <v>2956</v>
      </c>
      <c r="H57" s="12" t="s">
        <v>246</v>
      </c>
      <c r="I57" s="12" t="s">
        <v>1531</v>
      </c>
      <c r="J57" s="12" t="s">
        <v>2898</v>
      </c>
      <c r="K57" s="116">
        <v>6762.5010000000002</v>
      </c>
      <c r="L57" s="116">
        <v>3758.7393000000002</v>
      </c>
      <c r="M57" s="116">
        <v>3003.7617</v>
      </c>
      <c r="N57" s="120">
        <v>0.44419999999999998</v>
      </c>
      <c r="O57" s="137">
        <v>7.7000000000000002E-3</v>
      </c>
      <c r="P57" s="116">
        <v>28.942299999999999</v>
      </c>
      <c r="Q57" s="116">
        <v>3729.797</v>
      </c>
      <c r="R57" s="116">
        <v>3032.7040000000002</v>
      </c>
      <c r="S57" s="12">
        <f>IFERROR(INDEX(_Payment_Terms_[Current Payment Terms Days],MATCH(_Aggregated_Award_Data_[[#This Row],[Awarded Supplier]],_Payment_Terms_[Bidder Name],0)),0)</f>
        <v>0</v>
      </c>
      <c r="T57" s="12" t="str">
        <f>IFERROR(IF(INDEX(_Payment_Terms_[Chosen Option],MATCH(_Aggregated_Award_Data_[[#This Row],[Awarded Supplier]],_Payment_Terms_[Bidder Name],0))=0,"",INDEX(_Payment_Terms_[Chosen Option],MATCH(_Aggregated_Award_Data_[[#This Row],[Awarded Supplier]],_Payment_Terms_[Bidder Name],0))),"")</f>
        <v/>
      </c>
      <c r="U57"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7"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7" s="116">
        <f>_Aggregated_Award_Data_[[#This Row],[Awarded Spend Excl Rebates, Payment Terms and WACC Savings]]*(-1*_Aggregated_Award_Data_[[#This Row],[Payment Terms Chosen Option Modifier %]])</f>
        <v>0</v>
      </c>
      <c r="X57" s="116">
        <f>_Aggregated_Award_Data_[[#This Row],[Awarded Spend Excl Rebates, Payment Terms and WACC Savings]]-_Aggregated_Award_Data_[[#This Row],[Payment Terms Savings]]</f>
        <v>3758.7393000000002</v>
      </c>
      <c r="Y57" s="116">
        <f>_Aggregated_Award_Data_[[#This Row],[Awarded Savings Excl Rebates, Payment Terms and WACC Savings]]+_Aggregated_Award_Data_[[#This Row],[Payment Terms Savings]]</f>
        <v>3003.7617</v>
      </c>
      <c r="Z57" s="116">
        <f>IFERROR(-1*_Aggregated_Award_Data_[[#This Row],[Awarded Spend Excl Rebates, Payment Terms and WACC Savings]]*(Client_WACC/WACC_Day_Period)*(_Aggregated_Award_Data_[[#This Row],[Current Payment Terms Days]]-_Aggregated_Award_Data_[[#This Row],[Payment Terms Chosen Option Days]]), 0)</f>
        <v>0</v>
      </c>
      <c r="AA57" s="116">
        <f>_Aggregated_Award_Data_[[#This Row],[Awarded Spend Excl Rebates, Payment Terms and WACC Savings]]-_Aggregated_Award_Data_[[#This Row],[WACC Savings]]</f>
        <v>3758.7393000000002</v>
      </c>
      <c r="AB57" s="116">
        <f>_Aggregated_Award_Data_[[#This Row],[Awarded Savings Excl Rebates, Payment Terms and WACC Savings]]+_Aggregated_Award_Data_[[#This Row],[WACC Savings]]</f>
        <v>3003.7617</v>
      </c>
      <c r="AC57" s="116">
        <f>_Aggregated_Award_Data_[[#This Row],[Awarded Spend Excl Rebates, Payment Terms and WACC Savings]]-_Aggregated_Award_Data_[[#This Row],[Payment Terms Savings]]-_Aggregated_Award_Data_[[#This Row],[WACC Savings]]</f>
        <v>3758.7393000000002</v>
      </c>
      <c r="AD57" s="116">
        <f>_Aggregated_Award_Data_[[#This Row],[Awarded Savings Excl Rebates, Payment Terms and WACC Savings]]+_Aggregated_Award_Data_[[#This Row],[Payment Terms Savings]]+_Aggregated_Award_Data_[[#This Row],[WACC Savings]]</f>
        <v>3003.7617</v>
      </c>
      <c r="AE57" s="120">
        <f>(_Aggregated_Award_Data_[[#This Row],[Awarded Savings Incl Rebates, Payment Terms and WACC Savings]]+_Aggregated_Award_Data_[[#This Row],[Payment Terms Savings]]+_Aggregated_Award_Data_[[#This Row],[WACC Savings]])/_Aggregated_Award_Data_[[#This Row],[Baseline Spend]]</f>
        <v>0.44417911361491852</v>
      </c>
      <c r="AF57" s="12" t="s">
        <v>1552</v>
      </c>
    </row>
    <row r="58" spans="2:32" ht="28.8" x14ac:dyDescent="0.3">
      <c r="B58" s="12" t="s">
        <v>1105</v>
      </c>
      <c r="C58" s="12" t="s">
        <v>304</v>
      </c>
      <c r="D58" s="12" t="s">
        <v>330</v>
      </c>
      <c r="E58" s="12" t="s">
        <v>2839</v>
      </c>
      <c r="F58" s="12" t="s">
        <v>2950</v>
      </c>
      <c r="G58" s="12" t="s">
        <v>2956</v>
      </c>
      <c r="H58" s="12" t="s">
        <v>2845</v>
      </c>
      <c r="I58" s="12" t="s">
        <v>2846</v>
      </c>
      <c r="J58" s="12"/>
      <c r="K58" s="116">
        <v>5102821.4400000004</v>
      </c>
      <c r="L58" s="116">
        <v>0</v>
      </c>
      <c r="M58" s="116">
        <v>0</v>
      </c>
      <c r="N58" s="120">
        <v>0</v>
      </c>
      <c r="O58" s="137">
        <v>0</v>
      </c>
      <c r="P58" s="116">
        <v>0</v>
      </c>
      <c r="Q58" s="116">
        <v>0</v>
      </c>
      <c r="R58" s="116">
        <v>0</v>
      </c>
      <c r="S58" s="12">
        <f>IFERROR(INDEX(_Payment_Terms_[Current Payment Terms Days],MATCH(_Aggregated_Award_Data_[[#This Row],[Awarded Supplier]],_Payment_Terms_[Bidder Name],0)),0)</f>
        <v>0</v>
      </c>
      <c r="T58" s="12" t="str">
        <f>IFERROR(IF(INDEX(_Payment_Terms_[Chosen Option],MATCH(_Aggregated_Award_Data_[[#This Row],[Awarded Supplier]],_Payment_Terms_[Bidder Name],0))=0,"",INDEX(_Payment_Terms_[Chosen Option],MATCH(_Aggregated_Award_Data_[[#This Row],[Awarded Supplier]],_Payment_Terms_[Bidder Name],0))),"")</f>
        <v/>
      </c>
      <c r="U58"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8"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8" s="116">
        <f>_Aggregated_Award_Data_[[#This Row],[Awarded Spend Excl Rebates, Payment Terms and WACC Savings]]*(-1*_Aggregated_Award_Data_[[#This Row],[Payment Terms Chosen Option Modifier %]])</f>
        <v>0</v>
      </c>
      <c r="X58" s="116">
        <f>_Aggregated_Award_Data_[[#This Row],[Awarded Spend Excl Rebates, Payment Terms and WACC Savings]]-_Aggregated_Award_Data_[[#This Row],[Payment Terms Savings]]</f>
        <v>0</v>
      </c>
      <c r="Y58" s="116">
        <f>_Aggregated_Award_Data_[[#This Row],[Awarded Savings Excl Rebates, Payment Terms and WACC Savings]]+_Aggregated_Award_Data_[[#This Row],[Payment Terms Savings]]</f>
        <v>0</v>
      </c>
      <c r="Z58" s="116">
        <f>IFERROR(-1*_Aggregated_Award_Data_[[#This Row],[Awarded Spend Excl Rebates, Payment Terms and WACC Savings]]*(Client_WACC/WACC_Day_Period)*(_Aggregated_Award_Data_[[#This Row],[Current Payment Terms Days]]-_Aggregated_Award_Data_[[#This Row],[Payment Terms Chosen Option Days]]), 0)</f>
        <v>0</v>
      </c>
      <c r="AA58" s="116">
        <f>_Aggregated_Award_Data_[[#This Row],[Awarded Spend Excl Rebates, Payment Terms and WACC Savings]]-_Aggregated_Award_Data_[[#This Row],[WACC Savings]]</f>
        <v>0</v>
      </c>
      <c r="AB58" s="116">
        <f>_Aggregated_Award_Data_[[#This Row],[Awarded Savings Excl Rebates, Payment Terms and WACC Savings]]+_Aggregated_Award_Data_[[#This Row],[WACC Savings]]</f>
        <v>0</v>
      </c>
      <c r="AC58" s="116">
        <f>_Aggregated_Award_Data_[[#This Row],[Awarded Spend Excl Rebates, Payment Terms and WACC Savings]]-_Aggregated_Award_Data_[[#This Row],[Payment Terms Savings]]-_Aggregated_Award_Data_[[#This Row],[WACC Savings]]</f>
        <v>0</v>
      </c>
      <c r="AD58" s="116">
        <f>_Aggregated_Award_Data_[[#This Row],[Awarded Savings Excl Rebates, Payment Terms and WACC Savings]]+_Aggregated_Award_Data_[[#This Row],[Payment Terms Savings]]+_Aggregated_Award_Data_[[#This Row],[WACC Savings]]</f>
        <v>0</v>
      </c>
      <c r="AE58" s="120">
        <f>(_Aggregated_Award_Data_[[#This Row],[Awarded Savings Incl Rebates, Payment Terms and WACC Savings]]+_Aggregated_Award_Data_[[#This Row],[Payment Terms Savings]]+_Aggregated_Award_Data_[[#This Row],[WACC Savings]])/_Aggregated_Award_Data_[[#This Row],[Baseline Spend]]</f>
        <v>0</v>
      </c>
      <c r="AF58" s="12" t="s">
        <v>1552</v>
      </c>
    </row>
    <row r="59" spans="2:32" ht="28.8" x14ac:dyDescent="0.3">
      <c r="B59" s="12" t="s">
        <v>1105</v>
      </c>
      <c r="C59" s="12" t="s">
        <v>304</v>
      </c>
      <c r="D59" s="12" t="s">
        <v>330</v>
      </c>
      <c r="E59" s="12" t="s">
        <v>2839</v>
      </c>
      <c r="F59" s="12" t="s">
        <v>2952</v>
      </c>
      <c r="G59" s="12" t="s">
        <v>2957</v>
      </c>
      <c r="H59" s="12" t="s">
        <v>259</v>
      </c>
      <c r="I59" s="12" t="s">
        <v>2846</v>
      </c>
      <c r="J59" s="12" t="s">
        <v>1532</v>
      </c>
      <c r="K59" s="116">
        <v>3566970.3480000002</v>
      </c>
      <c r="L59" s="116">
        <v>3867159.1505999998</v>
      </c>
      <c r="M59" s="116">
        <v>-300188.8026</v>
      </c>
      <c r="N59" s="120">
        <v>-8.4199999999999997E-2</v>
      </c>
      <c r="O59" s="137">
        <v>8.6699999999999999E-2</v>
      </c>
      <c r="P59" s="116">
        <v>335282.69839999999</v>
      </c>
      <c r="Q59" s="116">
        <v>3531876.4522000002</v>
      </c>
      <c r="R59" s="116">
        <v>35093.895799999998</v>
      </c>
      <c r="S59" s="12">
        <f>IFERROR(INDEX(_Payment_Terms_[Current Payment Terms Days],MATCH(_Aggregated_Award_Data_[[#This Row],[Awarded Supplier]],_Payment_Terms_[Bidder Name],0)),0)</f>
        <v>0</v>
      </c>
      <c r="T59" s="12" t="str">
        <f>IFERROR(IF(INDEX(_Payment_Terms_[Chosen Option],MATCH(_Aggregated_Award_Data_[[#This Row],[Awarded Supplier]],_Payment_Terms_[Bidder Name],0))=0,"",INDEX(_Payment_Terms_[Chosen Option],MATCH(_Aggregated_Award_Data_[[#This Row],[Awarded Supplier]],_Payment_Terms_[Bidder Name],0))),"")</f>
        <v/>
      </c>
      <c r="U59"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59"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59" s="116">
        <f>_Aggregated_Award_Data_[[#This Row],[Awarded Spend Excl Rebates, Payment Terms and WACC Savings]]*(-1*_Aggregated_Award_Data_[[#This Row],[Payment Terms Chosen Option Modifier %]])</f>
        <v>0</v>
      </c>
      <c r="X59" s="116">
        <f>_Aggregated_Award_Data_[[#This Row],[Awarded Spend Excl Rebates, Payment Terms and WACC Savings]]-_Aggregated_Award_Data_[[#This Row],[Payment Terms Savings]]</f>
        <v>3867159.1505999998</v>
      </c>
      <c r="Y59" s="116">
        <f>_Aggregated_Award_Data_[[#This Row],[Awarded Savings Excl Rebates, Payment Terms and WACC Savings]]+_Aggregated_Award_Data_[[#This Row],[Payment Terms Savings]]</f>
        <v>-300188.8026</v>
      </c>
      <c r="Z59" s="116">
        <f>IFERROR(-1*_Aggregated_Award_Data_[[#This Row],[Awarded Spend Excl Rebates, Payment Terms and WACC Savings]]*(Client_WACC/WACC_Day_Period)*(_Aggregated_Award_Data_[[#This Row],[Current Payment Terms Days]]-_Aggregated_Award_Data_[[#This Row],[Payment Terms Chosen Option Days]]), 0)</f>
        <v>0</v>
      </c>
      <c r="AA59" s="116">
        <f>_Aggregated_Award_Data_[[#This Row],[Awarded Spend Excl Rebates, Payment Terms and WACC Savings]]-_Aggregated_Award_Data_[[#This Row],[WACC Savings]]</f>
        <v>3867159.1505999998</v>
      </c>
      <c r="AB59" s="116">
        <f>_Aggregated_Award_Data_[[#This Row],[Awarded Savings Excl Rebates, Payment Terms and WACC Savings]]+_Aggregated_Award_Data_[[#This Row],[WACC Savings]]</f>
        <v>-300188.8026</v>
      </c>
      <c r="AC59" s="116">
        <f>_Aggregated_Award_Data_[[#This Row],[Awarded Spend Excl Rebates, Payment Terms and WACC Savings]]-_Aggregated_Award_Data_[[#This Row],[Payment Terms Savings]]-_Aggregated_Award_Data_[[#This Row],[WACC Savings]]</f>
        <v>3867159.1505999998</v>
      </c>
      <c r="AD59" s="116">
        <f>_Aggregated_Award_Data_[[#This Row],[Awarded Savings Excl Rebates, Payment Terms and WACC Savings]]+_Aggregated_Award_Data_[[#This Row],[Payment Terms Savings]]+_Aggregated_Award_Data_[[#This Row],[WACC Savings]]</f>
        <v>-300188.8026</v>
      </c>
      <c r="AE59" s="120">
        <f>(_Aggregated_Award_Data_[[#This Row],[Awarded Savings Incl Rebates, Payment Terms and WACC Savings]]+_Aggregated_Award_Data_[[#This Row],[Payment Terms Savings]]+_Aggregated_Award_Data_[[#This Row],[WACC Savings]])/_Aggregated_Award_Data_[[#This Row],[Baseline Spend]]</f>
        <v>-8.4157919274074094E-2</v>
      </c>
      <c r="AF59" s="12" t="s">
        <v>1552</v>
      </c>
    </row>
    <row r="60" spans="2:32" ht="28.8" x14ac:dyDescent="0.3">
      <c r="B60" s="12" t="s">
        <v>1105</v>
      </c>
      <c r="C60" s="12" t="s">
        <v>304</v>
      </c>
      <c r="D60" s="12" t="s">
        <v>330</v>
      </c>
      <c r="E60" s="12" t="s">
        <v>2847</v>
      </c>
      <c r="F60" s="12" t="s">
        <v>2823</v>
      </c>
      <c r="G60" s="12" t="s">
        <v>2848</v>
      </c>
      <c r="H60" s="12" t="s">
        <v>2845</v>
      </c>
      <c r="I60" s="12" t="s">
        <v>2846</v>
      </c>
      <c r="J60" s="12"/>
      <c r="K60" s="116">
        <v>978318.15379999997</v>
      </c>
      <c r="L60" s="116">
        <v>978318.15379999997</v>
      </c>
      <c r="M60" s="116">
        <v>0</v>
      </c>
      <c r="N60" s="120">
        <v>0</v>
      </c>
      <c r="O60" s="137">
        <v>0</v>
      </c>
      <c r="P60" s="116">
        <v>0</v>
      </c>
      <c r="Q60" s="116">
        <v>978318.15379999997</v>
      </c>
      <c r="R60" s="116">
        <v>0</v>
      </c>
      <c r="S60" s="12">
        <f>IFERROR(INDEX(_Payment_Terms_[Current Payment Terms Days],MATCH(_Aggregated_Award_Data_[[#This Row],[Awarded Supplier]],_Payment_Terms_[Bidder Name],0)),0)</f>
        <v>0</v>
      </c>
      <c r="T60" s="12" t="str">
        <f>IFERROR(IF(INDEX(_Payment_Terms_[Chosen Option],MATCH(_Aggregated_Award_Data_[[#This Row],[Awarded Supplier]],_Payment_Terms_[Bidder Name],0))=0,"",INDEX(_Payment_Terms_[Chosen Option],MATCH(_Aggregated_Award_Data_[[#This Row],[Awarded Supplier]],_Payment_Terms_[Bidder Name],0))),"")</f>
        <v/>
      </c>
      <c r="U60"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0"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0" s="116">
        <f>_Aggregated_Award_Data_[[#This Row],[Awarded Spend Excl Rebates, Payment Terms and WACC Savings]]*(-1*_Aggregated_Award_Data_[[#This Row],[Payment Terms Chosen Option Modifier %]])</f>
        <v>0</v>
      </c>
      <c r="X60" s="116">
        <f>_Aggregated_Award_Data_[[#This Row],[Awarded Spend Excl Rebates, Payment Terms and WACC Savings]]-_Aggregated_Award_Data_[[#This Row],[Payment Terms Savings]]</f>
        <v>978318.15379999997</v>
      </c>
      <c r="Y60" s="116">
        <f>_Aggregated_Award_Data_[[#This Row],[Awarded Savings Excl Rebates, Payment Terms and WACC Savings]]+_Aggregated_Award_Data_[[#This Row],[Payment Terms Savings]]</f>
        <v>0</v>
      </c>
      <c r="Z60" s="116">
        <f>IFERROR(-1*_Aggregated_Award_Data_[[#This Row],[Awarded Spend Excl Rebates, Payment Terms and WACC Savings]]*(Client_WACC/WACC_Day_Period)*(_Aggregated_Award_Data_[[#This Row],[Current Payment Terms Days]]-_Aggregated_Award_Data_[[#This Row],[Payment Terms Chosen Option Days]]), 0)</f>
        <v>0</v>
      </c>
      <c r="AA60" s="116">
        <f>_Aggregated_Award_Data_[[#This Row],[Awarded Spend Excl Rebates, Payment Terms and WACC Savings]]-_Aggregated_Award_Data_[[#This Row],[WACC Savings]]</f>
        <v>978318.15379999997</v>
      </c>
      <c r="AB60" s="116">
        <f>_Aggregated_Award_Data_[[#This Row],[Awarded Savings Excl Rebates, Payment Terms and WACC Savings]]+_Aggregated_Award_Data_[[#This Row],[WACC Savings]]</f>
        <v>0</v>
      </c>
      <c r="AC60" s="116">
        <f>_Aggregated_Award_Data_[[#This Row],[Awarded Spend Excl Rebates, Payment Terms and WACC Savings]]-_Aggregated_Award_Data_[[#This Row],[Payment Terms Savings]]-_Aggregated_Award_Data_[[#This Row],[WACC Savings]]</f>
        <v>978318.15379999997</v>
      </c>
      <c r="AD60" s="116">
        <f>_Aggregated_Award_Data_[[#This Row],[Awarded Savings Excl Rebates, Payment Terms and WACC Savings]]+_Aggregated_Award_Data_[[#This Row],[Payment Terms Savings]]+_Aggregated_Award_Data_[[#This Row],[WACC Savings]]</f>
        <v>0</v>
      </c>
      <c r="AE60" s="120">
        <f>(_Aggregated_Award_Data_[[#This Row],[Awarded Savings Incl Rebates, Payment Terms and WACC Savings]]+_Aggregated_Award_Data_[[#This Row],[Payment Terms Savings]]+_Aggregated_Award_Data_[[#This Row],[WACC Savings]])/_Aggregated_Award_Data_[[#This Row],[Baseline Spend]]</f>
        <v>0</v>
      </c>
      <c r="AF60" s="12" t="s">
        <v>1552</v>
      </c>
    </row>
    <row r="61" spans="2:32" ht="28.8" x14ac:dyDescent="0.3">
      <c r="B61" s="12" t="s">
        <v>1105</v>
      </c>
      <c r="C61" s="12" t="s">
        <v>304</v>
      </c>
      <c r="D61" s="12" t="s">
        <v>330</v>
      </c>
      <c r="E61" s="12" t="s">
        <v>2837</v>
      </c>
      <c r="F61" s="12" t="s">
        <v>2950</v>
      </c>
      <c r="G61" s="12" t="s">
        <v>2954</v>
      </c>
      <c r="H61" s="12" t="s">
        <v>246</v>
      </c>
      <c r="I61" s="12" t="s">
        <v>1531</v>
      </c>
      <c r="J61" s="12" t="s">
        <v>2898</v>
      </c>
      <c r="K61" s="116">
        <v>6762.5010000000002</v>
      </c>
      <c r="L61" s="116">
        <v>3758.7393000000002</v>
      </c>
      <c r="M61" s="116">
        <v>3003.7617</v>
      </c>
      <c r="N61" s="120">
        <v>0.44419999999999998</v>
      </c>
      <c r="O61" s="137">
        <v>7.7000000000000002E-3</v>
      </c>
      <c r="P61" s="116">
        <v>28.942299999999999</v>
      </c>
      <c r="Q61" s="116">
        <v>3729.797</v>
      </c>
      <c r="R61" s="116">
        <v>3032.7040000000002</v>
      </c>
      <c r="S61" s="12">
        <f>IFERROR(INDEX(_Payment_Terms_[Current Payment Terms Days],MATCH(_Aggregated_Award_Data_[[#This Row],[Awarded Supplier]],_Payment_Terms_[Bidder Name],0)),0)</f>
        <v>0</v>
      </c>
      <c r="T61" s="12" t="str">
        <f>IFERROR(IF(INDEX(_Payment_Terms_[Chosen Option],MATCH(_Aggregated_Award_Data_[[#This Row],[Awarded Supplier]],_Payment_Terms_[Bidder Name],0))=0,"",INDEX(_Payment_Terms_[Chosen Option],MATCH(_Aggregated_Award_Data_[[#This Row],[Awarded Supplier]],_Payment_Terms_[Bidder Name],0))),"")</f>
        <v/>
      </c>
      <c r="U61"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1"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1" s="116">
        <f>_Aggregated_Award_Data_[[#This Row],[Awarded Spend Excl Rebates, Payment Terms and WACC Savings]]*(-1*_Aggregated_Award_Data_[[#This Row],[Payment Terms Chosen Option Modifier %]])</f>
        <v>0</v>
      </c>
      <c r="X61" s="116">
        <f>_Aggregated_Award_Data_[[#This Row],[Awarded Spend Excl Rebates, Payment Terms and WACC Savings]]-_Aggregated_Award_Data_[[#This Row],[Payment Terms Savings]]</f>
        <v>3758.7393000000002</v>
      </c>
      <c r="Y61" s="116">
        <f>_Aggregated_Award_Data_[[#This Row],[Awarded Savings Excl Rebates, Payment Terms and WACC Savings]]+_Aggregated_Award_Data_[[#This Row],[Payment Terms Savings]]</f>
        <v>3003.7617</v>
      </c>
      <c r="Z61" s="116">
        <f>IFERROR(-1*_Aggregated_Award_Data_[[#This Row],[Awarded Spend Excl Rebates, Payment Terms and WACC Savings]]*(Client_WACC/WACC_Day_Period)*(_Aggregated_Award_Data_[[#This Row],[Current Payment Terms Days]]-_Aggregated_Award_Data_[[#This Row],[Payment Terms Chosen Option Days]]), 0)</f>
        <v>0</v>
      </c>
      <c r="AA61" s="116">
        <f>_Aggregated_Award_Data_[[#This Row],[Awarded Spend Excl Rebates, Payment Terms and WACC Savings]]-_Aggregated_Award_Data_[[#This Row],[WACC Savings]]</f>
        <v>3758.7393000000002</v>
      </c>
      <c r="AB61" s="116">
        <f>_Aggregated_Award_Data_[[#This Row],[Awarded Savings Excl Rebates, Payment Terms and WACC Savings]]+_Aggregated_Award_Data_[[#This Row],[WACC Savings]]</f>
        <v>3003.7617</v>
      </c>
      <c r="AC61" s="116">
        <f>_Aggregated_Award_Data_[[#This Row],[Awarded Spend Excl Rebates, Payment Terms and WACC Savings]]-_Aggregated_Award_Data_[[#This Row],[Payment Terms Savings]]-_Aggregated_Award_Data_[[#This Row],[WACC Savings]]</f>
        <v>3758.7393000000002</v>
      </c>
      <c r="AD61" s="116">
        <f>_Aggregated_Award_Data_[[#This Row],[Awarded Savings Excl Rebates, Payment Terms and WACC Savings]]+_Aggregated_Award_Data_[[#This Row],[Payment Terms Savings]]+_Aggregated_Award_Data_[[#This Row],[WACC Savings]]</f>
        <v>3003.7617</v>
      </c>
      <c r="AE61" s="120">
        <f>(_Aggregated_Award_Data_[[#This Row],[Awarded Savings Incl Rebates, Payment Terms and WACC Savings]]+_Aggregated_Award_Data_[[#This Row],[Payment Terms Savings]]+_Aggregated_Award_Data_[[#This Row],[WACC Savings]])/_Aggregated_Award_Data_[[#This Row],[Baseline Spend]]</f>
        <v>0.44417911361491852</v>
      </c>
      <c r="AF61" s="12" t="s">
        <v>1552</v>
      </c>
    </row>
    <row r="62" spans="2:32" ht="28.8" x14ac:dyDescent="0.3">
      <c r="B62" s="12" t="s">
        <v>1105</v>
      </c>
      <c r="C62" s="12" t="s">
        <v>304</v>
      </c>
      <c r="D62" s="12" t="s">
        <v>330</v>
      </c>
      <c r="E62" s="12" t="s">
        <v>2837</v>
      </c>
      <c r="F62" s="12" t="s">
        <v>2950</v>
      </c>
      <c r="G62" s="12" t="s">
        <v>2954</v>
      </c>
      <c r="H62" s="12" t="s">
        <v>262</v>
      </c>
      <c r="I62" s="12" t="s">
        <v>1531</v>
      </c>
      <c r="J62" s="12" t="s">
        <v>1532</v>
      </c>
      <c r="K62" s="116">
        <v>7325.64</v>
      </c>
      <c r="L62" s="116">
        <v>2768.9940000000001</v>
      </c>
      <c r="M62" s="116">
        <v>4556.6459999999997</v>
      </c>
      <c r="N62" s="120">
        <v>0.622</v>
      </c>
      <c r="O62" s="137">
        <v>1.1599999999999999E-2</v>
      </c>
      <c r="P62" s="116">
        <v>32.1203</v>
      </c>
      <c r="Q62" s="116">
        <v>2736.8737000000001</v>
      </c>
      <c r="R62" s="116">
        <v>4588.7663000000002</v>
      </c>
      <c r="S62" s="12">
        <f>IFERROR(INDEX(_Payment_Terms_[Current Payment Terms Days],MATCH(_Aggregated_Award_Data_[[#This Row],[Awarded Supplier]],_Payment_Terms_[Bidder Name],0)),0)</f>
        <v>0</v>
      </c>
      <c r="T62" s="12" t="str">
        <f>IFERROR(IF(INDEX(_Payment_Terms_[Chosen Option],MATCH(_Aggregated_Award_Data_[[#This Row],[Awarded Supplier]],_Payment_Terms_[Bidder Name],0))=0,"",INDEX(_Payment_Terms_[Chosen Option],MATCH(_Aggregated_Award_Data_[[#This Row],[Awarded Supplier]],_Payment_Terms_[Bidder Name],0))),"")</f>
        <v/>
      </c>
      <c r="U62"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2"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2" s="116">
        <f>_Aggregated_Award_Data_[[#This Row],[Awarded Spend Excl Rebates, Payment Terms and WACC Savings]]*(-1*_Aggregated_Award_Data_[[#This Row],[Payment Terms Chosen Option Modifier %]])</f>
        <v>0</v>
      </c>
      <c r="X62" s="116">
        <f>_Aggregated_Award_Data_[[#This Row],[Awarded Spend Excl Rebates, Payment Terms and WACC Savings]]-_Aggregated_Award_Data_[[#This Row],[Payment Terms Savings]]</f>
        <v>2768.9940000000001</v>
      </c>
      <c r="Y62" s="116">
        <f>_Aggregated_Award_Data_[[#This Row],[Awarded Savings Excl Rebates, Payment Terms and WACC Savings]]+_Aggregated_Award_Data_[[#This Row],[Payment Terms Savings]]</f>
        <v>4556.6459999999997</v>
      </c>
      <c r="Z62" s="116">
        <f>IFERROR(-1*_Aggregated_Award_Data_[[#This Row],[Awarded Spend Excl Rebates, Payment Terms and WACC Savings]]*(Client_WACC/WACC_Day_Period)*(_Aggregated_Award_Data_[[#This Row],[Current Payment Terms Days]]-_Aggregated_Award_Data_[[#This Row],[Payment Terms Chosen Option Days]]), 0)</f>
        <v>0</v>
      </c>
      <c r="AA62" s="116">
        <f>_Aggregated_Award_Data_[[#This Row],[Awarded Spend Excl Rebates, Payment Terms and WACC Savings]]-_Aggregated_Award_Data_[[#This Row],[WACC Savings]]</f>
        <v>2768.9940000000001</v>
      </c>
      <c r="AB62" s="116">
        <f>_Aggregated_Award_Data_[[#This Row],[Awarded Savings Excl Rebates, Payment Terms and WACC Savings]]+_Aggregated_Award_Data_[[#This Row],[WACC Savings]]</f>
        <v>4556.6459999999997</v>
      </c>
      <c r="AC62" s="116">
        <f>_Aggregated_Award_Data_[[#This Row],[Awarded Spend Excl Rebates, Payment Terms and WACC Savings]]-_Aggregated_Award_Data_[[#This Row],[Payment Terms Savings]]-_Aggregated_Award_Data_[[#This Row],[WACC Savings]]</f>
        <v>2768.9940000000001</v>
      </c>
      <c r="AD62" s="116">
        <f>_Aggregated_Award_Data_[[#This Row],[Awarded Savings Excl Rebates, Payment Terms and WACC Savings]]+_Aggregated_Award_Data_[[#This Row],[Payment Terms Savings]]+_Aggregated_Award_Data_[[#This Row],[WACC Savings]]</f>
        <v>4556.6459999999997</v>
      </c>
      <c r="AE62" s="120">
        <f>(_Aggregated_Award_Data_[[#This Row],[Awarded Savings Incl Rebates, Payment Terms and WACC Savings]]+_Aggregated_Award_Data_[[#This Row],[Payment Terms Savings]]+_Aggregated_Award_Data_[[#This Row],[WACC Savings]])/_Aggregated_Award_Data_[[#This Row],[Baseline Spend]]</f>
        <v>0.6220133667502088</v>
      </c>
      <c r="AF62" s="12" t="s">
        <v>1552</v>
      </c>
    </row>
    <row r="63" spans="2:32" ht="28.8" x14ac:dyDescent="0.3">
      <c r="B63" s="12" t="s">
        <v>1105</v>
      </c>
      <c r="C63" s="12" t="s">
        <v>304</v>
      </c>
      <c r="D63" s="12" t="s">
        <v>330</v>
      </c>
      <c r="E63" s="12" t="s">
        <v>2837</v>
      </c>
      <c r="F63" s="12" t="s">
        <v>2952</v>
      </c>
      <c r="G63" s="12" t="s">
        <v>2955</v>
      </c>
      <c r="H63" s="12" t="s">
        <v>254</v>
      </c>
      <c r="I63" s="12" t="s">
        <v>2846</v>
      </c>
      <c r="J63" s="12" t="s">
        <v>1532</v>
      </c>
      <c r="K63" s="116">
        <v>40244.370000000003</v>
      </c>
      <c r="L63" s="116">
        <v>28229.626799999998</v>
      </c>
      <c r="M63" s="116">
        <v>12014.743200000001</v>
      </c>
      <c r="N63" s="120">
        <v>0.29849999999999999</v>
      </c>
      <c r="O63" s="137">
        <v>1.0999999999999999E-2</v>
      </c>
      <c r="P63" s="116">
        <v>310.52589999999998</v>
      </c>
      <c r="Q63" s="116">
        <v>27919.100900000001</v>
      </c>
      <c r="R63" s="116">
        <v>12325.2691</v>
      </c>
      <c r="S63" s="12">
        <f>IFERROR(INDEX(_Payment_Terms_[Current Payment Terms Days],MATCH(_Aggregated_Award_Data_[[#This Row],[Awarded Supplier]],_Payment_Terms_[Bidder Name],0)),0)</f>
        <v>0</v>
      </c>
      <c r="T63" s="12" t="str">
        <f>IFERROR(IF(INDEX(_Payment_Terms_[Chosen Option],MATCH(_Aggregated_Award_Data_[[#This Row],[Awarded Supplier]],_Payment_Terms_[Bidder Name],0))=0,"",INDEX(_Payment_Terms_[Chosen Option],MATCH(_Aggregated_Award_Data_[[#This Row],[Awarded Supplier]],_Payment_Terms_[Bidder Name],0))),"")</f>
        <v/>
      </c>
      <c r="U63"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3"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3" s="116">
        <f>_Aggregated_Award_Data_[[#This Row],[Awarded Spend Excl Rebates, Payment Terms and WACC Savings]]*(-1*_Aggregated_Award_Data_[[#This Row],[Payment Terms Chosen Option Modifier %]])</f>
        <v>0</v>
      </c>
      <c r="X63" s="116">
        <f>_Aggregated_Award_Data_[[#This Row],[Awarded Spend Excl Rebates, Payment Terms and WACC Savings]]-_Aggregated_Award_Data_[[#This Row],[Payment Terms Savings]]</f>
        <v>28229.626799999998</v>
      </c>
      <c r="Y63" s="116">
        <f>_Aggregated_Award_Data_[[#This Row],[Awarded Savings Excl Rebates, Payment Terms and WACC Savings]]+_Aggregated_Award_Data_[[#This Row],[Payment Terms Savings]]</f>
        <v>12014.743200000001</v>
      </c>
      <c r="Z63" s="116">
        <f>IFERROR(-1*_Aggregated_Award_Data_[[#This Row],[Awarded Spend Excl Rebates, Payment Terms and WACC Savings]]*(Client_WACC/WACC_Day_Period)*(_Aggregated_Award_Data_[[#This Row],[Current Payment Terms Days]]-_Aggregated_Award_Data_[[#This Row],[Payment Terms Chosen Option Days]]), 0)</f>
        <v>0</v>
      </c>
      <c r="AA63" s="116">
        <f>_Aggregated_Award_Data_[[#This Row],[Awarded Spend Excl Rebates, Payment Terms and WACC Savings]]-_Aggregated_Award_Data_[[#This Row],[WACC Savings]]</f>
        <v>28229.626799999998</v>
      </c>
      <c r="AB63" s="116">
        <f>_Aggregated_Award_Data_[[#This Row],[Awarded Savings Excl Rebates, Payment Terms and WACC Savings]]+_Aggregated_Award_Data_[[#This Row],[WACC Savings]]</f>
        <v>12014.743200000001</v>
      </c>
      <c r="AC63" s="116">
        <f>_Aggregated_Award_Data_[[#This Row],[Awarded Spend Excl Rebates, Payment Terms and WACC Savings]]-_Aggregated_Award_Data_[[#This Row],[Payment Terms Savings]]-_Aggregated_Award_Data_[[#This Row],[WACC Savings]]</f>
        <v>28229.626799999998</v>
      </c>
      <c r="AD63" s="116">
        <f>_Aggregated_Award_Data_[[#This Row],[Awarded Savings Excl Rebates, Payment Terms and WACC Savings]]+_Aggregated_Award_Data_[[#This Row],[Payment Terms Savings]]+_Aggregated_Award_Data_[[#This Row],[WACC Savings]]</f>
        <v>12014.743200000001</v>
      </c>
      <c r="AE63" s="120">
        <f>(_Aggregated_Award_Data_[[#This Row],[Awarded Savings Incl Rebates, Payment Terms and WACC Savings]]+_Aggregated_Award_Data_[[#This Row],[Payment Terms Savings]]+_Aggregated_Award_Data_[[#This Row],[WACC Savings]])/_Aggregated_Award_Data_[[#This Row],[Baseline Spend]]</f>
        <v>0.29854469581707949</v>
      </c>
      <c r="AF63" s="12" t="s">
        <v>1552</v>
      </c>
    </row>
    <row r="64" spans="2:32" ht="28.8" x14ac:dyDescent="0.3">
      <c r="B64" s="12" t="s">
        <v>1105</v>
      </c>
      <c r="C64" s="12" t="s">
        <v>304</v>
      </c>
      <c r="D64" s="12" t="s">
        <v>330</v>
      </c>
      <c r="E64" s="12" t="s">
        <v>2837</v>
      </c>
      <c r="F64" s="12" t="s">
        <v>2950</v>
      </c>
      <c r="G64" s="12" t="s">
        <v>2954</v>
      </c>
      <c r="H64" s="12" t="s">
        <v>2845</v>
      </c>
      <c r="I64" s="12" t="s">
        <v>2846</v>
      </c>
      <c r="J64" s="12"/>
      <c r="K64" s="116">
        <v>2491447.0440000002</v>
      </c>
      <c r="L64" s="116">
        <v>0</v>
      </c>
      <c r="M64" s="116">
        <v>0</v>
      </c>
      <c r="N64" s="120">
        <v>0</v>
      </c>
      <c r="O64" s="137">
        <v>0</v>
      </c>
      <c r="P64" s="116">
        <v>0</v>
      </c>
      <c r="Q64" s="116">
        <v>0</v>
      </c>
      <c r="R64" s="116">
        <v>0</v>
      </c>
      <c r="S64" s="12">
        <f>IFERROR(INDEX(_Payment_Terms_[Current Payment Terms Days],MATCH(_Aggregated_Award_Data_[[#This Row],[Awarded Supplier]],_Payment_Terms_[Bidder Name],0)),0)</f>
        <v>0</v>
      </c>
      <c r="T64" s="12" t="str">
        <f>IFERROR(IF(INDEX(_Payment_Terms_[Chosen Option],MATCH(_Aggregated_Award_Data_[[#This Row],[Awarded Supplier]],_Payment_Terms_[Bidder Name],0))=0,"",INDEX(_Payment_Terms_[Chosen Option],MATCH(_Aggregated_Award_Data_[[#This Row],[Awarded Supplier]],_Payment_Terms_[Bidder Name],0))),"")</f>
        <v/>
      </c>
      <c r="U64"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4"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4" s="116">
        <f>_Aggregated_Award_Data_[[#This Row],[Awarded Spend Excl Rebates, Payment Terms and WACC Savings]]*(-1*_Aggregated_Award_Data_[[#This Row],[Payment Terms Chosen Option Modifier %]])</f>
        <v>0</v>
      </c>
      <c r="X64" s="116">
        <f>_Aggregated_Award_Data_[[#This Row],[Awarded Spend Excl Rebates, Payment Terms and WACC Savings]]-_Aggregated_Award_Data_[[#This Row],[Payment Terms Savings]]</f>
        <v>0</v>
      </c>
      <c r="Y64" s="116">
        <f>_Aggregated_Award_Data_[[#This Row],[Awarded Savings Excl Rebates, Payment Terms and WACC Savings]]+_Aggregated_Award_Data_[[#This Row],[Payment Terms Savings]]</f>
        <v>0</v>
      </c>
      <c r="Z64" s="116">
        <f>IFERROR(-1*_Aggregated_Award_Data_[[#This Row],[Awarded Spend Excl Rebates, Payment Terms and WACC Savings]]*(Client_WACC/WACC_Day_Period)*(_Aggregated_Award_Data_[[#This Row],[Current Payment Terms Days]]-_Aggregated_Award_Data_[[#This Row],[Payment Terms Chosen Option Days]]), 0)</f>
        <v>0</v>
      </c>
      <c r="AA64" s="116">
        <f>_Aggregated_Award_Data_[[#This Row],[Awarded Spend Excl Rebates, Payment Terms and WACC Savings]]-_Aggregated_Award_Data_[[#This Row],[WACC Savings]]</f>
        <v>0</v>
      </c>
      <c r="AB64" s="116">
        <f>_Aggregated_Award_Data_[[#This Row],[Awarded Savings Excl Rebates, Payment Terms and WACC Savings]]+_Aggregated_Award_Data_[[#This Row],[WACC Savings]]</f>
        <v>0</v>
      </c>
      <c r="AC64" s="116">
        <f>_Aggregated_Award_Data_[[#This Row],[Awarded Spend Excl Rebates, Payment Terms and WACC Savings]]-_Aggregated_Award_Data_[[#This Row],[Payment Terms Savings]]-_Aggregated_Award_Data_[[#This Row],[WACC Savings]]</f>
        <v>0</v>
      </c>
      <c r="AD64" s="116">
        <f>_Aggregated_Award_Data_[[#This Row],[Awarded Savings Excl Rebates, Payment Terms and WACC Savings]]+_Aggregated_Award_Data_[[#This Row],[Payment Terms Savings]]+_Aggregated_Award_Data_[[#This Row],[WACC Savings]]</f>
        <v>0</v>
      </c>
      <c r="AE64" s="120">
        <f>(_Aggregated_Award_Data_[[#This Row],[Awarded Savings Incl Rebates, Payment Terms and WACC Savings]]+_Aggregated_Award_Data_[[#This Row],[Payment Terms Savings]]+_Aggregated_Award_Data_[[#This Row],[WACC Savings]])/_Aggregated_Award_Data_[[#This Row],[Baseline Spend]]</f>
        <v>0</v>
      </c>
      <c r="AF64" s="12" t="s">
        <v>1552</v>
      </c>
    </row>
    <row r="65" spans="2:32" ht="28.8" x14ac:dyDescent="0.3">
      <c r="B65" s="12" t="s">
        <v>1105</v>
      </c>
      <c r="C65" s="12" t="s">
        <v>304</v>
      </c>
      <c r="D65" s="12" t="s">
        <v>330</v>
      </c>
      <c r="E65" s="12" t="s">
        <v>2837</v>
      </c>
      <c r="F65" s="12" t="s">
        <v>2950</v>
      </c>
      <c r="G65" s="12" t="s">
        <v>2954</v>
      </c>
      <c r="H65" s="12" t="s">
        <v>256</v>
      </c>
      <c r="I65" s="12" t="s">
        <v>2846</v>
      </c>
      <c r="J65" s="12" t="s">
        <v>2898</v>
      </c>
      <c r="K65" s="116">
        <v>54823.051500000001</v>
      </c>
      <c r="L65" s="116">
        <v>35123.405100000004</v>
      </c>
      <c r="M65" s="116">
        <v>19699.646400000001</v>
      </c>
      <c r="N65" s="120">
        <v>0.35930000000000001</v>
      </c>
      <c r="O65" s="137">
        <v>6.7000000000000002E-3</v>
      </c>
      <c r="P65" s="116">
        <v>235.32679999999999</v>
      </c>
      <c r="Q65" s="116">
        <v>34888.078300000001</v>
      </c>
      <c r="R65" s="116">
        <v>19934.9732</v>
      </c>
      <c r="S65" s="12">
        <f>IFERROR(INDEX(_Payment_Terms_[Current Payment Terms Days],MATCH(_Aggregated_Award_Data_[[#This Row],[Awarded Supplier]],_Payment_Terms_[Bidder Name],0)),0)</f>
        <v>0</v>
      </c>
      <c r="T65" s="12" t="str">
        <f>IFERROR(IF(INDEX(_Payment_Terms_[Chosen Option],MATCH(_Aggregated_Award_Data_[[#This Row],[Awarded Supplier]],_Payment_Terms_[Bidder Name],0))=0,"",INDEX(_Payment_Terms_[Chosen Option],MATCH(_Aggregated_Award_Data_[[#This Row],[Awarded Supplier]],_Payment_Terms_[Bidder Name],0))),"")</f>
        <v/>
      </c>
      <c r="U65"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5"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5" s="116">
        <f>_Aggregated_Award_Data_[[#This Row],[Awarded Spend Excl Rebates, Payment Terms and WACC Savings]]*(-1*_Aggregated_Award_Data_[[#This Row],[Payment Terms Chosen Option Modifier %]])</f>
        <v>0</v>
      </c>
      <c r="X65" s="116">
        <f>_Aggregated_Award_Data_[[#This Row],[Awarded Spend Excl Rebates, Payment Terms and WACC Savings]]-_Aggregated_Award_Data_[[#This Row],[Payment Terms Savings]]</f>
        <v>35123.405100000004</v>
      </c>
      <c r="Y65" s="116">
        <f>_Aggregated_Award_Data_[[#This Row],[Awarded Savings Excl Rebates, Payment Terms and WACC Savings]]+_Aggregated_Award_Data_[[#This Row],[Payment Terms Savings]]</f>
        <v>19699.646400000001</v>
      </c>
      <c r="Z65" s="116">
        <f>IFERROR(-1*_Aggregated_Award_Data_[[#This Row],[Awarded Spend Excl Rebates, Payment Terms and WACC Savings]]*(Client_WACC/WACC_Day_Period)*(_Aggregated_Award_Data_[[#This Row],[Current Payment Terms Days]]-_Aggregated_Award_Data_[[#This Row],[Payment Terms Chosen Option Days]]), 0)</f>
        <v>0</v>
      </c>
      <c r="AA65" s="116">
        <f>_Aggregated_Award_Data_[[#This Row],[Awarded Spend Excl Rebates, Payment Terms and WACC Savings]]-_Aggregated_Award_Data_[[#This Row],[WACC Savings]]</f>
        <v>35123.405100000004</v>
      </c>
      <c r="AB65" s="116">
        <f>_Aggregated_Award_Data_[[#This Row],[Awarded Savings Excl Rebates, Payment Terms and WACC Savings]]+_Aggregated_Award_Data_[[#This Row],[WACC Savings]]</f>
        <v>19699.646400000001</v>
      </c>
      <c r="AC65" s="116">
        <f>_Aggregated_Award_Data_[[#This Row],[Awarded Spend Excl Rebates, Payment Terms and WACC Savings]]-_Aggregated_Award_Data_[[#This Row],[Payment Terms Savings]]-_Aggregated_Award_Data_[[#This Row],[WACC Savings]]</f>
        <v>35123.405100000004</v>
      </c>
      <c r="AD65" s="116">
        <f>_Aggregated_Award_Data_[[#This Row],[Awarded Savings Excl Rebates, Payment Terms and WACC Savings]]+_Aggregated_Award_Data_[[#This Row],[Payment Terms Savings]]+_Aggregated_Award_Data_[[#This Row],[WACC Savings]]</f>
        <v>19699.646400000001</v>
      </c>
      <c r="AE65" s="120">
        <f>(_Aggregated_Award_Data_[[#This Row],[Awarded Savings Incl Rebates, Payment Terms and WACC Savings]]+_Aggregated_Award_Data_[[#This Row],[Payment Terms Savings]]+_Aggregated_Award_Data_[[#This Row],[WACC Savings]])/_Aggregated_Award_Data_[[#This Row],[Baseline Spend]]</f>
        <v>0.35933144655401023</v>
      </c>
      <c r="AF65" s="12" t="s">
        <v>1552</v>
      </c>
    </row>
    <row r="66" spans="2:32" ht="28.8" x14ac:dyDescent="0.3">
      <c r="B66" s="12" t="s">
        <v>1105</v>
      </c>
      <c r="C66" s="12" t="s">
        <v>304</v>
      </c>
      <c r="D66" s="12" t="s">
        <v>330</v>
      </c>
      <c r="E66" s="12" t="s">
        <v>2837</v>
      </c>
      <c r="F66" s="12" t="s">
        <v>2952</v>
      </c>
      <c r="G66" s="12" t="s">
        <v>2955</v>
      </c>
      <c r="H66" s="12" t="s">
        <v>251</v>
      </c>
      <c r="I66" s="12" t="s">
        <v>1531</v>
      </c>
      <c r="J66" s="12" t="s">
        <v>2898</v>
      </c>
      <c r="K66" s="116">
        <v>2394771.162</v>
      </c>
      <c r="L66" s="116">
        <v>1543303.287</v>
      </c>
      <c r="M66" s="116">
        <v>851467.875</v>
      </c>
      <c r="N66" s="120">
        <v>0.35560000000000003</v>
      </c>
      <c r="O66" s="137">
        <v>4.7699999999999999E-2</v>
      </c>
      <c r="P66" s="116">
        <v>73615.566800000001</v>
      </c>
      <c r="Q66" s="116">
        <v>1469687.7202000001</v>
      </c>
      <c r="R66" s="116">
        <v>925083.44180000003</v>
      </c>
      <c r="S66" s="12">
        <f>IFERROR(INDEX(_Payment_Terms_[Current Payment Terms Days],MATCH(_Aggregated_Award_Data_[[#This Row],[Awarded Supplier]],_Payment_Terms_[Bidder Name],0)),0)</f>
        <v>0</v>
      </c>
      <c r="T66" s="12" t="str">
        <f>IFERROR(IF(INDEX(_Payment_Terms_[Chosen Option],MATCH(_Aggregated_Award_Data_[[#This Row],[Awarded Supplier]],_Payment_Terms_[Bidder Name],0))=0,"",INDEX(_Payment_Terms_[Chosen Option],MATCH(_Aggregated_Award_Data_[[#This Row],[Awarded Supplier]],_Payment_Terms_[Bidder Name],0))),"")</f>
        <v/>
      </c>
      <c r="U66"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6"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6" s="116">
        <f>_Aggregated_Award_Data_[[#This Row],[Awarded Spend Excl Rebates, Payment Terms and WACC Savings]]*(-1*_Aggregated_Award_Data_[[#This Row],[Payment Terms Chosen Option Modifier %]])</f>
        <v>0</v>
      </c>
      <c r="X66" s="116">
        <f>_Aggregated_Award_Data_[[#This Row],[Awarded Spend Excl Rebates, Payment Terms and WACC Savings]]-_Aggregated_Award_Data_[[#This Row],[Payment Terms Savings]]</f>
        <v>1543303.287</v>
      </c>
      <c r="Y66" s="116">
        <f>_Aggregated_Award_Data_[[#This Row],[Awarded Savings Excl Rebates, Payment Terms and WACC Savings]]+_Aggregated_Award_Data_[[#This Row],[Payment Terms Savings]]</f>
        <v>851467.875</v>
      </c>
      <c r="Z66" s="116">
        <f>IFERROR(-1*_Aggregated_Award_Data_[[#This Row],[Awarded Spend Excl Rebates, Payment Terms and WACC Savings]]*(Client_WACC/WACC_Day_Period)*(_Aggregated_Award_Data_[[#This Row],[Current Payment Terms Days]]-_Aggregated_Award_Data_[[#This Row],[Payment Terms Chosen Option Days]]), 0)</f>
        <v>0</v>
      </c>
      <c r="AA66" s="116">
        <f>_Aggregated_Award_Data_[[#This Row],[Awarded Spend Excl Rebates, Payment Terms and WACC Savings]]-_Aggregated_Award_Data_[[#This Row],[WACC Savings]]</f>
        <v>1543303.287</v>
      </c>
      <c r="AB66" s="116">
        <f>_Aggregated_Award_Data_[[#This Row],[Awarded Savings Excl Rebates, Payment Terms and WACC Savings]]+_Aggregated_Award_Data_[[#This Row],[WACC Savings]]</f>
        <v>851467.875</v>
      </c>
      <c r="AC66" s="116">
        <f>_Aggregated_Award_Data_[[#This Row],[Awarded Spend Excl Rebates, Payment Terms and WACC Savings]]-_Aggregated_Award_Data_[[#This Row],[Payment Terms Savings]]-_Aggregated_Award_Data_[[#This Row],[WACC Savings]]</f>
        <v>1543303.287</v>
      </c>
      <c r="AD66" s="116">
        <f>_Aggregated_Award_Data_[[#This Row],[Awarded Savings Excl Rebates, Payment Terms and WACC Savings]]+_Aggregated_Award_Data_[[#This Row],[Payment Terms Savings]]+_Aggregated_Award_Data_[[#This Row],[WACC Savings]]</f>
        <v>851467.875</v>
      </c>
      <c r="AE66" s="120">
        <f>(_Aggregated_Award_Data_[[#This Row],[Awarded Savings Incl Rebates, Payment Terms and WACC Savings]]+_Aggregated_Award_Data_[[#This Row],[Payment Terms Savings]]+_Aggregated_Award_Data_[[#This Row],[WACC Savings]])/_Aggregated_Award_Data_[[#This Row],[Baseline Spend]]</f>
        <v>0.35555291817064233</v>
      </c>
      <c r="AF66" s="12" t="s">
        <v>1552</v>
      </c>
    </row>
    <row r="67" spans="2:32" ht="28.8" x14ac:dyDescent="0.3">
      <c r="B67" s="12" t="s">
        <v>1105</v>
      </c>
      <c r="C67" s="12" t="s">
        <v>304</v>
      </c>
      <c r="D67" s="12" t="s">
        <v>330</v>
      </c>
      <c r="E67" s="12" t="s">
        <v>2837</v>
      </c>
      <c r="F67" s="12" t="s">
        <v>2835</v>
      </c>
      <c r="G67" s="12" t="s">
        <v>2838</v>
      </c>
      <c r="H67" s="12" t="s">
        <v>259</v>
      </c>
      <c r="I67" s="12" t="s">
        <v>2846</v>
      </c>
      <c r="J67" s="12" t="s">
        <v>1532</v>
      </c>
      <c r="K67" s="116">
        <v>1143017.358</v>
      </c>
      <c r="L67" s="116">
        <v>969612.70050000004</v>
      </c>
      <c r="M67" s="116">
        <v>173404.6575</v>
      </c>
      <c r="N67" s="120">
        <v>0.1517</v>
      </c>
      <c r="O67" s="137">
        <v>5.8999999999999997E-2</v>
      </c>
      <c r="P67" s="116">
        <v>57207.149299999997</v>
      </c>
      <c r="Q67" s="116">
        <v>912405.55119999999</v>
      </c>
      <c r="R67" s="116">
        <v>230611.80679999999</v>
      </c>
      <c r="S67" s="12">
        <f>IFERROR(INDEX(_Payment_Terms_[Current Payment Terms Days],MATCH(_Aggregated_Award_Data_[[#This Row],[Awarded Supplier]],_Payment_Terms_[Bidder Name],0)),0)</f>
        <v>0</v>
      </c>
      <c r="T67" s="12" t="str">
        <f>IFERROR(IF(INDEX(_Payment_Terms_[Chosen Option],MATCH(_Aggregated_Award_Data_[[#This Row],[Awarded Supplier]],_Payment_Terms_[Bidder Name],0))=0,"",INDEX(_Payment_Terms_[Chosen Option],MATCH(_Aggregated_Award_Data_[[#This Row],[Awarded Supplier]],_Payment_Terms_[Bidder Name],0))),"")</f>
        <v/>
      </c>
      <c r="U67"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7"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7" s="116">
        <f>_Aggregated_Award_Data_[[#This Row],[Awarded Spend Excl Rebates, Payment Terms and WACC Savings]]*(-1*_Aggregated_Award_Data_[[#This Row],[Payment Terms Chosen Option Modifier %]])</f>
        <v>0</v>
      </c>
      <c r="X67" s="116">
        <f>_Aggregated_Award_Data_[[#This Row],[Awarded Spend Excl Rebates, Payment Terms and WACC Savings]]-_Aggregated_Award_Data_[[#This Row],[Payment Terms Savings]]</f>
        <v>969612.70050000004</v>
      </c>
      <c r="Y67" s="116">
        <f>_Aggregated_Award_Data_[[#This Row],[Awarded Savings Excl Rebates, Payment Terms and WACC Savings]]+_Aggregated_Award_Data_[[#This Row],[Payment Terms Savings]]</f>
        <v>173404.6575</v>
      </c>
      <c r="Z67" s="116">
        <f>IFERROR(-1*_Aggregated_Award_Data_[[#This Row],[Awarded Spend Excl Rebates, Payment Terms and WACC Savings]]*(Client_WACC/WACC_Day_Period)*(_Aggregated_Award_Data_[[#This Row],[Current Payment Terms Days]]-_Aggregated_Award_Data_[[#This Row],[Payment Terms Chosen Option Days]]), 0)</f>
        <v>0</v>
      </c>
      <c r="AA67" s="116">
        <f>_Aggregated_Award_Data_[[#This Row],[Awarded Spend Excl Rebates, Payment Terms and WACC Savings]]-_Aggregated_Award_Data_[[#This Row],[WACC Savings]]</f>
        <v>969612.70050000004</v>
      </c>
      <c r="AB67" s="116">
        <f>_Aggregated_Award_Data_[[#This Row],[Awarded Savings Excl Rebates, Payment Terms and WACC Savings]]+_Aggregated_Award_Data_[[#This Row],[WACC Savings]]</f>
        <v>173404.6575</v>
      </c>
      <c r="AC67" s="116">
        <f>_Aggregated_Award_Data_[[#This Row],[Awarded Spend Excl Rebates, Payment Terms and WACC Savings]]-_Aggregated_Award_Data_[[#This Row],[Payment Terms Savings]]-_Aggregated_Award_Data_[[#This Row],[WACC Savings]]</f>
        <v>969612.70050000004</v>
      </c>
      <c r="AD67" s="116">
        <f>_Aggregated_Award_Data_[[#This Row],[Awarded Savings Excl Rebates, Payment Terms and WACC Savings]]+_Aggregated_Award_Data_[[#This Row],[Payment Terms Savings]]+_Aggregated_Award_Data_[[#This Row],[WACC Savings]]</f>
        <v>173404.6575</v>
      </c>
      <c r="AE67" s="120">
        <f>(_Aggregated_Award_Data_[[#This Row],[Awarded Savings Incl Rebates, Payment Terms and WACC Savings]]+_Aggregated_Award_Data_[[#This Row],[Payment Terms Savings]]+_Aggregated_Award_Data_[[#This Row],[WACC Savings]])/_Aggregated_Award_Data_[[#This Row],[Baseline Spend]]</f>
        <v>0.15170780766043274</v>
      </c>
      <c r="AF67" s="12" t="s">
        <v>1552</v>
      </c>
    </row>
    <row r="68" spans="2:32" ht="28.8" x14ac:dyDescent="0.3">
      <c r="B68" s="12" t="s">
        <v>1105</v>
      </c>
      <c r="C68" s="12" t="s">
        <v>304</v>
      </c>
      <c r="D68" s="12" t="s">
        <v>330</v>
      </c>
      <c r="E68" s="12" t="s">
        <v>2837</v>
      </c>
      <c r="F68" s="12" t="s">
        <v>2950</v>
      </c>
      <c r="G68" s="12" t="s">
        <v>2954</v>
      </c>
      <c r="H68" s="12" t="s">
        <v>254</v>
      </c>
      <c r="I68" s="12" t="s">
        <v>2846</v>
      </c>
      <c r="J68" s="12" t="s">
        <v>1532</v>
      </c>
      <c r="K68" s="116">
        <v>2410280.7000000002</v>
      </c>
      <c r="L68" s="116">
        <v>1558230.1287</v>
      </c>
      <c r="M68" s="116">
        <v>852050.57129999995</v>
      </c>
      <c r="N68" s="120">
        <v>0.35349999999999998</v>
      </c>
      <c r="O68" s="137">
        <v>0.1017</v>
      </c>
      <c r="P68" s="116">
        <v>158472.00409999999</v>
      </c>
      <c r="Q68" s="116">
        <v>1399758.1246</v>
      </c>
      <c r="R68" s="116">
        <v>1010522.5754</v>
      </c>
      <c r="S68" s="12">
        <f>IFERROR(INDEX(_Payment_Terms_[Current Payment Terms Days],MATCH(_Aggregated_Award_Data_[[#This Row],[Awarded Supplier]],_Payment_Terms_[Bidder Name],0)),0)</f>
        <v>0</v>
      </c>
      <c r="T68" s="12" t="str">
        <f>IFERROR(IF(INDEX(_Payment_Terms_[Chosen Option],MATCH(_Aggregated_Award_Data_[[#This Row],[Awarded Supplier]],_Payment_Terms_[Bidder Name],0))=0,"",INDEX(_Payment_Terms_[Chosen Option],MATCH(_Aggregated_Award_Data_[[#This Row],[Awarded Supplier]],_Payment_Terms_[Bidder Name],0))),"")</f>
        <v/>
      </c>
      <c r="U68"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8"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8" s="116">
        <f>_Aggregated_Award_Data_[[#This Row],[Awarded Spend Excl Rebates, Payment Terms and WACC Savings]]*(-1*_Aggregated_Award_Data_[[#This Row],[Payment Terms Chosen Option Modifier %]])</f>
        <v>0</v>
      </c>
      <c r="X68" s="116">
        <f>_Aggregated_Award_Data_[[#This Row],[Awarded Spend Excl Rebates, Payment Terms and WACC Savings]]-_Aggregated_Award_Data_[[#This Row],[Payment Terms Savings]]</f>
        <v>1558230.1287</v>
      </c>
      <c r="Y68" s="116">
        <f>_Aggregated_Award_Data_[[#This Row],[Awarded Savings Excl Rebates, Payment Terms and WACC Savings]]+_Aggregated_Award_Data_[[#This Row],[Payment Terms Savings]]</f>
        <v>852050.57129999995</v>
      </c>
      <c r="Z68" s="116">
        <f>IFERROR(-1*_Aggregated_Award_Data_[[#This Row],[Awarded Spend Excl Rebates, Payment Terms and WACC Savings]]*(Client_WACC/WACC_Day_Period)*(_Aggregated_Award_Data_[[#This Row],[Current Payment Terms Days]]-_Aggregated_Award_Data_[[#This Row],[Payment Terms Chosen Option Days]]), 0)</f>
        <v>0</v>
      </c>
      <c r="AA68" s="116">
        <f>_Aggregated_Award_Data_[[#This Row],[Awarded Spend Excl Rebates, Payment Terms and WACC Savings]]-_Aggregated_Award_Data_[[#This Row],[WACC Savings]]</f>
        <v>1558230.1287</v>
      </c>
      <c r="AB68" s="116">
        <f>_Aggregated_Award_Data_[[#This Row],[Awarded Savings Excl Rebates, Payment Terms and WACC Savings]]+_Aggregated_Award_Data_[[#This Row],[WACC Savings]]</f>
        <v>852050.57129999995</v>
      </c>
      <c r="AC68" s="116">
        <f>_Aggregated_Award_Data_[[#This Row],[Awarded Spend Excl Rebates, Payment Terms and WACC Savings]]-_Aggregated_Award_Data_[[#This Row],[Payment Terms Savings]]-_Aggregated_Award_Data_[[#This Row],[WACC Savings]]</f>
        <v>1558230.1287</v>
      </c>
      <c r="AD68" s="116">
        <f>_Aggregated_Award_Data_[[#This Row],[Awarded Savings Excl Rebates, Payment Terms and WACC Savings]]+_Aggregated_Award_Data_[[#This Row],[Payment Terms Savings]]+_Aggregated_Award_Data_[[#This Row],[WACC Savings]]</f>
        <v>852050.57129999995</v>
      </c>
      <c r="AE68" s="120">
        <f>(_Aggregated_Award_Data_[[#This Row],[Awarded Savings Incl Rebates, Payment Terms and WACC Savings]]+_Aggregated_Award_Data_[[#This Row],[Payment Terms Savings]]+_Aggregated_Award_Data_[[#This Row],[WACC Savings]])/_Aggregated_Award_Data_[[#This Row],[Baseline Spend]]</f>
        <v>0.35350678089070697</v>
      </c>
      <c r="AF68" s="12" t="s">
        <v>1552</v>
      </c>
    </row>
    <row r="69" spans="2:32" ht="28.8" x14ac:dyDescent="0.3">
      <c r="B69" s="12" t="s">
        <v>1105</v>
      </c>
      <c r="C69" s="12" t="s">
        <v>304</v>
      </c>
      <c r="D69" s="12" t="s">
        <v>330</v>
      </c>
      <c r="E69" s="12" t="s">
        <v>2837</v>
      </c>
      <c r="F69" s="12" t="s">
        <v>2952</v>
      </c>
      <c r="G69" s="12" t="s">
        <v>2955</v>
      </c>
      <c r="H69" s="12" t="s">
        <v>249</v>
      </c>
      <c r="I69" s="12" t="s">
        <v>1531</v>
      </c>
      <c r="J69" s="12" t="s">
        <v>1532</v>
      </c>
      <c r="K69" s="116">
        <v>2049607.9439999999</v>
      </c>
      <c r="L69" s="116">
        <v>1781149.2660000001</v>
      </c>
      <c r="M69" s="116">
        <v>268458.67800000001</v>
      </c>
      <c r="N69" s="120">
        <v>0.13100000000000001</v>
      </c>
      <c r="O69" s="137">
        <v>0.15179999999999999</v>
      </c>
      <c r="P69" s="116">
        <v>270378.45860000001</v>
      </c>
      <c r="Q69" s="116">
        <v>1510770.8074</v>
      </c>
      <c r="R69" s="116">
        <v>538837.13659999997</v>
      </c>
      <c r="S69" s="12">
        <f>IFERROR(INDEX(_Payment_Terms_[Current Payment Terms Days],MATCH(_Aggregated_Award_Data_[[#This Row],[Awarded Supplier]],_Payment_Terms_[Bidder Name],0)),0)</f>
        <v>0</v>
      </c>
      <c r="T69" s="12" t="str">
        <f>IFERROR(IF(INDEX(_Payment_Terms_[Chosen Option],MATCH(_Aggregated_Award_Data_[[#This Row],[Awarded Supplier]],_Payment_Terms_[Bidder Name],0))=0,"",INDEX(_Payment_Terms_[Chosen Option],MATCH(_Aggregated_Award_Data_[[#This Row],[Awarded Supplier]],_Payment_Terms_[Bidder Name],0))),"")</f>
        <v/>
      </c>
      <c r="U69"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69"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69" s="116">
        <f>_Aggregated_Award_Data_[[#This Row],[Awarded Spend Excl Rebates, Payment Terms and WACC Savings]]*(-1*_Aggregated_Award_Data_[[#This Row],[Payment Terms Chosen Option Modifier %]])</f>
        <v>0</v>
      </c>
      <c r="X69" s="116">
        <f>_Aggregated_Award_Data_[[#This Row],[Awarded Spend Excl Rebates, Payment Terms and WACC Savings]]-_Aggregated_Award_Data_[[#This Row],[Payment Terms Savings]]</f>
        <v>1781149.2660000001</v>
      </c>
      <c r="Y69" s="116">
        <f>_Aggregated_Award_Data_[[#This Row],[Awarded Savings Excl Rebates, Payment Terms and WACC Savings]]+_Aggregated_Award_Data_[[#This Row],[Payment Terms Savings]]</f>
        <v>268458.67800000001</v>
      </c>
      <c r="Z69" s="116">
        <f>IFERROR(-1*_Aggregated_Award_Data_[[#This Row],[Awarded Spend Excl Rebates, Payment Terms and WACC Savings]]*(Client_WACC/WACC_Day_Period)*(_Aggregated_Award_Data_[[#This Row],[Current Payment Terms Days]]-_Aggregated_Award_Data_[[#This Row],[Payment Terms Chosen Option Days]]), 0)</f>
        <v>0</v>
      </c>
      <c r="AA69" s="116">
        <f>_Aggregated_Award_Data_[[#This Row],[Awarded Spend Excl Rebates, Payment Terms and WACC Savings]]-_Aggregated_Award_Data_[[#This Row],[WACC Savings]]</f>
        <v>1781149.2660000001</v>
      </c>
      <c r="AB69" s="116">
        <f>_Aggregated_Award_Data_[[#This Row],[Awarded Savings Excl Rebates, Payment Terms and WACC Savings]]+_Aggregated_Award_Data_[[#This Row],[WACC Savings]]</f>
        <v>268458.67800000001</v>
      </c>
      <c r="AC69" s="116">
        <f>_Aggregated_Award_Data_[[#This Row],[Awarded Spend Excl Rebates, Payment Terms and WACC Savings]]-_Aggregated_Award_Data_[[#This Row],[Payment Terms Savings]]-_Aggregated_Award_Data_[[#This Row],[WACC Savings]]</f>
        <v>1781149.2660000001</v>
      </c>
      <c r="AD69" s="116">
        <f>_Aggregated_Award_Data_[[#This Row],[Awarded Savings Excl Rebates, Payment Terms and WACC Savings]]+_Aggregated_Award_Data_[[#This Row],[Payment Terms Savings]]+_Aggregated_Award_Data_[[#This Row],[WACC Savings]]</f>
        <v>268458.67800000001</v>
      </c>
      <c r="AE69" s="120">
        <f>(_Aggregated_Award_Data_[[#This Row],[Awarded Savings Incl Rebates, Payment Terms and WACC Savings]]+_Aggregated_Award_Data_[[#This Row],[Payment Terms Savings]]+_Aggregated_Award_Data_[[#This Row],[WACC Savings]])/_Aggregated_Award_Data_[[#This Row],[Baseline Spend]]</f>
        <v>0.13098050228868552</v>
      </c>
      <c r="AF69" s="12" t="s">
        <v>1552</v>
      </c>
    </row>
    <row r="70" spans="2:32" ht="28.8" x14ac:dyDescent="0.3">
      <c r="B70" s="12" t="s">
        <v>1105</v>
      </c>
      <c r="C70" s="12" t="s">
        <v>304</v>
      </c>
      <c r="D70" s="12" t="s">
        <v>330</v>
      </c>
      <c r="E70" s="12" t="s">
        <v>2837</v>
      </c>
      <c r="F70" s="12" t="s">
        <v>2835</v>
      </c>
      <c r="G70" s="12" t="s">
        <v>2838</v>
      </c>
      <c r="H70" s="12" t="s">
        <v>254</v>
      </c>
      <c r="I70" s="12" t="s">
        <v>2846</v>
      </c>
      <c r="J70" s="12" t="s">
        <v>1532</v>
      </c>
      <c r="K70" s="116">
        <v>2461719.747</v>
      </c>
      <c r="L70" s="116">
        <v>1593719.1159000001</v>
      </c>
      <c r="M70" s="116">
        <v>868000.6311</v>
      </c>
      <c r="N70" s="120">
        <v>0.35260000000000002</v>
      </c>
      <c r="O70" s="137">
        <v>0.1017</v>
      </c>
      <c r="P70" s="116">
        <v>162081.2341</v>
      </c>
      <c r="Q70" s="116">
        <v>1431637.8818000001</v>
      </c>
      <c r="R70" s="116">
        <v>1030081.8652</v>
      </c>
      <c r="S70" s="12">
        <f>IFERROR(INDEX(_Payment_Terms_[Current Payment Terms Days],MATCH(_Aggregated_Award_Data_[[#This Row],[Awarded Supplier]],_Payment_Terms_[Bidder Name],0)),0)</f>
        <v>0</v>
      </c>
      <c r="T70" s="12" t="str">
        <f>IFERROR(IF(INDEX(_Payment_Terms_[Chosen Option],MATCH(_Aggregated_Award_Data_[[#This Row],[Awarded Supplier]],_Payment_Terms_[Bidder Name],0))=0,"",INDEX(_Payment_Terms_[Chosen Option],MATCH(_Aggregated_Award_Data_[[#This Row],[Awarded Supplier]],_Payment_Terms_[Bidder Name],0))),"")</f>
        <v/>
      </c>
      <c r="U70"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70"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70" s="116">
        <f>_Aggregated_Award_Data_[[#This Row],[Awarded Spend Excl Rebates, Payment Terms and WACC Savings]]*(-1*_Aggregated_Award_Data_[[#This Row],[Payment Terms Chosen Option Modifier %]])</f>
        <v>0</v>
      </c>
      <c r="X70" s="116">
        <f>_Aggregated_Award_Data_[[#This Row],[Awarded Spend Excl Rebates, Payment Terms and WACC Savings]]-_Aggregated_Award_Data_[[#This Row],[Payment Terms Savings]]</f>
        <v>1593719.1159000001</v>
      </c>
      <c r="Y70" s="116">
        <f>_Aggregated_Award_Data_[[#This Row],[Awarded Savings Excl Rebates, Payment Terms and WACC Savings]]+_Aggregated_Award_Data_[[#This Row],[Payment Terms Savings]]</f>
        <v>868000.6311</v>
      </c>
      <c r="Z70" s="116">
        <f>IFERROR(-1*_Aggregated_Award_Data_[[#This Row],[Awarded Spend Excl Rebates, Payment Terms and WACC Savings]]*(Client_WACC/WACC_Day_Period)*(_Aggregated_Award_Data_[[#This Row],[Current Payment Terms Days]]-_Aggregated_Award_Data_[[#This Row],[Payment Terms Chosen Option Days]]), 0)</f>
        <v>0</v>
      </c>
      <c r="AA70" s="116">
        <f>_Aggregated_Award_Data_[[#This Row],[Awarded Spend Excl Rebates, Payment Terms and WACC Savings]]-_Aggregated_Award_Data_[[#This Row],[WACC Savings]]</f>
        <v>1593719.1159000001</v>
      </c>
      <c r="AB70" s="116">
        <f>_Aggregated_Award_Data_[[#This Row],[Awarded Savings Excl Rebates, Payment Terms and WACC Savings]]+_Aggregated_Award_Data_[[#This Row],[WACC Savings]]</f>
        <v>868000.6311</v>
      </c>
      <c r="AC70" s="116">
        <f>_Aggregated_Award_Data_[[#This Row],[Awarded Spend Excl Rebates, Payment Terms and WACC Savings]]-_Aggregated_Award_Data_[[#This Row],[Payment Terms Savings]]-_Aggregated_Award_Data_[[#This Row],[WACC Savings]]</f>
        <v>1593719.1159000001</v>
      </c>
      <c r="AD70" s="116">
        <f>_Aggregated_Award_Data_[[#This Row],[Awarded Savings Excl Rebates, Payment Terms and WACC Savings]]+_Aggregated_Award_Data_[[#This Row],[Payment Terms Savings]]+_Aggregated_Award_Data_[[#This Row],[WACC Savings]]</f>
        <v>868000.6311</v>
      </c>
      <c r="AE70" s="120">
        <f>(_Aggregated_Award_Data_[[#This Row],[Awarded Savings Incl Rebates, Payment Terms and WACC Savings]]+_Aggregated_Award_Data_[[#This Row],[Payment Terms Savings]]+_Aggregated_Award_Data_[[#This Row],[WACC Savings]])/_Aggregated_Award_Data_[[#This Row],[Baseline Spend]]</f>
        <v>0.35259928842744909</v>
      </c>
      <c r="AF70" s="12" t="s">
        <v>1552</v>
      </c>
    </row>
    <row r="71" spans="2:32" ht="28.8" x14ac:dyDescent="0.3">
      <c r="B71" s="12" t="s">
        <v>1105</v>
      </c>
      <c r="C71" s="12" t="s">
        <v>304</v>
      </c>
      <c r="D71" s="12" t="s">
        <v>330</v>
      </c>
      <c r="E71" s="12" t="s">
        <v>2837</v>
      </c>
      <c r="F71" s="12" t="s">
        <v>2950</v>
      </c>
      <c r="G71" s="12" t="s">
        <v>2954</v>
      </c>
      <c r="H71" s="12" t="s">
        <v>251</v>
      </c>
      <c r="I71" s="12" t="s">
        <v>1531</v>
      </c>
      <c r="J71" s="12" t="s">
        <v>2898</v>
      </c>
      <c r="K71" s="116">
        <v>190868.4</v>
      </c>
      <c r="L71" s="116">
        <v>139878.7536</v>
      </c>
      <c r="M71" s="116">
        <v>50989.646399999998</v>
      </c>
      <c r="N71" s="120">
        <v>0.2671</v>
      </c>
      <c r="O71" s="137">
        <v>1.01E-2</v>
      </c>
      <c r="P71" s="116">
        <v>1412.7754</v>
      </c>
      <c r="Q71" s="116">
        <v>138465.97820000001</v>
      </c>
      <c r="R71" s="116">
        <v>52402.421799999996</v>
      </c>
      <c r="S71" s="12">
        <f>IFERROR(INDEX(_Payment_Terms_[Current Payment Terms Days],MATCH(_Aggregated_Award_Data_[[#This Row],[Awarded Supplier]],_Payment_Terms_[Bidder Name],0)),0)</f>
        <v>0</v>
      </c>
      <c r="T71" s="12" t="str">
        <f>IFERROR(IF(INDEX(_Payment_Terms_[Chosen Option],MATCH(_Aggregated_Award_Data_[[#This Row],[Awarded Supplier]],_Payment_Terms_[Bidder Name],0))=0,"",INDEX(_Payment_Terms_[Chosen Option],MATCH(_Aggregated_Award_Data_[[#This Row],[Awarded Supplier]],_Payment_Terms_[Bidder Name],0))),"")</f>
        <v/>
      </c>
      <c r="U71"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71"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71" s="116">
        <f>_Aggregated_Award_Data_[[#This Row],[Awarded Spend Excl Rebates, Payment Terms and WACC Savings]]*(-1*_Aggregated_Award_Data_[[#This Row],[Payment Terms Chosen Option Modifier %]])</f>
        <v>0</v>
      </c>
      <c r="X71" s="116">
        <f>_Aggregated_Award_Data_[[#This Row],[Awarded Spend Excl Rebates, Payment Terms and WACC Savings]]-_Aggregated_Award_Data_[[#This Row],[Payment Terms Savings]]</f>
        <v>139878.7536</v>
      </c>
      <c r="Y71" s="116">
        <f>_Aggregated_Award_Data_[[#This Row],[Awarded Savings Excl Rebates, Payment Terms and WACC Savings]]+_Aggregated_Award_Data_[[#This Row],[Payment Terms Savings]]</f>
        <v>50989.646399999998</v>
      </c>
      <c r="Z71" s="116">
        <f>IFERROR(-1*_Aggregated_Award_Data_[[#This Row],[Awarded Spend Excl Rebates, Payment Terms and WACC Savings]]*(Client_WACC/WACC_Day_Period)*(_Aggregated_Award_Data_[[#This Row],[Current Payment Terms Days]]-_Aggregated_Award_Data_[[#This Row],[Payment Terms Chosen Option Days]]), 0)</f>
        <v>0</v>
      </c>
      <c r="AA71" s="116">
        <f>_Aggregated_Award_Data_[[#This Row],[Awarded Spend Excl Rebates, Payment Terms and WACC Savings]]-_Aggregated_Award_Data_[[#This Row],[WACC Savings]]</f>
        <v>139878.7536</v>
      </c>
      <c r="AB71" s="116">
        <f>_Aggregated_Award_Data_[[#This Row],[Awarded Savings Excl Rebates, Payment Terms and WACC Savings]]+_Aggregated_Award_Data_[[#This Row],[WACC Savings]]</f>
        <v>50989.646399999998</v>
      </c>
      <c r="AC71" s="116">
        <f>_Aggregated_Award_Data_[[#This Row],[Awarded Spend Excl Rebates, Payment Terms and WACC Savings]]-_Aggregated_Award_Data_[[#This Row],[Payment Terms Savings]]-_Aggregated_Award_Data_[[#This Row],[WACC Savings]]</f>
        <v>139878.7536</v>
      </c>
      <c r="AD71" s="116">
        <f>_Aggregated_Award_Data_[[#This Row],[Awarded Savings Excl Rebates, Payment Terms and WACC Savings]]+_Aggregated_Award_Data_[[#This Row],[Payment Terms Savings]]+_Aggregated_Award_Data_[[#This Row],[WACC Savings]]</f>
        <v>50989.646399999998</v>
      </c>
      <c r="AE71" s="120">
        <f>(_Aggregated_Award_Data_[[#This Row],[Awarded Savings Incl Rebates, Payment Terms and WACC Savings]]+_Aggregated_Award_Data_[[#This Row],[Payment Terms Savings]]+_Aggregated_Award_Data_[[#This Row],[WACC Savings]])/_Aggregated_Award_Data_[[#This Row],[Baseline Spend]]</f>
        <v>0.26714556416881996</v>
      </c>
      <c r="AF71" s="12" t="s">
        <v>1552</v>
      </c>
    </row>
    <row r="72" spans="2:32" ht="28.8" x14ac:dyDescent="0.3">
      <c r="B72" s="12" t="s">
        <v>1105</v>
      </c>
      <c r="C72" s="12" t="s">
        <v>304</v>
      </c>
      <c r="D72" s="12" t="s">
        <v>330</v>
      </c>
      <c r="E72" s="12" t="s">
        <v>2837</v>
      </c>
      <c r="F72" s="12" t="s">
        <v>2952</v>
      </c>
      <c r="G72" s="12" t="s">
        <v>2955</v>
      </c>
      <c r="H72" s="12" t="s">
        <v>246</v>
      </c>
      <c r="I72" s="12" t="s">
        <v>1531</v>
      </c>
      <c r="J72" s="12" t="s">
        <v>2898</v>
      </c>
      <c r="K72" s="116">
        <v>195192.9675</v>
      </c>
      <c r="L72" s="116">
        <v>114382.7634</v>
      </c>
      <c r="M72" s="116">
        <v>80810.204100000003</v>
      </c>
      <c r="N72" s="120">
        <v>0.41399999999999998</v>
      </c>
      <c r="O72" s="137">
        <v>7.7000000000000002E-3</v>
      </c>
      <c r="P72" s="116">
        <v>880.7473</v>
      </c>
      <c r="Q72" s="116">
        <v>113502.01609999999</v>
      </c>
      <c r="R72" s="116">
        <v>81690.951400000005</v>
      </c>
      <c r="S72" s="12">
        <f>IFERROR(INDEX(_Payment_Terms_[Current Payment Terms Days],MATCH(_Aggregated_Award_Data_[[#This Row],[Awarded Supplier]],_Payment_Terms_[Bidder Name],0)),0)</f>
        <v>0</v>
      </c>
      <c r="T72" s="12" t="str">
        <f>IFERROR(IF(INDEX(_Payment_Terms_[Chosen Option],MATCH(_Aggregated_Award_Data_[[#This Row],[Awarded Supplier]],_Payment_Terms_[Bidder Name],0))=0,"",INDEX(_Payment_Terms_[Chosen Option],MATCH(_Aggregated_Award_Data_[[#This Row],[Awarded Supplier]],_Payment_Terms_[Bidder Name],0))),"")</f>
        <v/>
      </c>
      <c r="U72"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72"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72" s="116">
        <f>_Aggregated_Award_Data_[[#This Row],[Awarded Spend Excl Rebates, Payment Terms and WACC Savings]]*(-1*_Aggregated_Award_Data_[[#This Row],[Payment Terms Chosen Option Modifier %]])</f>
        <v>0</v>
      </c>
      <c r="X72" s="116">
        <f>_Aggregated_Award_Data_[[#This Row],[Awarded Spend Excl Rebates, Payment Terms and WACC Savings]]-_Aggregated_Award_Data_[[#This Row],[Payment Terms Savings]]</f>
        <v>114382.7634</v>
      </c>
      <c r="Y72" s="116">
        <f>_Aggregated_Award_Data_[[#This Row],[Awarded Savings Excl Rebates, Payment Terms and WACC Savings]]+_Aggregated_Award_Data_[[#This Row],[Payment Terms Savings]]</f>
        <v>80810.204100000003</v>
      </c>
      <c r="Z72" s="116">
        <f>IFERROR(-1*_Aggregated_Award_Data_[[#This Row],[Awarded Spend Excl Rebates, Payment Terms and WACC Savings]]*(Client_WACC/WACC_Day_Period)*(_Aggregated_Award_Data_[[#This Row],[Current Payment Terms Days]]-_Aggregated_Award_Data_[[#This Row],[Payment Terms Chosen Option Days]]), 0)</f>
        <v>0</v>
      </c>
      <c r="AA72" s="116">
        <f>_Aggregated_Award_Data_[[#This Row],[Awarded Spend Excl Rebates, Payment Terms and WACC Savings]]-_Aggregated_Award_Data_[[#This Row],[WACC Savings]]</f>
        <v>114382.7634</v>
      </c>
      <c r="AB72" s="116">
        <f>_Aggregated_Award_Data_[[#This Row],[Awarded Savings Excl Rebates, Payment Terms and WACC Savings]]+_Aggregated_Award_Data_[[#This Row],[WACC Savings]]</f>
        <v>80810.204100000003</v>
      </c>
      <c r="AC72" s="116">
        <f>_Aggregated_Award_Data_[[#This Row],[Awarded Spend Excl Rebates, Payment Terms and WACC Savings]]-_Aggregated_Award_Data_[[#This Row],[Payment Terms Savings]]-_Aggregated_Award_Data_[[#This Row],[WACC Savings]]</f>
        <v>114382.7634</v>
      </c>
      <c r="AD72" s="116">
        <f>_Aggregated_Award_Data_[[#This Row],[Awarded Savings Excl Rebates, Payment Terms and WACC Savings]]+_Aggregated_Award_Data_[[#This Row],[Payment Terms Savings]]+_Aggregated_Award_Data_[[#This Row],[WACC Savings]]</f>
        <v>80810.204100000003</v>
      </c>
      <c r="AE72" s="120">
        <f>(_Aggregated_Award_Data_[[#This Row],[Awarded Savings Incl Rebates, Payment Terms and WACC Savings]]+_Aggregated_Award_Data_[[#This Row],[Payment Terms Savings]]+_Aggregated_Award_Data_[[#This Row],[WACC Savings]])/_Aggregated_Award_Data_[[#This Row],[Baseline Spend]]</f>
        <v>0.4140016166309885</v>
      </c>
      <c r="AF72" s="12" t="s">
        <v>1552</v>
      </c>
    </row>
    <row r="73" spans="2:32" ht="28.8" x14ac:dyDescent="0.3">
      <c r="B73" s="12" t="s">
        <v>1105</v>
      </c>
      <c r="C73" s="12" t="s">
        <v>304</v>
      </c>
      <c r="D73" s="12" t="s">
        <v>330</v>
      </c>
      <c r="E73" s="12" t="s">
        <v>2837</v>
      </c>
      <c r="F73" s="12" t="s">
        <v>2952</v>
      </c>
      <c r="G73" s="12" t="s">
        <v>2955</v>
      </c>
      <c r="H73" s="12" t="s">
        <v>260</v>
      </c>
      <c r="I73" s="12" t="s">
        <v>2846</v>
      </c>
      <c r="J73" s="12" t="s">
        <v>2898</v>
      </c>
      <c r="K73" s="116">
        <v>325107.27</v>
      </c>
      <c r="L73" s="116">
        <v>257680.93650000001</v>
      </c>
      <c r="M73" s="116">
        <v>67426.333499999993</v>
      </c>
      <c r="N73" s="120">
        <v>0.2074</v>
      </c>
      <c r="O73" s="137">
        <v>1.37E-2</v>
      </c>
      <c r="P73" s="116">
        <v>3530.2287999999999</v>
      </c>
      <c r="Q73" s="116">
        <v>254150.7077</v>
      </c>
      <c r="R73" s="116">
        <v>70956.562300000005</v>
      </c>
      <c r="S73" s="12">
        <f>IFERROR(INDEX(_Payment_Terms_[Current Payment Terms Days],MATCH(_Aggregated_Award_Data_[[#This Row],[Awarded Supplier]],_Payment_Terms_[Bidder Name],0)),0)</f>
        <v>0</v>
      </c>
      <c r="T73" s="12" t="str">
        <f>IFERROR(IF(INDEX(_Payment_Terms_[Chosen Option],MATCH(_Aggregated_Award_Data_[[#This Row],[Awarded Supplier]],_Payment_Terms_[Bidder Name],0))=0,"",INDEX(_Payment_Terms_[Chosen Option],MATCH(_Aggregated_Award_Data_[[#This Row],[Awarded Supplier]],_Payment_Terms_[Bidder Name],0))),"")</f>
        <v/>
      </c>
      <c r="U73"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73"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73" s="116">
        <f>_Aggregated_Award_Data_[[#This Row],[Awarded Spend Excl Rebates, Payment Terms and WACC Savings]]*(-1*_Aggregated_Award_Data_[[#This Row],[Payment Terms Chosen Option Modifier %]])</f>
        <v>0</v>
      </c>
      <c r="X73" s="116">
        <f>_Aggregated_Award_Data_[[#This Row],[Awarded Spend Excl Rebates, Payment Terms and WACC Savings]]-_Aggregated_Award_Data_[[#This Row],[Payment Terms Savings]]</f>
        <v>257680.93650000001</v>
      </c>
      <c r="Y73" s="116">
        <f>_Aggregated_Award_Data_[[#This Row],[Awarded Savings Excl Rebates, Payment Terms and WACC Savings]]+_Aggregated_Award_Data_[[#This Row],[Payment Terms Savings]]</f>
        <v>67426.333499999993</v>
      </c>
      <c r="Z73" s="116">
        <f>IFERROR(-1*_Aggregated_Award_Data_[[#This Row],[Awarded Spend Excl Rebates, Payment Terms and WACC Savings]]*(Client_WACC/WACC_Day_Period)*(_Aggregated_Award_Data_[[#This Row],[Current Payment Terms Days]]-_Aggregated_Award_Data_[[#This Row],[Payment Terms Chosen Option Days]]), 0)</f>
        <v>0</v>
      </c>
      <c r="AA73" s="116">
        <f>_Aggregated_Award_Data_[[#This Row],[Awarded Spend Excl Rebates, Payment Terms and WACC Savings]]-_Aggregated_Award_Data_[[#This Row],[WACC Savings]]</f>
        <v>257680.93650000001</v>
      </c>
      <c r="AB73" s="116">
        <f>_Aggregated_Award_Data_[[#This Row],[Awarded Savings Excl Rebates, Payment Terms and WACC Savings]]+_Aggregated_Award_Data_[[#This Row],[WACC Savings]]</f>
        <v>67426.333499999993</v>
      </c>
      <c r="AC73" s="116">
        <f>_Aggregated_Award_Data_[[#This Row],[Awarded Spend Excl Rebates, Payment Terms and WACC Savings]]-_Aggregated_Award_Data_[[#This Row],[Payment Terms Savings]]-_Aggregated_Award_Data_[[#This Row],[WACC Savings]]</f>
        <v>257680.93650000001</v>
      </c>
      <c r="AD73" s="116">
        <f>_Aggregated_Award_Data_[[#This Row],[Awarded Savings Excl Rebates, Payment Terms and WACC Savings]]+_Aggregated_Award_Data_[[#This Row],[Payment Terms Savings]]+_Aggregated_Award_Data_[[#This Row],[WACC Savings]]</f>
        <v>67426.333499999993</v>
      </c>
      <c r="AE73" s="120">
        <f>(_Aggregated_Award_Data_[[#This Row],[Awarded Savings Incl Rebates, Payment Terms and WACC Savings]]+_Aggregated_Award_Data_[[#This Row],[Payment Terms Savings]]+_Aggregated_Award_Data_[[#This Row],[WACC Savings]])/_Aggregated_Award_Data_[[#This Row],[Baseline Spend]]</f>
        <v>0.20739718770361545</v>
      </c>
      <c r="AF73" s="12" t="s">
        <v>1552</v>
      </c>
    </row>
    <row r="74" spans="2:32" ht="28.8" x14ac:dyDescent="0.3">
      <c r="B74" s="12" t="s">
        <v>1105</v>
      </c>
      <c r="C74" s="12" t="s">
        <v>304</v>
      </c>
      <c r="D74" s="12" t="s">
        <v>330</v>
      </c>
      <c r="E74" s="12" t="s">
        <v>2837</v>
      </c>
      <c r="F74" s="12" t="s">
        <v>2835</v>
      </c>
      <c r="G74" s="12" t="s">
        <v>2838</v>
      </c>
      <c r="H74" s="12" t="s">
        <v>2845</v>
      </c>
      <c r="I74" s="12" t="s">
        <v>2846</v>
      </c>
      <c r="J74" s="12"/>
      <c r="K74" s="116">
        <v>2265171.8174999999</v>
      </c>
      <c r="L74" s="116">
        <v>0</v>
      </c>
      <c r="M74" s="116">
        <v>0</v>
      </c>
      <c r="N74" s="120">
        <v>0</v>
      </c>
      <c r="O74" s="137">
        <v>0</v>
      </c>
      <c r="P74" s="116">
        <v>0</v>
      </c>
      <c r="Q74" s="116">
        <v>0</v>
      </c>
      <c r="R74" s="116">
        <v>0</v>
      </c>
      <c r="S74" s="12">
        <f>IFERROR(INDEX(_Payment_Terms_[Current Payment Terms Days],MATCH(_Aggregated_Award_Data_[[#This Row],[Awarded Supplier]],_Payment_Terms_[Bidder Name],0)),0)</f>
        <v>0</v>
      </c>
      <c r="T74" s="12" t="str">
        <f>IFERROR(IF(INDEX(_Payment_Terms_[Chosen Option],MATCH(_Aggregated_Award_Data_[[#This Row],[Awarded Supplier]],_Payment_Terms_[Bidder Name],0))=0,"",INDEX(_Payment_Terms_[Chosen Option],MATCH(_Aggregated_Award_Data_[[#This Row],[Awarded Supplier]],_Payment_Terms_[Bidder Name],0))),"")</f>
        <v/>
      </c>
      <c r="U74"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74"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74" s="116">
        <f>_Aggregated_Award_Data_[[#This Row],[Awarded Spend Excl Rebates, Payment Terms and WACC Savings]]*(-1*_Aggregated_Award_Data_[[#This Row],[Payment Terms Chosen Option Modifier %]])</f>
        <v>0</v>
      </c>
      <c r="X74" s="116">
        <f>_Aggregated_Award_Data_[[#This Row],[Awarded Spend Excl Rebates, Payment Terms and WACC Savings]]-_Aggregated_Award_Data_[[#This Row],[Payment Terms Savings]]</f>
        <v>0</v>
      </c>
      <c r="Y74" s="116">
        <f>_Aggregated_Award_Data_[[#This Row],[Awarded Savings Excl Rebates, Payment Terms and WACC Savings]]+_Aggregated_Award_Data_[[#This Row],[Payment Terms Savings]]</f>
        <v>0</v>
      </c>
      <c r="Z74" s="116">
        <f>IFERROR(-1*_Aggregated_Award_Data_[[#This Row],[Awarded Spend Excl Rebates, Payment Terms and WACC Savings]]*(Client_WACC/WACC_Day_Period)*(_Aggregated_Award_Data_[[#This Row],[Current Payment Terms Days]]-_Aggregated_Award_Data_[[#This Row],[Payment Terms Chosen Option Days]]), 0)</f>
        <v>0</v>
      </c>
      <c r="AA74" s="116">
        <f>_Aggregated_Award_Data_[[#This Row],[Awarded Spend Excl Rebates, Payment Terms and WACC Savings]]-_Aggregated_Award_Data_[[#This Row],[WACC Savings]]</f>
        <v>0</v>
      </c>
      <c r="AB74" s="116">
        <f>_Aggregated_Award_Data_[[#This Row],[Awarded Savings Excl Rebates, Payment Terms and WACC Savings]]+_Aggregated_Award_Data_[[#This Row],[WACC Savings]]</f>
        <v>0</v>
      </c>
      <c r="AC74" s="116">
        <f>_Aggregated_Award_Data_[[#This Row],[Awarded Spend Excl Rebates, Payment Terms and WACC Savings]]-_Aggregated_Award_Data_[[#This Row],[Payment Terms Savings]]-_Aggregated_Award_Data_[[#This Row],[WACC Savings]]</f>
        <v>0</v>
      </c>
      <c r="AD74" s="116">
        <f>_Aggregated_Award_Data_[[#This Row],[Awarded Savings Excl Rebates, Payment Terms and WACC Savings]]+_Aggregated_Award_Data_[[#This Row],[Payment Terms Savings]]+_Aggregated_Award_Data_[[#This Row],[WACC Savings]]</f>
        <v>0</v>
      </c>
      <c r="AE74" s="120">
        <f>(_Aggregated_Award_Data_[[#This Row],[Awarded Savings Incl Rebates, Payment Terms and WACC Savings]]+_Aggregated_Award_Data_[[#This Row],[Payment Terms Savings]]+_Aggregated_Award_Data_[[#This Row],[WACC Savings]])/_Aggregated_Award_Data_[[#This Row],[Baseline Spend]]</f>
        <v>0</v>
      </c>
      <c r="AF74" s="12" t="s">
        <v>1552</v>
      </c>
    </row>
    <row r="75" spans="2:32" ht="28.8" x14ac:dyDescent="0.3">
      <c r="B75" s="12" t="s">
        <v>1105</v>
      </c>
      <c r="C75" s="12" t="s">
        <v>304</v>
      </c>
      <c r="D75" s="12" t="s">
        <v>330</v>
      </c>
      <c r="E75" s="12" t="s">
        <v>2837</v>
      </c>
      <c r="F75" s="12" t="s">
        <v>2950</v>
      </c>
      <c r="G75" s="12" t="s">
        <v>2954</v>
      </c>
      <c r="H75" s="12" t="s">
        <v>249</v>
      </c>
      <c r="I75" s="12" t="s">
        <v>1531</v>
      </c>
      <c r="J75" s="12" t="s">
        <v>1532</v>
      </c>
      <c r="K75" s="116">
        <v>708401.58600000001</v>
      </c>
      <c r="L75" s="116">
        <v>465699.04920000001</v>
      </c>
      <c r="M75" s="116">
        <v>242702.5368</v>
      </c>
      <c r="N75" s="120">
        <v>0.34260000000000002</v>
      </c>
      <c r="O75" s="137">
        <v>4.1999999999999997E-3</v>
      </c>
      <c r="P75" s="116">
        <v>1955.9359999999999</v>
      </c>
      <c r="Q75" s="116">
        <v>463743.11320000002</v>
      </c>
      <c r="R75" s="116">
        <v>244658.47279999999</v>
      </c>
      <c r="S75" s="12">
        <f>IFERROR(INDEX(_Payment_Terms_[Current Payment Terms Days],MATCH(_Aggregated_Award_Data_[[#This Row],[Awarded Supplier]],_Payment_Terms_[Bidder Name],0)),0)</f>
        <v>0</v>
      </c>
      <c r="T75" s="12" t="str">
        <f>IFERROR(IF(INDEX(_Payment_Terms_[Chosen Option],MATCH(_Aggregated_Award_Data_[[#This Row],[Awarded Supplier]],_Payment_Terms_[Bidder Name],0))=0,"",INDEX(_Payment_Terms_[Chosen Option],MATCH(_Aggregated_Award_Data_[[#This Row],[Awarded Supplier]],_Payment_Terms_[Bidder Name],0))),"")</f>
        <v/>
      </c>
      <c r="U75"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75"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75" s="116">
        <f>_Aggregated_Award_Data_[[#This Row],[Awarded Spend Excl Rebates, Payment Terms and WACC Savings]]*(-1*_Aggregated_Award_Data_[[#This Row],[Payment Terms Chosen Option Modifier %]])</f>
        <v>0</v>
      </c>
      <c r="X75" s="116">
        <f>_Aggregated_Award_Data_[[#This Row],[Awarded Spend Excl Rebates, Payment Terms and WACC Savings]]-_Aggregated_Award_Data_[[#This Row],[Payment Terms Savings]]</f>
        <v>465699.04920000001</v>
      </c>
      <c r="Y75" s="116">
        <f>_Aggregated_Award_Data_[[#This Row],[Awarded Savings Excl Rebates, Payment Terms and WACC Savings]]+_Aggregated_Award_Data_[[#This Row],[Payment Terms Savings]]</f>
        <v>242702.5368</v>
      </c>
      <c r="Z75" s="116">
        <f>IFERROR(-1*_Aggregated_Award_Data_[[#This Row],[Awarded Spend Excl Rebates, Payment Terms and WACC Savings]]*(Client_WACC/WACC_Day_Period)*(_Aggregated_Award_Data_[[#This Row],[Current Payment Terms Days]]-_Aggregated_Award_Data_[[#This Row],[Payment Terms Chosen Option Days]]), 0)</f>
        <v>0</v>
      </c>
      <c r="AA75" s="116">
        <f>_Aggregated_Award_Data_[[#This Row],[Awarded Spend Excl Rebates, Payment Terms and WACC Savings]]-_Aggregated_Award_Data_[[#This Row],[WACC Savings]]</f>
        <v>465699.04920000001</v>
      </c>
      <c r="AB75" s="116">
        <f>_Aggregated_Award_Data_[[#This Row],[Awarded Savings Excl Rebates, Payment Terms and WACC Savings]]+_Aggregated_Award_Data_[[#This Row],[WACC Savings]]</f>
        <v>242702.5368</v>
      </c>
      <c r="AC75" s="116">
        <f>_Aggregated_Award_Data_[[#This Row],[Awarded Spend Excl Rebates, Payment Terms and WACC Savings]]-_Aggregated_Award_Data_[[#This Row],[Payment Terms Savings]]-_Aggregated_Award_Data_[[#This Row],[WACC Savings]]</f>
        <v>465699.04920000001</v>
      </c>
      <c r="AD75" s="116">
        <f>_Aggregated_Award_Data_[[#This Row],[Awarded Savings Excl Rebates, Payment Terms and WACC Savings]]+_Aggregated_Award_Data_[[#This Row],[Payment Terms Savings]]+_Aggregated_Award_Data_[[#This Row],[WACC Savings]]</f>
        <v>242702.5368</v>
      </c>
      <c r="AE75" s="120">
        <f>(_Aggregated_Award_Data_[[#This Row],[Awarded Savings Incl Rebates, Payment Terms and WACC Savings]]+_Aggregated_Award_Data_[[#This Row],[Payment Terms Savings]]+_Aggregated_Award_Data_[[#This Row],[WACC Savings]])/_Aggregated_Award_Data_[[#This Row],[Baseline Spend]]</f>
        <v>0.34260586310996766</v>
      </c>
      <c r="AF75" s="12" t="s">
        <v>1552</v>
      </c>
    </row>
    <row r="76" spans="2:32" ht="28.8" x14ac:dyDescent="0.3">
      <c r="B76" s="12" t="s">
        <v>1105</v>
      </c>
      <c r="C76" s="12" t="s">
        <v>304</v>
      </c>
      <c r="D76" s="12" t="s">
        <v>330</v>
      </c>
      <c r="E76" s="12" t="s">
        <v>2837</v>
      </c>
      <c r="F76" s="12" t="s">
        <v>2952</v>
      </c>
      <c r="G76" s="12" t="s">
        <v>2955</v>
      </c>
      <c r="H76" s="12" t="s">
        <v>2845</v>
      </c>
      <c r="I76" s="12" t="s">
        <v>2846</v>
      </c>
      <c r="J76" s="12"/>
      <c r="K76" s="116">
        <v>93635.955000000002</v>
      </c>
      <c r="L76" s="116">
        <v>0</v>
      </c>
      <c r="M76" s="116">
        <v>0</v>
      </c>
      <c r="N76" s="120">
        <v>0</v>
      </c>
      <c r="O76" s="137">
        <v>0</v>
      </c>
      <c r="P76" s="116">
        <v>0</v>
      </c>
      <c r="Q76" s="116">
        <v>0</v>
      </c>
      <c r="R76" s="116">
        <v>0</v>
      </c>
      <c r="S76" s="12">
        <f>IFERROR(INDEX(_Payment_Terms_[Current Payment Terms Days],MATCH(_Aggregated_Award_Data_[[#This Row],[Awarded Supplier]],_Payment_Terms_[Bidder Name],0)),0)</f>
        <v>0</v>
      </c>
      <c r="T76" s="12" t="str">
        <f>IFERROR(IF(INDEX(_Payment_Terms_[Chosen Option],MATCH(_Aggregated_Award_Data_[[#This Row],[Awarded Supplier]],_Payment_Terms_[Bidder Name],0))=0,"",INDEX(_Payment_Terms_[Chosen Option],MATCH(_Aggregated_Award_Data_[[#This Row],[Awarded Supplier]],_Payment_Terms_[Bidder Name],0))),"")</f>
        <v/>
      </c>
      <c r="U76" s="12">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76" s="137">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76" s="116">
        <f>_Aggregated_Award_Data_[[#This Row],[Awarded Spend Excl Rebates, Payment Terms and WACC Savings]]*(-1*_Aggregated_Award_Data_[[#This Row],[Payment Terms Chosen Option Modifier %]])</f>
        <v>0</v>
      </c>
      <c r="X76" s="116">
        <f>_Aggregated_Award_Data_[[#This Row],[Awarded Spend Excl Rebates, Payment Terms and WACC Savings]]-_Aggregated_Award_Data_[[#This Row],[Payment Terms Savings]]</f>
        <v>0</v>
      </c>
      <c r="Y76" s="116">
        <f>_Aggregated_Award_Data_[[#This Row],[Awarded Savings Excl Rebates, Payment Terms and WACC Savings]]+_Aggregated_Award_Data_[[#This Row],[Payment Terms Savings]]</f>
        <v>0</v>
      </c>
      <c r="Z76" s="116">
        <f>IFERROR(-1*_Aggregated_Award_Data_[[#This Row],[Awarded Spend Excl Rebates, Payment Terms and WACC Savings]]*(Client_WACC/WACC_Day_Period)*(_Aggregated_Award_Data_[[#This Row],[Current Payment Terms Days]]-_Aggregated_Award_Data_[[#This Row],[Payment Terms Chosen Option Days]]), 0)</f>
        <v>0</v>
      </c>
      <c r="AA76" s="116">
        <f>_Aggregated_Award_Data_[[#This Row],[Awarded Spend Excl Rebates, Payment Terms and WACC Savings]]-_Aggregated_Award_Data_[[#This Row],[WACC Savings]]</f>
        <v>0</v>
      </c>
      <c r="AB76" s="116">
        <f>_Aggregated_Award_Data_[[#This Row],[Awarded Savings Excl Rebates, Payment Terms and WACC Savings]]+_Aggregated_Award_Data_[[#This Row],[WACC Savings]]</f>
        <v>0</v>
      </c>
      <c r="AC76" s="116">
        <f>_Aggregated_Award_Data_[[#This Row],[Awarded Spend Excl Rebates, Payment Terms and WACC Savings]]-_Aggregated_Award_Data_[[#This Row],[Payment Terms Savings]]-_Aggregated_Award_Data_[[#This Row],[WACC Savings]]</f>
        <v>0</v>
      </c>
      <c r="AD76" s="116">
        <f>_Aggregated_Award_Data_[[#This Row],[Awarded Savings Excl Rebates, Payment Terms and WACC Savings]]+_Aggregated_Award_Data_[[#This Row],[Payment Terms Savings]]+_Aggregated_Award_Data_[[#This Row],[WACC Savings]]</f>
        <v>0</v>
      </c>
      <c r="AE76" s="120">
        <f>(_Aggregated_Award_Data_[[#This Row],[Awarded Savings Incl Rebates, Payment Terms and WACC Savings]]+_Aggregated_Award_Data_[[#This Row],[Payment Terms Savings]]+_Aggregated_Award_Data_[[#This Row],[WACC Savings]])/_Aggregated_Award_Data_[[#This Row],[Baseline Spend]]</f>
        <v>0</v>
      </c>
      <c r="AF76" s="12" t="s">
        <v>1552</v>
      </c>
    </row>
    <row r="77" spans="2:32" ht="28.8" x14ac:dyDescent="0.3">
      <c r="B77" s="114" t="s">
        <v>1105</v>
      </c>
      <c r="C77" s="114" t="s">
        <v>304</v>
      </c>
      <c r="D77" s="114" t="s">
        <v>330</v>
      </c>
      <c r="E77" s="114" t="s">
        <v>2837</v>
      </c>
      <c r="F77" s="114" t="s">
        <v>2952</v>
      </c>
      <c r="G77" s="114" t="s">
        <v>2955</v>
      </c>
      <c r="H77" s="114" t="s">
        <v>259</v>
      </c>
      <c r="I77" s="114" t="s">
        <v>2846</v>
      </c>
      <c r="J77" s="114" t="s">
        <v>1532</v>
      </c>
      <c r="K77" s="176">
        <v>771349.25399999996</v>
      </c>
      <c r="L77" s="176">
        <v>622091.01780000003</v>
      </c>
      <c r="M77" s="176">
        <v>149258.23620000001</v>
      </c>
      <c r="N77" s="177">
        <v>0.19350000000000001</v>
      </c>
      <c r="O77" s="178">
        <v>5.8999999999999997E-2</v>
      </c>
      <c r="P77" s="176">
        <v>36703.3701</v>
      </c>
      <c r="Q77" s="176">
        <v>585387.64769999997</v>
      </c>
      <c r="R77" s="176">
        <v>185961.60630000001</v>
      </c>
      <c r="S77" s="114">
        <f>IFERROR(INDEX(_Payment_Terms_[Current Payment Terms Days],MATCH(_Aggregated_Award_Data_[[#This Row],[Awarded Supplier]],_Payment_Terms_[Bidder Name],0)),0)</f>
        <v>0</v>
      </c>
      <c r="T77" s="114" t="str">
        <f>IFERROR(IF(INDEX(_Payment_Terms_[Chosen Option],MATCH(_Aggregated_Award_Data_[[#This Row],[Awarded Supplier]],_Payment_Terms_[Bidder Name],0))=0,"",INDEX(_Payment_Terms_[Chosen Option],MATCH(_Aggregated_Award_Data_[[#This Row],[Awarded Supplier]],_Payment_Terms_[Bidder Name],0))),"")</f>
        <v/>
      </c>
      <c r="U77" s="114">
        <f>IFERROR(_xlfn.IFS(_Aggregated_Award_Data_[[#This Row],[Payment Terms Chosen Option]] = "", 0,_Aggregated_Award_Data_[[#This Row],[Payment Terms Chosen Option]]= "Option 1",SUMIFS(_Payment_Terms_[Payment Terms Option 1 Days],_Payment_Terms_[Bidder Name],_Aggregated_Award_Data_[[#This Row],[Awarded Supplier]]),_Aggregated_Award_Data_[[#This Row],[Payment Terms Chosen Option]]= "Option 2",SUMIFS(_Payment_Terms_[Payment Terms Option 2 Days],_Payment_Terms_[Bidder Name],_Aggregated_Award_Data_[[#This Row],[Awarded Supplier]])),"")</f>
        <v>0</v>
      </c>
      <c r="V77" s="178">
        <f>IFERROR(_xlfn.IFS(_Aggregated_Award_Data_[[#This Row],[Payment Terms Chosen Option]] = "", 0,_Aggregated_Award_Data_[[#This Row],[Payment Terms Chosen Option]]= "Option 1",SUMIFS(_Payment_Terms_[Payment Terms Option 1 Modifier %],_Payment_Terms_[Bidder Name],_Aggregated_Award_Data_[[#This Row],[Awarded Supplier]]),_Aggregated_Award_Data_[[#This Row],[Payment Terms Chosen Option]]= "Option 2",SUMIFS(_Payment_Terms_[Payment Terms Option 2 Modifier %],_Payment_Terms_[Bidder Name],_Aggregated_Award_Data_[[#This Row],[Awarded Supplier]])),"")</f>
        <v>0</v>
      </c>
      <c r="W77" s="176">
        <f>_Aggregated_Award_Data_[[#This Row],[Awarded Spend Excl Rebates, Payment Terms and WACC Savings]]*(-1*_Aggregated_Award_Data_[[#This Row],[Payment Terms Chosen Option Modifier %]])</f>
        <v>0</v>
      </c>
      <c r="X77" s="176">
        <f>_Aggregated_Award_Data_[[#This Row],[Awarded Spend Excl Rebates, Payment Terms and WACC Savings]]-_Aggregated_Award_Data_[[#This Row],[Payment Terms Savings]]</f>
        <v>622091.01780000003</v>
      </c>
      <c r="Y77" s="176">
        <f>_Aggregated_Award_Data_[[#This Row],[Awarded Savings Excl Rebates, Payment Terms and WACC Savings]]+_Aggregated_Award_Data_[[#This Row],[Payment Terms Savings]]</f>
        <v>149258.23620000001</v>
      </c>
      <c r="Z77" s="176">
        <f>IFERROR(-1*_Aggregated_Award_Data_[[#This Row],[Awarded Spend Excl Rebates, Payment Terms and WACC Savings]]*(Client_WACC/WACC_Day_Period)*(_Aggregated_Award_Data_[[#This Row],[Current Payment Terms Days]]-_Aggregated_Award_Data_[[#This Row],[Payment Terms Chosen Option Days]]), 0)</f>
        <v>0</v>
      </c>
      <c r="AA77" s="176">
        <f>_Aggregated_Award_Data_[[#This Row],[Awarded Spend Excl Rebates, Payment Terms and WACC Savings]]-_Aggregated_Award_Data_[[#This Row],[WACC Savings]]</f>
        <v>622091.01780000003</v>
      </c>
      <c r="AB77" s="176">
        <f>_Aggregated_Award_Data_[[#This Row],[Awarded Savings Excl Rebates, Payment Terms and WACC Savings]]+_Aggregated_Award_Data_[[#This Row],[WACC Savings]]</f>
        <v>149258.23620000001</v>
      </c>
      <c r="AC77" s="176">
        <f>_Aggregated_Award_Data_[[#This Row],[Awarded Spend Excl Rebates, Payment Terms and WACC Savings]]-_Aggregated_Award_Data_[[#This Row],[Payment Terms Savings]]-_Aggregated_Award_Data_[[#This Row],[WACC Savings]]</f>
        <v>622091.01780000003</v>
      </c>
      <c r="AD77" s="176">
        <f>_Aggregated_Award_Data_[[#This Row],[Awarded Savings Excl Rebates, Payment Terms and WACC Savings]]+_Aggregated_Award_Data_[[#This Row],[Payment Terms Savings]]+_Aggregated_Award_Data_[[#This Row],[WACC Savings]]</f>
        <v>149258.23620000001</v>
      </c>
      <c r="AE77" s="177">
        <f>(_Aggregated_Award_Data_[[#This Row],[Awarded Savings Incl Rebates, Payment Terms and WACC Savings]]+_Aggregated_Award_Data_[[#This Row],[Payment Terms Savings]]+_Aggregated_Award_Data_[[#This Row],[WACC Savings]])/_Aggregated_Award_Data_[[#This Row],[Baseline Spend]]</f>
        <v>0.19350279452010727</v>
      </c>
      <c r="AF77" s="114" t="s">
        <v>1552</v>
      </c>
    </row>
  </sheetData>
  <conditionalFormatting sqref="N23:N77">
    <cfRule type="cellIs" dxfId="51" priority="3" operator="equal">
      <formula>""</formula>
    </cfRule>
    <cfRule type="cellIs" dxfId="50" priority="4" operator="greaterThan">
      <formula>0</formula>
    </cfRule>
  </conditionalFormatting>
  <conditionalFormatting sqref="AE23:AE77">
    <cfRule type="cellIs" dxfId="49" priority="1" operator="lessThan">
      <formula>0</formula>
    </cfRule>
    <cfRule type="cellIs" dxfId="48" priority="2" operator="greaterThan">
      <formula>0</formula>
    </cfRule>
  </conditionalFormatting>
  <dataValidations count="18">
    <dataValidation allowBlank="1" showInputMessage="1" showErrorMessage="1" promptTitle="Scenario Name" prompt="The savings scenario that coressponds to the particular block of automated analysis." sqref="E22" xr:uid="{E271E84F-0716-4C78-B5ED-A9981352DB5D}"/>
    <dataValidation allowBlank="1" showInputMessage="1" showErrorMessage="1" promptTitle="Level Of Cherrypick" prompt="The level at which the selection of the bidder is applied (e.g. item level, basket level or pricing sheet level)." sqref="F22" xr:uid="{632B65AC-2999-4308-9953-9821D3AC3223}"/>
    <dataValidation allowBlank="1" showInputMessage="1" showErrorMessage="1" promptTitle="Full Scenario Name" prompt="The concat of [Scenario Name] and [Level Of Cherrypick]. This is helps make filtering and creating bespoke outputs easier." sqref="G22" xr:uid="{E6100712-B6B0-4120-A494-15F1F546860B}"/>
    <dataValidation allowBlank="1" showInputMessage="1" showErrorMessage="1" promptTitle="Sheet Name" prompt="The name of the pricing sheet from the pricing book." sqref="C22" xr:uid="{29448905-903A-42A6-92A3-0ED4ED54F04E}"/>
    <dataValidation allowBlank="1" showInputMessage="1" showErrorMessage="1" promptTitle="Pricing Column" prompt="This corresponds to the pricing columns from within the various pricing sheets, consolidated as rows." sqref="D22" xr:uid="{0B23F5BF-FD7A-4625-A173-6A8F26045C7B}"/>
    <dataValidation allowBlank="1" showInputMessage="1" showErrorMessage="1" promptTitle="Awarded Supplier" prompt="The awarded supplier name" sqref="H22" xr:uid="{DDC832A3-1C49-4B64-AC35-83E05C102275}"/>
    <dataValidation allowBlank="1" showInputMessage="1" showErrorMessage="1" promptTitle="New Or Incumbent" prompt="The is a control set from the Bidder List and flags if the bidder is new or a high level incumbent." sqref="I22" xr:uid="{EA66A9F5-D687-4052-BC6D-18F3CA5E97D8}"/>
    <dataValidation allowBlank="1" showInputMessage="1" showErrorMessage="1" promptTitle="Baseline Spend" prompt="=[Quantity] * [Baseline Unit Price]_x000a_When the pricing column is a &quot;Total Price&quot;e, or no quantities are available, this will be equal to the Baseline Unit Price._x000a_" sqref="K22" xr:uid="{4269F058-FA9E-45E7-9A1B-DE79DF153184}"/>
    <dataValidation allowBlank="1" showInputMessage="1" showErrorMessage="1" prompt="The awarded spend chosen for that supplier, excluding rebates, payment terms and WACC savings." sqref="L22" xr:uid="{CF2D7777-D9E1-42E0-9E92-E68846FC7D94}"/>
    <dataValidation allowBlank="1" showInputMessage="1" showErrorMessage="1" prompt="The savings generated by awarding to that supplier, excluding rebates, payment terms and WACC savings." sqref="M22" xr:uid="{2497F375-A7FC-4502-BF8A-4C11AFF74129}"/>
    <dataValidation allowBlank="1" showInputMessage="1" showErrorMessage="1" promptTitle="Rebate Percentage Discount" prompt="The chosen rebate from the rebates input table based on the awarded spend." sqref="O22" xr:uid="{A4DEAC4B-EA41-4B92-B303-CE9C9CE91C81}"/>
    <dataValidation allowBlank="1" showInputMessage="1" showErrorMessage="1" promptTitle="Rebate Amount" prompt="=[Awarded Spend Excl Rebates, Payment Terms and WACC Savings] * [Rebate Percentage Discount]" sqref="P22" xr:uid="{6CD7B75D-E925-4B8E-B80F-A2D012F0A804}"/>
    <dataValidation allowBlank="1" showInputMessage="1" showErrorMessage="1" prompt="=[Awarded Spend Excl Rebates, Payment Terms and WACC Savings] - [Rebate Amount]" sqref="Q22" xr:uid="{AB342AD6-E66C-4099-A32F-807FD4788EC0}"/>
    <dataValidation allowBlank="1" showInputMessage="1" showErrorMessage="1" prompt="=[Awarded Savings Excl Rebates, Payment Terms and WACC Savings] + [Rebate Amount]" sqref="R22" xr:uid="{6BC5B854-19A5-4429-BAEC-143D1449CA3E}"/>
    <dataValidation allowBlank="1" showInputMessage="1" showErrorMessage="1" promptTitle="Payment Terms Chosen Option" prompt="See formula." sqref="T22" xr:uid="{2CDFD5A3-84AF-4EB4-8BA1-5A7ECD5B1FF0}"/>
    <dataValidation allowBlank="1" showInputMessage="1" showErrorMessage="1" promptTitle="Payment Terms Chosen Option Days" prompt="See formula." sqref="U22" xr:uid="{1D0B1ECE-2923-4798-8232-1E12C8BFE9C8}"/>
    <dataValidation allowBlank="1" showInputMessage="1" showErrorMessage="1" prompt="See formula." sqref="V22" xr:uid="{BDE9E695-7FE1-48D8-B459-F1FBFF3D50C6}"/>
    <dataValidation allowBlank="1" showInputMessage="1" showErrorMessage="1" promptTitle="Placeholder Column" prompt="This column is used a placeholder to separate database content from user content. Columns can be added to the Excel table to the right of this column, and any formulas (and formatting) added here will be preserved through refreshes." sqref="AF22" xr:uid="{72853433-754D-47CB-8690-A2D2D5F6E351}"/>
  </dataValidations>
  <pageMargins left="0.7" right="0.7" top="0.75" bottom="0.75" header="0.3" footer="0.3"/>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F784A-B26E-4560-977B-795F1B85725A}">
  <sheetPr codeName="Sheet34">
    <tabColor rgb="FF0F243E"/>
  </sheetPr>
  <dimension ref="B2:J102"/>
  <sheetViews>
    <sheetView showGridLines="0" zoomScale="70" zoomScaleNormal="70" workbookViewId="0"/>
  </sheetViews>
  <sheetFormatPr defaultColWidth="3.109375" defaultRowHeight="14.4" x14ac:dyDescent="0.3"/>
  <cols>
    <col min="1" max="1" width="3.109375" customWidth="1"/>
    <col min="2" max="2" width="28.33203125" customWidth="1"/>
    <col min="3" max="3" width="19.44140625" customWidth="1"/>
    <col min="4" max="4" width="25.21875" customWidth="1"/>
    <col min="5" max="5" width="26.88671875" customWidth="1"/>
    <col min="6" max="7" width="18.6640625" customWidth="1"/>
    <col min="8" max="8" width="16.33203125" customWidth="1"/>
    <col min="9" max="9" width="27.109375" customWidth="1"/>
    <col min="10" max="10" width="29.5546875" customWidth="1"/>
  </cols>
  <sheetData>
    <row r="2" spans="2:2" ht="25.2" x14ac:dyDescent="0.5">
      <c r="B2" s="90" t="s">
        <v>369</v>
      </c>
    </row>
    <row r="4" spans="2:2" ht="17.399999999999999" x14ac:dyDescent="0.35">
      <c r="B4" s="91" t="s">
        <v>1453</v>
      </c>
    </row>
    <row r="21" spans="2:10" ht="17.399999999999999" x14ac:dyDescent="0.3">
      <c r="B21" s="80" t="s">
        <v>933</v>
      </c>
    </row>
    <row r="22" spans="2:10" ht="15.6" x14ac:dyDescent="0.3">
      <c r="B22" s="42" t="s">
        <v>321</v>
      </c>
      <c r="C22" s="79" t="s">
        <v>428</v>
      </c>
      <c r="D22" s="79" t="s">
        <v>302</v>
      </c>
      <c r="E22" s="79" t="s">
        <v>317</v>
      </c>
      <c r="F22" s="79" t="s">
        <v>499</v>
      </c>
      <c r="G22" s="79" t="s">
        <v>366</v>
      </c>
      <c r="H22" s="79" t="s">
        <v>367</v>
      </c>
      <c r="I22" s="79" t="s">
        <v>368</v>
      </c>
      <c r="J22" s="79" t="s">
        <v>589</v>
      </c>
    </row>
    <row r="23" spans="2:10" ht="28.8" x14ac:dyDescent="0.3">
      <c r="B23" s="13" t="s">
        <v>1105</v>
      </c>
      <c r="C23" s="13" t="s">
        <v>246</v>
      </c>
      <c r="D23" s="13" t="s">
        <v>1531</v>
      </c>
      <c r="E23" s="13" t="s">
        <v>2898</v>
      </c>
      <c r="F23" s="13" t="s">
        <v>320</v>
      </c>
      <c r="G23" s="115">
        <v>0</v>
      </c>
      <c r="H23" s="115">
        <v>500000</v>
      </c>
      <c r="I23" s="136">
        <v>7.7000000000000002E-3</v>
      </c>
      <c r="J23" s="13" t="s">
        <v>1552</v>
      </c>
    </row>
    <row r="24" spans="2:10" ht="28.8" x14ac:dyDescent="0.3">
      <c r="B24" s="12" t="s">
        <v>1105</v>
      </c>
      <c r="C24" s="12" t="s">
        <v>246</v>
      </c>
      <c r="D24" s="12" t="s">
        <v>1531</v>
      </c>
      <c r="E24" s="12" t="s">
        <v>2898</v>
      </c>
      <c r="F24" s="12" t="s">
        <v>320</v>
      </c>
      <c r="G24" s="116">
        <v>500000</v>
      </c>
      <c r="H24" s="116">
        <v>1000000</v>
      </c>
      <c r="I24" s="137">
        <v>5.6500000000000002E-2</v>
      </c>
      <c r="J24" s="12" t="s">
        <v>1552</v>
      </c>
    </row>
    <row r="25" spans="2:10" ht="28.8" x14ac:dyDescent="0.3">
      <c r="B25" s="12" t="s">
        <v>1105</v>
      </c>
      <c r="C25" s="12" t="s">
        <v>246</v>
      </c>
      <c r="D25" s="12" t="s">
        <v>1531</v>
      </c>
      <c r="E25" s="12" t="s">
        <v>2898</v>
      </c>
      <c r="F25" s="12" t="s">
        <v>320</v>
      </c>
      <c r="G25" s="116">
        <v>1000000</v>
      </c>
      <c r="H25" s="116">
        <v>1500000</v>
      </c>
      <c r="I25" s="137">
        <v>4.9099999999999998E-2</v>
      </c>
      <c r="J25" s="12" t="s">
        <v>1552</v>
      </c>
    </row>
    <row r="26" spans="2:10" ht="28.8" x14ac:dyDescent="0.3">
      <c r="B26" s="12" t="s">
        <v>1105</v>
      </c>
      <c r="C26" s="12" t="s">
        <v>246</v>
      </c>
      <c r="D26" s="12" t="s">
        <v>1531</v>
      </c>
      <c r="E26" s="12" t="s">
        <v>2898</v>
      </c>
      <c r="F26" s="12" t="s">
        <v>320</v>
      </c>
      <c r="G26" s="116">
        <v>1500000</v>
      </c>
      <c r="H26" s="116">
        <v>10000000</v>
      </c>
      <c r="I26" s="137">
        <v>0.1084</v>
      </c>
      <c r="J26" s="12" t="s">
        <v>1552</v>
      </c>
    </row>
    <row r="27" spans="2:10" ht="28.8" x14ac:dyDescent="0.3">
      <c r="B27" s="12" t="s">
        <v>1105</v>
      </c>
      <c r="C27" s="12" t="s">
        <v>246</v>
      </c>
      <c r="D27" s="12" t="s">
        <v>1531</v>
      </c>
      <c r="E27" s="12" t="s">
        <v>2898</v>
      </c>
      <c r="F27" s="12" t="s">
        <v>320</v>
      </c>
      <c r="G27" s="116"/>
      <c r="H27" s="116"/>
      <c r="I27" s="137"/>
      <c r="J27" s="12" t="s">
        <v>1552</v>
      </c>
    </row>
    <row r="28" spans="2:10" ht="28.8" x14ac:dyDescent="0.3">
      <c r="B28" s="12" t="s">
        <v>1105</v>
      </c>
      <c r="C28" s="12" t="s">
        <v>246</v>
      </c>
      <c r="D28" s="12" t="s">
        <v>1531</v>
      </c>
      <c r="E28" s="12" t="s">
        <v>2898</v>
      </c>
      <c r="F28" s="12" t="s">
        <v>320</v>
      </c>
      <c r="G28" s="116"/>
      <c r="H28" s="116"/>
      <c r="I28" s="137"/>
      <c r="J28" s="12" t="s">
        <v>1552</v>
      </c>
    </row>
    <row r="29" spans="2:10" ht="28.8" x14ac:dyDescent="0.3">
      <c r="B29" s="12" t="s">
        <v>1105</v>
      </c>
      <c r="C29" s="12" t="s">
        <v>246</v>
      </c>
      <c r="D29" s="12" t="s">
        <v>1531</v>
      </c>
      <c r="E29" s="12" t="s">
        <v>2898</v>
      </c>
      <c r="F29" s="12" t="s">
        <v>320</v>
      </c>
      <c r="G29" s="116"/>
      <c r="H29" s="116"/>
      <c r="I29" s="137"/>
      <c r="J29" s="12" t="s">
        <v>1552</v>
      </c>
    </row>
    <row r="30" spans="2:10" ht="28.8" x14ac:dyDescent="0.3">
      <c r="B30" s="12" t="s">
        <v>1105</v>
      </c>
      <c r="C30" s="12" t="s">
        <v>246</v>
      </c>
      <c r="D30" s="12" t="s">
        <v>1531</v>
      </c>
      <c r="E30" s="12" t="s">
        <v>2898</v>
      </c>
      <c r="F30" s="12" t="s">
        <v>320</v>
      </c>
      <c r="G30" s="116"/>
      <c r="H30" s="116"/>
      <c r="I30" s="137"/>
      <c r="J30" s="12" t="s">
        <v>1552</v>
      </c>
    </row>
    <row r="31" spans="2:10" ht="28.8" x14ac:dyDescent="0.3">
      <c r="B31" s="12" t="s">
        <v>1105</v>
      </c>
      <c r="C31" s="12" t="s">
        <v>246</v>
      </c>
      <c r="D31" s="12" t="s">
        <v>1531</v>
      </c>
      <c r="E31" s="12" t="s">
        <v>2898</v>
      </c>
      <c r="F31" s="12" t="s">
        <v>320</v>
      </c>
      <c r="G31" s="116"/>
      <c r="H31" s="116"/>
      <c r="I31" s="137"/>
      <c r="J31" s="12" t="s">
        <v>1552</v>
      </c>
    </row>
    <row r="32" spans="2:10" ht="28.8" x14ac:dyDescent="0.3">
      <c r="B32" s="12" t="s">
        <v>1105</v>
      </c>
      <c r="C32" s="12" t="s">
        <v>246</v>
      </c>
      <c r="D32" s="12" t="s">
        <v>1531</v>
      </c>
      <c r="E32" s="12" t="s">
        <v>2898</v>
      </c>
      <c r="F32" s="12" t="s">
        <v>320</v>
      </c>
      <c r="G32" s="116"/>
      <c r="H32" s="116"/>
      <c r="I32" s="137"/>
      <c r="J32" s="12" t="s">
        <v>1552</v>
      </c>
    </row>
    <row r="33" spans="2:10" ht="28.8" x14ac:dyDescent="0.3">
      <c r="B33" s="12" t="s">
        <v>1105</v>
      </c>
      <c r="C33" s="12" t="s">
        <v>249</v>
      </c>
      <c r="D33" s="12" t="s">
        <v>1531</v>
      </c>
      <c r="E33" s="12" t="s">
        <v>1532</v>
      </c>
      <c r="F33" s="12" t="s">
        <v>320</v>
      </c>
      <c r="G33" s="116">
        <v>0</v>
      </c>
      <c r="H33" s="116">
        <v>500000</v>
      </c>
      <c r="I33" s="137">
        <v>4.1999999999999997E-3</v>
      </c>
      <c r="J33" s="12" t="s">
        <v>1552</v>
      </c>
    </row>
    <row r="34" spans="2:10" ht="28.8" x14ac:dyDescent="0.3">
      <c r="B34" s="12" t="s">
        <v>1105</v>
      </c>
      <c r="C34" s="12" t="s">
        <v>249</v>
      </c>
      <c r="D34" s="12" t="s">
        <v>1531</v>
      </c>
      <c r="E34" s="12" t="s">
        <v>1532</v>
      </c>
      <c r="F34" s="12" t="s">
        <v>320</v>
      </c>
      <c r="G34" s="116">
        <v>500000</v>
      </c>
      <c r="H34" s="116">
        <v>1000000</v>
      </c>
      <c r="I34" s="137">
        <v>5.6599999999999998E-2</v>
      </c>
      <c r="J34" s="12" t="s">
        <v>1552</v>
      </c>
    </row>
    <row r="35" spans="2:10" ht="28.8" x14ac:dyDescent="0.3">
      <c r="B35" s="12" t="s">
        <v>1105</v>
      </c>
      <c r="C35" s="12" t="s">
        <v>249</v>
      </c>
      <c r="D35" s="12" t="s">
        <v>1531</v>
      </c>
      <c r="E35" s="12" t="s">
        <v>1532</v>
      </c>
      <c r="F35" s="12" t="s">
        <v>320</v>
      </c>
      <c r="G35" s="116">
        <v>1000000</v>
      </c>
      <c r="H35" s="116">
        <v>1500000</v>
      </c>
      <c r="I35" s="137">
        <v>0.10639999999999999</v>
      </c>
      <c r="J35" s="12" t="s">
        <v>1552</v>
      </c>
    </row>
    <row r="36" spans="2:10" ht="28.8" x14ac:dyDescent="0.3">
      <c r="B36" s="12" t="s">
        <v>1105</v>
      </c>
      <c r="C36" s="12" t="s">
        <v>249</v>
      </c>
      <c r="D36" s="12" t="s">
        <v>1531</v>
      </c>
      <c r="E36" s="12" t="s">
        <v>1532</v>
      </c>
      <c r="F36" s="12" t="s">
        <v>320</v>
      </c>
      <c r="G36" s="116">
        <v>1500000</v>
      </c>
      <c r="H36" s="116">
        <v>10000000</v>
      </c>
      <c r="I36" s="137">
        <v>0.15179999999999999</v>
      </c>
      <c r="J36" s="12" t="s">
        <v>1552</v>
      </c>
    </row>
    <row r="37" spans="2:10" ht="28.8" x14ac:dyDescent="0.3">
      <c r="B37" s="12" t="s">
        <v>1105</v>
      </c>
      <c r="C37" s="12" t="s">
        <v>249</v>
      </c>
      <c r="D37" s="12" t="s">
        <v>1531</v>
      </c>
      <c r="E37" s="12" t="s">
        <v>1532</v>
      </c>
      <c r="F37" s="12" t="s">
        <v>320</v>
      </c>
      <c r="G37" s="116"/>
      <c r="H37" s="116"/>
      <c r="I37" s="137"/>
      <c r="J37" s="12" t="s">
        <v>1552</v>
      </c>
    </row>
    <row r="38" spans="2:10" ht="28.8" x14ac:dyDescent="0.3">
      <c r="B38" s="12" t="s">
        <v>1105</v>
      </c>
      <c r="C38" s="12" t="s">
        <v>249</v>
      </c>
      <c r="D38" s="12" t="s">
        <v>1531</v>
      </c>
      <c r="E38" s="12" t="s">
        <v>1532</v>
      </c>
      <c r="F38" s="12" t="s">
        <v>320</v>
      </c>
      <c r="G38" s="116"/>
      <c r="H38" s="116"/>
      <c r="I38" s="137"/>
      <c r="J38" s="12" t="s">
        <v>1552</v>
      </c>
    </row>
    <row r="39" spans="2:10" ht="28.8" x14ac:dyDescent="0.3">
      <c r="B39" s="12" t="s">
        <v>1105</v>
      </c>
      <c r="C39" s="12" t="s">
        <v>249</v>
      </c>
      <c r="D39" s="12" t="s">
        <v>1531</v>
      </c>
      <c r="E39" s="12" t="s">
        <v>1532</v>
      </c>
      <c r="F39" s="12" t="s">
        <v>320</v>
      </c>
      <c r="G39" s="116"/>
      <c r="H39" s="116"/>
      <c r="I39" s="137"/>
      <c r="J39" s="12" t="s">
        <v>1552</v>
      </c>
    </row>
    <row r="40" spans="2:10" ht="28.8" x14ac:dyDescent="0.3">
      <c r="B40" s="12" t="s">
        <v>1105</v>
      </c>
      <c r="C40" s="12" t="s">
        <v>249</v>
      </c>
      <c r="D40" s="12" t="s">
        <v>1531</v>
      </c>
      <c r="E40" s="12" t="s">
        <v>1532</v>
      </c>
      <c r="F40" s="12" t="s">
        <v>320</v>
      </c>
      <c r="G40" s="116"/>
      <c r="H40" s="116"/>
      <c r="I40" s="137"/>
      <c r="J40" s="12" t="s">
        <v>1552</v>
      </c>
    </row>
    <row r="41" spans="2:10" ht="28.8" x14ac:dyDescent="0.3">
      <c r="B41" s="12" t="s">
        <v>1105</v>
      </c>
      <c r="C41" s="12" t="s">
        <v>249</v>
      </c>
      <c r="D41" s="12" t="s">
        <v>1531</v>
      </c>
      <c r="E41" s="12" t="s">
        <v>1532</v>
      </c>
      <c r="F41" s="12" t="s">
        <v>320</v>
      </c>
      <c r="G41" s="116"/>
      <c r="H41" s="116"/>
      <c r="I41" s="137"/>
      <c r="J41" s="12" t="s">
        <v>1552</v>
      </c>
    </row>
    <row r="42" spans="2:10" ht="28.8" x14ac:dyDescent="0.3">
      <c r="B42" s="12" t="s">
        <v>1105</v>
      </c>
      <c r="C42" s="12" t="s">
        <v>249</v>
      </c>
      <c r="D42" s="12" t="s">
        <v>1531</v>
      </c>
      <c r="E42" s="12" t="s">
        <v>1532</v>
      </c>
      <c r="F42" s="12" t="s">
        <v>320</v>
      </c>
      <c r="G42" s="116"/>
      <c r="H42" s="116"/>
      <c r="I42" s="137"/>
      <c r="J42" s="12" t="s">
        <v>1552</v>
      </c>
    </row>
    <row r="43" spans="2:10" ht="28.8" x14ac:dyDescent="0.3">
      <c r="B43" s="12" t="s">
        <v>1105</v>
      </c>
      <c r="C43" s="12" t="s">
        <v>251</v>
      </c>
      <c r="D43" s="12" t="s">
        <v>1531</v>
      </c>
      <c r="E43" s="12" t="s">
        <v>2898</v>
      </c>
      <c r="F43" s="12" t="s">
        <v>320</v>
      </c>
      <c r="G43" s="116">
        <v>0</v>
      </c>
      <c r="H43" s="116">
        <v>500000</v>
      </c>
      <c r="I43" s="137">
        <v>1.01E-2</v>
      </c>
      <c r="J43" s="12" t="s">
        <v>1552</v>
      </c>
    </row>
    <row r="44" spans="2:10" ht="28.8" x14ac:dyDescent="0.3">
      <c r="B44" s="12" t="s">
        <v>1105</v>
      </c>
      <c r="C44" s="12" t="s">
        <v>251</v>
      </c>
      <c r="D44" s="12" t="s">
        <v>1531</v>
      </c>
      <c r="E44" s="12" t="s">
        <v>2898</v>
      </c>
      <c r="F44" s="12" t="s">
        <v>320</v>
      </c>
      <c r="G44" s="116">
        <v>500000</v>
      </c>
      <c r="H44" s="116">
        <v>1000000</v>
      </c>
      <c r="I44" s="137">
        <v>4.5699999999999998E-2</v>
      </c>
      <c r="J44" s="12" t="s">
        <v>1552</v>
      </c>
    </row>
    <row r="45" spans="2:10" ht="28.8" x14ac:dyDescent="0.3">
      <c r="B45" s="12" t="s">
        <v>1105</v>
      </c>
      <c r="C45" s="12" t="s">
        <v>251</v>
      </c>
      <c r="D45" s="12" t="s">
        <v>1531</v>
      </c>
      <c r="E45" s="12" t="s">
        <v>2898</v>
      </c>
      <c r="F45" s="12" t="s">
        <v>320</v>
      </c>
      <c r="G45" s="116">
        <v>1000000</v>
      </c>
      <c r="H45" s="116">
        <v>1500000</v>
      </c>
      <c r="I45" s="137">
        <v>2.8500000000000001E-2</v>
      </c>
      <c r="J45" s="12" t="s">
        <v>1552</v>
      </c>
    </row>
    <row r="46" spans="2:10" ht="28.8" x14ac:dyDescent="0.3">
      <c r="B46" s="12" t="s">
        <v>1105</v>
      </c>
      <c r="C46" s="12" t="s">
        <v>251</v>
      </c>
      <c r="D46" s="12" t="s">
        <v>1531</v>
      </c>
      <c r="E46" s="12" t="s">
        <v>2898</v>
      </c>
      <c r="F46" s="12" t="s">
        <v>320</v>
      </c>
      <c r="G46" s="116">
        <v>1500000</v>
      </c>
      <c r="H46" s="116">
        <v>10000000</v>
      </c>
      <c r="I46" s="137">
        <v>4.7699999999999999E-2</v>
      </c>
      <c r="J46" s="12" t="s">
        <v>1552</v>
      </c>
    </row>
    <row r="47" spans="2:10" ht="28.8" x14ac:dyDescent="0.3">
      <c r="B47" s="12" t="s">
        <v>1105</v>
      </c>
      <c r="C47" s="12" t="s">
        <v>251</v>
      </c>
      <c r="D47" s="12" t="s">
        <v>1531</v>
      </c>
      <c r="E47" s="12" t="s">
        <v>2898</v>
      </c>
      <c r="F47" s="12" t="s">
        <v>320</v>
      </c>
      <c r="G47" s="116"/>
      <c r="H47" s="116"/>
      <c r="I47" s="137"/>
      <c r="J47" s="12" t="s">
        <v>1552</v>
      </c>
    </row>
    <row r="48" spans="2:10" ht="28.8" x14ac:dyDescent="0.3">
      <c r="B48" s="12" t="s">
        <v>1105</v>
      </c>
      <c r="C48" s="12" t="s">
        <v>251</v>
      </c>
      <c r="D48" s="12" t="s">
        <v>1531</v>
      </c>
      <c r="E48" s="12" t="s">
        <v>2898</v>
      </c>
      <c r="F48" s="12" t="s">
        <v>320</v>
      </c>
      <c r="G48" s="116"/>
      <c r="H48" s="116"/>
      <c r="I48" s="137"/>
      <c r="J48" s="12" t="s">
        <v>1552</v>
      </c>
    </row>
    <row r="49" spans="2:10" ht="28.8" x14ac:dyDescent="0.3">
      <c r="B49" s="12" t="s">
        <v>1105</v>
      </c>
      <c r="C49" s="12" t="s">
        <v>251</v>
      </c>
      <c r="D49" s="12" t="s">
        <v>1531</v>
      </c>
      <c r="E49" s="12" t="s">
        <v>2898</v>
      </c>
      <c r="F49" s="12" t="s">
        <v>320</v>
      </c>
      <c r="G49" s="116"/>
      <c r="H49" s="116"/>
      <c r="I49" s="137"/>
      <c r="J49" s="12" t="s">
        <v>1552</v>
      </c>
    </row>
    <row r="50" spans="2:10" ht="28.8" x14ac:dyDescent="0.3">
      <c r="B50" s="12" t="s">
        <v>1105</v>
      </c>
      <c r="C50" s="12" t="s">
        <v>251</v>
      </c>
      <c r="D50" s="12" t="s">
        <v>1531</v>
      </c>
      <c r="E50" s="12" t="s">
        <v>2898</v>
      </c>
      <c r="F50" s="12" t="s">
        <v>320</v>
      </c>
      <c r="G50" s="116"/>
      <c r="H50" s="116"/>
      <c r="I50" s="137"/>
      <c r="J50" s="12" t="s">
        <v>1552</v>
      </c>
    </row>
    <row r="51" spans="2:10" ht="28.8" x14ac:dyDescent="0.3">
      <c r="B51" s="12" t="s">
        <v>1105</v>
      </c>
      <c r="C51" s="12" t="s">
        <v>251</v>
      </c>
      <c r="D51" s="12" t="s">
        <v>1531</v>
      </c>
      <c r="E51" s="12" t="s">
        <v>2898</v>
      </c>
      <c r="F51" s="12" t="s">
        <v>320</v>
      </c>
      <c r="G51" s="116"/>
      <c r="H51" s="116"/>
      <c r="I51" s="137"/>
      <c r="J51" s="12" t="s">
        <v>1552</v>
      </c>
    </row>
    <row r="52" spans="2:10" ht="28.8" x14ac:dyDescent="0.3">
      <c r="B52" s="12" t="s">
        <v>1105</v>
      </c>
      <c r="C52" s="12" t="s">
        <v>251</v>
      </c>
      <c r="D52" s="12" t="s">
        <v>1531</v>
      </c>
      <c r="E52" s="12" t="s">
        <v>2898</v>
      </c>
      <c r="F52" s="12" t="s">
        <v>320</v>
      </c>
      <c r="G52" s="116"/>
      <c r="H52" s="116"/>
      <c r="I52" s="137"/>
      <c r="J52" s="12" t="s">
        <v>1552</v>
      </c>
    </row>
    <row r="53" spans="2:10" ht="28.8" x14ac:dyDescent="0.3">
      <c r="B53" s="12" t="s">
        <v>1105</v>
      </c>
      <c r="C53" s="12" t="s">
        <v>254</v>
      </c>
      <c r="D53" s="12" t="s">
        <v>2846</v>
      </c>
      <c r="E53" s="12" t="s">
        <v>1532</v>
      </c>
      <c r="F53" s="12" t="s">
        <v>320</v>
      </c>
      <c r="G53" s="116">
        <v>0</v>
      </c>
      <c r="H53" s="116">
        <v>500000</v>
      </c>
      <c r="I53" s="137">
        <v>1.0999999999999999E-2</v>
      </c>
      <c r="J53" s="12" t="s">
        <v>1552</v>
      </c>
    </row>
    <row r="54" spans="2:10" ht="28.8" x14ac:dyDescent="0.3">
      <c r="B54" s="12" t="s">
        <v>1105</v>
      </c>
      <c r="C54" s="12" t="s">
        <v>254</v>
      </c>
      <c r="D54" s="12" t="s">
        <v>2846</v>
      </c>
      <c r="E54" s="12" t="s">
        <v>1532</v>
      </c>
      <c r="F54" s="12" t="s">
        <v>320</v>
      </c>
      <c r="G54" s="116">
        <v>500000</v>
      </c>
      <c r="H54" s="116">
        <v>1000000</v>
      </c>
      <c r="I54" s="137">
        <v>5.7299999999999997E-2</v>
      </c>
      <c r="J54" s="12" t="s">
        <v>1552</v>
      </c>
    </row>
    <row r="55" spans="2:10" ht="28.8" x14ac:dyDescent="0.3">
      <c r="B55" s="12" t="s">
        <v>1105</v>
      </c>
      <c r="C55" s="12" t="s">
        <v>254</v>
      </c>
      <c r="D55" s="12" t="s">
        <v>2846</v>
      </c>
      <c r="E55" s="12" t="s">
        <v>1532</v>
      </c>
      <c r="F55" s="12" t="s">
        <v>320</v>
      </c>
      <c r="G55" s="116">
        <v>1000000</v>
      </c>
      <c r="H55" s="116">
        <v>1500000</v>
      </c>
      <c r="I55" s="137">
        <v>5.1700000000000003E-2</v>
      </c>
      <c r="J55" s="12" t="s">
        <v>1552</v>
      </c>
    </row>
    <row r="56" spans="2:10" ht="28.8" x14ac:dyDescent="0.3">
      <c r="B56" s="12" t="s">
        <v>1105</v>
      </c>
      <c r="C56" s="12" t="s">
        <v>254</v>
      </c>
      <c r="D56" s="12" t="s">
        <v>2846</v>
      </c>
      <c r="E56" s="12" t="s">
        <v>1532</v>
      </c>
      <c r="F56" s="12" t="s">
        <v>320</v>
      </c>
      <c r="G56" s="116">
        <v>1500000</v>
      </c>
      <c r="H56" s="116">
        <v>10000000</v>
      </c>
      <c r="I56" s="137">
        <v>0.1017</v>
      </c>
      <c r="J56" s="12" t="s">
        <v>1552</v>
      </c>
    </row>
    <row r="57" spans="2:10" ht="28.8" x14ac:dyDescent="0.3">
      <c r="B57" s="12" t="s">
        <v>1105</v>
      </c>
      <c r="C57" s="12" t="s">
        <v>254</v>
      </c>
      <c r="D57" s="12" t="s">
        <v>2846</v>
      </c>
      <c r="E57" s="12" t="s">
        <v>1532</v>
      </c>
      <c r="F57" s="12" t="s">
        <v>320</v>
      </c>
      <c r="G57" s="116"/>
      <c r="H57" s="116"/>
      <c r="I57" s="137"/>
      <c r="J57" s="12" t="s">
        <v>1552</v>
      </c>
    </row>
    <row r="58" spans="2:10" ht="28.8" x14ac:dyDescent="0.3">
      <c r="B58" s="12" t="s">
        <v>1105</v>
      </c>
      <c r="C58" s="12" t="s">
        <v>254</v>
      </c>
      <c r="D58" s="12" t="s">
        <v>2846</v>
      </c>
      <c r="E58" s="12" t="s">
        <v>1532</v>
      </c>
      <c r="F58" s="12" t="s">
        <v>320</v>
      </c>
      <c r="G58" s="116"/>
      <c r="H58" s="116"/>
      <c r="I58" s="137"/>
      <c r="J58" s="12" t="s">
        <v>1552</v>
      </c>
    </row>
    <row r="59" spans="2:10" ht="28.8" x14ac:dyDescent="0.3">
      <c r="B59" s="12" t="s">
        <v>1105</v>
      </c>
      <c r="C59" s="12" t="s">
        <v>254</v>
      </c>
      <c r="D59" s="12" t="s">
        <v>2846</v>
      </c>
      <c r="E59" s="12" t="s">
        <v>1532</v>
      </c>
      <c r="F59" s="12" t="s">
        <v>320</v>
      </c>
      <c r="G59" s="116"/>
      <c r="H59" s="116"/>
      <c r="I59" s="137"/>
      <c r="J59" s="12" t="s">
        <v>1552</v>
      </c>
    </row>
    <row r="60" spans="2:10" ht="28.8" x14ac:dyDescent="0.3">
      <c r="B60" s="12" t="s">
        <v>1105</v>
      </c>
      <c r="C60" s="12" t="s">
        <v>254</v>
      </c>
      <c r="D60" s="12" t="s">
        <v>2846</v>
      </c>
      <c r="E60" s="12" t="s">
        <v>1532</v>
      </c>
      <c r="F60" s="12" t="s">
        <v>320</v>
      </c>
      <c r="G60" s="116"/>
      <c r="H60" s="116"/>
      <c r="I60" s="137"/>
      <c r="J60" s="12" t="s">
        <v>1552</v>
      </c>
    </row>
    <row r="61" spans="2:10" ht="28.8" x14ac:dyDescent="0.3">
      <c r="B61" s="12" t="s">
        <v>1105</v>
      </c>
      <c r="C61" s="12" t="s">
        <v>254</v>
      </c>
      <c r="D61" s="12" t="s">
        <v>2846</v>
      </c>
      <c r="E61" s="12" t="s">
        <v>1532</v>
      </c>
      <c r="F61" s="12" t="s">
        <v>320</v>
      </c>
      <c r="G61" s="116"/>
      <c r="H61" s="116"/>
      <c r="I61" s="137"/>
      <c r="J61" s="12" t="s">
        <v>1552</v>
      </c>
    </row>
    <row r="62" spans="2:10" ht="28.8" x14ac:dyDescent="0.3">
      <c r="B62" s="12" t="s">
        <v>1105</v>
      </c>
      <c r="C62" s="12" t="s">
        <v>254</v>
      </c>
      <c r="D62" s="12" t="s">
        <v>2846</v>
      </c>
      <c r="E62" s="12" t="s">
        <v>1532</v>
      </c>
      <c r="F62" s="12" t="s">
        <v>320</v>
      </c>
      <c r="G62" s="116"/>
      <c r="H62" s="116"/>
      <c r="I62" s="137"/>
      <c r="J62" s="12" t="s">
        <v>1552</v>
      </c>
    </row>
    <row r="63" spans="2:10" ht="28.8" x14ac:dyDescent="0.3">
      <c r="B63" s="12" t="s">
        <v>1105</v>
      </c>
      <c r="C63" s="12" t="s">
        <v>256</v>
      </c>
      <c r="D63" s="12" t="s">
        <v>2846</v>
      </c>
      <c r="E63" s="12" t="s">
        <v>2898</v>
      </c>
      <c r="F63" s="12" t="s">
        <v>320</v>
      </c>
      <c r="G63" s="116">
        <v>0</v>
      </c>
      <c r="H63" s="116">
        <v>500000</v>
      </c>
      <c r="I63" s="137">
        <v>6.7000000000000002E-3</v>
      </c>
      <c r="J63" s="12" t="s">
        <v>1552</v>
      </c>
    </row>
    <row r="64" spans="2:10" ht="28.8" x14ac:dyDescent="0.3">
      <c r="B64" s="12" t="s">
        <v>1105</v>
      </c>
      <c r="C64" s="12" t="s">
        <v>256</v>
      </c>
      <c r="D64" s="12" t="s">
        <v>2846</v>
      </c>
      <c r="E64" s="12" t="s">
        <v>2898</v>
      </c>
      <c r="F64" s="12" t="s">
        <v>320</v>
      </c>
      <c r="G64" s="116">
        <v>500000</v>
      </c>
      <c r="H64" s="116">
        <v>1000000</v>
      </c>
      <c r="I64" s="137">
        <v>3.1600000000000003E-2</v>
      </c>
      <c r="J64" s="12" t="s">
        <v>1552</v>
      </c>
    </row>
    <row r="65" spans="2:10" ht="28.8" x14ac:dyDescent="0.3">
      <c r="B65" s="12" t="s">
        <v>1105</v>
      </c>
      <c r="C65" s="12" t="s">
        <v>256</v>
      </c>
      <c r="D65" s="12" t="s">
        <v>2846</v>
      </c>
      <c r="E65" s="12" t="s">
        <v>2898</v>
      </c>
      <c r="F65" s="12" t="s">
        <v>320</v>
      </c>
      <c r="G65" s="116">
        <v>1000000</v>
      </c>
      <c r="H65" s="116">
        <v>1500000</v>
      </c>
      <c r="I65" s="137">
        <v>3.3000000000000002E-2</v>
      </c>
      <c r="J65" s="12" t="s">
        <v>1552</v>
      </c>
    </row>
    <row r="66" spans="2:10" ht="28.8" x14ac:dyDescent="0.3">
      <c r="B66" s="12" t="s">
        <v>1105</v>
      </c>
      <c r="C66" s="12" t="s">
        <v>256</v>
      </c>
      <c r="D66" s="12" t="s">
        <v>2846</v>
      </c>
      <c r="E66" s="12" t="s">
        <v>2898</v>
      </c>
      <c r="F66" s="12" t="s">
        <v>320</v>
      </c>
      <c r="G66" s="116">
        <v>1500000</v>
      </c>
      <c r="H66" s="116">
        <v>10000000</v>
      </c>
      <c r="I66" s="137">
        <v>0.14610000000000001</v>
      </c>
      <c r="J66" s="12" t="s">
        <v>1552</v>
      </c>
    </row>
    <row r="67" spans="2:10" ht="28.8" x14ac:dyDescent="0.3">
      <c r="B67" s="12" t="s">
        <v>1105</v>
      </c>
      <c r="C67" s="12" t="s">
        <v>256</v>
      </c>
      <c r="D67" s="12" t="s">
        <v>2846</v>
      </c>
      <c r="E67" s="12" t="s">
        <v>2898</v>
      </c>
      <c r="F67" s="12" t="s">
        <v>320</v>
      </c>
      <c r="G67" s="116"/>
      <c r="H67" s="116"/>
      <c r="I67" s="137"/>
      <c r="J67" s="12" t="s">
        <v>1552</v>
      </c>
    </row>
    <row r="68" spans="2:10" ht="28.8" x14ac:dyDescent="0.3">
      <c r="B68" s="12" t="s">
        <v>1105</v>
      </c>
      <c r="C68" s="12" t="s">
        <v>256</v>
      </c>
      <c r="D68" s="12" t="s">
        <v>2846</v>
      </c>
      <c r="E68" s="12" t="s">
        <v>2898</v>
      </c>
      <c r="F68" s="12" t="s">
        <v>320</v>
      </c>
      <c r="G68" s="116"/>
      <c r="H68" s="116"/>
      <c r="I68" s="137"/>
      <c r="J68" s="12" t="s">
        <v>1552</v>
      </c>
    </row>
    <row r="69" spans="2:10" ht="28.8" x14ac:dyDescent="0.3">
      <c r="B69" s="12" t="s">
        <v>1105</v>
      </c>
      <c r="C69" s="12" t="s">
        <v>256</v>
      </c>
      <c r="D69" s="12" t="s">
        <v>2846</v>
      </c>
      <c r="E69" s="12" t="s">
        <v>2898</v>
      </c>
      <c r="F69" s="12" t="s">
        <v>320</v>
      </c>
      <c r="G69" s="116"/>
      <c r="H69" s="116"/>
      <c r="I69" s="137"/>
      <c r="J69" s="12" t="s">
        <v>1552</v>
      </c>
    </row>
    <row r="70" spans="2:10" ht="28.8" x14ac:dyDescent="0.3">
      <c r="B70" s="12" t="s">
        <v>1105</v>
      </c>
      <c r="C70" s="12" t="s">
        <v>256</v>
      </c>
      <c r="D70" s="12" t="s">
        <v>2846</v>
      </c>
      <c r="E70" s="12" t="s">
        <v>2898</v>
      </c>
      <c r="F70" s="12" t="s">
        <v>320</v>
      </c>
      <c r="G70" s="116"/>
      <c r="H70" s="116"/>
      <c r="I70" s="137"/>
      <c r="J70" s="12" t="s">
        <v>1552</v>
      </c>
    </row>
    <row r="71" spans="2:10" ht="28.8" x14ac:dyDescent="0.3">
      <c r="B71" s="12" t="s">
        <v>1105</v>
      </c>
      <c r="C71" s="12" t="s">
        <v>256</v>
      </c>
      <c r="D71" s="12" t="s">
        <v>2846</v>
      </c>
      <c r="E71" s="12" t="s">
        <v>2898</v>
      </c>
      <c r="F71" s="12" t="s">
        <v>320</v>
      </c>
      <c r="G71" s="116"/>
      <c r="H71" s="116"/>
      <c r="I71" s="137"/>
      <c r="J71" s="12" t="s">
        <v>1552</v>
      </c>
    </row>
    <row r="72" spans="2:10" ht="28.8" x14ac:dyDescent="0.3">
      <c r="B72" s="12" t="s">
        <v>1105</v>
      </c>
      <c r="C72" s="12" t="s">
        <v>256</v>
      </c>
      <c r="D72" s="12" t="s">
        <v>2846</v>
      </c>
      <c r="E72" s="12" t="s">
        <v>2898</v>
      </c>
      <c r="F72" s="12" t="s">
        <v>320</v>
      </c>
      <c r="G72" s="116"/>
      <c r="H72" s="116"/>
      <c r="I72" s="137"/>
      <c r="J72" s="12" t="s">
        <v>1552</v>
      </c>
    </row>
    <row r="73" spans="2:10" ht="28.8" x14ac:dyDescent="0.3">
      <c r="B73" s="12" t="s">
        <v>1105</v>
      </c>
      <c r="C73" s="12" t="s">
        <v>259</v>
      </c>
      <c r="D73" s="12" t="s">
        <v>2846</v>
      </c>
      <c r="E73" s="12" t="s">
        <v>1532</v>
      </c>
      <c r="F73" s="12" t="s">
        <v>320</v>
      </c>
      <c r="G73" s="116">
        <v>0</v>
      </c>
      <c r="H73" s="116">
        <v>500000</v>
      </c>
      <c r="I73" s="137">
        <v>1.1599999999999999E-2</v>
      </c>
      <c r="J73" s="12" t="s">
        <v>1552</v>
      </c>
    </row>
    <row r="74" spans="2:10" ht="28.8" x14ac:dyDescent="0.3">
      <c r="B74" s="12" t="s">
        <v>1105</v>
      </c>
      <c r="C74" s="12" t="s">
        <v>259</v>
      </c>
      <c r="D74" s="12" t="s">
        <v>2846</v>
      </c>
      <c r="E74" s="12" t="s">
        <v>1532</v>
      </c>
      <c r="F74" s="12" t="s">
        <v>320</v>
      </c>
      <c r="G74" s="116">
        <v>500000</v>
      </c>
      <c r="H74" s="116">
        <v>1000000</v>
      </c>
      <c r="I74" s="137">
        <v>5.8999999999999997E-2</v>
      </c>
      <c r="J74" s="12" t="s">
        <v>1552</v>
      </c>
    </row>
    <row r="75" spans="2:10" ht="28.8" x14ac:dyDescent="0.3">
      <c r="B75" s="12" t="s">
        <v>1105</v>
      </c>
      <c r="C75" s="12" t="s">
        <v>259</v>
      </c>
      <c r="D75" s="12" t="s">
        <v>2846</v>
      </c>
      <c r="E75" s="12" t="s">
        <v>1532</v>
      </c>
      <c r="F75" s="12" t="s">
        <v>320</v>
      </c>
      <c r="G75" s="116">
        <v>1000000</v>
      </c>
      <c r="H75" s="116">
        <v>1500000</v>
      </c>
      <c r="I75" s="137">
        <v>9.1800000000000007E-2</v>
      </c>
      <c r="J75" s="12" t="s">
        <v>1552</v>
      </c>
    </row>
    <row r="76" spans="2:10" ht="28.8" x14ac:dyDescent="0.3">
      <c r="B76" s="12" t="s">
        <v>1105</v>
      </c>
      <c r="C76" s="12" t="s">
        <v>259</v>
      </c>
      <c r="D76" s="12" t="s">
        <v>2846</v>
      </c>
      <c r="E76" s="12" t="s">
        <v>1532</v>
      </c>
      <c r="F76" s="12" t="s">
        <v>320</v>
      </c>
      <c r="G76" s="116">
        <v>1500000</v>
      </c>
      <c r="H76" s="116">
        <v>10000000</v>
      </c>
      <c r="I76" s="137">
        <v>8.6699999999999999E-2</v>
      </c>
      <c r="J76" s="12" t="s">
        <v>1552</v>
      </c>
    </row>
    <row r="77" spans="2:10" ht="28.8" x14ac:dyDescent="0.3">
      <c r="B77" s="12" t="s">
        <v>1105</v>
      </c>
      <c r="C77" s="12" t="s">
        <v>259</v>
      </c>
      <c r="D77" s="12" t="s">
        <v>2846</v>
      </c>
      <c r="E77" s="12" t="s">
        <v>1532</v>
      </c>
      <c r="F77" s="12" t="s">
        <v>320</v>
      </c>
      <c r="G77" s="116"/>
      <c r="H77" s="116"/>
      <c r="I77" s="137"/>
      <c r="J77" s="12" t="s">
        <v>1552</v>
      </c>
    </row>
    <row r="78" spans="2:10" ht="28.8" x14ac:dyDescent="0.3">
      <c r="B78" s="12" t="s">
        <v>1105</v>
      </c>
      <c r="C78" s="12" t="s">
        <v>259</v>
      </c>
      <c r="D78" s="12" t="s">
        <v>2846</v>
      </c>
      <c r="E78" s="12" t="s">
        <v>1532</v>
      </c>
      <c r="F78" s="12" t="s">
        <v>320</v>
      </c>
      <c r="G78" s="116"/>
      <c r="H78" s="116"/>
      <c r="I78" s="137"/>
      <c r="J78" s="12" t="s">
        <v>1552</v>
      </c>
    </row>
    <row r="79" spans="2:10" ht="28.8" x14ac:dyDescent="0.3">
      <c r="B79" s="12" t="s">
        <v>1105</v>
      </c>
      <c r="C79" s="12" t="s">
        <v>259</v>
      </c>
      <c r="D79" s="12" t="s">
        <v>2846</v>
      </c>
      <c r="E79" s="12" t="s">
        <v>1532</v>
      </c>
      <c r="F79" s="12" t="s">
        <v>320</v>
      </c>
      <c r="G79" s="116"/>
      <c r="H79" s="116"/>
      <c r="I79" s="137"/>
      <c r="J79" s="12" t="s">
        <v>1552</v>
      </c>
    </row>
    <row r="80" spans="2:10" ht="28.8" x14ac:dyDescent="0.3">
      <c r="B80" s="12" t="s">
        <v>1105</v>
      </c>
      <c r="C80" s="12" t="s">
        <v>259</v>
      </c>
      <c r="D80" s="12" t="s">
        <v>2846</v>
      </c>
      <c r="E80" s="12" t="s">
        <v>1532</v>
      </c>
      <c r="F80" s="12" t="s">
        <v>320</v>
      </c>
      <c r="G80" s="116"/>
      <c r="H80" s="116"/>
      <c r="I80" s="137"/>
      <c r="J80" s="12" t="s">
        <v>1552</v>
      </c>
    </row>
    <row r="81" spans="2:10" ht="28.8" x14ac:dyDescent="0.3">
      <c r="B81" s="12" t="s">
        <v>1105</v>
      </c>
      <c r="C81" s="12" t="s">
        <v>259</v>
      </c>
      <c r="D81" s="12" t="s">
        <v>2846</v>
      </c>
      <c r="E81" s="12" t="s">
        <v>1532</v>
      </c>
      <c r="F81" s="12" t="s">
        <v>320</v>
      </c>
      <c r="G81" s="116"/>
      <c r="H81" s="116"/>
      <c r="I81" s="137"/>
      <c r="J81" s="12" t="s">
        <v>1552</v>
      </c>
    </row>
    <row r="82" spans="2:10" ht="28.8" x14ac:dyDescent="0.3">
      <c r="B82" s="12" t="s">
        <v>1105</v>
      </c>
      <c r="C82" s="12" t="s">
        <v>259</v>
      </c>
      <c r="D82" s="12" t="s">
        <v>2846</v>
      </c>
      <c r="E82" s="12" t="s">
        <v>1532</v>
      </c>
      <c r="F82" s="12" t="s">
        <v>320</v>
      </c>
      <c r="G82" s="116"/>
      <c r="H82" s="116"/>
      <c r="I82" s="137"/>
      <c r="J82" s="12" t="s">
        <v>1552</v>
      </c>
    </row>
    <row r="83" spans="2:10" ht="28.8" x14ac:dyDescent="0.3">
      <c r="B83" s="12" t="s">
        <v>1105</v>
      </c>
      <c r="C83" s="12" t="s">
        <v>260</v>
      </c>
      <c r="D83" s="12" t="s">
        <v>2846</v>
      </c>
      <c r="E83" s="12" t="s">
        <v>2898</v>
      </c>
      <c r="F83" s="12" t="s">
        <v>320</v>
      </c>
      <c r="G83" s="116">
        <v>0</v>
      </c>
      <c r="H83" s="116">
        <v>500000</v>
      </c>
      <c r="I83" s="137">
        <v>1.37E-2</v>
      </c>
      <c r="J83" s="12" t="s">
        <v>1552</v>
      </c>
    </row>
    <row r="84" spans="2:10" ht="28.8" x14ac:dyDescent="0.3">
      <c r="B84" s="12" t="s">
        <v>1105</v>
      </c>
      <c r="C84" s="12" t="s">
        <v>260</v>
      </c>
      <c r="D84" s="12" t="s">
        <v>2846</v>
      </c>
      <c r="E84" s="12" t="s">
        <v>2898</v>
      </c>
      <c r="F84" s="12" t="s">
        <v>320</v>
      </c>
      <c r="G84" s="116">
        <v>500000</v>
      </c>
      <c r="H84" s="116">
        <v>1000000</v>
      </c>
      <c r="I84" s="137">
        <v>6.2E-2</v>
      </c>
      <c r="J84" s="12" t="s">
        <v>1552</v>
      </c>
    </row>
    <row r="85" spans="2:10" ht="28.8" x14ac:dyDescent="0.3">
      <c r="B85" s="12" t="s">
        <v>1105</v>
      </c>
      <c r="C85" s="12" t="s">
        <v>260</v>
      </c>
      <c r="D85" s="12" t="s">
        <v>2846</v>
      </c>
      <c r="E85" s="12" t="s">
        <v>2898</v>
      </c>
      <c r="F85" s="12" t="s">
        <v>320</v>
      </c>
      <c r="G85" s="116">
        <v>1000000</v>
      </c>
      <c r="H85" s="116">
        <v>1500000</v>
      </c>
      <c r="I85" s="137">
        <v>8.2400000000000001E-2</v>
      </c>
      <c r="J85" s="12" t="s">
        <v>1552</v>
      </c>
    </row>
    <row r="86" spans="2:10" ht="28.8" x14ac:dyDescent="0.3">
      <c r="B86" s="12" t="s">
        <v>1105</v>
      </c>
      <c r="C86" s="12" t="s">
        <v>260</v>
      </c>
      <c r="D86" s="12" t="s">
        <v>2846</v>
      </c>
      <c r="E86" s="12" t="s">
        <v>2898</v>
      </c>
      <c r="F86" s="12" t="s">
        <v>320</v>
      </c>
      <c r="G86" s="116">
        <v>1500000</v>
      </c>
      <c r="H86" s="116">
        <v>10000000</v>
      </c>
      <c r="I86" s="137">
        <v>8.6199999999999999E-2</v>
      </c>
      <c r="J86" s="12" t="s">
        <v>1552</v>
      </c>
    </row>
    <row r="87" spans="2:10" ht="28.8" x14ac:dyDescent="0.3">
      <c r="B87" s="12" t="s">
        <v>1105</v>
      </c>
      <c r="C87" s="12" t="s">
        <v>260</v>
      </c>
      <c r="D87" s="12" t="s">
        <v>2846</v>
      </c>
      <c r="E87" s="12" t="s">
        <v>2898</v>
      </c>
      <c r="F87" s="12" t="s">
        <v>320</v>
      </c>
      <c r="G87" s="116"/>
      <c r="H87" s="116"/>
      <c r="I87" s="137"/>
      <c r="J87" s="12" t="s">
        <v>1552</v>
      </c>
    </row>
    <row r="88" spans="2:10" ht="28.8" x14ac:dyDescent="0.3">
      <c r="B88" s="12" t="s">
        <v>1105</v>
      </c>
      <c r="C88" s="12" t="s">
        <v>260</v>
      </c>
      <c r="D88" s="12" t="s">
        <v>2846</v>
      </c>
      <c r="E88" s="12" t="s">
        <v>2898</v>
      </c>
      <c r="F88" s="12" t="s">
        <v>320</v>
      </c>
      <c r="G88" s="116"/>
      <c r="H88" s="116"/>
      <c r="I88" s="137"/>
      <c r="J88" s="12" t="s">
        <v>1552</v>
      </c>
    </row>
    <row r="89" spans="2:10" ht="28.8" x14ac:dyDescent="0.3">
      <c r="B89" s="12" t="s">
        <v>1105</v>
      </c>
      <c r="C89" s="12" t="s">
        <v>260</v>
      </c>
      <c r="D89" s="12" t="s">
        <v>2846</v>
      </c>
      <c r="E89" s="12" t="s">
        <v>2898</v>
      </c>
      <c r="F89" s="12" t="s">
        <v>320</v>
      </c>
      <c r="G89" s="116"/>
      <c r="H89" s="116"/>
      <c r="I89" s="137"/>
      <c r="J89" s="12" t="s">
        <v>1552</v>
      </c>
    </row>
    <row r="90" spans="2:10" ht="28.8" x14ac:dyDescent="0.3">
      <c r="B90" s="12" t="s">
        <v>1105</v>
      </c>
      <c r="C90" s="12" t="s">
        <v>260</v>
      </c>
      <c r="D90" s="12" t="s">
        <v>2846</v>
      </c>
      <c r="E90" s="12" t="s">
        <v>2898</v>
      </c>
      <c r="F90" s="12" t="s">
        <v>320</v>
      </c>
      <c r="G90" s="116"/>
      <c r="H90" s="116"/>
      <c r="I90" s="137"/>
      <c r="J90" s="12" t="s">
        <v>1552</v>
      </c>
    </row>
    <row r="91" spans="2:10" ht="28.8" x14ac:dyDescent="0.3">
      <c r="B91" s="12" t="s">
        <v>1105</v>
      </c>
      <c r="C91" s="12" t="s">
        <v>260</v>
      </c>
      <c r="D91" s="12" t="s">
        <v>2846</v>
      </c>
      <c r="E91" s="12" t="s">
        <v>2898</v>
      </c>
      <c r="F91" s="12" t="s">
        <v>320</v>
      </c>
      <c r="G91" s="116"/>
      <c r="H91" s="116"/>
      <c r="I91" s="137"/>
      <c r="J91" s="12" t="s">
        <v>1552</v>
      </c>
    </row>
    <row r="92" spans="2:10" ht="28.8" x14ac:dyDescent="0.3">
      <c r="B92" s="12" t="s">
        <v>1105</v>
      </c>
      <c r="C92" s="12" t="s">
        <v>260</v>
      </c>
      <c r="D92" s="12" t="s">
        <v>2846</v>
      </c>
      <c r="E92" s="12" t="s">
        <v>2898</v>
      </c>
      <c r="F92" s="12" t="s">
        <v>320</v>
      </c>
      <c r="G92" s="116"/>
      <c r="H92" s="116"/>
      <c r="I92" s="137"/>
      <c r="J92" s="12" t="s">
        <v>1552</v>
      </c>
    </row>
    <row r="93" spans="2:10" ht="28.8" x14ac:dyDescent="0.3">
      <c r="B93" s="12" t="s">
        <v>1105</v>
      </c>
      <c r="C93" s="12" t="s">
        <v>262</v>
      </c>
      <c r="D93" s="12" t="s">
        <v>1531</v>
      </c>
      <c r="E93" s="12" t="s">
        <v>1532</v>
      </c>
      <c r="F93" s="12" t="s">
        <v>320</v>
      </c>
      <c r="G93" s="116">
        <v>0</v>
      </c>
      <c r="H93" s="116">
        <v>500000</v>
      </c>
      <c r="I93" s="137">
        <v>1.1599999999999999E-2</v>
      </c>
      <c r="J93" s="12" t="s">
        <v>1552</v>
      </c>
    </row>
    <row r="94" spans="2:10" ht="28.8" x14ac:dyDescent="0.3">
      <c r="B94" s="12" t="s">
        <v>1105</v>
      </c>
      <c r="C94" s="12" t="s">
        <v>262</v>
      </c>
      <c r="D94" s="12" t="s">
        <v>1531</v>
      </c>
      <c r="E94" s="12" t="s">
        <v>1532</v>
      </c>
      <c r="F94" s="12" t="s">
        <v>320</v>
      </c>
      <c r="G94" s="116">
        <v>500000</v>
      </c>
      <c r="H94" s="116">
        <v>1000000</v>
      </c>
      <c r="I94" s="137">
        <v>5.2600000000000001E-2</v>
      </c>
      <c r="J94" s="12" t="s">
        <v>1552</v>
      </c>
    </row>
    <row r="95" spans="2:10" ht="28.8" x14ac:dyDescent="0.3">
      <c r="B95" s="12" t="s">
        <v>1105</v>
      </c>
      <c r="C95" s="12" t="s">
        <v>262</v>
      </c>
      <c r="D95" s="12" t="s">
        <v>1531</v>
      </c>
      <c r="E95" s="12" t="s">
        <v>1532</v>
      </c>
      <c r="F95" s="12" t="s">
        <v>320</v>
      </c>
      <c r="G95" s="116">
        <v>1000000</v>
      </c>
      <c r="H95" s="116">
        <v>1500000</v>
      </c>
      <c r="I95" s="137">
        <v>8.5500000000000007E-2</v>
      </c>
      <c r="J95" s="12" t="s">
        <v>1552</v>
      </c>
    </row>
    <row r="96" spans="2:10" ht="28.8" x14ac:dyDescent="0.3">
      <c r="B96" s="12" t="s">
        <v>1105</v>
      </c>
      <c r="C96" s="12" t="s">
        <v>262</v>
      </c>
      <c r="D96" s="12" t="s">
        <v>1531</v>
      </c>
      <c r="E96" s="12" t="s">
        <v>1532</v>
      </c>
      <c r="F96" s="12" t="s">
        <v>320</v>
      </c>
      <c r="G96" s="116">
        <v>1500000</v>
      </c>
      <c r="H96" s="116">
        <v>10000000</v>
      </c>
      <c r="I96" s="137">
        <v>5.0799999999999998E-2</v>
      </c>
      <c r="J96" s="12" t="s">
        <v>1552</v>
      </c>
    </row>
    <row r="97" spans="2:10" ht="28.8" x14ac:dyDescent="0.3">
      <c r="B97" s="12" t="s">
        <v>1105</v>
      </c>
      <c r="C97" s="12" t="s">
        <v>262</v>
      </c>
      <c r="D97" s="12" t="s">
        <v>1531</v>
      </c>
      <c r="E97" s="12" t="s">
        <v>1532</v>
      </c>
      <c r="F97" s="12" t="s">
        <v>320</v>
      </c>
      <c r="G97" s="116"/>
      <c r="H97" s="116"/>
      <c r="I97" s="137"/>
      <c r="J97" s="12" t="s">
        <v>1552</v>
      </c>
    </row>
    <row r="98" spans="2:10" ht="28.8" x14ac:dyDescent="0.3">
      <c r="B98" s="12" t="s">
        <v>1105</v>
      </c>
      <c r="C98" s="12" t="s">
        <v>262</v>
      </c>
      <c r="D98" s="12" t="s">
        <v>1531</v>
      </c>
      <c r="E98" s="12" t="s">
        <v>1532</v>
      </c>
      <c r="F98" s="12" t="s">
        <v>320</v>
      </c>
      <c r="G98" s="116"/>
      <c r="H98" s="116"/>
      <c r="I98" s="137"/>
      <c r="J98" s="12" t="s">
        <v>1552</v>
      </c>
    </row>
    <row r="99" spans="2:10" ht="28.8" x14ac:dyDescent="0.3">
      <c r="B99" s="12" t="s">
        <v>1105</v>
      </c>
      <c r="C99" s="12" t="s">
        <v>262</v>
      </c>
      <c r="D99" s="12" t="s">
        <v>1531</v>
      </c>
      <c r="E99" s="12" t="s">
        <v>1532</v>
      </c>
      <c r="F99" s="12" t="s">
        <v>320</v>
      </c>
      <c r="G99" s="116"/>
      <c r="H99" s="116"/>
      <c r="I99" s="137"/>
      <c r="J99" s="12" t="s">
        <v>1552</v>
      </c>
    </row>
    <row r="100" spans="2:10" ht="28.8" x14ac:dyDescent="0.3">
      <c r="B100" s="12" t="s">
        <v>1105</v>
      </c>
      <c r="C100" s="12" t="s">
        <v>262</v>
      </c>
      <c r="D100" s="12" t="s">
        <v>1531</v>
      </c>
      <c r="E100" s="12" t="s">
        <v>1532</v>
      </c>
      <c r="F100" s="12" t="s">
        <v>320</v>
      </c>
      <c r="G100" s="116"/>
      <c r="H100" s="116"/>
      <c r="I100" s="137"/>
      <c r="J100" s="12" t="s">
        <v>1552</v>
      </c>
    </row>
    <row r="101" spans="2:10" ht="28.8" x14ac:dyDescent="0.3">
      <c r="B101" s="12" t="s">
        <v>1105</v>
      </c>
      <c r="C101" s="12" t="s">
        <v>262</v>
      </c>
      <c r="D101" s="12" t="s">
        <v>1531</v>
      </c>
      <c r="E101" s="12" t="s">
        <v>1532</v>
      </c>
      <c r="F101" s="12" t="s">
        <v>320</v>
      </c>
      <c r="G101" s="116"/>
      <c r="H101" s="116"/>
      <c r="I101" s="137"/>
      <c r="J101" s="12" t="s">
        <v>1552</v>
      </c>
    </row>
    <row r="102" spans="2:10" ht="28.8" x14ac:dyDescent="0.3">
      <c r="B102" s="12" t="s">
        <v>1105</v>
      </c>
      <c r="C102" s="12" t="s">
        <v>262</v>
      </c>
      <c r="D102" s="12" t="s">
        <v>1531</v>
      </c>
      <c r="E102" s="12" t="s">
        <v>1532</v>
      </c>
      <c r="F102" s="12" t="s">
        <v>320</v>
      </c>
      <c r="G102" s="116"/>
      <c r="H102" s="116"/>
      <c r="I102" s="137"/>
      <c r="J102" s="12" t="s">
        <v>1552</v>
      </c>
    </row>
  </sheetData>
  <dataValidations count="6">
    <dataValidation allowBlank="1" showInputMessage="1" showErrorMessage="1" promptTitle="Bidder Name" prompt="The name of the Bidder." sqref="C22" xr:uid="{F2B12BA8-2B47-4FA2-A024-93B90AFA4E32}"/>
    <dataValidation allowBlank="1" showInputMessage="1" showErrorMessage="1" promptTitle="Sheet Name" prompt="The name of the pricing sheet from the pricing book." sqref="F22" xr:uid="{C623CB4A-1A5C-4B6D-9558-04C56509B632}"/>
    <dataValidation allowBlank="1" showInputMessage="1" showErrorMessage="1" promptTitle="Spend From" prompt="The lower spend threshold that the rebate percentage discount applies to. Spend that falls on the boundary falls into the higher rebate band." sqref="G22" xr:uid="{34E6B4FA-1566-4012-AB10-E5FE197454DA}"/>
    <dataValidation allowBlank="1" showInputMessage="1" showErrorMessage="1" promptTitle="Spend To" prompt="The upper spend threshold that the rebate percentage discount applies to. Spend that falls on the boundary falls into the higher rebate band." sqref="H22" xr:uid="{C0F8AB77-7EBE-43A1-9D69-F6112AC24F4B}"/>
    <dataValidation allowBlank="1" showInputMessage="1" showErrorMessage="1" promptTitle="Percentage Discount" prompt="The rebate percentage discount." sqref="I22" xr:uid="{2A323418-76F0-4484-8C17-1FB7BB601F3B}"/>
    <dataValidation allowBlank="1" showInputMessage="1" showErrorMessage="1" promptTitle="Placeholder Column" prompt="This column is used a placeholder to separate database content from user content. Columns can be added to the Excel table to the right of this column, and any formulas (and formatting) added here will be preserved through refreshes." sqref="J22" xr:uid="{D943E123-FFC6-4D05-BCA7-E3DD3D75DB44}"/>
  </dataValidation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FC12074A5D30546A57DB8E6B544760D" ma:contentTypeVersion="12" ma:contentTypeDescription="Create a new document." ma:contentTypeScope="" ma:versionID="dae689c633a145b76859c7e5e25355d6">
  <xsd:schema xmlns:xsd="http://www.w3.org/2001/XMLSchema" xmlns:xs="http://www.w3.org/2001/XMLSchema" xmlns:p="http://schemas.microsoft.com/office/2006/metadata/properties" xmlns:ns2="94c871a6-b6d2-4a18-9570-0435bf47dd7c" xmlns:ns3="bd61f8e9-f87b-4b39-ad0e-8da8507bd442" targetNamespace="http://schemas.microsoft.com/office/2006/metadata/properties" ma:root="true" ma:fieldsID="1b02dfd085b8e610ea60945f863c8a14" ns2:_="" ns3:_="">
    <xsd:import namespace="94c871a6-b6d2-4a18-9570-0435bf47dd7c"/>
    <xsd:import namespace="bd61f8e9-f87b-4b39-ad0e-8da8507bd44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DateTake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c871a6-b6d2-4a18-9570-0435bf47dd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d61f8e9-f87b-4b39-ad0e-8da8507bd44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
</file>

<file path=customXml/item6.xml>��
</file>

<file path=customXml/item7.xml>��
</file>

<file path=customXml/item8.xml>��
</file>

<file path=customXml/item9.xml>��
</file>

<file path=customXml/item10.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D17440-AEDB-43B0-A2B3-09D17EBA264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CE1AC1A-C393-49FC-A851-3479AFADBEA9}">
  <ds:schemaRefs>
    <ds:schemaRef ds:uri="http://gemini/pivotcustomization/TableXML_Table7"/>
  </ds:schemaRefs>
</ds:datastoreItem>
</file>

<file path=customXml/itemProps3.xml><?xml version="1.0" encoding="utf-8"?>
<ds:datastoreItem xmlns:ds="http://schemas.openxmlformats.org/officeDocument/2006/customXml" ds:itemID="{289188D9-8F52-4217-A784-06FFD2257D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c871a6-b6d2-4a18-9570-0435bf47dd7c"/>
    <ds:schemaRef ds:uri="bd61f8e9-f87b-4b39-ad0e-8da8507bd44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2A61257-D4B6-49D3-8F2B-E0F22AEEC8DC}">
  <ds:schemaRefs>
    <ds:schemaRef ds:uri="http://gemini/pivotcustomization/TableXML__Feedback_Targets_"/>
  </ds:schemaRefs>
</ds:datastoreItem>
</file>

<file path=customXml/itemProps5.xml><?xml version="1.0" encoding="utf-8"?>
<ds:datastoreItem xmlns:ds="http://schemas.openxmlformats.org/officeDocument/2006/customXml" ds:itemID="{D79C31CC-BEAF-435D-9787-8F6E0A6A2F8D}">
  <ds:schemaRefs>
    <ds:schemaRef ds:uri="http://gemini/pivotcustomization/TableWidget"/>
  </ds:schemaRefs>
</ds:datastoreItem>
</file>

<file path=customXml/itemProps6.xml><?xml version="1.0" encoding="utf-8"?>
<ds:datastoreItem xmlns:ds="http://schemas.openxmlformats.org/officeDocument/2006/customXml" ds:itemID="{BADB4816-DFCE-4354-8598-04DE37BC7C68}">
  <ds:schemaRefs>
    <ds:schemaRef ds:uri="http://gemini/pivotcustomization/TableXML__Baskets_"/>
  </ds:schemaRefs>
</ds:datastoreItem>
</file>

<file path=customXml/itemProps7.xml><?xml version="1.0" encoding="utf-8"?>
<ds:datastoreItem xmlns:ds="http://schemas.openxmlformats.org/officeDocument/2006/customXml" ds:itemID="{D1D2C911-7AA4-4574-87BC-23C3889604A5}">
  <ds:schemaRefs>
    <ds:schemaRef ds:uri="http://gemini/pivotcustomization/TableXML__Automated_Savings_Data_"/>
  </ds:schemaRefs>
</ds:datastoreItem>
</file>

<file path=customXml/itemProps8.xml><?xml version="1.0" encoding="utf-8"?>
<ds:datastoreItem xmlns:ds="http://schemas.openxmlformats.org/officeDocument/2006/customXml" ds:itemID="{143322D8-9FCC-4B00-88F8-9AFB5A085C08}">
  <ds:schemaRefs>
    <ds:schemaRef ds:uri="http://gemini/pivotcustomization/FormulaBarState"/>
  </ds:schemaRefs>
</ds:datastoreItem>
</file>

<file path=customXml/itemProps9.xml><?xml version="1.0" encoding="utf-8"?>
<ds:datastoreItem xmlns:ds="http://schemas.openxmlformats.org/officeDocument/2006/customXml" ds:itemID="{797A6018-DBBE-477A-B0CB-B00394F8B3C5}">
  <ds:schemaRefs>
    <ds:schemaRef ds:uri="http://schemas.microsoft.com/DataMashup"/>
  </ds:schemaRefs>
</ds:datastoreItem>
</file>

<file path=customXml/itemProps10.xml><?xml version="1.0" encoding="utf-8"?>
<ds:datastoreItem xmlns:ds="http://schemas.openxmlformats.org/officeDocument/2006/customXml" ds:itemID="{AC700F7B-02F8-4D30-BB6E-A9FD15BE4BA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0. Instructions</vt:lpstr>
      <vt:lpstr>0a. FAQ</vt:lpstr>
      <vt:lpstr>0b. General Settings</vt:lpstr>
      <vt:lpstr>0c. Summary Dashboard</vt:lpstr>
      <vt:lpstr>1. Import Summary</vt:lpstr>
      <vt:lpstr>1a. Import</vt:lpstr>
      <vt:lpstr>2. Supplier Clarifications</vt:lpstr>
      <vt:lpstr>2a. SC Control Panel</vt:lpstr>
      <vt:lpstr>2b. SC High Level View</vt:lpstr>
      <vt:lpstr>2c. SC Item Analysis</vt:lpstr>
      <vt:lpstr>2d. SC Granular Data</vt:lpstr>
      <vt:lpstr>3. Commercial Feedback</vt:lpstr>
      <vt:lpstr>3a. CF Control Panel</vt:lpstr>
      <vt:lpstr>3b. CF Granular Data</vt:lpstr>
      <vt:lpstr>3c. Heatmap Generator</vt:lpstr>
      <vt:lpstr>4. Savings Modelling</vt:lpstr>
      <vt:lpstr>4a. SM Control Panel</vt:lpstr>
      <vt:lpstr>4b. SM High Level View</vt:lpstr>
      <vt:lpstr>4c. SM Granular Data</vt:lpstr>
      <vt:lpstr>4d. Pre-Selection Data</vt:lpstr>
      <vt:lpstr>4e. Supplier Selection Overview</vt:lpstr>
      <vt:lpstr>4f. Supplier Selection</vt:lpstr>
      <vt:lpstr>5. Aggregated Award</vt:lpstr>
      <vt:lpstr>5a. AA Control Panel</vt:lpstr>
      <vt:lpstr>5b. AA High Level View</vt:lpstr>
      <vt:lpstr>5c. AA Granular Data</vt:lpstr>
      <vt:lpstr>5d. Rebates</vt:lpstr>
      <vt:lpstr>'5a. AA Control Panel'!Client_WACC</vt:lpstr>
      <vt:lpstr>'5a. AA Control Panel'!WACC_Day_Period</vt:lpstr>
    </vt:vector>
  </TitlesOfParts>
  <Manager/>
  <Company>Microsoft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Mistry, Anup</cp:lastModifiedBy>
  <cp:revision/>
  <dcterms:created xsi:type="dcterms:W3CDTF">2019-12-10T15:02:50Z</dcterms:created>
  <dcterms:modified xsi:type="dcterms:W3CDTF">2022-05-06T00:46:09Z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ataSetId">
    <vt:i4>138</vt:i4>
  </property>
  <property fmtid="{D5CDD505-2E9C-101B-9397-08002B2CF9AE}" pid="3" name="bidderView">
    <vt:bool>true</vt:bool>
  </property>
  <property fmtid="{D5CDD505-2E9C-101B-9397-08002B2CF9AE}" pid="4" name="ContentTypeId">
    <vt:lpwstr>0x0101001FC12074A5D30546A57DB8E6B544760D</vt:lpwstr>
  </property>
</Properties>
</file>