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lngu\Dropbox (Delta Partners)\MScA\2 - Data Engineering Platforms for Analytics\Data\Python scripts\Dimensional model\Model\"/>
    </mc:Choice>
  </mc:AlternateContent>
  <xr:revisionPtr revIDLastSave="0" documentId="13_ncr:1_{4199CCC7-C0E8-4534-933F-52E33E99F1DB}" xr6:coauthVersionLast="32" xr6:coauthVersionMax="32" xr10:uidLastSave="{00000000-0000-0000-0000-000000000000}"/>
  <bookViews>
    <workbookView xWindow="0" yWindow="0" windowWidth="13224" windowHeight="5652" activeTab="2" xr2:uid="{BD59E48E-889F-43AC-8202-57BF19B3F1D0}"/>
  </bookViews>
  <sheets>
    <sheet name="Sheet1" sheetId="1" r:id="rId1"/>
    <sheet name="income" sheetId="2" r:id="rId2"/>
    <sheet name="income (2)" sheetId="3" r:id="rId3"/>
  </sheets>
  <definedNames>
    <definedName name="_xlnm._FilterDatabase" localSheetId="1" hidden="1">income!$G$1:$I$25</definedName>
    <definedName name="_xlnm._FilterDatabase" localSheetId="2" hidden="1">'income (2)'!$G$1:$J$25</definedName>
    <definedName name="_xlnm._FilterDatabase" localSheetId="0" hidden="1">Sheet1!$A$1:$A$13</definedName>
  </definedName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8" i="3" l="1"/>
  <c r="D7" i="3"/>
  <c r="H3" i="3"/>
  <c r="H4" i="3"/>
  <c r="H5" i="3"/>
  <c r="H6" i="3"/>
  <c r="H7" i="3"/>
  <c r="H8" i="3"/>
  <c r="H9" i="3"/>
  <c r="M2" i="3" s="1"/>
  <c r="H10" i="3"/>
  <c r="H11" i="3"/>
  <c r="H12" i="3"/>
  <c r="H13" i="3"/>
  <c r="H14" i="3"/>
  <c r="H15" i="3"/>
  <c r="H16" i="3"/>
  <c r="H17" i="3"/>
  <c r="H18" i="3"/>
  <c r="H19" i="3"/>
  <c r="H20" i="3"/>
  <c r="H21" i="3"/>
  <c r="H22" i="3"/>
  <c r="H23" i="3"/>
  <c r="H24" i="3"/>
  <c r="H25" i="3"/>
  <c r="H2" i="3"/>
  <c r="L9" i="3"/>
  <c r="L17" i="3"/>
  <c r="L25" i="3"/>
  <c r="K25" i="3"/>
  <c r="K24" i="3"/>
  <c r="L24" i="3" s="1"/>
  <c r="K23" i="3"/>
  <c r="L23" i="3" s="1"/>
  <c r="K22" i="3"/>
  <c r="L22" i="3" s="1"/>
  <c r="K21" i="3"/>
  <c r="L21" i="3" s="1"/>
  <c r="K20" i="3"/>
  <c r="L20" i="3" s="1"/>
  <c r="K19" i="3"/>
  <c r="L19" i="3" s="1"/>
  <c r="K18" i="3"/>
  <c r="L18" i="3" s="1"/>
  <c r="K17" i="3"/>
  <c r="K16" i="3"/>
  <c r="L16" i="3" s="1"/>
  <c r="K15" i="3"/>
  <c r="L15" i="3" s="1"/>
  <c r="K14" i="3"/>
  <c r="L14" i="3" s="1"/>
  <c r="K13" i="3"/>
  <c r="L13" i="3" s="1"/>
  <c r="K12" i="3"/>
  <c r="L12" i="3" s="1"/>
  <c r="K11" i="3"/>
  <c r="L11" i="3" s="1"/>
  <c r="K10" i="3"/>
  <c r="L10" i="3" s="1"/>
  <c r="K9" i="3"/>
  <c r="K8" i="3"/>
  <c r="L8" i="3" s="1"/>
  <c r="K7" i="3"/>
  <c r="L7" i="3" s="1"/>
  <c r="K6" i="3"/>
  <c r="L6" i="3" s="1"/>
  <c r="K5" i="3"/>
  <c r="L5" i="3" s="1"/>
  <c r="K4" i="3"/>
  <c r="L4" i="3" s="1"/>
  <c r="K3" i="3"/>
  <c r="L3" i="3" s="1"/>
  <c r="K2" i="3"/>
  <c r="L2" i="3" s="1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3" i="2"/>
  <c r="K2" i="2"/>
  <c r="L7" i="2" s="1"/>
  <c r="M7" i="2" s="1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3" i="1"/>
  <c r="D17" i="1"/>
  <c r="E2" i="1"/>
  <c r="G2" i="1" s="1"/>
  <c r="D3" i="1"/>
  <c r="E12" i="1" s="1"/>
  <c r="G12" i="1" s="1"/>
  <c r="D4" i="1"/>
  <c r="E14" i="1" s="1"/>
  <c r="G14" i="1" s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E3" i="1" s="1"/>
  <c r="G3" i="1" s="1"/>
  <c r="L15" i="2" l="1"/>
  <c r="M15" i="2" s="1"/>
  <c r="L6" i="2"/>
  <c r="M6" i="2" s="1"/>
  <c r="L5" i="2"/>
  <c r="M5" i="2" s="1"/>
  <c r="L11" i="2"/>
  <c r="M11" i="2" s="1"/>
  <c r="L22" i="2"/>
  <c r="M22" i="2" s="1"/>
  <c r="L12" i="2"/>
  <c r="M12" i="2" s="1"/>
  <c r="L8" i="2"/>
  <c r="M8" i="2" s="1"/>
  <c r="L23" i="2"/>
  <c r="M23" i="2" s="1"/>
  <c r="L14" i="2"/>
  <c r="M14" i="2" s="1"/>
  <c r="L13" i="2"/>
  <c r="M13" i="2" s="1"/>
  <c r="L20" i="2"/>
  <c r="M20" i="2" s="1"/>
  <c r="L4" i="2"/>
  <c r="M4" i="2" s="1"/>
  <c r="L3" i="2"/>
  <c r="M3" i="2" s="1"/>
  <c r="L2" i="2"/>
  <c r="M2" i="2" s="1"/>
  <c r="L25" i="2"/>
  <c r="M25" i="2" s="1"/>
  <c r="L17" i="2"/>
  <c r="M17" i="2" s="1"/>
  <c r="L9" i="2"/>
  <c r="M9" i="2" s="1"/>
  <c r="L21" i="2"/>
  <c r="M21" i="2" s="1"/>
  <c r="L19" i="2"/>
  <c r="M19" i="2" s="1"/>
  <c r="L18" i="2"/>
  <c r="M18" i="2" s="1"/>
  <c r="L10" i="2"/>
  <c r="M10" i="2" s="1"/>
  <c r="L24" i="2"/>
  <c r="M24" i="2" s="1"/>
  <c r="L16" i="2"/>
  <c r="M16" i="2" s="1"/>
  <c r="E7" i="1"/>
  <c r="G7" i="1" s="1"/>
  <c r="E17" i="1"/>
  <c r="G17" i="1" s="1"/>
  <c r="E11" i="1"/>
  <c r="G11" i="1" s="1"/>
  <c r="E6" i="1"/>
  <c r="G6" i="1" s="1"/>
  <c r="E5" i="1"/>
  <c r="G5" i="1" s="1"/>
  <c r="E15" i="1"/>
  <c r="G15" i="1" s="1"/>
  <c r="E10" i="1"/>
  <c r="G10" i="1" s="1"/>
  <c r="E16" i="1"/>
  <c r="G16" i="1" s="1"/>
  <c r="E9" i="1"/>
  <c r="G9" i="1" s="1"/>
  <c r="E4" i="1"/>
  <c r="G4" i="1" s="1"/>
  <c r="E13" i="1"/>
  <c r="G13" i="1" s="1"/>
  <c r="E8" i="1"/>
  <c r="G8" i="1" s="1"/>
  <c r="O25" i="2" l="1"/>
  <c r="O8" i="2"/>
  <c r="O2" i="2"/>
  <c r="O3" i="2"/>
  <c r="O12" i="2"/>
  <c r="O11" i="2"/>
  <c r="O4" i="2"/>
  <c r="O21" i="2"/>
  <c r="O20" i="2"/>
  <c r="O13" i="2"/>
  <c r="O14" i="2"/>
  <c r="O7" i="2"/>
  <c r="O22" i="2"/>
  <c r="O23" i="2"/>
  <c r="O19" i="2"/>
  <c r="O5" i="2"/>
  <c r="O6" i="2"/>
  <c r="O10" i="2"/>
  <c r="O9" i="2"/>
  <c r="O15" i="2"/>
  <c r="O16" i="2"/>
  <c r="O18" i="2"/>
  <c r="O17" i="2"/>
  <c r="O24" i="2"/>
</calcChain>
</file>

<file path=xl/sharedStrings.xml><?xml version="1.0" encoding="utf-8"?>
<sst xmlns="http://schemas.openxmlformats.org/spreadsheetml/2006/main" count="309" uniqueCount="89">
  <si>
    <t>income 100k to 125k</t>
  </si>
  <si>
    <t>income 15k to 20k</t>
  </si>
  <si>
    <t>income 30k to 35k</t>
  </si>
  <si>
    <t>income 150k to 200k</t>
  </si>
  <si>
    <t>income 35k to 40k</t>
  </si>
  <si>
    <t>income 40k to 45k</t>
  </si>
  <si>
    <t>income 45k to 50k</t>
  </si>
  <si>
    <t>income 75k to 100k</t>
  </si>
  <si>
    <t>10k less</t>
  </si>
  <si>
    <t>income 25k to 30k</t>
  </si>
  <si>
    <t>income 200k plus</t>
  </si>
  <si>
    <t>income 20k to 25k</t>
  </si>
  <si>
    <t>income 10k to 15k</t>
  </si>
  <si>
    <t>income 50k to 60k</t>
  </si>
  <si>
    <t>income 125k to 150k</t>
  </si>
  <si>
    <t>income 60k to 75k</t>
  </si>
  <si>
    <t>income bracket</t>
  </si>
  <si>
    <t>cumulative</t>
  </si>
  <si>
    <t>cumul1</t>
  </si>
  <si>
    <t>cumul2</t>
  </si>
  <si>
    <t>cumul3</t>
  </si>
  <si>
    <t>cumul4</t>
  </si>
  <si>
    <t>cumul5</t>
  </si>
  <si>
    <t>cumul6</t>
  </si>
  <si>
    <t>cumul7</t>
  </si>
  <si>
    <t>cumul8</t>
  </si>
  <si>
    <t>cumul9</t>
  </si>
  <si>
    <t>cumul10</t>
  </si>
  <si>
    <t>cumul11</t>
  </si>
  <si>
    <t>cumul12</t>
  </si>
  <si>
    <t>cumul13</t>
  </si>
  <si>
    <t>cumul14</t>
  </si>
  <si>
    <t>cumul15</t>
  </si>
  <si>
    <t>1, 5]</t>
  </si>
  <si>
    <t>actual</t>
  </si>
  <si>
    <t>20k to 25k</t>
  </si>
  <si>
    <t>asked</t>
  </si>
  <si>
    <t>1000k to 1500k</t>
  </si>
  <si>
    <t>200k to 250k</t>
  </si>
  <si>
    <t>70k to 80k</t>
  </si>
  <si>
    <t>10k to 15k</t>
  </si>
  <si>
    <t>25k to 30k</t>
  </si>
  <si>
    <t>750k to 1000k</t>
  </si>
  <si>
    <t>125k to 150k</t>
  </si>
  <si>
    <t>100k to 125k</t>
  </si>
  <si>
    <t>250k to 300k</t>
  </si>
  <si>
    <t>300k to 400k</t>
  </si>
  <si>
    <t>15k to 20k</t>
  </si>
  <si>
    <t>500k to 750k</t>
  </si>
  <si>
    <t>80k to 90k</t>
  </si>
  <si>
    <t>150k to 175k</t>
  </si>
  <si>
    <t>30k to 35k</t>
  </si>
  <si>
    <t>400k to 500k</t>
  </si>
  <si>
    <t>40k to 50k</t>
  </si>
  <si>
    <t>175k to 200k</t>
  </si>
  <si>
    <t>35k to 40k</t>
  </si>
  <si>
    <t>60k to 70k</t>
  </si>
  <si>
    <t>90k to 100k</t>
  </si>
  <si>
    <t>50k to 60k</t>
  </si>
  <si>
    <t>max</t>
  </si>
  <si>
    <t>min</t>
  </si>
  <si>
    <t>test</t>
  </si>
  <si>
    <t>sum(case when valuation_type='actual' and value_type='10k less' then count*5 else 0 end) as actual10,</t>
  </si>
  <si>
    <t>sum(case when valuation_type='actual' and value_type='10k to 15k' then count*12.5 else 0 end) as actual15,</t>
  </si>
  <si>
    <t>sum(case when valuation_type='actual' and value_type='15k to 20k' then count*17.5 else 0 end) as actual20,</t>
  </si>
  <si>
    <t>sum(case when valuation_type='actual' and value_type='20k to 25k' then count*22.5 else 0 end) as actual25,</t>
  </si>
  <si>
    <t>sum(case when valuation_type='actual' and value_type='25k to 30k' then count*27.5 else 0 end) as actual30,</t>
  </si>
  <si>
    <t>sum(case when valuation_type='actual' and value_type='30k to 35k' then count*32.5 else 0 end) as actual35,</t>
  </si>
  <si>
    <t>sum(case when valuation_type='actual' and value_type='35k to 40k' then count*37.5 else 0 end) as actual40,</t>
  </si>
  <si>
    <t>sum(case when valuation_type='actual' and value_type='40k to 50k' then count*45 else 0 end) as actual50,</t>
  </si>
  <si>
    <t>sum(case when valuation_type='actual' and value_type='50k to 60k' then count*55 else 0 end) as actual60,</t>
  </si>
  <si>
    <t>sum(case when valuation_type='actual' and value_type='60k to 70k' then count*65 else 0 end) as actual70,</t>
  </si>
  <si>
    <t>sum(case when valuation_type='actual' and value_type='70k to 80k' then count*75 else 0 end) as actual80,</t>
  </si>
  <si>
    <t>sum(case when valuation_type='actual' and value_type='80k to 90k' then count*85 else 0 end) as actual90,</t>
  </si>
  <si>
    <t>sum(case when valuation_type='actual' and value_type='90k to 100k' then count*95 else 0 end) as actual100,</t>
  </si>
  <si>
    <t>sum(case when valuation_type='actual' and value_type='100k to 125k' then count*112.5 else 0 end) as actual125,</t>
  </si>
  <si>
    <t>sum(case when valuation_type='actual' and value_type='125k to 150k' then count*137.5 else 0 end) as actual150,</t>
  </si>
  <si>
    <t>sum(case when valuation_type='actual' and value_type='150k to 175k' then count*162.5 else 0 end) as actual175,</t>
  </si>
  <si>
    <t>sum(case when valuation_type='actual' and value_type='175k to 200k' then count*187.5 else 0 end) as actual200,</t>
  </si>
  <si>
    <t>sum(case when valuation_type='actual' and value_type='200k to 250k' then count*225 else 0 end) as actual250,</t>
  </si>
  <si>
    <t>sum(case when valuation_type='actual' and value_type='250k to 300k' then count*275 else 0 end) as actual300,</t>
  </si>
  <si>
    <t>sum(case when valuation_type='actual' and value_type='300k to 400k' then count*350 else 0 end) as actual400,</t>
  </si>
  <si>
    <t>sum(case when valuation_type='actual' and value_type='400k to 500k' then count*450 else 0 end) as actual500,</t>
  </si>
  <si>
    <t>sum(case when valuation_type='actual' and value_type='500k to 750k' then count*625 else 0 end) as actual750,</t>
  </si>
  <si>
    <t>sum(case when valuation_type='actual' and value_type='750k to 1000k' then count*875 else 0 end) as actual1000,</t>
  </si>
  <si>
    <t>sum(case when valuation_type='actual' and value_type='1000k to 1500k' then count*1250 else 0 end) as actual1500,</t>
  </si>
  <si>
    <t>sum(case when valuation_type='actual' then count else 0 end) as actual_total,</t>
  </si>
  <si>
    <t>sum(case when valuation_type='asked' then count else 0 end) as asked_total,</t>
  </si>
  <si>
    <t>\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</si>
</sst>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5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">
    <xf numFmtId="0" fontId="0" fillId="0" borderId="0" xfId="0"/>
    <xf numFmtId="165" fontId="0" fillId="0" borderId="0" xfId="1" applyNumberFormat="1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7EAE0A-7DF5-4F4A-A44C-EEAED7E93C1C}">
  <dimension ref="A1:I17"/>
  <sheetViews>
    <sheetView topLeftCell="D1" workbookViewId="0">
      <selection activeCell="H3" sqref="H3"/>
    </sheetView>
  </sheetViews>
  <sheetFormatPr defaultRowHeight="14.4" x14ac:dyDescent="0.3"/>
  <cols>
    <col min="1" max="3" width="26" customWidth="1"/>
    <col min="4" max="4" width="23.6640625" bestFit="1" customWidth="1"/>
    <col min="5" max="5" width="24.33203125" customWidth="1"/>
    <col min="7" max="7" width="22.88671875" customWidth="1"/>
    <col min="8" max="8" width="86.77734375" customWidth="1"/>
    <col min="9" max="9" width="43.109375" customWidth="1"/>
  </cols>
  <sheetData>
    <row r="1" spans="1:9" x14ac:dyDescent="0.3">
      <c r="A1" t="s">
        <v>16</v>
      </c>
      <c r="E1" t="s">
        <v>17</v>
      </c>
      <c r="G1">
        <v>1</v>
      </c>
    </row>
    <row r="2" spans="1:9" x14ac:dyDescent="0.3">
      <c r="A2" t="s">
        <v>8</v>
      </c>
      <c r="B2">
        <v>0</v>
      </c>
      <c r="C2">
        <v>5</v>
      </c>
      <c r="D2" t="str">
        <f>"row['"&amp;A2&amp;"']+"</f>
        <v>row['10k less']+</v>
      </c>
      <c r="E2" t="str">
        <f>_xlfn.CONCAT(D2:$D$2)</f>
        <v>row['10k less']+</v>
      </c>
      <c r="F2" t="s">
        <v>18</v>
      </c>
      <c r="G2" t="str">
        <f>"["&amp;LEFT(E2,LEN(E2)-1)&amp;","</f>
        <v>[row['10k less'],</v>
      </c>
      <c r="H2" t="s">
        <v>33</v>
      </c>
      <c r="I2" t="str">
        <f>G2&amp;H2&amp;","</f>
        <v>[row['10k less'],1, 5],</v>
      </c>
    </row>
    <row r="3" spans="1:9" x14ac:dyDescent="0.3">
      <c r="A3" t="s">
        <v>12</v>
      </c>
      <c r="B3">
        <v>10</v>
      </c>
      <c r="C3">
        <f>AVERAGE(B3:B4)</f>
        <v>12.5</v>
      </c>
      <c r="D3" t="str">
        <f>"row['"&amp;A3&amp;"']+"</f>
        <v>row['income 10k to 15k']+</v>
      </c>
      <c r="E3" t="str">
        <f>_xlfn.CONCAT(D$2:$D3)</f>
        <v>row['10k less']+row['income 10k to 15k']+</v>
      </c>
      <c r="F3" t="s">
        <v>19</v>
      </c>
      <c r="G3" t="str">
        <f t="shared" ref="G3" si="0">"["&amp;LEFT(E3,LEN(E3)-1)&amp;","</f>
        <v>[row['10k less']+row['income 10k to 15k'],</v>
      </c>
      <c r="H3" t="str">
        <f>" "&amp;RIGHT(LEFT(G2,LEN(G2)-1),LEN(G2)-2)&amp;", "&amp;B3&amp;"]"</f>
        <v xml:space="preserve"> row['10k less'], 10]</v>
      </c>
      <c r="I3" t="str">
        <f t="shared" ref="I3:I17" si="1">G3&amp;H3&amp;","</f>
        <v>[row['10k less']+row['income 10k to 15k'], row['10k less'], 10],</v>
      </c>
    </row>
    <row r="4" spans="1:9" x14ac:dyDescent="0.3">
      <c r="A4" t="s">
        <v>1</v>
      </c>
      <c r="B4">
        <v>15</v>
      </c>
      <c r="C4">
        <f t="shared" ref="C4:C17" si="2">AVERAGE(B4:B5)</f>
        <v>17.5</v>
      </c>
      <c r="D4" t="str">
        <f>"row['"&amp;A4&amp;"']+"</f>
        <v>row['income 15k to 20k']+</v>
      </c>
      <c r="E4" t="str">
        <f>_xlfn.CONCAT(D$2:$D4)</f>
        <v>row['10k less']+row['income 10k to 15k']+row['income 15k to 20k']+</v>
      </c>
      <c r="F4" t="s">
        <v>20</v>
      </c>
      <c r="G4" t="str">
        <f t="shared" ref="G4:G16" si="3">"["&amp;LEFT(E4,LEN(E4)-1)&amp;","</f>
        <v>[row['10k less']+row['income 10k to 15k']+row['income 15k to 20k'],</v>
      </c>
      <c r="H4" t="str">
        <f t="shared" ref="H4:H17" si="4">" "&amp;RIGHT(LEFT(G3,LEN(G3)-1),LEN(G3)-2)&amp;", "&amp;B4&amp;"]"</f>
        <v xml:space="preserve"> row['10k less']+row['income 10k to 15k'], 15]</v>
      </c>
      <c r="I4" t="str">
        <f t="shared" si="1"/>
        <v>[row['10k less']+row['income 10k to 15k']+row['income 15k to 20k'], row['10k less']+row['income 10k to 15k'], 15],</v>
      </c>
    </row>
    <row r="5" spans="1:9" x14ac:dyDescent="0.3">
      <c r="A5" t="s">
        <v>11</v>
      </c>
      <c r="B5">
        <v>20</v>
      </c>
      <c r="C5">
        <f t="shared" si="2"/>
        <v>22.5</v>
      </c>
      <c r="D5" t="str">
        <f>"row['"&amp;A5&amp;"']+"</f>
        <v>row['income 20k to 25k']+</v>
      </c>
      <c r="E5" t="str">
        <f>_xlfn.CONCAT(D$2:$D5)</f>
        <v>row['10k less']+row['income 10k to 15k']+row['income 15k to 20k']+row['income 20k to 25k']+</v>
      </c>
      <c r="F5" t="s">
        <v>21</v>
      </c>
      <c r="G5" t="str">
        <f t="shared" si="3"/>
        <v>[row['10k less']+row['income 10k to 15k']+row['income 15k to 20k']+row['income 20k to 25k'],</v>
      </c>
      <c r="H5" t="str">
        <f t="shared" si="4"/>
        <v xml:space="preserve"> row['10k less']+row['income 10k to 15k']+row['income 15k to 20k'], 20]</v>
      </c>
      <c r="I5" t="str">
        <f t="shared" si="1"/>
        <v>[row['10k less']+row['income 10k to 15k']+row['income 15k to 20k']+row['income 20k to 25k'], row['10k less']+row['income 10k to 15k']+row['income 15k to 20k'], 20],</v>
      </c>
    </row>
    <row r="6" spans="1:9" x14ac:dyDescent="0.3">
      <c r="A6" t="s">
        <v>9</v>
      </c>
      <c r="B6">
        <v>25</v>
      </c>
      <c r="C6">
        <f t="shared" si="2"/>
        <v>27.5</v>
      </c>
      <c r="D6" t="str">
        <f>"row['"&amp;A6&amp;"']+"</f>
        <v>row['income 25k to 30k']+</v>
      </c>
      <c r="E6" t="str">
        <f>_xlfn.CONCAT(D$2:$D6)</f>
        <v>row['10k less']+row['income 10k to 15k']+row['income 15k to 20k']+row['income 20k to 25k']+row['income 25k to 30k']+</v>
      </c>
      <c r="F6" t="s">
        <v>22</v>
      </c>
      <c r="G6" t="str">
        <f t="shared" si="3"/>
        <v>[row['10k less']+row['income 10k to 15k']+row['income 15k to 20k']+row['income 20k to 25k']+row['income 25k to 30k'],</v>
      </c>
      <c r="H6" t="str">
        <f t="shared" si="4"/>
        <v xml:space="preserve"> row['10k less']+row['income 10k to 15k']+row['income 15k to 20k']+row['income 20k to 25k'], 25]</v>
      </c>
      <c r="I6" t="str">
        <f t="shared" si="1"/>
        <v>[row['10k less']+row['income 10k to 15k']+row['income 15k to 20k']+row['income 20k to 25k']+row['income 25k to 30k'], row['10k less']+row['income 10k to 15k']+row['income 15k to 20k']+row['income 20k to 25k'], 25],</v>
      </c>
    </row>
    <row r="7" spans="1:9" x14ac:dyDescent="0.3">
      <c r="A7" t="s">
        <v>2</v>
      </c>
      <c r="B7">
        <v>30</v>
      </c>
      <c r="C7">
        <f t="shared" si="2"/>
        <v>32.5</v>
      </c>
      <c r="D7" t="str">
        <f>"row['"&amp;A7&amp;"']+"</f>
        <v>row['income 30k to 35k']+</v>
      </c>
      <c r="E7" t="str">
        <f>_xlfn.CONCAT(D$2:$D7)</f>
        <v>row['10k less']+row['income 10k to 15k']+row['income 15k to 20k']+row['income 20k to 25k']+row['income 25k to 30k']+row['income 30k to 35k']+</v>
      </c>
      <c r="F7" t="s">
        <v>23</v>
      </c>
      <c r="G7" t="str">
        <f t="shared" si="3"/>
        <v>[row['10k less']+row['income 10k to 15k']+row['income 15k to 20k']+row['income 20k to 25k']+row['income 25k to 30k']+row['income 30k to 35k'],</v>
      </c>
      <c r="H7" t="str">
        <f t="shared" si="4"/>
        <v xml:space="preserve"> row['10k less']+row['income 10k to 15k']+row['income 15k to 20k']+row['income 20k to 25k']+row['income 25k to 30k'], 30]</v>
      </c>
      <c r="I7" t="str">
        <f t="shared" si="1"/>
        <v>[row['10k less']+row['income 10k to 15k']+row['income 15k to 20k']+row['income 20k to 25k']+row['income 25k to 30k']+row['income 30k to 35k'], row['10k less']+row['income 10k to 15k']+row['income 15k to 20k']+row['income 20k to 25k']+row['income 25k to 30k'], 30],</v>
      </c>
    </row>
    <row r="8" spans="1:9" x14ac:dyDescent="0.3">
      <c r="A8" t="s">
        <v>4</v>
      </c>
      <c r="B8">
        <v>35</v>
      </c>
      <c r="C8">
        <f t="shared" si="2"/>
        <v>37.5</v>
      </c>
      <c r="D8" t="str">
        <f>"row['"&amp;A8&amp;"']+"</f>
        <v>row['income 35k to 40k']+</v>
      </c>
      <c r="E8" t="str">
        <f>_xlfn.CONCAT(D$2:$D8)</f>
        <v>row['10k less']+row['income 10k to 15k']+row['income 15k to 20k']+row['income 20k to 25k']+row['income 25k to 30k']+row['income 30k to 35k']+row['income 35k to 40k']+</v>
      </c>
      <c r="F8" t="s">
        <v>24</v>
      </c>
      <c r="G8" t="str">
        <f t="shared" si="3"/>
        <v>[row['10k less']+row['income 10k to 15k']+row['income 15k to 20k']+row['income 20k to 25k']+row['income 25k to 30k']+row['income 30k to 35k']+row['income 35k to 40k'],</v>
      </c>
      <c r="H8" t="str">
        <f t="shared" si="4"/>
        <v xml:space="preserve"> row['10k less']+row['income 10k to 15k']+row['income 15k to 20k']+row['income 20k to 25k']+row['income 25k to 30k']+row['income 30k to 35k'], 35]</v>
      </c>
      <c r="I8" t="str">
        <f t="shared" si="1"/>
        <v>[row['10k less']+row['income 10k to 15k']+row['income 15k to 20k']+row['income 20k to 25k']+row['income 25k to 30k']+row['income 30k to 35k']+row['income 35k to 40k'], row['10k less']+row['income 10k to 15k']+row['income 15k to 20k']+row['income 20k to 25k']+row['income 25k to 30k']+row['income 30k to 35k'], 35],</v>
      </c>
    </row>
    <row r="9" spans="1:9" x14ac:dyDescent="0.3">
      <c r="A9" t="s">
        <v>5</v>
      </c>
      <c r="B9">
        <v>40</v>
      </c>
      <c r="C9">
        <f t="shared" si="2"/>
        <v>42.5</v>
      </c>
      <c r="D9" t="str">
        <f>"row['"&amp;A9&amp;"']+"</f>
        <v>row['income 40k to 45k']+</v>
      </c>
      <c r="E9" t="str">
        <f>_xlfn.CONCAT(D$2:$D9)</f>
        <v>row['10k less']+row['income 10k to 15k']+row['income 15k to 20k']+row['income 20k to 25k']+row['income 25k to 30k']+row['income 30k to 35k']+row['income 35k to 40k']+row['income 40k to 45k']+</v>
      </c>
      <c r="F9" t="s">
        <v>25</v>
      </c>
      <c r="G9" t="str">
        <f t="shared" si="3"/>
        <v>[row['10k less']+row['income 10k to 15k']+row['income 15k to 20k']+row['income 20k to 25k']+row['income 25k to 30k']+row['income 30k to 35k']+row['income 35k to 40k']+row['income 40k to 45k'],</v>
      </c>
      <c r="H9" t="str">
        <f t="shared" si="4"/>
        <v xml:space="preserve"> row['10k less']+row['income 10k to 15k']+row['income 15k to 20k']+row['income 20k to 25k']+row['income 25k to 30k']+row['income 30k to 35k']+row['income 35k to 40k'], 40]</v>
      </c>
      <c r="I9" t="str">
        <f t="shared" si="1"/>
        <v>[row['10k less']+row['income 10k to 15k']+row['income 15k to 20k']+row['income 20k to 25k']+row['income 25k to 30k']+row['income 30k to 35k']+row['income 35k to 40k']+row['income 40k to 45k'], row['10k less']+row['income 10k to 15k']+row['income 15k to 20k']+row['income 20k to 25k']+row['income 25k to 30k']+row['income 30k to 35k']+row['income 35k to 40k'], 40],</v>
      </c>
    </row>
    <row r="10" spans="1:9" x14ac:dyDescent="0.3">
      <c r="A10" t="s">
        <v>6</v>
      </c>
      <c r="B10">
        <v>45</v>
      </c>
      <c r="C10">
        <f t="shared" si="2"/>
        <v>47.5</v>
      </c>
      <c r="D10" t="str">
        <f>"row['"&amp;A10&amp;"']+"</f>
        <v>row['income 45k to 50k']+</v>
      </c>
      <c r="E10" t="str">
        <f>_xlfn.CONCAT(D$2:$D10)</f>
        <v>row['10k less']+row['income 10k to 15k']+row['income 15k to 20k']+row['income 20k to 25k']+row['income 25k to 30k']+row['income 30k to 35k']+row['income 35k to 40k']+row['income 40k to 45k']+row['income 45k to 50k']+</v>
      </c>
      <c r="F10" t="s">
        <v>26</v>
      </c>
      <c r="G10" t="str">
        <f t="shared" si="3"/>
        <v>[row['10k less']+row['income 10k to 15k']+row['income 15k to 20k']+row['income 20k to 25k']+row['income 25k to 30k']+row['income 30k to 35k']+row['income 35k to 40k']+row['income 40k to 45k']+row['income 45k to 50k'],</v>
      </c>
      <c r="H10" t="str">
        <f t="shared" si="4"/>
        <v xml:space="preserve"> row['10k less']+row['income 10k to 15k']+row['income 15k to 20k']+row['income 20k to 25k']+row['income 25k to 30k']+row['income 30k to 35k']+row['income 35k to 40k']+row['income 40k to 45k'], 45]</v>
      </c>
      <c r="I10" t="str">
        <f t="shared" si="1"/>
        <v>[row['10k less']+row['income 10k to 15k']+row['income 15k to 20k']+row['income 20k to 25k']+row['income 25k to 30k']+row['income 30k to 35k']+row['income 35k to 40k']+row['income 40k to 45k']+row['income 45k to 50k'], row['10k less']+row['income 10k to 15k']+row['income 15k to 20k']+row['income 20k to 25k']+row['income 25k to 30k']+row['income 30k to 35k']+row['income 35k to 40k']+row['income 40k to 45k'], 45],</v>
      </c>
    </row>
    <row r="11" spans="1:9" x14ac:dyDescent="0.3">
      <c r="A11" t="s">
        <v>13</v>
      </c>
      <c r="B11">
        <v>50</v>
      </c>
      <c r="C11">
        <f t="shared" si="2"/>
        <v>55</v>
      </c>
      <c r="D11" t="str">
        <f>"row['"&amp;A11&amp;"']+"</f>
        <v>row['income 50k to 60k']+</v>
      </c>
      <c r="E11" t="str">
        <f>_xlfn.CONCAT(D$2:$D11)</f>
        <v>row['10k less']+row['income 10k to 15k']+row['income 15k to 20k']+row['income 20k to 25k']+row['income 25k to 30k']+row['income 30k to 35k']+row['income 35k to 40k']+row['income 40k to 45k']+row['income 45k to 50k']+row['income 50k to 60k']+</v>
      </c>
      <c r="F11" t="s">
        <v>27</v>
      </c>
      <c r="G11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60k'],</v>
      </c>
      <c r="H11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50k'], 50]</v>
      </c>
      <c r="I11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60k'], row['10k less']+row['income 10k to 15k']+row['income 15k to 20k']+row['income 20k to 25k']+row['income 25k to 30k']+row['income 30k to 35k']+row['income 35k to 40k']+row['income 40k to 45k']+row['income 45k to 50k'], 50],</v>
      </c>
    </row>
    <row r="12" spans="1:9" x14ac:dyDescent="0.3">
      <c r="A12" t="s">
        <v>15</v>
      </c>
      <c r="B12">
        <v>60</v>
      </c>
      <c r="C12">
        <f t="shared" si="2"/>
        <v>67.5</v>
      </c>
      <c r="D12" t="str">
        <f>"row['"&amp;A12&amp;"']+"</f>
        <v>row['income 60k to 75k']+</v>
      </c>
      <c r="E12" t="str">
        <f>_xlfn.CONCAT(D$2:$D12)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</v>
      </c>
      <c r="F12" t="s">
        <v>28</v>
      </c>
      <c r="G12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75k'],</v>
      </c>
      <c r="H12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60k'], 60]</v>
      </c>
      <c r="I12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75k'], row['10k less']+row['income 10k to 15k']+row['income 15k to 20k']+row['income 20k to 25k']+row['income 25k to 30k']+row['income 30k to 35k']+row['income 35k to 40k']+row['income 40k to 45k']+row['income 45k to 50k']+row['income 50k to 60k'], 60],</v>
      </c>
    </row>
    <row r="13" spans="1:9" x14ac:dyDescent="0.3">
      <c r="A13" t="s">
        <v>7</v>
      </c>
      <c r="B13">
        <v>75</v>
      </c>
      <c r="C13">
        <f t="shared" si="2"/>
        <v>87.5</v>
      </c>
      <c r="D13" t="str">
        <f>"row['"&amp;A13&amp;"']+"</f>
        <v>row['income 75k to 100k']+</v>
      </c>
      <c r="E13" t="str">
        <f>_xlfn.CONCAT(D$2:$D13)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</v>
      </c>
      <c r="F13" t="s">
        <v>29</v>
      </c>
      <c r="G13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100k'],</v>
      </c>
      <c r="H13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60k']+row['income 60k to 75k'], 75]</v>
      </c>
      <c r="I13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100k'], row['10k less']+row['income 10k to 15k']+row['income 15k to 20k']+row['income 20k to 25k']+row['income 25k to 30k']+row['income 30k to 35k']+row['income 35k to 40k']+row['income 40k to 45k']+row['income 45k to 50k']+row['income 50k to 60k']+row['income 60k to 75k'], 75],</v>
      </c>
    </row>
    <row r="14" spans="1:9" x14ac:dyDescent="0.3">
      <c r="A14" t="s">
        <v>0</v>
      </c>
      <c r="B14">
        <v>100</v>
      </c>
      <c r="C14">
        <f t="shared" si="2"/>
        <v>112.5</v>
      </c>
      <c r="D14" t="str">
        <f>"row['"&amp;A14&amp;"']+"</f>
        <v>row['income 100k to 125k']+</v>
      </c>
      <c r="E14" t="str">
        <f>_xlfn.CONCAT(D$2:$D14)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</v>
      </c>
      <c r="F14" t="s">
        <v>30</v>
      </c>
      <c r="G14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125k'],</v>
      </c>
      <c r="H14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100k'], 100]</v>
      </c>
      <c r="I14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125k'],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100k'], 100],</v>
      </c>
    </row>
    <row r="15" spans="1:9" x14ac:dyDescent="0.3">
      <c r="A15" t="s">
        <v>14</v>
      </c>
      <c r="B15">
        <v>125</v>
      </c>
      <c r="C15">
        <f t="shared" si="2"/>
        <v>137.5</v>
      </c>
      <c r="D15" t="str">
        <f>"row['"&amp;A15&amp;"']+"</f>
        <v>row['income 125k to 150k']+</v>
      </c>
      <c r="E15" t="str">
        <f>_xlfn.CONCAT(D$2:$D15)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</v>
      </c>
      <c r="F15" t="s">
        <v>31</v>
      </c>
      <c r="G15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150k'],</v>
      </c>
      <c r="H15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125k'], 125]</v>
      </c>
      <c r="I15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150k'],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125k'], 125],</v>
      </c>
    </row>
    <row r="16" spans="1:9" x14ac:dyDescent="0.3">
      <c r="A16" t="s">
        <v>3</v>
      </c>
      <c r="B16">
        <v>150</v>
      </c>
      <c r="C16">
        <f t="shared" si="2"/>
        <v>175</v>
      </c>
      <c r="D16" t="str">
        <f>"row['"&amp;A16&amp;"']+"</f>
        <v>row['income 150k to 200k']+</v>
      </c>
      <c r="E16" t="str">
        <f>_xlfn.CONCAT(D$2:$D16)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200k']+</v>
      </c>
      <c r="F16" t="s">
        <v>32</v>
      </c>
      <c r="G16" t="str">
        <f t="shared" si="3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200k'],</v>
      </c>
      <c r="H16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150k'], 150]</v>
      </c>
      <c r="I16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200k'],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150k'], 150],</v>
      </c>
    </row>
    <row r="17" spans="1:9" x14ac:dyDescent="0.3">
      <c r="A17" t="s">
        <v>10</v>
      </c>
      <c r="B17">
        <v>200</v>
      </c>
      <c r="C17">
        <v>300</v>
      </c>
      <c r="D17" t="str">
        <f>"row['"&amp;A17&amp;"']+"</f>
        <v>row['income 200k plus']+</v>
      </c>
      <c r="E17" t="str">
        <f>_xlfn.CONCAT(D$2:$D17)</f>
        <v>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200k']+row['income 200k plus']+</v>
      </c>
      <c r="F17" t="s">
        <v>32</v>
      </c>
      <c r="G17" t="str">
        <f t="shared" ref="G17" si="5">"["&amp;LEFT(E17,LEN(E17)-1)&amp;","</f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200k']+row['income 200k plus'],</v>
      </c>
      <c r="H17" t="str">
        <f t="shared" si="4"/>
        <v xml:space="preserve">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200k'], 200]</v>
      </c>
      <c r="I17" t="str">
        <f t="shared" si="1"/>
        <v>[row['10k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200k']+row['income 200k plus'], row['10k less']+row['income 10k to 15k']+row['income 15k to 20k']+row['income 20k to 25k']+row['income 25k to 30k']+row['income 30k to 35k']+row['income 35k to 40k']+row['income 40k to 45k']+row['income 45k to 50k']+row['income 50k to 60k']+row['income 60k to 75k']+row['income 75k to 100k']+row['income 100k to 125k']+row['income 125k to 150k']+row['income 150k to 200k'], 200],</v>
      </c>
    </row>
  </sheetData>
  <autoFilter ref="A1:A13" xr:uid="{C6A0152E-BAB7-41D9-A028-1B6F6F8575AE}">
    <sortState ref="A2:A13">
      <sortCondition ref="A1:A13"/>
    </sortState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6EAF5A-50DD-4790-8CA2-D7B2EDD434F9}">
  <dimension ref="A1:O49"/>
  <sheetViews>
    <sheetView workbookViewId="0">
      <selection activeCell="G6" sqref="G6"/>
    </sheetView>
  </sheetViews>
  <sheetFormatPr defaultRowHeight="14.4" x14ac:dyDescent="0.3"/>
  <cols>
    <col min="2" max="2" width="13.5546875" bestFit="1" customWidth="1"/>
    <col min="7" max="7" width="13.5546875" bestFit="1" customWidth="1"/>
    <col min="11" max="11" width="24.88671875" customWidth="1"/>
    <col min="12" max="12" width="57.5546875" customWidth="1"/>
    <col min="14" max="14" width="18.88671875" customWidth="1"/>
  </cols>
  <sheetData>
    <row r="1" spans="1:15" x14ac:dyDescent="0.3">
      <c r="G1" t="s">
        <v>61</v>
      </c>
      <c r="H1" t="s">
        <v>59</v>
      </c>
      <c r="I1" t="s">
        <v>60</v>
      </c>
    </row>
    <row r="2" spans="1:15" x14ac:dyDescent="0.3">
      <c r="A2" t="s">
        <v>34</v>
      </c>
      <c r="B2" t="s">
        <v>35</v>
      </c>
      <c r="C2">
        <v>4576661</v>
      </c>
      <c r="G2" t="s">
        <v>8</v>
      </c>
      <c r="H2">
        <v>10</v>
      </c>
      <c r="I2">
        <v>0</v>
      </c>
      <c r="J2">
        <f>AVERAGE(H2:I2)</f>
        <v>5</v>
      </c>
      <c r="K2" t="str">
        <f>"row['"&amp;G2&amp;"']+"</f>
        <v>row['10k less']+</v>
      </c>
      <c r="L2" t="str">
        <f>_xlfn.CONCAT($K2:K$2)</f>
        <v>row['10k less']+</v>
      </c>
      <c r="M2" t="str">
        <f>"["&amp;LEFT(L2,LEN(L2)-1)&amp;","</f>
        <v>[row['10k less'],</v>
      </c>
      <c r="N2" t="s">
        <v>33</v>
      </c>
      <c r="O2" t="str">
        <f>M2&amp;N2&amp;","</f>
        <v>[row['10k less'],1, 5],</v>
      </c>
    </row>
    <row r="3" spans="1:15" x14ac:dyDescent="0.3">
      <c r="A3" t="s">
        <v>36</v>
      </c>
      <c r="B3" t="s">
        <v>35</v>
      </c>
      <c r="C3">
        <v>235445</v>
      </c>
      <c r="G3" t="s">
        <v>40</v>
      </c>
      <c r="H3">
        <v>15</v>
      </c>
      <c r="I3">
        <v>10</v>
      </c>
      <c r="J3">
        <f t="shared" ref="J3:J25" si="0">AVERAGE(H3:I3)</f>
        <v>12.5</v>
      </c>
      <c r="K3" t="str">
        <f t="shared" ref="K3:K25" si="1">"row['"&amp;G3&amp;"']+"</f>
        <v>row['10k to 15k']+</v>
      </c>
      <c r="L3" t="str">
        <f>_xlfn.CONCAT($K$2:K3)</f>
        <v>row['10k less']+row['10k to 15k']+</v>
      </c>
      <c r="M3" t="str">
        <f t="shared" ref="M3:M25" si="2">"["&amp;LEFT(L3,LEN(L3)-1)&amp;","</f>
        <v>[row['10k less']+row['10k to 15k'],</v>
      </c>
      <c r="N3" t="str">
        <f>" "&amp;RIGHT(LEFT(M2,LEN(M2)-1),LEN(M2)-2)&amp;", "&amp;J3&amp;"]"</f>
        <v xml:space="preserve"> row['10k less'], 12.5]</v>
      </c>
      <c r="O3" t="str">
        <f t="shared" ref="O3:O25" si="3">M3&amp;N3&amp;","</f>
        <v>[row['10k less']+row['10k to 15k'], row['10k less'], 12.5],</v>
      </c>
    </row>
    <row r="4" spans="1:15" x14ac:dyDescent="0.3">
      <c r="A4" t="s">
        <v>34</v>
      </c>
      <c r="B4" t="s">
        <v>37</v>
      </c>
      <c r="C4">
        <v>8190665</v>
      </c>
      <c r="G4" t="s">
        <v>47</v>
      </c>
      <c r="H4">
        <v>20</v>
      </c>
      <c r="I4">
        <v>15</v>
      </c>
      <c r="J4">
        <f t="shared" si="0"/>
        <v>17.5</v>
      </c>
      <c r="K4" t="str">
        <f t="shared" si="1"/>
        <v>row['15k to 20k']+</v>
      </c>
      <c r="L4" t="str">
        <f>_xlfn.CONCAT($K$2:K4)</f>
        <v>row['10k less']+row['10k to 15k']+row['15k to 20k']+</v>
      </c>
      <c r="M4" t="str">
        <f t="shared" si="2"/>
        <v>[row['10k less']+row['10k to 15k']+row['15k to 20k'],</v>
      </c>
      <c r="N4" t="str">
        <f t="shared" ref="N4:N25" si="4">" "&amp;RIGHT(LEFT(M3,LEN(M3)-1),LEN(M3)-2)&amp;", "&amp;J4&amp;"]"</f>
        <v xml:space="preserve"> row['10k less']+row['10k to 15k'], 17.5]</v>
      </c>
      <c r="O4" t="str">
        <f t="shared" si="3"/>
        <v>[row['10k less']+row['10k to 15k']+row['15k to 20k'], row['10k less']+row['10k to 15k'], 17.5],</v>
      </c>
    </row>
    <row r="5" spans="1:15" x14ac:dyDescent="0.3">
      <c r="A5" t="s">
        <v>36</v>
      </c>
      <c r="B5" t="s">
        <v>37</v>
      </c>
      <c r="C5">
        <v>244289</v>
      </c>
      <c r="G5" t="s">
        <v>35</v>
      </c>
      <c r="H5">
        <v>25</v>
      </c>
      <c r="I5">
        <v>20</v>
      </c>
      <c r="J5">
        <f t="shared" si="0"/>
        <v>22.5</v>
      </c>
      <c r="K5" t="str">
        <f t="shared" si="1"/>
        <v>row['20k to 25k']+</v>
      </c>
      <c r="L5" t="str">
        <f>_xlfn.CONCAT($K$2:K5)</f>
        <v>row['10k less']+row['10k to 15k']+row['15k to 20k']+row['20k to 25k']+</v>
      </c>
      <c r="M5" t="str">
        <f t="shared" si="2"/>
        <v>[row['10k less']+row['10k to 15k']+row['15k to 20k']+row['20k to 25k'],</v>
      </c>
      <c r="N5" t="str">
        <f t="shared" si="4"/>
        <v xml:space="preserve"> row['10k less']+row['10k to 15k']+row['15k to 20k'], 22.5]</v>
      </c>
      <c r="O5" t="str">
        <f t="shared" si="3"/>
        <v>[row['10k less']+row['10k to 15k']+row['15k to 20k']+row['20k to 25k'], row['10k less']+row['10k to 15k']+row['15k to 20k'], 22.5],</v>
      </c>
    </row>
    <row r="6" spans="1:15" x14ac:dyDescent="0.3">
      <c r="A6" t="s">
        <v>34</v>
      </c>
      <c r="B6" t="s">
        <v>38</v>
      </c>
      <c r="C6">
        <v>54658629</v>
      </c>
      <c r="G6" t="s">
        <v>41</v>
      </c>
      <c r="H6">
        <v>30</v>
      </c>
      <c r="I6">
        <v>25</v>
      </c>
      <c r="J6">
        <f t="shared" si="0"/>
        <v>27.5</v>
      </c>
      <c r="K6" t="str">
        <f t="shared" si="1"/>
        <v>row['25k to 30k']+</v>
      </c>
      <c r="L6" t="str">
        <f>_xlfn.CONCAT($K$2:K6)</f>
        <v>row['10k less']+row['10k to 15k']+row['15k to 20k']+row['20k to 25k']+row['25k to 30k']+</v>
      </c>
      <c r="M6" t="str">
        <f t="shared" si="2"/>
        <v>[row['10k less']+row['10k to 15k']+row['15k to 20k']+row['20k to 25k']+row['25k to 30k'],</v>
      </c>
      <c r="N6" t="str">
        <f t="shared" si="4"/>
        <v xml:space="preserve"> row['10k less']+row['10k to 15k']+row['15k to 20k']+row['20k to 25k'], 27.5]</v>
      </c>
      <c r="O6" t="str">
        <f t="shared" si="3"/>
        <v>[row['10k less']+row['10k to 15k']+row['15k to 20k']+row['20k to 25k']+row['25k to 30k'], row['10k less']+row['10k to 15k']+row['15k to 20k']+row['20k to 25k'], 27.5],</v>
      </c>
    </row>
    <row r="7" spans="1:15" x14ac:dyDescent="0.3">
      <c r="A7" t="s">
        <v>36</v>
      </c>
      <c r="B7" t="s">
        <v>38</v>
      </c>
      <c r="C7">
        <v>1227030</v>
      </c>
      <c r="G7" t="s">
        <v>51</v>
      </c>
      <c r="H7">
        <v>35</v>
      </c>
      <c r="I7">
        <v>30</v>
      </c>
      <c r="J7">
        <f t="shared" si="0"/>
        <v>32.5</v>
      </c>
      <c r="K7" t="str">
        <f t="shared" si="1"/>
        <v>row['30k to 35k']+</v>
      </c>
      <c r="L7" t="str">
        <f>_xlfn.CONCAT($K$2:K7)</f>
        <v>row['10k less']+row['10k to 15k']+row['15k to 20k']+row['20k to 25k']+row['25k to 30k']+row['30k to 35k']+</v>
      </c>
      <c r="M7" t="str">
        <f t="shared" si="2"/>
        <v>[row['10k less']+row['10k to 15k']+row['15k to 20k']+row['20k to 25k']+row['25k to 30k']+row['30k to 35k'],</v>
      </c>
      <c r="N7" t="str">
        <f t="shared" si="4"/>
        <v xml:space="preserve"> row['10k less']+row['10k to 15k']+row['15k to 20k']+row['20k to 25k']+row['25k to 30k'], 32.5]</v>
      </c>
      <c r="O7" t="str">
        <f t="shared" si="3"/>
        <v>[row['10k less']+row['10k to 15k']+row['15k to 20k']+row['20k to 25k']+row['25k to 30k']+row['30k to 35k'], row['10k less']+row['10k to 15k']+row['15k to 20k']+row['20k to 25k']+row['25k to 30k'], 32.5],</v>
      </c>
    </row>
    <row r="8" spans="1:15" x14ac:dyDescent="0.3">
      <c r="A8" t="s">
        <v>34</v>
      </c>
      <c r="B8" t="s">
        <v>39</v>
      </c>
      <c r="C8">
        <v>16663103</v>
      </c>
      <c r="G8" t="s">
        <v>55</v>
      </c>
      <c r="H8">
        <v>40</v>
      </c>
      <c r="I8">
        <v>35</v>
      </c>
      <c r="J8">
        <f t="shared" si="0"/>
        <v>37.5</v>
      </c>
      <c r="K8" t="str">
        <f t="shared" si="1"/>
        <v>row['35k to 40k']+</v>
      </c>
      <c r="L8" t="str">
        <f>_xlfn.CONCAT($K$2:K8)</f>
        <v>row['10k less']+row['10k to 15k']+row['15k to 20k']+row['20k to 25k']+row['25k to 30k']+row['30k to 35k']+row['35k to 40k']+</v>
      </c>
      <c r="M8" t="str">
        <f t="shared" si="2"/>
        <v>[row['10k less']+row['10k to 15k']+row['15k to 20k']+row['20k to 25k']+row['25k to 30k']+row['30k to 35k']+row['35k to 40k'],</v>
      </c>
      <c r="N8" t="str">
        <f t="shared" si="4"/>
        <v xml:space="preserve"> row['10k less']+row['10k to 15k']+row['15k to 20k']+row['20k to 25k']+row['25k to 30k']+row['30k to 35k'], 37.5]</v>
      </c>
      <c r="O8" t="str">
        <f t="shared" si="3"/>
        <v>[row['10k less']+row['10k to 15k']+row['15k to 20k']+row['20k to 25k']+row['25k to 30k']+row['30k to 35k']+row['35k to 40k'], row['10k less']+row['10k to 15k']+row['15k to 20k']+row['20k to 25k']+row['25k to 30k']+row['30k to 35k'], 37.5],</v>
      </c>
    </row>
    <row r="9" spans="1:15" x14ac:dyDescent="0.3">
      <c r="A9" t="s">
        <v>36</v>
      </c>
      <c r="B9" t="s">
        <v>39</v>
      </c>
      <c r="C9">
        <v>639269</v>
      </c>
      <c r="G9" t="s">
        <v>53</v>
      </c>
      <c r="H9">
        <v>50</v>
      </c>
      <c r="I9">
        <v>40</v>
      </c>
      <c r="J9">
        <f t="shared" si="0"/>
        <v>45</v>
      </c>
      <c r="K9" t="str">
        <f t="shared" si="1"/>
        <v>row['40k to 50k']+</v>
      </c>
      <c r="L9" t="str">
        <f>_xlfn.CONCAT($K$2:K9)</f>
        <v>row['10k less']+row['10k to 15k']+row['15k to 20k']+row['20k to 25k']+row['25k to 30k']+row['30k to 35k']+row['35k to 40k']+row['40k to 50k']+</v>
      </c>
      <c r="M9" t="str">
        <f t="shared" si="2"/>
        <v>[row['10k less']+row['10k to 15k']+row['15k to 20k']+row['20k to 25k']+row['25k to 30k']+row['30k to 35k']+row['35k to 40k']+row['40k to 50k'],</v>
      </c>
      <c r="N9" t="str">
        <f t="shared" si="4"/>
        <v xml:space="preserve"> row['10k less']+row['10k to 15k']+row['15k to 20k']+row['20k to 25k']+row['25k to 30k']+row['30k to 35k']+row['35k to 40k'], 45]</v>
      </c>
      <c r="O9" t="str">
        <f t="shared" si="3"/>
        <v>[row['10k less']+row['10k to 15k']+row['15k to 20k']+row['20k to 25k']+row['25k to 30k']+row['30k to 35k']+row['35k to 40k']+row['40k to 50k'], row['10k less']+row['10k to 15k']+row['15k to 20k']+row['20k to 25k']+row['25k to 30k']+row['30k to 35k']+row['35k to 40k'], 45],</v>
      </c>
    </row>
    <row r="10" spans="1:15" x14ac:dyDescent="0.3">
      <c r="A10" t="s">
        <v>34</v>
      </c>
      <c r="B10" t="s">
        <v>40</v>
      </c>
      <c r="C10">
        <v>4901827</v>
      </c>
      <c r="G10" t="s">
        <v>58</v>
      </c>
      <c r="H10">
        <v>60</v>
      </c>
      <c r="I10">
        <v>50</v>
      </c>
      <c r="J10">
        <f t="shared" si="0"/>
        <v>55</v>
      </c>
      <c r="K10" t="str">
        <f t="shared" si="1"/>
        <v>row['50k to 60k']+</v>
      </c>
      <c r="L10" t="str">
        <f>_xlfn.CONCAT($K$2:K10)</f>
        <v>row['10k less']+row['10k to 15k']+row['15k to 20k']+row['20k to 25k']+row['25k to 30k']+row['30k to 35k']+row['35k to 40k']+row['40k to 50k']+row['50k to 60k']+</v>
      </c>
      <c r="M10" t="str">
        <f t="shared" si="2"/>
        <v>[row['10k less']+row['10k to 15k']+row['15k to 20k']+row['20k to 25k']+row['25k to 30k']+row['30k to 35k']+row['35k to 40k']+row['40k to 50k']+row['50k to 60k'],</v>
      </c>
      <c r="N10" t="str">
        <f t="shared" si="4"/>
        <v xml:space="preserve"> row['10k less']+row['10k to 15k']+row['15k to 20k']+row['20k to 25k']+row['25k to 30k']+row['30k to 35k']+row['35k to 40k']+row['40k to 50k'], 55]</v>
      </c>
      <c r="O10" t="str">
        <f t="shared" si="3"/>
        <v>[row['10k less']+row['10k to 15k']+row['15k to 20k']+row['20k to 25k']+row['25k to 30k']+row['30k to 35k']+row['35k to 40k']+row['40k to 50k']+row['50k to 60k'], row['10k less']+row['10k to 15k']+row['15k to 20k']+row['20k to 25k']+row['25k to 30k']+row['30k to 35k']+row['35k to 40k']+row['40k to 50k'], 55],</v>
      </c>
    </row>
    <row r="11" spans="1:15" x14ac:dyDescent="0.3">
      <c r="A11" t="s">
        <v>34</v>
      </c>
      <c r="B11" t="s">
        <v>41</v>
      </c>
      <c r="C11">
        <v>4186042</v>
      </c>
      <c r="G11" t="s">
        <v>56</v>
      </c>
      <c r="H11">
        <v>70</v>
      </c>
      <c r="I11">
        <v>60</v>
      </c>
      <c r="J11">
        <f t="shared" si="0"/>
        <v>65</v>
      </c>
      <c r="K11" t="str">
        <f t="shared" si="1"/>
        <v>row['60k to 70k']+</v>
      </c>
      <c r="L11" t="str">
        <f>_xlfn.CONCAT($K$2:K11)</f>
        <v>row['10k less']+row['10k to 15k']+row['15k to 20k']+row['20k to 25k']+row['25k to 30k']+row['30k to 35k']+row['35k to 40k']+row['40k to 50k']+row['50k to 60k']+row['60k to 70k']+</v>
      </c>
      <c r="M11" t="str">
        <f t="shared" si="2"/>
        <v>[row['10k less']+row['10k to 15k']+row['15k to 20k']+row['20k to 25k']+row['25k to 30k']+row['30k to 35k']+row['35k to 40k']+row['40k to 50k']+row['50k to 60k']+row['60k to 70k'],</v>
      </c>
      <c r="N11" t="str">
        <f t="shared" si="4"/>
        <v xml:space="preserve"> row['10k less']+row['10k to 15k']+row['15k to 20k']+row['20k to 25k']+row['25k to 30k']+row['30k to 35k']+row['35k to 40k']+row['40k to 50k']+row['50k to 60k'], 65]</v>
      </c>
      <c r="O11" t="str">
        <f t="shared" si="3"/>
        <v>[row['10k less']+row['10k to 15k']+row['15k to 20k']+row['20k to 25k']+row['25k to 30k']+row['30k to 35k']+row['35k to 40k']+row['40k to 50k']+row['50k to 60k']+row['60k to 70k'], row['10k less']+row['10k to 15k']+row['15k to 20k']+row['20k to 25k']+row['25k to 30k']+row['30k to 35k']+row['35k to 40k']+row['40k to 50k']+row['50k to 60k'], 65],</v>
      </c>
    </row>
    <row r="12" spans="1:15" x14ac:dyDescent="0.3">
      <c r="A12" t="s">
        <v>36</v>
      </c>
      <c r="B12" t="s">
        <v>40</v>
      </c>
      <c r="C12">
        <v>227103</v>
      </c>
      <c r="G12" t="s">
        <v>39</v>
      </c>
      <c r="H12">
        <v>80</v>
      </c>
      <c r="I12">
        <v>70</v>
      </c>
      <c r="J12">
        <f t="shared" si="0"/>
        <v>75</v>
      </c>
      <c r="K12" t="str">
        <f t="shared" si="1"/>
        <v>row['70k to 80k']+</v>
      </c>
      <c r="L12" t="str">
        <f>_xlfn.CONCAT($K$2:K12)</f>
        <v>row['10k less']+row['10k to 15k']+row['15k to 20k']+row['20k to 25k']+row['25k to 30k']+row['30k to 35k']+row['35k to 40k']+row['40k to 50k']+row['50k to 60k']+row['60k to 70k']+row['70k to 80k']+</v>
      </c>
      <c r="M12" t="str">
        <f t="shared" si="2"/>
        <v>[row['10k less']+row['10k to 15k']+row['15k to 20k']+row['20k to 25k']+row['25k to 30k']+row['30k to 35k']+row['35k to 40k']+row['40k to 50k']+row['50k to 60k']+row['60k to 70k']+row['70k to 80k'],</v>
      </c>
      <c r="N12" t="str">
        <f t="shared" si="4"/>
        <v xml:space="preserve"> row['10k less']+row['10k to 15k']+row['15k to 20k']+row['20k to 25k']+row['25k to 30k']+row['30k to 35k']+row['35k to 40k']+row['40k to 50k']+row['50k to 60k']+row['60k to 70k'], 75]</v>
      </c>
      <c r="O12" t="str">
        <f t="shared" si="3"/>
        <v>[row['10k less']+row['10k to 15k']+row['15k to 20k']+row['20k to 25k']+row['25k to 30k']+row['30k to 35k']+row['35k to 40k']+row['40k to 50k']+row['50k to 60k']+row['60k to 70k']+row['70k to 80k'], row['10k less']+row['10k to 15k']+row['15k to 20k']+row['20k to 25k']+row['25k to 30k']+row['30k to 35k']+row['35k to 40k']+row['40k to 50k']+row['50k to 60k']+row['60k to 70k'], 75],</v>
      </c>
    </row>
    <row r="13" spans="1:15" x14ac:dyDescent="0.3">
      <c r="A13" t="s">
        <v>36</v>
      </c>
      <c r="B13" t="s">
        <v>41</v>
      </c>
      <c r="C13">
        <v>259376</v>
      </c>
      <c r="G13" t="s">
        <v>49</v>
      </c>
      <c r="H13">
        <v>90</v>
      </c>
      <c r="I13">
        <v>80</v>
      </c>
      <c r="J13">
        <f t="shared" si="0"/>
        <v>85</v>
      </c>
      <c r="K13" t="str">
        <f t="shared" si="1"/>
        <v>row['80k to 90k']+</v>
      </c>
      <c r="L13" t="str">
        <f>_xlfn.CONCAT($K$2:K13)</f>
        <v>row['10k less']+row['10k to 15k']+row['15k to 20k']+row['20k to 25k']+row['25k to 30k']+row['30k to 35k']+row['35k to 40k']+row['40k to 50k']+row['50k to 60k']+row['60k to 70k']+row['70k to 80k']+row['80k to 90k']+</v>
      </c>
      <c r="M13" t="str">
        <f t="shared" si="2"/>
        <v>[row['10k less']+row['10k to 15k']+row['15k to 20k']+row['20k to 25k']+row['25k to 30k']+row['30k to 35k']+row['35k to 40k']+row['40k to 50k']+row['50k to 60k']+row['60k to 70k']+row['70k to 80k']+row['80k to 90k'],</v>
      </c>
      <c r="N13" t="str">
        <f t="shared" si="4"/>
        <v xml:space="preserve"> row['10k less']+row['10k to 15k']+row['15k to 20k']+row['20k to 25k']+row['25k to 30k']+row['30k to 35k']+row['35k to 40k']+row['40k to 50k']+row['50k to 60k']+row['60k to 70k']+row['70k to 80k'], 85]</v>
      </c>
      <c r="O13" t="str">
        <f t="shared" si="3"/>
        <v>[row['10k less']+row['10k to 15k']+row['15k to 20k']+row['20k to 25k']+row['25k to 30k']+row['30k to 35k']+row['35k to 40k']+row['40k to 50k']+row['50k to 60k']+row['60k to 70k']+row['70k to 80k']+row['80k to 90k'], row['10k less']+row['10k to 15k']+row['15k to 20k']+row['20k to 25k']+row['25k to 30k']+row['30k to 35k']+row['35k to 40k']+row['40k to 50k']+row['50k to 60k']+row['60k to 70k']+row['70k to 80k'], 85],</v>
      </c>
    </row>
    <row r="14" spans="1:15" x14ac:dyDescent="0.3">
      <c r="A14" t="s">
        <v>34</v>
      </c>
      <c r="B14" t="s">
        <v>42</v>
      </c>
      <c r="C14">
        <v>12473836</v>
      </c>
      <c r="G14" t="s">
        <v>57</v>
      </c>
      <c r="H14">
        <v>100</v>
      </c>
      <c r="I14">
        <v>90</v>
      </c>
      <c r="J14">
        <f t="shared" si="0"/>
        <v>95</v>
      </c>
      <c r="K14" t="str">
        <f t="shared" si="1"/>
        <v>row['90k to 100k']+</v>
      </c>
      <c r="L14" t="str">
        <f>_xlfn.CONCAT($K$2:K14)</f>
        <v>row['10k less']+row['10k to 15k']+row['15k to 20k']+row['20k to 25k']+row['25k to 30k']+row['30k to 35k']+row['35k to 40k']+row['40k to 50k']+row['50k to 60k']+row['60k to 70k']+row['70k to 80k']+row['80k to 90k']+row['90k to 100k']+</v>
      </c>
      <c r="M14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100k'],</v>
      </c>
      <c r="N14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90k'], 95]</v>
      </c>
      <c r="O14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100k'], row['10k less']+row['10k to 15k']+row['15k to 20k']+row['20k to 25k']+row['25k to 30k']+row['30k to 35k']+row['35k to 40k']+row['40k to 50k']+row['50k to 60k']+row['60k to 70k']+row['70k to 80k']+row['80k to 90k'], 95],</v>
      </c>
    </row>
    <row r="15" spans="1:15" x14ac:dyDescent="0.3">
      <c r="A15" t="s">
        <v>36</v>
      </c>
      <c r="B15" t="s">
        <v>42</v>
      </c>
      <c r="C15">
        <v>283370</v>
      </c>
      <c r="G15" t="s">
        <v>44</v>
      </c>
      <c r="H15">
        <v>125</v>
      </c>
      <c r="I15">
        <v>100</v>
      </c>
      <c r="J15">
        <f t="shared" si="0"/>
        <v>112.5</v>
      </c>
      <c r="K15" t="str">
        <f t="shared" si="1"/>
        <v>row['100k to 125k']+</v>
      </c>
      <c r="L15" t="str">
        <f>_xlfn.CONCAT($K$2:K15)</f>
        <v>row['10k less']+row['10k to 15k']+row['15k to 20k']+row['20k to 25k']+row['25k to 30k']+row['30k to 35k']+row['35k to 40k']+row['40k to 50k']+row['50k to 60k']+row['60k to 70k']+row['70k to 80k']+row['80k to 90k']+row['90k to 100k']+row['100k to 125k']+</v>
      </c>
      <c r="M15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125k'],</v>
      </c>
      <c r="N15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100k'], 112.5]</v>
      </c>
      <c r="O15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125k'], row['10k less']+row['10k to 15k']+row['15k to 20k']+row['20k to 25k']+row['25k to 30k']+row['30k to 35k']+row['35k to 40k']+row['40k to 50k']+row['50k to 60k']+row['60k to 70k']+row['70k to 80k']+row['80k to 90k']+row['90k to 100k'], 112.5],</v>
      </c>
    </row>
    <row r="16" spans="1:15" x14ac:dyDescent="0.3">
      <c r="A16" t="s">
        <v>34</v>
      </c>
      <c r="B16" t="s">
        <v>43</v>
      </c>
      <c r="C16">
        <v>39162249</v>
      </c>
      <c r="G16" t="s">
        <v>43</v>
      </c>
      <c r="H16">
        <v>150</v>
      </c>
      <c r="I16">
        <v>125</v>
      </c>
      <c r="J16">
        <f t="shared" si="0"/>
        <v>137.5</v>
      </c>
      <c r="K16" t="str">
        <f t="shared" si="1"/>
        <v>row['125k to 150k']+</v>
      </c>
      <c r="L16" t="str">
        <f>_xlfn.CONCAT($K$2:K16)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</v>
      </c>
      <c r="M16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150k'],</v>
      </c>
      <c r="N16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125k'], 137.5]</v>
      </c>
      <c r="O16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150k'], row['10k less']+row['10k to 15k']+row['15k to 20k']+row['20k to 25k']+row['25k to 30k']+row['30k to 35k']+row['35k to 40k']+row['40k to 50k']+row['50k to 60k']+row['60k to 70k']+row['70k to 80k']+row['80k to 90k']+row['90k to 100k']+row['100k to 125k'], 137.5],</v>
      </c>
    </row>
    <row r="17" spans="1:15" x14ac:dyDescent="0.3">
      <c r="A17" t="s">
        <v>36</v>
      </c>
      <c r="B17" t="s">
        <v>43</v>
      </c>
      <c r="C17">
        <v>1214902</v>
      </c>
      <c r="G17" t="s">
        <v>50</v>
      </c>
      <c r="H17">
        <v>175</v>
      </c>
      <c r="I17">
        <v>150</v>
      </c>
      <c r="J17">
        <f t="shared" si="0"/>
        <v>162.5</v>
      </c>
      <c r="K17" t="str">
        <f t="shared" si="1"/>
        <v>row['150k to 175k']+</v>
      </c>
      <c r="L17" t="str">
        <f>_xlfn.CONCAT($K$2:K17)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</v>
      </c>
      <c r="M17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175k'],</v>
      </c>
      <c r="N17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150k'], 162.5]</v>
      </c>
      <c r="O17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175k'], row['10k less']+row['10k to 15k']+row['15k to 20k']+row['20k to 25k']+row['25k to 30k']+row['30k to 35k']+row['35k to 40k']+row['40k to 50k']+row['50k to 60k']+row['60k to 70k']+row['70k to 80k']+row['80k to 90k']+row['90k to 100k']+row['100k to 125k']+row['125k to 150k'], 162.5],</v>
      </c>
    </row>
    <row r="18" spans="1:15" x14ac:dyDescent="0.3">
      <c r="A18" t="s">
        <v>34</v>
      </c>
      <c r="B18" t="s">
        <v>44</v>
      </c>
      <c r="C18">
        <v>44172115</v>
      </c>
      <c r="G18" t="s">
        <v>54</v>
      </c>
      <c r="H18">
        <v>200</v>
      </c>
      <c r="I18">
        <v>175</v>
      </c>
      <c r="J18">
        <f t="shared" si="0"/>
        <v>187.5</v>
      </c>
      <c r="K18" t="str">
        <f t="shared" si="1"/>
        <v>row['175k to 200k']+</v>
      </c>
      <c r="L18" t="str">
        <f>_xlfn.CONCAT($K$2:K18)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</v>
      </c>
      <c r="M18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200k'],</v>
      </c>
      <c r="N18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175k'], 187.5]</v>
      </c>
      <c r="O18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175k'], 187.5],</v>
      </c>
    </row>
    <row r="19" spans="1:15" x14ac:dyDescent="0.3">
      <c r="A19" t="s">
        <v>36</v>
      </c>
      <c r="B19" t="s">
        <v>44</v>
      </c>
      <c r="C19">
        <v>1273389</v>
      </c>
      <c r="G19" t="s">
        <v>38</v>
      </c>
      <c r="H19">
        <v>250</v>
      </c>
      <c r="I19">
        <v>200</v>
      </c>
      <c r="J19">
        <f t="shared" si="0"/>
        <v>225</v>
      </c>
      <c r="K19" t="str">
        <f t="shared" si="1"/>
        <v>row['200k to 250k']+</v>
      </c>
      <c r="L19" t="str">
        <f>_xlfn.CONCAT($K$2:K19)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</v>
      </c>
      <c r="M19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250k'],</v>
      </c>
      <c r="N19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200k'], 225]</v>
      </c>
      <c r="O19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200k'], 225],</v>
      </c>
    </row>
    <row r="20" spans="1:15" x14ac:dyDescent="0.3">
      <c r="A20" t="s">
        <v>34</v>
      </c>
      <c r="B20" t="s">
        <v>45</v>
      </c>
      <c r="C20">
        <v>42013994</v>
      </c>
      <c r="G20" t="s">
        <v>45</v>
      </c>
      <c r="H20">
        <v>300</v>
      </c>
      <c r="I20">
        <v>250</v>
      </c>
      <c r="J20">
        <f t="shared" si="0"/>
        <v>275</v>
      </c>
      <c r="K20" t="str">
        <f t="shared" si="1"/>
        <v>row['250k to 300k']+</v>
      </c>
      <c r="L20" t="str">
        <f>_xlfn.CONCAT($K$2:K20)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</v>
      </c>
      <c r="M20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300k'],</v>
      </c>
      <c r="N20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250k'], 275]</v>
      </c>
      <c r="O20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250k'], 275],</v>
      </c>
    </row>
    <row r="21" spans="1:15" x14ac:dyDescent="0.3">
      <c r="A21" t="s">
        <v>34</v>
      </c>
      <c r="B21" t="s">
        <v>46</v>
      </c>
      <c r="C21">
        <v>55000217</v>
      </c>
      <c r="G21" t="s">
        <v>46</v>
      </c>
      <c r="H21">
        <v>400</v>
      </c>
      <c r="I21">
        <v>300</v>
      </c>
      <c r="J21">
        <f t="shared" si="0"/>
        <v>350</v>
      </c>
      <c r="K21" t="str">
        <f t="shared" si="1"/>
        <v>row['300k to 400k']+</v>
      </c>
      <c r="L21" t="str">
        <f>_xlfn.CONCAT($K$2:K21)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</v>
      </c>
      <c r="M21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400k'],</v>
      </c>
      <c r="N21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300k'], 350]</v>
      </c>
      <c r="O21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300k'], 350],</v>
      </c>
    </row>
    <row r="22" spans="1:15" x14ac:dyDescent="0.3">
      <c r="A22" t="s">
        <v>36</v>
      </c>
      <c r="B22" t="s">
        <v>45</v>
      </c>
      <c r="C22">
        <v>888322</v>
      </c>
      <c r="G22" t="s">
        <v>52</v>
      </c>
      <c r="H22">
        <v>500</v>
      </c>
      <c r="I22">
        <v>400</v>
      </c>
      <c r="J22">
        <f t="shared" si="0"/>
        <v>450</v>
      </c>
      <c r="K22" t="str">
        <f t="shared" si="1"/>
        <v>row['400k to 500k']+</v>
      </c>
      <c r="L22" t="str">
        <f>_xlfn.CONCAT($K$2:K22)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</v>
      </c>
      <c r="M22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500k'],</v>
      </c>
      <c r="N22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400k'], 450]</v>
      </c>
      <c r="O22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400k'], 450],</v>
      </c>
    </row>
    <row r="23" spans="1:15" x14ac:dyDescent="0.3">
      <c r="A23" t="s">
        <v>36</v>
      </c>
      <c r="B23" t="s">
        <v>46</v>
      </c>
      <c r="C23">
        <v>1079208</v>
      </c>
      <c r="G23" t="s">
        <v>48</v>
      </c>
      <c r="H23">
        <v>750</v>
      </c>
      <c r="I23">
        <v>500</v>
      </c>
      <c r="J23">
        <f t="shared" si="0"/>
        <v>625</v>
      </c>
      <c r="K23" t="str">
        <f t="shared" si="1"/>
        <v>row['500k to 750k']+</v>
      </c>
      <c r="L23" t="str">
        <f>_xlfn.CONCAT($K$2:K23)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</v>
      </c>
      <c r="M23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750k'],</v>
      </c>
      <c r="N23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500k'], 625]</v>
      </c>
      <c r="O23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500k'], 625],</v>
      </c>
    </row>
    <row r="24" spans="1:15" x14ac:dyDescent="0.3">
      <c r="A24" t="s">
        <v>34</v>
      </c>
      <c r="B24" t="s">
        <v>8</v>
      </c>
      <c r="C24">
        <v>9776325</v>
      </c>
      <c r="G24" t="s">
        <v>42</v>
      </c>
      <c r="H24">
        <v>1000</v>
      </c>
      <c r="I24">
        <v>750</v>
      </c>
      <c r="J24">
        <f t="shared" si="0"/>
        <v>875</v>
      </c>
      <c r="K24" t="str">
        <f t="shared" si="1"/>
        <v>row['750k to 1000k']+</v>
      </c>
      <c r="L24" t="str">
        <f>_xlfn.CONCAT($K$2:K24)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1000k']+</v>
      </c>
      <c r="M24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1000k'],</v>
      </c>
      <c r="N24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750k'], 875]</v>
      </c>
      <c r="O24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750k'], 875],</v>
      </c>
    </row>
    <row r="25" spans="1:15" x14ac:dyDescent="0.3">
      <c r="A25" t="s">
        <v>36</v>
      </c>
      <c r="B25" t="s">
        <v>8</v>
      </c>
      <c r="C25">
        <v>398646</v>
      </c>
      <c r="G25" t="s">
        <v>37</v>
      </c>
      <c r="H25">
        <v>1500</v>
      </c>
      <c r="I25">
        <v>1000</v>
      </c>
      <c r="J25">
        <f t="shared" si="0"/>
        <v>1250</v>
      </c>
      <c r="K25" t="str">
        <f t="shared" si="1"/>
        <v>row['1000k to 1500k']+</v>
      </c>
      <c r="L25" t="str">
        <f>_xlfn.CONCAT($K$2:K25)</f>
        <v>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1000k']+row['1000k to 1500k']+</v>
      </c>
      <c r="M25" t="str">
        <f t="shared" si="2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1000k']+row['1000k to 1500k'],</v>
      </c>
      <c r="N25" t="str">
        <f t="shared" si="4"/>
        <v xml:space="preserve">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1000k'], 1250]</v>
      </c>
      <c r="O25" t="str">
        <f t="shared" si="3"/>
        <v>[row['10k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1000k']+row['1000k to 1500k'], row['10k less']+row['10k to 15k']+row['15k to 20k']+row['20k to 25k']+row['25k to 30k']+row['30k to 35k']+row['35k to 40k']+row['40k to 50k']+row['50k to 60k']+row['60k to 70k']+row['70k to 80k']+row['80k to 90k']+row['90k to 100k']+row['100k to 125k']+row['125k to 150k']+row['150k to 175k']+row['175k to 200k']+row['200k to 250k']+row['250k to 300k']+row['300k to 400k']+row['400k to 500k']+row['500k to 750k']+row['750k to 1000k'], 1250],</v>
      </c>
    </row>
    <row r="26" spans="1:15" x14ac:dyDescent="0.3">
      <c r="A26" t="s">
        <v>34</v>
      </c>
      <c r="B26" t="s">
        <v>47</v>
      </c>
      <c r="C26">
        <v>4350840</v>
      </c>
    </row>
    <row r="27" spans="1:15" x14ac:dyDescent="0.3">
      <c r="A27" t="s">
        <v>36</v>
      </c>
      <c r="B27" t="s">
        <v>47</v>
      </c>
      <c r="C27">
        <v>223481</v>
      </c>
    </row>
    <row r="28" spans="1:15" x14ac:dyDescent="0.3">
      <c r="A28" t="s">
        <v>34</v>
      </c>
      <c r="B28" t="s">
        <v>48</v>
      </c>
      <c r="C28">
        <v>33607830</v>
      </c>
    </row>
    <row r="29" spans="1:15" x14ac:dyDescent="0.3">
      <c r="A29" t="s">
        <v>34</v>
      </c>
      <c r="B29" t="s">
        <v>49</v>
      </c>
      <c r="C29">
        <v>19708986</v>
      </c>
    </row>
    <row r="30" spans="1:15" x14ac:dyDescent="0.3">
      <c r="A30" t="s">
        <v>36</v>
      </c>
      <c r="B30" t="s">
        <v>48</v>
      </c>
      <c r="C30">
        <v>681320</v>
      </c>
    </row>
    <row r="31" spans="1:15" x14ac:dyDescent="0.3">
      <c r="A31" t="s">
        <v>36</v>
      </c>
      <c r="B31" t="s">
        <v>49</v>
      </c>
      <c r="C31">
        <v>671831</v>
      </c>
    </row>
    <row r="32" spans="1:15" x14ac:dyDescent="0.3">
      <c r="A32" t="s">
        <v>34</v>
      </c>
      <c r="B32" t="s">
        <v>50</v>
      </c>
      <c r="C32">
        <v>46855005</v>
      </c>
    </row>
    <row r="33" spans="1:3" x14ac:dyDescent="0.3">
      <c r="A33" t="s">
        <v>36</v>
      </c>
      <c r="B33" t="s">
        <v>50</v>
      </c>
      <c r="C33">
        <v>1098902</v>
      </c>
    </row>
    <row r="34" spans="1:3" x14ac:dyDescent="0.3">
      <c r="A34" t="s">
        <v>34</v>
      </c>
      <c r="B34" t="s">
        <v>51</v>
      </c>
      <c r="C34">
        <v>5177369</v>
      </c>
    </row>
    <row r="35" spans="1:3" x14ac:dyDescent="0.3">
      <c r="A35" t="s">
        <v>36</v>
      </c>
      <c r="B35" t="s">
        <v>51</v>
      </c>
      <c r="C35">
        <v>271711</v>
      </c>
    </row>
    <row r="36" spans="1:3" x14ac:dyDescent="0.3">
      <c r="A36" t="s">
        <v>34</v>
      </c>
      <c r="B36" t="s">
        <v>52</v>
      </c>
      <c r="C36">
        <v>29985332</v>
      </c>
    </row>
    <row r="37" spans="1:3" x14ac:dyDescent="0.3">
      <c r="A37" t="s">
        <v>34</v>
      </c>
      <c r="B37" t="s">
        <v>53</v>
      </c>
      <c r="C37">
        <v>9967982</v>
      </c>
    </row>
    <row r="38" spans="1:3" x14ac:dyDescent="0.3">
      <c r="A38" t="s">
        <v>36</v>
      </c>
      <c r="B38" t="s">
        <v>52</v>
      </c>
      <c r="C38">
        <v>606194</v>
      </c>
    </row>
    <row r="39" spans="1:3" x14ac:dyDescent="0.3">
      <c r="A39" t="s">
        <v>36</v>
      </c>
      <c r="B39" t="s">
        <v>53</v>
      </c>
      <c r="C39">
        <v>536471</v>
      </c>
    </row>
    <row r="40" spans="1:3" x14ac:dyDescent="0.3">
      <c r="A40" t="s">
        <v>34</v>
      </c>
      <c r="B40" t="s">
        <v>54</v>
      </c>
      <c r="C40">
        <v>32304238</v>
      </c>
    </row>
    <row r="41" spans="1:3" x14ac:dyDescent="0.3">
      <c r="A41" t="s">
        <v>36</v>
      </c>
      <c r="B41" t="s">
        <v>54</v>
      </c>
      <c r="C41">
        <v>856109</v>
      </c>
    </row>
    <row r="42" spans="1:3" x14ac:dyDescent="0.3">
      <c r="A42" t="s">
        <v>34</v>
      </c>
      <c r="B42" t="s">
        <v>55</v>
      </c>
      <c r="C42">
        <v>3859373</v>
      </c>
    </row>
    <row r="43" spans="1:3" x14ac:dyDescent="0.3">
      <c r="A43" t="s">
        <v>36</v>
      </c>
      <c r="B43" t="s">
        <v>55</v>
      </c>
      <c r="C43">
        <v>277700</v>
      </c>
    </row>
    <row r="44" spans="1:3" x14ac:dyDescent="0.3">
      <c r="A44" t="s">
        <v>34</v>
      </c>
      <c r="B44" t="s">
        <v>56</v>
      </c>
      <c r="C44">
        <v>14458916</v>
      </c>
    </row>
    <row r="45" spans="1:3" x14ac:dyDescent="0.3">
      <c r="A45" t="s">
        <v>36</v>
      </c>
      <c r="B45" t="s">
        <v>56</v>
      </c>
      <c r="C45">
        <v>632743</v>
      </c>
    </row>
    <row r="46" spans="1:3" x14ac:dyDescent="0.3">
      <c r="A46" t="s">
        <v>34</v>
      </c>
      <c r="B46" t="s">
        <v>57</v>
      </c>
      <c r="C46">
        <v>17555185</v>
      </c>
    </row>
    <row r="47" spans="1:3" x14ac:dyDescent="0.3">
      <c r="A47" t="s">
        <v>36</v>
      </c>
      <c r="B47" t="s">
        <v>57</v>
      </c>
      <c r="C47">
        <v>561429</v>
      </c>
    </row>
    <row r="48" spans="1:3" x14ac:dyDescent="0.3">
      <c r="A48" t="s">
        <v>34</v>
      </c>
      <c r="B48" t="s">
        <v>58</v>
      </c>
      <c r="C48">
        <v>12379002</v>
      </c>
    </row>
    <row r="49" spans="1:3" x14ac:dyDescent="0.3">
      <c r="A49" t="s">
        <v>36</v>
      </c>
      <c r="B49" t="s">
        <v>58</v>
      </c>
      <c r="C49">
        <v>616757</v>
      </c>
    </row>
  </sheetData>
  <autoFilter ref="G1:I25" xr:uid="{E2C7C6CB-2DDE-4EEA-96A8-D7D0724E53F8}">
    <sortState ref="G2:I25">
      <sortCondition ref="H1:H25"/>
    </sortState>
  </autoFilter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E0204B-2116-4B4D-84C5-E225BCAB3B5D}">
  <dimension ref="A1:M51"/>
  <sheetViews>
    <sheetView tabSelected="1" topLeftCell="D1" workbookViewId="0">
      <selection activeCell="E9" sqref="E9"/>
    </sheetView>
  </sheetViews>
  <sheetFormatPr defaultRowHeight="14.4" x14ac:dyDescent="0.3"/>
  <cols>
    <col min="2" max="2" width="13.5546875" bestFit="1" customWidth="1"/>
    <col min="4" max="4" width="14.6640625" bestFit="1" customWidth="1"/>
    <col min="7" max="7" width="13.5546875" bestFit="1" customWidth="1"/>
    <col min="8" max="8" width="13.5546875" customWidth="1"/>
  </cols>
  <sheetData>
    <row r="1" spans="1:13" x14ac:dyDescent="0.3">
      <c r="G1" t="s">
        <v>61</v>
      </c>
      <c r="I1" t="s">
        <v>59</v>
      </c>
      <c r="J1" t="s">
        <v>60</v>
      </c>
    </row>
    <row r="2" spans="1:13" x14ac:dyDescent="0.3">
      <c r="A2" t="s">
        <v>34</v>
      </c>
      <c r="B2" t="s">
        <v>35</v>
      </c>
      <c r="C2">
        <v>4576661</v>
      </c>
      <c r="G2" t="s">
        <v>8</v>
      </c>
      <c r="H2" t="str">
        <f>"actual"&amp;I2&amp;"+"</f>
        <v>actual10+</v>
      </c>
      <c r="I2">
        <v>10</v>
      </c>
      <c r="J2">
        <v>0</v>
      </c>
      <c r="K2">
        <f>AVERAGE(I2:J2)</f>
        <v>5</v>
      </c>
      <c r="L2" t="str">
        <f>"sum(case when valuation_type='asked' and value_type='"&amp;G2&amp;"' then count*"&amp;K2&amp;" else 0 end) as asked"&amp;I2&amp;","</f>
        <v>sum(case when valuation_type='asked' and value_type='10k less' then count*5 else 0 end) as asked10,</v>
      </c>
      <c r="M2" t="str">
        <f>"sum("&amp;_xlfn.CONCAT(H2:H25)&amp;") as asked_gross"</f>
        <v>sum(actual10+actual15+actual20+actual25+actual30+actual35+actual40+actual50+actual60+actual70+actual80+actual90+actual100+actual125+actual150+actual175+actual200+actual250+actual300+actual400+actual500+actual750+actual1000+actual1500+) as asked_gross</v>
      </c>
    </row>
    <row r="3" spans="1:13" x14ac:dyDescent="0.3">
      <c r="A3" t="s">
        <v>36</v>
      </c>
      <c r="B3" t="s">
        <v>35</v>
      </c>
      <c r="C3">
        <v>235445</v>
      </c>
      <c r="G3" t="s">
        <v>40</v>
      </c>
      <c r="H3" t="str">
        <f t="shared" ref="H3:H25" si="0">"actual"&amp;I3&amp;"+"</f>
        <v>actual15+</v>
      </c>
      <c r="I3">
        <v>15</v>
      </c>
      <c r="J3">
        <v>10</v>
      </c>
      <c r="K3">
        <f t="shared" ref="K3:K25" si="1">AVERAGE(I3:J3)</f>
        <v>12.5</v>
      </c>
      <c r="L3" t="str">
        <f>"sum(case when valuation_type='asked' and value_type='"&amp;G3&amp;"' then count*"&amp;K3&amp;" else 0 end) as asked"&amp;I3&amp;","</f>
        <v>sum(case when valuation_type='asked' and value_type='10k to 15k' then count*12.5 else 0 end) as asked15,</v>
      </c>
      <c r="M3" t="s">
        <v>88</v>
      </c>
    </row>
    <row r="4" spans="1:13" x14ac:dyDescent="0.3">
      <c r="A4" t="s">
        <v>34</v>
      </c>
      <c r="B4" t="s">
        <v>37</v>
      </c>
      <c r="C4">
        <v>8190665</v>
      </c>
      <c r="G4" t="s">
        <v>47</v>
      </c>
      <c r="H4" t="str">
        <f t="shared" si="0"/>
        <v>actual20+</v>
      </c>
      <c r="I4">
        <v>20</v>
      </c>
      <c r="J4">
        <v>15</v>
      </c>
      <c r="K4">
        <f t="shared" si="1"/>
        <v>17.5</v>
      </c>
      <c r="L4" t="str">
        <f>"sum(case when valuation_type='asked' and value_type='"&amp;G4&amp;"' then count*"&amp;K4&amp;" else 0 end) as asked"&amp;I4&amp;","</f>
        <v>sum(case when valuation_type='asked' and value_type='15k to 20k' then count*17.5 else 0 end) as asked20,</v>
      </c>
    </row>
    <row r="5" spans="1:13" x14ac:dyDescent="0.3">
      <c r="A5" t="s">
        <v>36</v>
      </c>
      <c r="B5" t="s">
        <v>37</v>
      </c>
      <c r="C5">
        <v>244289</v>
      </c>
      <c r="G5" t="s">
        <v>35</v>
      </c>
      <c r="H5" t="str">
        <f t="shared" si="0"/>
        <v>actual25+</v>
      </c>
      <c r="I5">
        <v>25</v>
      </c>
      <c r="J5">
        <v>20</v>
      </c>
      <c r="K5">
        <f t="shared" si="1"/>
        <v>22.5</v>
      </c>
      <c r="L5" t="str">
        <f>"sum(case when valuation_type='asked' and value_type='"&amp;G5&amp;"' then count*"&amp;K5&amp;" else 0 end) as asked"&amp;I5&amp;","</f>
        <v>sum(case when valuation_type='asked' and value_type='20k to 25k' then count*22.5 else 0 end) as asked25,</v>
      </c>
    </row>
    <row r="6" spans="1:13" x14ac:dyDescent="0.3">
      <c r="A6" t="s">
        <v>34</v>
      </c>
      <c r="B6" t="s">
        <v>38</v>
      </c>
      <c r="C6">
        <v>54658629</v>
      </c>
      <c r="G6" t="s">
        <v>41</v>
      </c>
      <c r="H6" t="str">
        <f t="shared" si="0"/>
        <v>actual30+</v>
      </c>
      <c r="I6">
        <v>30</v>
      </c>
      <c r="J6">
        <v>25</v>
      </c>
      <c r="K6">
        <f t="shared" si="1"/>
        <v>27.5</v>
      </c>
      <c r="L6" t="str">
        <f>"sum(case when valuation_type='asked' and value_type='"&amp;G6&amp;"' then count*"&amp;K6&amp;" else 0 end) as asked"&amp;I6&amp;","</f>
        <v>sum(case when valuation_type='asked' and value_type='25k to 30k' then count*27.5 else 0 end) as asked30,</v>
      </c>
    </row>
    <row r="7" spans="1:13" x14ac:dyDescent="0.3">
      <c r="A7" t="s">
        <v>36</v>
      </c>
      <c r="B7" t="s">
        <v>38</v>
      </c>
      <c r="C7">
        <v>1227030</v>
      </c>
      <c r="D7" s="1">
        <f>1540000*7</f>
        <v>10780000</v>
      </c>
      <c r="G7" t="s">
        <v>51</v>
      </c>
      <c r="H7" t="str">
        <f t="shared" si="0"/>
        <v>actual35+</v>
      </c>
      <c r="I7">
        <v>35</v>
      </c>
      <c r="J7">
        <v>30</v>
      </c>
      <c r="K7">
        <f t="shared" si="1"/>
        <v>32.5</v>
      </c>
      <c r="L7" t="str">
        <f>"sum(case when valuation_type='asked' and value_type='"&amp;G7&amp;"' then count*"&amp;K7&amp;" else 0 end) as asked"&amp;I7&amp;","</f>
        <v>sum(case when valuation_type='asked' and value_type='30k to 35k' then count*32.5 else 0 end) as asked35,</v>
      </c>
    </row>
    <row r="8" spans="1:13" x14ac:dyDescent="0.3">
      <c r="A8" t="s">
        <v>34</v>
      </c>
      <c r="B8" t="s">
        <v>39</v>
      </c>
      <c r="C8">
        <v>16663103</v>
      </c>
      <c r="D8" s="1">
        <f>1542109*10</f>
        <v>15421090</v>
      </c>
      <c r="G8" t="s">
        <v>55</v>
      </c>
      <c r="H8" t="str">
        <f t="shared" si="0"/>
        <v>actual40+</v>
      </c>
      <c r="I8">
        <v>40</v>
      </c>
      <c r="J8">
        <v>35</v>
      </c>
      <c r="K8">
        <f t="shared" si="1"/>
        <v>37.5</v>
      </c>
      <c r="L8" t="str">
        <f>"sum(case when valuation_type='asked' and value_type='"&amp;G8&amp;"' then count*"&amp;K8&amp;" else 0 end) as asked"&amp;I8&amp;","</f>
        <v>sum(case when valuation_type='asked' and value_type='35k to 40k' then count*37.5 else 0 end) as asked40,</v>
      </c>
    </row>
    <row r="9" spans="1:13" x14ac:dyDescent="0.3">
      <c r="A9" t="s">
        <v>36</v>
      </c>
      <c r="B9" t="s">
        <v>39</v>
      </c>
      <c r="C9">
        <v>639269</v>
      </c>
      <c r="D9" s="1">
        <v>57306011</v>
      </c>
      <c r="G9" t="s">
        <v>53</v>
      </c>
      <c r="H9" t="str">
        <f t="shared" si="0"/>
        <v>actual50+</v>
      </c>
      <c r="I9">
        <v>50</v>
      </c>
      <c r="J9">
        <v>40</v>
      </c>
      <c r="K9">
        <f t="shared" si="1"/>
        <v>45</v>
      </c>
      <c r="L9" t="str">
        <f>"sum(case when valuation_type='asked' and value_type='"&amp;G9&amp;"' then count*"&amp;K9&amp;" else 0 end) as asked"&amp;I9&amp;","</f>
        <v>sum(case when valuation_type='asked' and value_type='40k to 50k' then count*45 else 0 end) as asked50,</v>
      </c>
    </row>
    <row r="10" spans="1:13" x14ac:dyDescent="0.3">
      <c r="A10" t="s">
        <v>34</v>
      </c>
      <c r="B10" t="s">
        <v>40</v>
      </c>
      <c r="C10">
        <v>4901827</v>
      </c>
      <c r="G10" t="s">
        <v>58</v>
      </c>
      <c r="H10" t="str">
        <f t="shared" si="0"/>
        <v>actual60+</v>
      </c>
      <c r="I10">
        <v>60</v>
      </c>
      <c r="J10">
        <v>50</v>
      </c>
      <c r="K10">
        <f t="shared" si="1"/>
        <v>55</v>
      </c>
      <c r="L10" t="str">
        <f>"sum(case when valuation_type='asked' and value_type='"&amp;G10&amp;"' then count*"&amp;K10&amp;" else 0 end) as asked"&amp;I10&amp;","</f>
        <v>sum(case when valuation_type='asked' and value_type='50k to 60k' then count*55 else 0 end) as asked60,</v>
      </c>
    </row>
    <row r="11" spans="1:13" x14ac:dyDescent="0.3">
      <c r="A11" t="s">
        <v>34</v>
      </c>
      <c r="B11" t="s">
        <v>41</v>
      </c>
      <c r="C11">
        <v>4186042</v>
      </c>
      <c r="G11" t="s">
        <v>56</v>
      </c>
      <c r="H11" t="str">
        <f t="shared" si="0"/>
        <v>actual70+</v>
      </c>
      <c r="I11">
        <v>70</v>
      </c>
      <c r="J11">
        <v>60</v>
      </c>
      <c r="K11">
        <f t="shared" si="1"/>
        <v>65</v>
      </c>
      <c r="L11" t="str">
        <f>"sum(case when valuation_type='asked' and value_type='"&amp;G11&amp;"' then count*"&amp;K11&amp;" else 0 end) as asked"&amp;I11&amp;","</f>
        <v>sum(case when valuation_type='asked' and value_type='60k to 70k' then count*65 else 0 end) as asked70,</v>
      </c>
    </row>
    <row r="12" spans="1:13" x14ac:dyDescent="0.3">
      <c r="A12" t="s">
        <v>36</v>
      </c>
      <c r="B12" t="s">
        <v>40</v>
      </c>
      <c r="C12">
        <v>227103</v>
      </c>
      <c r="G12" t="s">
        <v>39</v>
      </c>
      <c r="H12" t="str">
        <f t="shared" si="0"/>
        <v>actual80+</v>
      </c>
      <c r="I12">
        <v>80</v>
      </c>
      <c r="J12">
        <v>70</v>
      </c>
      <c r="K12">
        <f t="shared" si="1"/>
        <v>75</v>
      </c>
      <c r="L12" t="str">
        <f>"sum(case when valuation_type='asked' and value_type='"&amp;G12&amp;"' then count*"&amp;K12&amp;" else 0 end) as asked"&amp;I12&amp;","</f>
        <v>sum(case when valuation_type='asked' and value_type='70k to 80k' then count*75 else 0 end) as asked80,</v>
      </c>
    </row>
    <row r="13" spans="1:13" x14ac:dyDescent="0.3">
      <c r="A13" t="s">
        <v>36</v>
      </c>
      <c r="B13" t="s">
        <v>41</v>
      </c>
      <c r="C13">
        <v>259376</v>
      </c>
      <c r="G13" t="s">
        <v>49</v>
      </c>
      <c r="H13" t="str">
        <f t="shared" si="0"/>
        <v>actual90+</v>
      </c>
      <c r="I13">
        <v>90</v>
      </c>
      <c r="J13">
        <v>80</v>
      </c>
      <c r="K13">
        <f t="shared" si="1"/>
        <v>85</v>
      </c>
      <c r="L13" t="str">
        <f>"sum(case when valuation_type='asked' and value_type='"&amp;G13&amp;"' then count*"&amp;K13&amp;" else 0 end) as asked"&amp;I13&amp;","</f>
        <v>sum(case when valuation_type='asked' and value_type='80k to 90k' then count*85 else 0 end) as asked90,</v>
      </c>
    </row>
    <row r="14" spans="1:13" x14ac:dyDescent="0.3">
      <c r="A14" t="s">
        <v>34</v>
      </c>
      <c r="B14" t="s">
        <v>42</v>
      </c>
      <c r="C14">
        <v>12473836</v>
      </c>
      <c r="G14" t="s">
        <v>57</v>
      </c>
      <c r="H14" t="str">
        <f t="shared" si="0"/>
        <v>actual100+</v>
      </c>
      <c r="I14">
        <v>100</v>
      </c>
      <c r="J14">
        <v>90</v>
      </c>
      <c r="K14">
        <f t="shared" si="1"/>
        <v>95</v>
      </c>
      <c r="L14" t="str">
        <f>"sum(case when valuation_type='asked' and value_type='"&amp;G14&amp;"' then count*"&amp;K14&amp;" else 0 end) as asked"&amp;I14&amp;","</f>
        <v>sum(case when valuation_type='asked' and value_type='90k to 100k' then count*95 else 0 end) as asked100,</v>
      </c>
    </row>
    <row r="15" spans="1:13" x14ac:dyDescent="0.3">
      <c r="A15" t="s">
        <v>36</v>
      </c>
      <c r="B15" t="s">
        <v>42</v>
      </c>
      <c r="C15">
        <v>283370</v>
      </c>
      <c r="G15" t="s">
        <v>44</v>
      </c>
      <c r="H15" t="str">
        <f t="shared" si="0"/>
        <v>actual125+</v>
      </c>
      <c r="I15">
        <v>125</v>
      </c>
      <c r="J15">
        <v>100</v>
      </c>
      <c r="K15">
        <f t="shared" si="1"/>
        <v>112.5</v>
      </c>
      <c r="L15" t="str">
        <f>"sum(case when valuation_type='asked' and value_type='"&amp;G15&amp;"' then count*"&amp;K15&amp;" else 0 end) as asked"&amp;I15&amp;","</f>
        <v>sum(case when valuation_type='asked' and value_type='100k to 125k' then count*112.5 else 0 end) as asked125,</v>
      </c>
    </row>
    <row r="16" spans="1:13" x14ac:dyDescent="0.3">
      <c r="A16" t="s">
        <v>34</v>
      </c>
      <c r="B16" t="s">
        <v>43</v>
      </c>
      <c r="C16">
        <v>39162249</v>
      </c>
      <c r="G16" t="s">
        <v>43</v>
      </c>
      <c r="H16" t="str">
        <f t="shared" si="0"/>
        <v>actual150+</v>
      </c>
      <c r="I16">
        <v>150</v>
      </c>
      <c r="J16">
        <v>125</v>
      </c>
      <c r="K16">
        <f t="shared" si="1"/>
        <v>137.5</v>
      </c>
      <c r="L16" t="str">
        <f>"sum(case when valuation_type='asked' and value_type='"&amp;G16&amp;"' then count*"&amp;K16&amp;" else 0 end) as asked"&amp;I16&amp;","</f>
        <v>sum(case when valuation_type='asked' and value_type='125k to 150k' then count*137.5 else 0 end) as asked150,</v>
      </c>
    </row>
    <row r="17" spans="1:12" x14ac:dyDescent="0.3">
      <c r="A17" t="s">
        <v>36</v>
      </c>
      <c r="B17" t="s">
        <v>43</v>
      </c>
      <c r="C17">
        <v>1214902</v>
      </c>
      <c r="G17" t="s">
        <v>50</v>
      </c>
      <c r="H17" t="str">
        <f t="shared" si="0"/>
        <v>actual175+</v>
      </c>
      <c r="I17">
        <v>175</v>
      </c>
      <c r="J17">
        <v>150</v>
      </c>
      <c r="K17">
        <f t="shared" si="1"/>
        <v>162.5</v>
      </c>
      <c r="L17" t="str">
        <f>"sum(case when valuation_type='asked' and value_type='"&amp;G17&amp;"' then count*"&amp;K17&amp;" else 0 end) as asked"&amp;I17&amp;","</f>
        <v>sum(case when valuation_type='asked' and value_type='150k to 175k' then count*162.5 else 0 end) as asked175,</v>
      </c>
    </row>
    <row r="18" spans="1:12" x14ac:dyDescent="0.3">
      <c r="A18" t="s">
        <v>34</v>
      </c>
      <c r="B18" t="s">
        <v>44</v>
      </c>
      <c r="C18">
        <v>44172115</v>
      </c>
      <c r="G18" t="s">
        <v>54</v>
      </c>
      <c r="H18" t="str">
        <f t="shared" si="0"/>
        <v>actual200+</v>
      </c>
      <c r="I18">
        <v>200</v>
      </c>
      <c r="J18">
        <v>175</v>
      </c>
      <c r="K18">
        <f t="shared" si="1"/>
        <v>187.5</v>
      </c>
      <c r="L18" t="str">
        <f>"sum(case when valuation_type='asked' and value_type='"&amp;G18&amp;"' then count*"&amp;K18&amp;" else 0 end) as asked"&amp;I18&amp;","</f>
        <v>sum(case when valuation_type='asked' and value_type='175k to 200k' then count*187.5 else 0 end) as asked200,</v>
      </c>
    </row>
    <row r="19" spans="1:12" x14ac:dyDescent="0.3">
      <c r="A19" t="s">
        <v>36</v>
      </c>
      <c r="B19" t="s">
        <v>44</v>
      </c>
      <c r="C19">
        <v>1273389</v>
      </c>
      <c r="G19" t="s">
        <v>38</v>
      </c>
      <c r="H19" t="str">
        <f t="shared" si="0"/>
        <v>actual250+</v>
      </c>
      <c r="I19">
        <v>250</v>
      </c>
      <c r="J19">
        <v>200</v>
      </c>
      <c r="K19">
        <f t="shared" si="1"/>
        <v>225</v>
      </c>
      <c r="L19" t="str">
        <f>"sum(case when valuation_type='asked' and value_type='"&amp;G19&amp;"' then count*"&amp;K19&amp;" else 0 end) as asked"&amp;I19&amp;","</f>
        <v>sum(case when valuation_type='asked' and value_type='200k to 250k' then count*225 else 0 end) as asked250,</v>
      </c>
    </row>
    <row r="20" spans="1:12" x14ac:dyDescent="0.3">
      <c r="A20" t="s">
        <v>34</v>
      </c>
      <c r="B20" t="s">
        <v>45</v>
      </c>
      <c r="C20">
        <v>42013994</v>
      </c>
      <c r="G20" t="s">
        <v>45</v>
      </c>
      <c r="H20" t="str">
        <f t="shared" si="0"/>
        <v>actual300+</v>
      </c>
      <c r="I20">
        <v>300</v>
      </c>
      <c r="J20">
        <v>250</v>
      </c>
      <c r="K20">
        <f t="shared" si="1"/>
        <v>275</v>
      </c>
      <c r="L20" t="str">
        <f>"sum(case when valuation_type='asked' and value_type='"&amp;G20&amp;"' then count*"&amp;K20&amp;" else 0 end) as asked"&amp;I20&amp;","</f>
        <v>sum(case when valuation_type='asked' and value_type='250k to 300k' then count*275 else 0 end) as asked300,</v>
      </c>
    </row>
    <row r="21" spans="1:12" x14ac:dyDescent="0.3">
      <c r="A21" t="s">
        <v>34</v>
      </c>
      <c r="B21" t="s">
        <v>46</v>
      </c>
      <c r="C21">
        <v>55000217</v>
      </c>
      <c r="G21" t="s">
        <v>46</v>
      </c>
      <c r="H21" t="str">
        <f t="shared" si="0"/>
        <v>actual400+</v>
      </c>
      <c r="I21">
        <v>400</v>
      </c>
      <c r="J21">
        <v>300</v>
      </c>
      <c r="K21">
        <f t="shared" si="1"/>
        <v>350</v>
      </c>
      <c r="L21" t="str">
        <f>"sum(case when valuation_type='asked' and value_type='"&amp;G21&amp;"' then count*"&amp;K21&amp;" else 0 end) as asked"&amp;I21&amp;","</f>
        <v>sum(case when valuation_type='asked' and value_type='300k to 400k' then count*350 else 0 end) as asked400,</v>
      </c>
    </row>
    <row r="22" spans="1:12" x14ac:dyDescent="0.3">
      <c r="A22" t="s">
        <v>36</v>
      </c>
      <c r="B22" t="s">
        <v>45</v>
      </c>
      <c r="C22">
        <v>888322</v>
      </c>
      <c r="G22" t="s">
        <v>52</v>
      </c>
      <c r="H22" t="str">
        <f t="shared" si="0"/>
        <v>actual500+</v>
      </c>
      <c r="I22">
        <v>500</v>
      </c>
      <c r="J22">
        <v>400</v>
      </c>
      <c r="K22">
        <f t="shared" si="1"/>
        <v>450</v>
      </c>
      <c r="L22" t="str">
        <f>"sum(case when valuation_type='asked' and value_type='"&amp;G22&amp;"' then count*"&amp;K22&amp;" else 0 end) as asked"&amp;I22&amp;","</f>
        <v>sum(case when valuation_type='asked' and value_type='400k to 500k' then count*450 else 0 end) as asked500,</v>
      </c>
    </row>
    <row r="23" spans="1:12" x14ac:dyDescent="0.3">
      <c r="A23" t="s">
        <v>36</v>
      </c>
      <c r="B23" t="s">
        <v>46</v>
      </c>
      <c r="C23">
        <v>1079208</v>
      </c>
      <c r="G23" t="s">
        <v>48</v>
      </c>
      <c r="H23" t="str">
        <f t="shared" si="0"/>
        <v>actual750+</v>
      </c>
      <c r="I23">
        <v>750</v>
      </c>
      <c r="J23">
        <v>500</v>
      </c>
      <c r="K23">
        <f t="shared" si="1"/>
        <v>625</v>
      </c>
      <c r="L23" t="str">
        <f>"sum(case when valuation_type='asked' and value_type='"&amp;G23&amp;"' then count*"&amp;K23&amp;" else 0 end) as asked"&amp;I23&amp;","</f>
        <v>sum(case when valuation_type='asked' and value_type='500k to 750k' then count*625 else 0 end) as asked750,</v>
      </c>
    </row>
    <row r="24" spans="1:12" x14ac:dyDescent="0.3">
      <c r="A24" t="s">
        <v>34</v>
      </c>
      <c r="B24" t="s">
        <v>8</v>
      </c>
      <c r="C24">
        <v>9776325</v>
      </c>
      <c r="G24" t="s">
        <v>42</v>
      </c>
      <c r="H24" t="str">
        <f t="shared" si="0"/>
        <v>actual1000+</v>
      </c>
      <c r="I24">
        <v>1000</v>
      </c>
      <c r="J24">
        <v>750</v>
      </c>
      <c r="K24">
        <f t="shared" si="1"/>
        <v>875</v>
      </c>
      <c r="L24" t="str">
        <f>"sum(case when valuation_type='asked' and value_type='"&amp;G24&amp;"' then count*"&amp;K24&amp;" else 0 end) as asked"&amp;I24&amp;","</f>
        <v>sum(case when valuation_type='asked' and value_type='750k to 1000k' then count*875 else 0 end) as asked1000,</v>
      </c>
    </row>
    <row r="25" spans="1:12" x14ac:dyDescent="0.3">
      <c r="A25" t="s">
        <v>36</v>
      </c>
      <c r="B25" t="s">
        <v>8</v>
      </c>
      <c r="C25">
        <v>398646</v>
      </c>
      <c r="G25" t="s">
        <v>37</v>
      </c>
      <c r="H25" t="str">
        <f t="shared" si="0"/>
        <v>actual1500+</v>
      </c>
      <c r="I25">
        <v>1500</v>
      </c>
      <c r="J25">
        <v>1000</v>
      </c>
      <c r="K25">
        <f t="shared" si="1"/>
        <v>1250</v>
      </c>
      <c r="L25" t="str">
        <f>"sum(case when valuation_type='asked' and value_type='"&amp;G25&amp;"' then count*"&amp;K25&amp;" else 0 end) as asked"&amp;I25&amp;","</f>
        <v>sum(case when valuation_type='asked' and value_type='1000k to 1500k' then count*1250 else 0 end) as asked1500,</v>
      </c>
    </row>
    <row r="26" spans="1:12" x14ac:dyDescent="0.3">
      <c r="A26" t="s">
        <v>34</v>
      </c>
      <c r="B26" t="s">
        <v>47</v>
      </c>
      <c r="C26">
        <v>4350840</v>
      </c>
      <c r="L26" t="s">
        <v>62</v>
      </c>
    </row>
    <row r="27" spans="1:12" x14ac:dyDescent="0.3">
      <c r="A27" t="s">
        <v>36</v>
      </c>
      <c r="B27" t="s">
        <v>47</v>
      </c>
      <c r="C27">
        <v>223481</v>
      </c>
      <c r="L27" t="s">
        <v>63</v>
      </c>
    </row>
    <row r="28" spans="1:12" x14ac:dyDescent="0.3">
      <c r="A28" t="s">
        <v>34</v>
      </c>
      <c r="B28" t="s">
        <v>48</v>
      </c>
      <c r="C28">
        <v>33607830</v>
      </c>
      <c r="L28" t="s">
        <v>64</v>
      </c>
    </row>
    <row r="29" spans="1:12" x14ac:dyDescent="0.3">
      <c r="A29" t="s">
        <v>34</v>
      </c>
      <c r="B29" t="s">
        <v>49</v>
      </c>
      <c r="C29">
        <v>19708986</v>
      </c>
      <c r="L29" t="s">
        <v>65</v>
      </c>
    </row>
    <row r="30" spans="1:12" x14ac:dyDescent="0.3">
      <c r="A30" t="s">
        <v>36</v>
      </c>
      <c r="B30" t="s">
        <v>48</v>
      </c>
      <c r="C30">
        <v>681320</v>
      </c>
      <c r="L30" t="s">
        <v>66</v>
      </c>
    </row>
    <row r="31" spans="1:12" x14ac:dyDescent="0.3">
      <c r="A31" t="s">
        <v>36</v>
      </c>
      <c r="B31" t="s">
        <v>49</v>
      </c>
      <c r="C31">
        <v>671831</v>
      </c>
      <c r="L31" t="s">
        <v>67</v>
      </c>
    </row>
    <row r="32" spans="1:12" x14ac:dyDescent="0.3">
      <c r="A32" t="s">
        <v>34</v>
      </c>
      <c r="B32" t="s">
        <v>50</v>
      </c>
      <c r="C32">
        <v>46855005</v>
      </c>
      <c r="L32" t="s">
        <v>68</v>
      </c>
    </row>
    <row r="33" spans="1:12" x14ac:dyDescent="0.3">
      <c r="A33" t="s">
        <v>36</v>
      </c>
      <c r="B33" t="s">
        <v>50</v>
      </c>
      <c r="C33">
        <v>1098902</v>
      </c>
      <c r="L33" t="s">
        <v>69</v>
      </c>
    </row>
    <row r="34" spans="1:12" x14ac:dyDescent="0.3">
      <c r="A34" t="s">
        <v>34</v>
      </c>
      <c r="B34" t="s">
        <v>51</v>
      </c>
      <c r="C34">
        <v>5177369</v>
      </c>
      <c r="L34" t="s">
        <v>70</v>
      </c>
    </row>
    <row r="35" spans="1:12" x14ac:dyDescent="0.3">
      <c r="A35" t="s">
        <v>36</v>
      </c>
      <c r="B35" t="s">
        <v>51</v>
      </c>
      <c r="C35">
        <v>271711</v>
      </c>
      <c r="L35" t="s">
        <v>71</v>
      </c>
    </row>
    <row r="36" spans="1:12" x14ac:dyDescent="0.3">
      <c r="A36" t="s">
        <v>34</v>
      </c>
      <c r="B36" t="s">
        <v>52</v>
      </c>
      <c r="C36">
        <v>29985332</v>
      </c>
      <c r="L36" t="s">
        <v>72</v>
      </c>
    </row>
    <row r="37" spans="1:12" x14ac:dyDescent="0.3">
      <c r="A37" t="s">
        <v>34</v>
      </c>
      <c r="B37" t="s">
        <v>53</v>
      </c>
      <c r="C37">
        <v>9967982</v>
      </c>
      <c r="L37" t="s">
        <v>73</v>
      </c>
    </row>
    <row r="38" spans="1:12" x14ac:dyDescent="0.3">
      <c r="A38" t="s">
        <v>36</v>
      </c>
      <c r="B38" t="s">
        <v>52</v>
      </c>
      <c r="C38">
        <v>606194</v>
      </c>
      <c r="L38" t="s">
        <v>74</v>
      </c>
    </row>
    <row r="39" spans="1:12" x14ac:dyDescent="0.3">
      <c r="A39" t="s">
        <v>36</v>
      </c>
      <c r="B39" t="s">
        <v>53</v>
      </c>
      <c r="C39">
        <v>536471</v>
      </c>
      <c r="L39" t="s">
        <v>75</v>
      </c>
    </row>
    <row r="40" spans="1:12" x14ac:dyDescent="0.3">
      <c r="A40" t="s">
        <v>34</v>
      </c>
      <c r="B40" t="s">
        <v>54</v>
      </c>
      <c r="C40">
        <v>32304238</v>
      </c>
      <c r="L40" t="s">
        <v>76</v>
      </c>
    </row>
    <row r="41" spans="1:12" x14ac:dyDescent="0.3">
      <c r="A41" t="s">
        <v>36</v>
      </c>
      <c r="B41" t="s">
        <v>54</v>
      </c>
      <c r="C41">
        <v>856109</v>
      </c>
      <c r="L41" t="s">
        <v>77</v>
      </c>
    </row>
    <row r="42" spans="1:12" x14ac:dyDescent="0.3">
      <c r="A42" t="s">
        <v>34</v>
      </c>
      <c r="B42" t="s">
        <v>55</v>
      </c>
      <c r="C42">
        <v>3859373</v>
      </c>
      <c r="L42" t="s">
        <v>78</v>
      </c>
    </row>
    <row r="43" spans="1:12" x14ac:dyDescent="0.3">
      <c r="A43" t="s">
        <v>36</v>
      </c>
      <c r="B43" t="s">
        <v>55</v>
      </c>
      <c r="C43">
        <v>277700</v>
      </c>
      <c r="L43" t="s">
        <v>79</v>
      </c>
    </row>
    <row r="44" spans="1:12" x14ac:dyDescent="0.3">
      <c r="A44" t="s">
        <v>34</v>
      </c>
      <c r="B44" t="s">
        <v>56</v>
      </c>
      <c r="C44">
        <v>14458916</v>
      </c>
      <c r="L44" t="s">
        <v>80</v>
      </c>
    </row>
    <row r="45" spans="1:12" x14ac:dyDescent="0.3">
      <c r="A45" t="s">
        <v>36</v>
      </c>
      <c r="B45" t="s">
        <v>56</v>
      </c>
      <c r="C45">
        <v>632743</v>
      </c>
      <c r="L45" t="s">
        <v>81</v>
      </c>
    </row>
    <row r="46" spans="1:12" x14ac:dyDescent="0.3">
      <c r="A46" t="s">
        <v>34</v>
      </c>
      <c r="B46" t="s">
        <v>57</v>
      </c>
      <c r="C46">
        <v>17555185</v>
      </c>
      <c r="L46" t="s">
        <v>82</v>
      </c>
    </row>
    <row r="47" spans="1:12" x14ac:dyDescent="0.3">
      <c r="A47" t="s">
        <v>36</v>
      </c>
      <c r="B47" t="s">
        <v>57</v>
      </c>
      <c r="C47">
        <v>561429</v>
      </c>
      <c r="L47" t="s">
        <v>83</v>
      </c>
    </row>
    <row r="48" spans="1:12" x14ac:dyDescent="0.3">
      <c r="A48" t="s">
        <v>34</v>
      </c>
      <c r="B48" t="s">
        <v>58</v>
      </c>
      <c r="C48">
        <v>12379002</v>
      </c>
      <c r="L48" t="s">
        <v>84</v>
      </c>
    </row>
    <row r="49" spans="1:12" x14ac:dyDescent="0.3">
      <c r="A49" t="s">
        <v>36</v>
      </c>
      <c r="B49" t="s">
        <v>58</v>
      </c>
      <c r="C49">
        <v>616757</v>
      </c>
      <c r="L49" t="s">
        <v>85</v>
      </c>
    </row>
    <row r="50" spans="1:12" x14ac:dyDescent="0.3">
      <c r="L50" t="s">
        <v>86</v>
      </c>
    </row>
    <row r="51" spans="1:12" x14ac:dyDescent="0.3">
      <c r="L51" t="s">
        <v>87</v>
      </c>
    </row>
  </sheetData>
  <autoFilter ref="G1:J25" xr:uid="{E2C7C6CB-2DDE-4EEA-96A8-D7D0724E53F8}">
    <sortState ref="G2:J25">
      <sortCondition ref="I1:I25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income</vt:lpstr>
      <vt:lpstr>income (2)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 Nueno Guitart</dc:creator>
  <cp:lastModifiedBy>Josep Nueno Guitart</cp:lastModifiedBy>
  <dcterms:created xsi:type="dcterms:W3CDTF">2018-05-30T21:03:51Z</dcterms:created>
  <dcterms:modified xsi:type="dcterms:W3CDTF">2018-06-04T21:11:53Z</dcterms:modified>
</cp:coreProperties>
</file>