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hailja\Desktop\TOPS\Assignment\Excel\"/>
    </mc:Choice>
  </mc:AlternateContent>
  <xr:revisionPtr revIDLastSave="0" documentId="13_ncr:1_{EB1B451F-2986-491E-9632-52489B0A175B}"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25" i="1" l="1"/>
  <c r="D755" i="1"/>
  <c r="D751" i="1"/>
  <c r="D747" i="1"/>
  <c r="D726" i="1"/>
  <c r="D724" i="1"/>
  <c r="D718" i="1"/>
  <c r="D719" i="1"/>
  <c r="D717" i="1"/>
  <c r="F712" i="1"/>
  <c r="F710" i="1"/>
  <c r="C673" i="1"/>
  <c r="C672" i="1"/>
  <c r="C671" i="1"/>
  <c r="D660" i="1"/>
  <c r="D656" i="1"/>
  <c r="D652" i="1"/>
  <c r="I631" i="1"/>
  <c r="I627" i="1"/>
  <c r="I629" i="1"/>
  <c r="I625" i="1"/>
  <c r="I623" i="1"/>
  <c r="E444" i="1"/>
  <c r="E443" i="1"/>
  <c r="E440" i="1"/>
  <c r="E437" i="1"/>
  <c r="E434" i="1"/>
  <c r="E431" i="1"/>
  <c r="E428" i="1"/>
  <c r="C421" i="1"/>
  <c r="C323" i="1"/>
  <c r="D301" i="1"/>
  <c r="D302" i="1"/>
  <c r="D303" i="1"/>
  <c r="D300" i="1"/>
  <c r="C288" i="1"/>
  <c r="H271" i="1"/>
  <c r="H272" i="1"/>
  <c r="H273" i="1"/>
  <c r="H270" i="1"/>
  <c r="J258" i="1"/>
  <c r="J257" i="1"/>
  <c r="E242" i="1"/>
  <c r="E241" i="1"/>
  <c r="E237" i="1"/>
  <c r="E236" i="1"/>
  <c r="E235" i="1"/>
  <c r="E228" i="1"/>
  <c r="E229" i="1"/>
  <c r="E231" i="1"/>
  <c r="E230" i="1"/>
  <c r="E209" i="1"/>
  <c r="E210" i="1"/>
  <c r="E211" i="1"/>
  <c r="E212" i="1"/>
  <c r="E213" i="1"/>
  <c r="E214" i="1"/>
  <c r="E208" i="1"/>
  <c r="G188" i="1"/>
  <c r="G189" i="1"/>
  <c r="G190" i="1"/>
  <c r="G191" i="1"/>
  <c r="G192" i="1"/>
  <c r="G193" i="1"/>
  <c r="G194" i="1"/>
  <c r="G187" i="1"/>
  <c r="F188" i="1"/>
  <c r="F189" i="1"/>
  <c r="F190" i="1"/>
  <c r="F191" i="1"/>
  <c r="F192" i="1"/>
  <c r="F193" i="1"/>
  <c r="F194" i="1"/>
  <c r="F187" i="1"/>
  <c r="E174" i="1"/>
  <c r="E175" i="1"/>
  <c r="E176" i="1"/>
  <c r="E173" i="1"/>
  <c r="D161" i="1"/>
  <c r="D162" i="1"/>
  <c r="D163" i="1"/>
  <c r="D160" i="1"/>
  <c r="F150" i="1"/>
  <c r="F146" i="1"/>
  <c r="F142" i="1"/>
  <c r="C125" i="1"/>
  <c r="C128" i="1"/>
  <c r="C122" i="1"/>
  <c r="C119" i="1"/>
  <c r="C98" i="1"/>
  <c r="C93" i="1"/>
  <c r="C69" i="1"/>
  <c r="C66" i="1"/>
  <c r="F48" i="1"/>
  <c r="F47" i="1"/>
  <c r="C43" i="1"/>
  <c r="C42" i="1"/>
  <c r="C41" i="1"/>
  <c r="F22" i="1"/>
  <c r="F20" i="1"/>
  <c r="F18" i="1"/>
  <c r="F16" i="1"/>
  <c r="J259" i="1" l="1"/>
</calcChain>
</file>

<file path=xl/sharedStrings.xml><?xml version="1.0" encoding="utf-8"?>
<sst xmlns="http://schemas.openxmlformats.org/spreadsheetml/2006/main" count="844" uniqueCount="570">
  <si>
    <t>Use the average function and calculate the average of all the three category of weight. (for this question use excel file named average 1 ).</t>
  </si>
  <si>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</si>
  <si>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</si>
  <si>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</si>
  <si>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</si>
  <si>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</si>
  <si>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</si>
  <si>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</si>
  <si>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</si>
  <si>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</si>
  <si>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</si>
  <si>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</si>
  <si>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</si>
  <si>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</si>
  <si>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</si>
  <si>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</si>
  <si>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</si>
  <si>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</si>
  <si>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</si>
  <si>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</si>
  <si>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</si>
  <si>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1)</t>
  </si>
  <si>
    <t>2)</t>
  </si>
  <si>
    <t>The excel file named Average 3 , the table below contains precipitation measurement as measured in the Rochester NY area last year and we sampled 3 days in each of the first three months of 2018. Complete all the question in the file given .</t>
  </si>
  <si>
    <t>The Table below contains percipitation measurments as measured in the Rochester NY area last year.</t>
  </si>
  <si>
    <t>We sampled 3 days in each of the first three months of 2018:</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</si>
  <si>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</si>
  <si>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</si>
  <si>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</si>
  <si>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</si>
  <si>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</si>
  <si>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</si>
  <si>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</si>
  <si>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</si>
  <si>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</si>
  <si>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</si>
  <si>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</si>
  <si>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</si>
  <si>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</si>
  <si>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</si>
  <si>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</si>
  <si>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</si>
  <si>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3)</t>
  </si>
  <si>
    <t>The table below shows survey responses; the respondents could use any value for their answers.</t>
  </si>
  <si>
    <t>How many times do you eat breakfast in a week?</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</si>
  <si>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</si>
  <si>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</si>
  <si>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</si>
  <si>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</si>
  <si>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</si>
  <si>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</si>
  <si>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</si>
  <si>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</si>
  <si>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</si>
  <si>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</si>
  <si>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</si>
  <si>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</si>
  <si>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</si>
  <si>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</si>
  <si>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</si>
  <si>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In excel file named Count 1, The table below shows survey responses; the respondents could use any value for their answers. Answer all the questions using COUNT and COUNTA function</t>
  </si>
  <si>
    <t>4)</t>
  </si>
  <si>
    <t>In excel file named COUNT 2 , The following table represents a bank statement of ExcelMaster company. Column E shows the total dollar value amount of each of the accounts. Answer all the questions using COUNT and COUNTA function.</t>
  </si>
  <si>
    <t>The following table represents a bank statement of ExcelMaster company.</t>
  </si>
  <si>
    <t>Column E shows the total dollar value amount of each of the  accounts.</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</si>
  <si>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</si>
  <si>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</si>
  <si>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</si>
  <si>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</si>
  <si>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</si>
  <si>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</si>
  <si>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</si>
  <si>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</si>
  <si>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</si>
  <si>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</si>
  <si>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</si>
  <si>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</si>
  <si>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</si>
  <si>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</si>
  <si>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</si>
  <si>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</si>
  <si>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</si>
  <si>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</si>
  <si>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</si>
  <si>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</si>
  <si>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COUNT returns the number of cells with a number.</t>
  </si>
  <si>
    <t>How many non-blank answers (numbers and letters) appear in column C?</t>
  </si>
  <si>
    <t>5)</t>
  </si>
  <si>
    <t>In excel file named COUNT 3 , Solve all the question by using formulas COUNT, COUNTA and COUNTBLANK:</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</si>
  <si>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</si>
  <si>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</si>
  <si>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</si>
  <si>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</si>
  <si>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</si>
  <si>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</si>
  <si>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</si>
  <si>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</si>
  <si>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</si>
  <si>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</si>
  <si>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6)</t>
  </si>
  <si>
    <t>Data</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</si>
  <si>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</si>
  <si>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</si>
  <si>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</si>
  <si>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</si>
  <si>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</si>
  <si>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</si>
  <si>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</si>
  <si>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</si>
  <si>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</si>
  <si>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</si>
  <si>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</si>
  <si>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</si>
  <si>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</si>
  <si>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</si>
  <si>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</si>
  <si>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</si>
  <si>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</si>
  <si>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</si>
  <si>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</si>
  <si>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</si>
  <si>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</si>
  <si>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</si>
  <si>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</si>
  <si>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In excel file named HLOOKUP, Solve all the question using HLOOKUP only.</t>
  </si>
  <si>
    <t>7)</t>
  </si>
  <si>
    <t>In excel file named IF 1 , Table A contains names and their respective grades for Excel 101 Course. Complete column C using only IF formula.</t>
  </si>
  <si>
    <t>Table A contains names and their respective grades for Excel 101 Course</t>
  </si>
  <si>
    <t>Complete column C using only IF formula</t>
  </si>
  <si>
    <t>Grade 60 or higher = Pass</t>
  </si>
  <si>
    <t>Grade less than 60 = Fail</t>
  </si>
  <si>
    <t>Grade</t>
  </si>
  <si>
    <t>Pass/Fail</t>
  </si>
  <si>
    <t>Adi</t>
  </si>
  <si>
    <t>Beni</t>
  </si>
  <si>
    <t>Charlie</t>
  </si>
  <si>
    <t>Dani</t>
  </si>
  <si>
    <t>8)</t>
  </si>
  <si>
    <t>In excel file named IF 2, The following table is an extract from an accounting system that contains four journal entries. Check if column A's cells match column B's cell. if they match - return "match", otherwise return "no match".</t>
  </si>
  <si>
    <t>The following table is an extract from an accounting system that contains four journal entries</t>
  </si>
  <si>
    <t>Check if column A's cells match column B's cell</t>
  </si>
  <si>
    <t>if they match - return "match", otherwise return "no match"</t>
  </si>
  <si>
    <t>Debit</t>
  </si>
  <si>
    <t>Credit</t>
  </si>
  <si>
    <t>Same value?</t>
  </si>
  <si>
    <t>Journal Entry 1</t>
  </si>
  <si>
    <t>Journal Entry 2</t>
  </si>
  <si>
    <t>Journal Entry 3</t>
  </si>
  <si>
    <t>Journal Entry 4</t>
  </si>
  <si>
    <t>9)</t>
  </si>
  <si>
    <t>In excel file named IF 3, The table below contains details of high school students names and ages, use IF formula to complete columns D and E.If the student's age is 16 or above, he/she is eligible for a driver's license. Check if they are eligible or not. Answer in column D. If the student is younger than 18 years old he/she is a minor. Check whether the student is a minor or not. for Minor return "Minor" and non minor = "Adult" anwswer in column E.</t>
  </si>
  <si>
    <t xml:space="preserve">	The table below contains details of high school students names and ages, use IF formula to complete columns D and E</t>
  </si>
  <si>
    <t>If the student's age is 16 or above, he/she is eligible for a driver's license. Check if they are eligible or not. Answer in column D</t>
  </si>
  <si>
    <t>If the student is younger than 18 years old he/she is a minor. Check whether the student is a minor or not. for Minor return "Minor" and non minor = "Adult" anwswer in column E</t>
  </si>
  <si>
    <t>Column D</t>
  </si>
  <si>
    <t>Column E</t>
  </si>
  <si>
    <t>Number</t>
  </si>
  <si>
    <t>Age</t>
  </si>
  <si>
    <t>Driver Licence</t>
  </si>
  <si>
    <t>Minor/Adult?</t>
  </si>
  <si>
    <t>Arik</t>
  </si>
  <si>
    <t>Ben</t>
  </si>
  <si>
    <t>Cermit</t>
  </si>
  <si>
    <t>Dan</t>
  </si>
  <si>
    <t>Eliko</t>
  </si>
  <si>
    <t>Fage</t>
  </si>
  <si>
    <t>George</t>
  </si>
  <si>
    <t>Herzl</t>
  </si>
  <si>
    <t>10)</t>
  </si>
  <si>
    <t>In excel file named IF 4, An A+ student gets 100% scholarship and non A+ gets 50% scholarship , The following table contains the names of students from 2024 class.Use IF function to calculate the scholarships' amounts each of them will get.</t>
  </si>
  <si>
    <t>An A+ student gets 100% scholarship and non A+ gets 50% scholarship as shown in the table below:</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</si>
  <si>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</si>
  <si>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</si>
  <si>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</si>
  <si>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</si>
  <si>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</si>
  <si>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</si>
  <si>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</si>
  <si>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</si>
  <si>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</si>
  <si>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</si>
  <si>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</si>
  <si>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</si>
  <si>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</si>
  <si>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11)</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</si>
  <si>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</si>
  <si>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</si>
  <si>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</si>
  <si>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</si>
  <si>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</si>
  <si>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</si>
  <si>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</si>
  <si>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</si>
  <si>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</si>
  <si>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</si>
  <si>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</si>
  <si>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</si>
  <si>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</si>
  <si>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</si>
  <si>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</si>
  <si>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</si>
  <si>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</si>
  <si>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</si>
  <si>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</si>
  <si>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</si>
  <si>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</si>
  <si>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</si>
  <si>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</si>
  <si>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</si>
  <si>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</si>
  <si>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</si>
  <si>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</si>
  <si>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</si>
  <si>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In excel file named Math 1, Use the following guidelines to calculate the statements given the file.</t>
  </si>
  <si>
    <t>12)</t>
  </si>
  <si>
    <t>In excel file named MAX MIN 1, Use max, min and average formulas to answer all the following questions given in the file.</t>
  </si>
  <si>
    <t>MAX, MIN and Average</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</si>
  <si>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</si>
  <si>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</si>
  <si>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</si>
  <si>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</si>
  <si>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</si>
  <si>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</si>
  <si>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</si>
  <si>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</si>
  <si>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</si>
  <si>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</si>
  <si>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</si>
  <si>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13)</t>
  </si>
  <si>
    <t>In the file named MAX MIN 2, The following table contains details about the scores of 4 students in a driving theory test. If a student fails at least one test - she or he needs to retake the course. Use IF and MAX/MIN to check if a student passed the test.</t>
  </si>
  <si>
    <t>The following table contains details about the scores of 4 students in a driving theory test. If a student fails at least one test - she or he needs to retake the course.</t>
  </si>
  <si>
    <t>Use IF and MAX/MIN to check if a student passed the test</t>
  </si>
  <si>
    <t>Test 1</t>
  </si>
  <si>
    <t>Test 2</t>
  </si>
  <si>
    <t>Test 3</t>
  </si>
  <si>
    <t>Test 4</t>
  </si>
  <si>
    <t>Johnny</t>
  </si>
  <si>
    <t>Georgy</t>
  </si>
  <si>
    <t>Ofri</t>
  </si>
  <si>
    <t>else - return "pass"</t>
  </si>
  <si>
    <t>if the lowest score is lower than 50 - return "fail"</t>
  </si>
  <si>
    <t>14)</t>
  </si>
  <si>
    <t>In the file named MAX MIN 3, IF at least one student got 99 points or more in a test - the test considered easy, Use MAX and IF to create a logic that checks if the test was "Easy" or not.</t>
  </si>
  <si>
    <t xml:space="preserve">IF at least one student got 99 points or more in a test - the test considered easy, </t>
  </si>
  <si>
    <t>Use MAX and IF to create a logic that checks if the test was "Easy" or not</t>
  </si>
  <si>
    <t>Johny</t>
  </si>
  <si>
    <t>Lev</t>
  </si>
  <si>
    <t>Yoav</t>
  </si>
  <si>
    <t>Chen</t>
  </si>
  <si>
    <t>15)</t>
  </si>
  <si>
    <t>In the file named Nested IF 1, The school decided to use the following grade system: A. Grade higher or equal to 80 - Excellent B. Grade higher or equal to 60 but lower than 80 – Good C. Grade lower than 60 - Failed Complete all the task given in the file.</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</si>
  <si>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</si>
  <si>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</si>
  <si>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</si>
  <si>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</si>
  <si>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</si>
  <si>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</si>
  <si>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</si>
  <si>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</si>
  <si>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</si>
  <si>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</si>
  <si>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</si>
  <si>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16)</t>
  </si>
  <si>
    <t>In the file named SUM 1, The following table includes ABC company's revenue by month. The company's CFO asked you to use SUM formula to calculate the total revenue for the year.</t>
  </si>
  <si>
    <t>The following table includes ABC company's revenue by month.</t>
  </si>
  <si>
    <t>The company's CFO asked you to use SUM formula to calculate the total revenue for the year.</t>
  </si>
  <si>
    <t>Revenue in $MM</t>
  </si>
  <si>
    <t>January</t>
  </si>
  <si>
    <t>February</t>
  </si>
  <si>
    <t>March</t>
  </si>
  <si>
    <t>April</t>
  </si>
  <si>
    <t>May</t>
  </si>
  <si>
    <t>June</t>
  </si>
  <si>
    <t>July</t>
  </si>
  <si>
    <t>August</t>
  </si>
  <si>
    <t>September</t>
  </si>
  <si>
    <t>October</t>
  </si>
  <si>
    <t>November</t>
  </si>
  <si>
    <t>December</t>
  </si>
  <si>
    <t>Total Year</t>
  </si>
  <si>
    <t>&lt;&lt;Enter value here</t>
  </si>
  <si>
    <t>17)</t>
  </si>
  <si>
    <t>In the file named SUM 2, The following table represents daily costs by day for the first quarter of 2015. Calculate the total costs at the bottom of the table. Hint: to save time, use sum shortcuts.</t>
  </si>
  <si>
    <t>The following table represents daily costs by day for the first quarter of 2015</t>
  </si>
  <si>
    <t>Calculate the total costs at the bottom of the table. Hint: to save time, use sum shortcuts.</t>
  </si>
  <si>
    <t>Date</t>
  </si>
  <si>
    <t>Costs</t>
  </si>
  <si>
    <t>18)</t>
  </si>
  <si>
    <t>In the file named SUM 3, Find the number of residents for each of the following groups from the table below, complete all the question in the file.</t>
  </si>
  <si>
    <t>Find the number of residents for each of the following groups from the table below:</t>
  </si>
  <si>
    <t>Age group</t>
  </si>
  <si>
    <t>0-19</t>
  </si>
  <si>
    <t>Number of residents</t>
  </si>
  <si>
    <t>25-49</t>
  </si>
  <si>
    <t>50-75+</t>
  </si>
  <si>
    <t>What is the total number of residents in region 3 (green) for all group ages?</t>
  </si>
  <si>
    <t>What is the total number of users in regions 1-20 for all groups?</t>
  </si>
  <si>
    <t>Total number of residents of ages 0-19 and 50-75+</t>
  </si>
  <si>
    <t>Option 1:</t>
  </si>
  <si>
    <t>Option 2:</t>
  </si>
  <si>
    <t>City</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</si>
  <si>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</si>
  <si>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</si>
  <si>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</si>
  <si>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</si>
  <si>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</si>
  <si>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</si>
  <si>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</si>
  <si>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</si>
  <si>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</si>
  <si>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</si>
  <si>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</si>
  <si>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</si>
  <si>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</si>
  <si>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</si>
  <si>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</si>
  <si>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</si>
  <si>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</si>
  <si>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</si>
  <si>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</si>
  <si>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</si>
  <si>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</si>
  <si>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</si>
  <si>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</si>
  <si>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</si>
  <si>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</si>
  <si>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</si>
  <si>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</si>
  <si>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</si>
  <si>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</si>
  <si>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</si>
  <si>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</si>
  <si>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</si>
  <si>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</si>
  <si>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</si>
  <si>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</si>
  <si>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</si>
  <si>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</si>
  <si>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</si>
  <si>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</si>
  <si>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</si>
  <si>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</si>
  <si>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</si>
  <si>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</si>
  <si>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</si>
  <si>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</si>
  <si>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</si>
  <si>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</si>
  <si>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</si>
  <si>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</si>
  <si>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</si>
  <si>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</si>
  <si>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</si>
  <si>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</si>
  <si>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</si>
  <si>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</si>
  <si>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</si>
  <si>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</si>
  <si>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</si>
  <si>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</si>
  <si>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</si>
  <si>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</si>
  <si>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</si>
  <si>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</si>
  <si>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</si>
  <si>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</si>
  <si>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</si>
  <si>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</si>
  <si>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</si>
  <si>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</si>
  <si>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</si>
  <si>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</si>
  <si>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</si>
  <si>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</si>
  <si>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</si>
  <si>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</si>
  <si>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</si>
  <si>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</si>
  <si>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</si>
  <si>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</si>
  <si>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</si>
  <si>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</si>
  <si>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</si>
  <si>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</si>
  <si>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</si>
  <si>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</si>
  <si>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</si>
  <si>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</si>
  <si>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</si>
  <si>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</si>
  <si>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</si>
  <si>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</si>
  <si>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</si>
  <si>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</si>
  <si>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</si>
  <si>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</si>
  <si>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</si>
  <si>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</si>
  <si>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</si>
  <si>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</si>
  <si>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</si>
  <si>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</si>
  <si>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</si>
  <si>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</si>
  <si>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</si>
  <si>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</si>
  <si>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</si>
  <si>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</si>
  <si>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</si>
  <si>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</si>
  <si>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</si>
  <si>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</si>
  <si>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</si>
  <si>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</si>
  <si>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</si>
  <si>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</si>
  <si>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</si>
  <si>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</si>
  <si>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</si>
  <si>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</si>
  <si>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</si>
  <si>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</si>
  <si>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</si>
  <si>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</si>
  <si>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</si>
  <si>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</si>
  <si>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</si>
  <si>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</si>
  <si>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</si>
  <si>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</si>
  <si>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</si>
  <si>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</si>
  <si>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</si>
  <si>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</si>
  <si>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</si>
  <si>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</si>
  <si>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</si>
  <si>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</si>
  <si>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</si>
  <si>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</si>
  <si>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</si>
  <si>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</si>
  <si>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</si>
  <si>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</si>
  <si>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</si>
  <si>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</si>
  <si>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</si>
  <si>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</si>
  <si>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</si>
  <si>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</si>
  <si>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</si>
  <si>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</si>
  <si>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</si>
  <si>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</si>
  <si>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</si>
  <si>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</si>
  <si>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</si>
  <si>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</si>
  <si>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</si>
  <si>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</si>
  <si>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</si>
  <si>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19)</t>
  </si>
  <si>
    <t>In the file named SUMIF 1, answer all the question given in the file.</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</si>
  <si>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</si>
  <si>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</si>
  <si>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</si>
  <si>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</si>
  <si>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</si>
  <si>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</si>
  <si>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</si>
  <si>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</si>
  <si>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</si>
  <si>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</si>
  <si>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under $9,500?</t>
  </si>
  <si>
    <t>20)</t>
  </si>
  <si>
    <t>In the file named SUMIF 2, answer all the question given in the file based on table.</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</si>
  <si>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</si>
  <si>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</si>
  <si>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</si>
  <si>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</si>
  <si>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</si>
  <si>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</si>
  <si>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</si>
  <si>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</si>
  <si>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</si>
  <si>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</si>
  <si>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</si>
  <si>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</si>
  <si>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</si>
  <si>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</si>
  <si>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</si>
  <si>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</si>
  <si>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</si>
  <si>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</si>
  <si>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</si>
  <si>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</si>
  <si>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</si>
  <si>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</si>
  <si>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</si>
  <si>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</si>
  <si>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</si>
  <si>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</si>
  <si>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</si>
  <si>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</si>
  <si>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</si>
  <si>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</si>
  <si>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21)</t>
  </si>
  <si>
    <t>In the file named VLOOKUP APPROXIMATE MATCH, Retrieve the GBP:USD exchange rate for the following dates using VLOOKUP function, from the table in columns G-H. In case there is no exchange rate for a certain date entry, return the the last known rate for that day.</t>
  </si>
  <si>
    <t>Retrieve the GBP:USD exchange rate for the following dates using VLOOKUP function, from the table in columns G-H.</t>
  </si>
  <si>
    <t>In case there is no exchange rate for a certain date entry, return the the last known rate for that day.</t>
  </si>
  <si>
    <t>GBP:USD Exchange rates:</t>
  </si>
  <si>
    <t>Exchange Rate</t>
  </si>
  <si>
    <t>22)</t>
  </si>
  <si>
    <t>In the file named VLOOKUP 1, Below is a list of the employees who work in your company: Answer all the question given in the file using vlookup function.</t>
  </si>
  <si>
    <t>Below is a list of the employees who work in your company:</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</si>
  <si>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</si>
  <si>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</si>
  <si>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</si>
  <si>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</si>
  <si>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</si>
  <si>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</si>
  <si>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</si>
  <si>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</si>
  <si>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</si>
  <si>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</si>
  <si>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</si>
  <si>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</si>
  <si>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</si>
  <si>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</si>
  <si>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</si>
  <si>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</si>
  <si>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</si>
  <si>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</si>
  <si>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</si>
  <si>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</si>
  <si>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</si>
  <si>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</si>
  <si>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</si>
  <si>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</si>
  <si>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</si>
  <si>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</si>
  <si>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23)</t>
  </si>
  <si>
    <t>In the file named VLOOKUP 2a, According to the table , answer all the question given in the file using vlookup.</t>
  </si>
  <si>
    <t>VLOOKUP Exercise - Data:</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</si>
  <si>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</si>
  <si>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</si>
  <si>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</si>
  <si>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</si>
  <si>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</si>
  <si>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</si>
  <si>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</si>
  <si>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</si>
  <si>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</si>
  <si>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</si>
  <si>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</si>
  <si>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</si>
  <si>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</si>
  <si>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</si>
  <si>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</si>
  <si>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</si>
  <si>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</si>
  <si>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</si>
  <si>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</si>
  <si>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</si>
  <si>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</si>
  <si>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Create a VLOOKUP formula to find the occupation of Jane Doe.</t>
  </si>
  <si>
    <t>Create a VLOOKUP formula to find the age of Mike Lee.</t>
  </si>
  <si>
    <t>Create a VLOOKUP formula to find the occupation of a person whose name starts with "B" (Challenging!)</t>
  </si>
  <si>
    <t xml:space="preserve">What is the total pay of employee with ID 107? </t>
  </si>
  <si>
    <t>What is the total amount of money in accounts over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</si>
</sst>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B1mmm\-yy"/>
    <numFmt numFmtId="165" formatCode="_([$$-409]* #,##0.00_);_([$$-409]* \(#,##0.00\);_([$$-409]* &quot;-&quot;??_);_(@_)"/>
    <numFmt numFmtId="166" formatCode="_ * #,##0.00_ ;_ * \-#,##0.00_ ;_ * &quot;-&quot;??_ ;_ @_ "/>
    <numFmt numFmtId="167" formatCode="_ * #,##0_ ;_ * \-#,##0_ ;_ * &quot;-&quot;??_ ;_ @_ "/>
    <numFmt numFmtId="168" formatCode="_-[$$-409]* #,##0.0000_ ;_-[$$-409]* \-#,##0.0000\ ;_-[$$-409]* &quot;-&quot;??_ ;_-@_ "/>
    <numFmt numFmtId="169" formatCode="_ [$₹-4009]\ * #,##0.00_ ;_ [$₹-4009]\ * \-#,##0.00_ ;_ [$₹-4009]\ * &quot;-&quot;??_ ;_ @_ "/>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charset val="177"/>
      <scheme val="minor"/>
    </font>
    <font>
      <u/>
      <sz val="11"/>
      <color theme="10"/>
      <name val="Calibri"/>
      <family val="2"/>
      <scheme val="minor"/>
    </font>
    <font>
      <sz val="11"/>
      <color theme="1"/>
      <name val="Calibri"/>
      <family val="2"/>
    </font>
    <font>
      <b/>
      <sz val="11"/>
      <color theme="1"/>
      <name val="Calibri"/>
      <family val="2"/>
    </font>
    <font>
      <b/>
      <sz val="11"/>
      <name val="Calibri"/>
      <family val="2"/>
      <charset val="177"/>
    </font>
    <font>
      <sz val="11"/>
      <name val="Arial"/>
      <family val="2"/>
    </font>
    <font>
      <sz val="11"/>
      <name val="Calibri"/>
      <family val="2"/>
      <charset val="177"/>
    </font>
    <font>
      <b/>
      <u/>
      <sz val="11"/>
      <name val="Calibri"/>
      <family val="2"/>
      <charset val="177"/>
    </font>
    <font>
      <b/>
      <sz val="11"/>
      <name val="Calibri"/>
      <family val="2"/>
      <scheme val="minor"/>
    </font>
    <font>
      <sz val="11"/>
      <name val="Calibri"/>
      <family val="2"/>
      <scheme val="minor"/>
    </font>
    <font>
      <b/>
      <sz val="9"/>
      <name val="Calibri"/>
      <family val="2"/>
      <scheme val="minor"/>
    </font>
    <font>
      <sz val="9"/>
      <name val="Calibri"/>
      <family val="2"/>
      <scheme val="minor"/>
    </font>
    <font>
      <b/>
      <u/>
      <sz val="11"/>
      <name val="Calibri"/>
      <family val="2"/>
      <scheme val="minor"/>
    </font>
    <font>
      <sz val="11"/>
      <color rgb="FF0E101A"/>
      <name val="Calibri"/>
      <family val="2"/>
    </font>
    <font>
      <u/>
      <sz val="11"/>
      <color theme="1"/>
      <name val="Calibri"/>
      <family val="2"/>
    </font>
    <font>
      <b/>
      <u/>
      <sz val="11"/>
      <color theme="1"/>
      <name val="Calibri"/>
      <family val="2"/>
    </font>
    <font>
      <b/>
      <sz val="11"/>
      <color rgb="FF0E101A"/>
      <name val="Calibri"/>
      <family val="2"/>
    </font>
    <font>
      <b/>
      <sz val="10"/>
      <color rgb="FF000000"/>
      <name val="Arial"/>
      <family val="2"/>
    </font>
    <font>
      <sz val="11"/>
      <color rgb="FF000000"/>
      <name val="Roboto"/>
    </font>
    <font>
      <b/>
      <sz val="11"/>
      <color theme="1"/>
      <name val="Calibri"/>
      <family val="2"/>
      <charset val="177"/>
    </font>
    <font>
      <b/>
      <sz val="11"/>
      <name val="Arial"/>
      <family val="2"/>
      <charset val="177"/>
    </font>
    <font>
      <b/>
      <sz val="10"/>
      <color theme="1"/>
      <name val="Arial"/>
      <family val="2"/>
    </font>
    <font>
      <sz val="10"/>
      <color theme="1"/>
      <name val="Calibri"/>
      <family val="2"/>
      <scheme val="minor"/>
    </font>
    <font>
      <b/>
      <sz val="10"/>
      <color theme="1"/>
      <name val="Calibri"/>
      <family val="2"/>
      <scheme val="minor"/>
    </font>
    <font>
      <b/>
      <u/>
      <sz val="10"/>
      <color rgb="FF374151"/>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b/>
      <sz val="11"/>
      <color rgb="FF000000"/>
      <name val="Calibri"/>
      <family val="2"/>
      <charset val="177"/>
    </font>
    <font>
      <sz val="11"/>
      <color rgb="FF000000"/>
      <name val="Calibri"/>
      <family val="2"/>
      <charset val="177"/>
    </font>
    <font>
      <b/>
      <sz val="11"/>
      <color rgb="FF000000"/>
      <name val="Calibri"/>
      <family val="2"/>
    </font>
    <font>
      <sz val="11"/>
      <color rgb="FF000000"/>
      <name val="Calibri"/>
      <family val="2"/>
    </font>
  </fonts>
  <fills count="15">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CCCCCC"/>
        <bgColor rgb="FFCCCCCC"/>
      </patternFill>
    </fill>
    <fill>
      <patternFill patternType="solid">
        <fgColor rgb="FFFFFFFF"/>
        <bgColor rgb="FFFFFFFF"/>
      </patternFill>
    </fill>
    <fill>
      <patternFill patternType="solid">
        <fgColor rgb="FFECECEC"/>
        <bgColor rgb="FFECECEC"/>
      </patternFill>
    </fill>
    <fill>
      <patternFill patternType="solid">
        <fgColor rgb="FFFFFF00"/>
        <bgColor indexed="64"/>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
      <patternFill patternType="solid">
        <fgColor rgb="FF92D050"/>
        <bgColor rgb="FF92D050"/>
      </patternFill>
    </fill>
    <fill>
      <patternFill patternType="solid">
        <fgColor theme="0"/>
        <bgColor indexed="64"/>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7">
    <xf numFmtId="0" fontId="0" fillId="0" borderId="0"/>
    <xf numFmtId="43" fontId="1" fillId="0" borderId="0" applyFont="0" applyFill="0" applyBorder="0" applyAlignment="0" applyProtection="0"/>
    <xf numFmtId="0" fontId="3" fillId="0" borderId="0"/>
    <xf numFmtId="0" fontId="1" fillId="0" borderId="0"/>
    <xf numFmtId="0" fontId="4" fillId="0" borderId="0" applyNumberFormat="0" applyFill="0" applyBorder="0" applyAlignment="0" applyProtection="0"/>
    <xf numFmtId="166" fontId="1" fillId="0" borderId="0" applyFont="0" applyFill="0" applyBorder="0" applyAlignment="0" applyProtection="0"/>
    <xf numFmtId="0" fontId="4" fillId="0" borderId="0" applyNumberFormat="0" applyFill="0" applyBorder="0" applyAlignment="0" applyProtection="0"/>
  </cellStyleXfs>
  <cellXfs count="132">
    <xf numFmtId="0" fontId="0" fillId="0" borderId="0" xfId="0"/>
    <xf numFmtId="0" fontId="3" fillId="0" borderId="0" xfId="2"/>
    <xf numFmtId="0" fontId="5" fillId="0" borderId="0" xfId="2" applyFont="1"/>
    <xf numFmtId="0" fontId="6" fillId="0" borderId="0" xfId="2"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xf numFmtId="0" fontId="13" fillId="7"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43" fontId="14" fillId="7" borderId="2" xfId="0" applyNumberFormat="1" applyFont="1" applyFill="1" applyBorder="1" applyAlignment="1">
      <alignment horizontal="center" vertical="center" wrapText="1"/>
    </xf>
    <xf numFmtId="1" fontId="14" fillId="7" borderId="2" xfId="0" applyNumberFormat="1" applyFont="1" applyFill="1" applyBorder="1" applyAlignment="1">
      <alignment horizontal="center" vertical="center" wrapText="1"/>
    </xf>
    <xf numFmtId="0" fontId="15" fillId="0" borderId="0" xfId="0" applyFont="1"/>
    <xf numFmtId="0" fontId="11" fillId="0" borderId="3"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Alignment="1">
      <alignment horizontal="left" indent="1"/>
    </xf>
    <xf numFmtId="0" fontId="16" fillId="0" borderId="0" xfId="0" applyFont="1"/>
    <xf numFmtId="0" fontId="1" fillId="0" borderId="0" xfId="0" applyFont="1"/>
    <xf numFmtId="0" fontId="17" fillId="0" borderId="0" xfId="0" applyFont="1"/>
    <xf numFmtId="0" fontId="18" fillId="0" borderId="0" xfId="0" applyFont="1"/>
    <xf numFmtId="0" fontId="5" fillId="0" borderId="0" xfId="0" applyFont="1" applyAlignment="1">
      <alignment horizontal="left"/>
    </xf>
    <xf numFmtId="0" fontId="19" fillId="0" borderId="0" xfId="0" applyFont="1"/>
    <xf numFmtId="0" fontId="5" fillId="0" borderId="0" xfId="0" applyFont="1" applyAlignment="1">
      <alignment horizontal="right"/>
    </xf>
    <xf numFmtId="0" fontId="5" fillId="0" borderId="0" xfId="0" applyFont="1" applyAlignment="1">
      <alignment horizontal="center"/>
    </xf>
    <xf numFmtId="0" fontId="2" fillId="0" borderId="0" xfId="0" applyFont="1"/>
    <xf numFmtId="0" fontId="0" fillId="0" borderId="0" xfId="0" applyAlignment="1">
      <alignment horizontal="center"/>
    </xf>
    <xf numFmtId="0" fontId="18" fillId="0" borderId="0" xfId="0" applyFont="1" applyAlignment="1">
      <alignment horizontal="center"/>
    </xf>
    <xf numFmtId="0" fontId="18" fillId="0" borderId="5" xfId="0" applyFont="1" applyBorder="1"/>
    <xf numFmtId="0" fontId="8" fillId="0" borderId="5" xfId="0" applyFont="1" applyBorder="1"/>
    <xf numFmtId="0" fontId="6" fillId="0" borderId="0" xfId="0" applyFont="1" applyAlignment="1">
      <alignment horizontal="center"/>
    </xf>
    <xf numFmtId="14" fontId="5" fillId="0" borderId="0" xfId="0" applyNumberFormat="1" applyFont="1"/>
    <xf numFmtId="44" fontId="5" fillId="9" borderId="2" xfId="0" applyNumberFormat="1" applyFont="1" applyFill="1" applyBorder="1" applyProtection="1">
      <protection locked="0"/>
    </xf>
    <xf numFmtId="3" fontId="20" fillId="11" borderId="2" xfId="0" applyNumberFormat="1" applyFont="1" applyFill="1" applyBorder="1" applyAlignment="1">
      <alignment horizontal="center"/>
    </xf>
    <xf numFmtId="3" fontId="20" fillId="0" borderId="0" xfId="0" applyNumberFormat="1" applyFont="1" applyAlignment="1">
      <alignment horizontal="right"/>
    </xf>
    <xf numFmtId="0" fontId="21" fillId="0" borderId="0" xfId="0" applyFont="1"/>
    <xf numFmtId="0" fontId="20" fillId="11" borderId="2" xfId="0" applyFont="1" applyFill="1" applyBorder="1" applyAlignment="1">
      <alignment horizontal="center"/>
    </xf>
    <xf numFmtId="0" fontId="24" fillId="11" borderId="2" xfId="0" applyFont="1" applyFill="1" applyBorder="1" applyAlignment="1">
      <alignment horizontal="center"/>
    </xf>
    <xf numFmtId="0" fontId="20" fillId="0" borderId="2" xfId="0" applyFont="1" applyBorder="1" applyAlignment="1">
      <alignment horizontal="center"/>
    </xf>
    <xf numFmtId="3" fontId="20" fillId="2" borderId="2" xfId="0" applyNumberFormat="1" applyFont="1" applyFill="1" applyBorder="1" applyAlignment="1">
      <alignment horizontal="center"/>
    </xf>
    <xf numFmtId="3" fontId="6" fillId="2" borderId="2" xfId="0" applyNumberFormat="1" applyFont="1" applyFill="1" applyBorder="1" applyAlignment="1">
      <alignment horizontal="center"/>
    </xf>
    <xf numFmtId="0" fontId="25" fillId="0" borderId="0" xfId="0" applyFont="1"/>
    <xf numFmtId="0" fontId="26" fillId="0" borderId="0" xfId="0" applyFont="1"/>
    <xf numFmtId="0" fontId="27" fillId="0" borderId="0" xfId="0" applyFont="1" applyAlignment="1">
      <alignment vertical="center"/>
    </xf>
    <xf numFmtId="0" fontId="4" fillId="0" borderId="0" xfId="6" quotePrefix="1"/>
    <xf numFmtId="0" fontId="28" fillId="0" borderId="0" xfId="0" applyFont="1" applyAlignment="1">
      <alignment vertical="center"/>
    </xf>
    <xf numFmtId="0" fontId="29" fillId="0" borderId="0" xfId="0" applyFont="1"/>
    <xf numFmtId="0" fontId="30" fillId="0" borderId="0" xfId="0" applyFont="1"/>
    <xf numFmtId="0" fontId="34" fillId="0" borderId="0" xfId="0" applyFont="1"/>
    <xf numFmtId="0" fontId="35" fillId="0" borderId="0" xfId="0" applyFont="1"/>
    <xf numFmtId="0" fontId="34" fillId="0" borderId="0" xfId="0" applyFont="1" applyAlignment="1">
      <alignment horizontal="right"/>
    </xf>
    <xf numFmtId="0" fontId="31" fillId="0" borderId="0" xfId="0" applyFont="1"/>
    <xf numFmtId="0" fontId="29" fillId="0" borderId="0" xfId="0" applyFont="1" applyAlignment="1">
      <alignment vertical="center"/>
    </xf>
    <xf numFmtId="0" fontId="5" fillId="0" borderId="2" xfId="2" applyFont="1" applyBorder="1" applyAlignment="1">
      <alignment horizontal="center"/>
    </xf>
    <xf numFmtId="0" fontId="5" fillId="3" borderId="2" xfId="2" applyFont="1" applyFill="1" applyBorder="1" applyAlignment="1">
      <alignment horizontal="center"/>
    </xf>
    <xf numFmtId="0" fontId="5" fillId="4" borderId="2" xfId="2" applyFont="1" applyFill="1" applyBorder="1" applyAlignment="1">
      <alignment horizontal="center"/>
    </xf>
    <xf numFmtId="0" fontId="5" fillId="5" borderId="2" xfId="2" applyFont="1" applyFill="1" applyBorder="1" applyAlignment="1">
      <alignment horizontal="center"/>
    </xf>
    <xf numFmtId="0" fontId="5" fillId="2" borderId="1" xfId="2" applyFont="1" applyFill="1" applyBorder="1" applyAlignment="1" applyProtection="1">
      <alignment horizontal="center"/>
      <protection locked="0"/>
    </xf>
    <xf numFmtId="0" fontId="3" fillId="0" borderId="0" xfId="2" applyAlignment="1">
      <alignment horizontal="center"/>
    </xf>
    <xf numFmtId="0" fontId="6" fillId="0" borderId="3" xfId="0" applyFont="1" applyBorder="1" applyAlignment="1">
      <alignment horizontal="center"/>
    </xf>
    <xf numFmtId="0" fontId="5" fillId="0" borderId="3" xfId="0" applyFont="1" applyBorder="1" applyAlignment="1">
      <alignment horizontal="center"/>
    </xf>
    <xf numFmtId="164" fontId="5" fillId="0" borderId="3" xfId="0" applyNumberFormat="1" applyFont="1" applyBorder="1" applyAlignment="1">
      <alignment horizontal="center"/>
    </xf>
    <xf numFmtId="0" fontId="5" fillId="2" borderId="3" xfId="0" applyFont="1" applyFill="1" applyBorder="1" applyAlignment="1" applyProtection="1">
      <alignment horizontal="center"/>
      <protection locked="0"/>
    </xf>
    <xf numFmtId="0" fontId="30" fillId="0" borderId="3" xfId="0" applyFont="1" applyBorder="1" applyAlignment="1">
      <alignment horizontal="center"/>
    </xf>
    <xf numFmtId="0" fontId="31" fillId="0" borderId="3" xfId="0" applyFont="1" applyBorder="1" applyAlignment="1">
      <alignment horizontal="center"/>
    </xf>
    <xf numFmtId="0" fontId="26" fillId="0" borderId="3" xfId="0" applyFont="1" applyBorder="1" applyAlignment="1">
      <alignment horizontal="center"/>
    </xf>
    <xf numFmtId="0" fontId="25"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167" fontId="0" fillId="0" borderId="3" xfId="5" applyNumberFormat="1" applyFont="1" applyBorder="1" applyAlignment="1">
      <alignment horizontal="center"/>
    </xf>
    <xf numFmtId="14" fontId="6" fillId="10" borderId="2" xfId="0" applyNumberFormat="1" applyFont="1" applyFill="1" applyBorder="1" applyAlignment="1">
      <alignment horizontal="center"/>
    </xf>
    <xf numFmtId="44" fontId="6" fillId="10" borderId="2" xfId="0" applyNumberFormat="1" applyFont="1" applyFill="1" applyBorder="1" applyAlignment="1">
      <alignment horizontal="center"/>
    </xf>
    <xf numFmtId="14" fontId="5" fillId="0" borderId="2" xfId="0" applyNumberFormat="1" applyFont="1" applyBorder="1" applyAlignment="1">
      <alignment horizontal="center"/>
    </xf>
    <xf numFmtId="44" fontId="5" fillId="0" borderId="2" xfId="0" applyNumberFormat="1" applyFont="1" applyBorder="1" applyAlignment="1">
      <alignment horizontal="center"/>
    </xf>
    <xf numFmtId="0" fontId="18" fillId="0" borderId="3" xfId="0" applyFont="1" applyBorder="1" applyAlignment="1">
      <alignment horizontal="center"/>
    </xf>
    <xf numFmtId="0" fontId="0" fillId="9" borderId="3" xfId="0" applyFill="1" applyBorder="1" applyAlignment="1" applyProtection="1">
      <alignment horizontal="center"/>
      <protection locked="0"/>
    </xf>
    <xf numFmtId="0" fontId="6" fillId="0" borderId="2" xfId="0" applyFont="1" applyBorder="1" applyAlignment="1">
      <alignment horizontal="center"/>
    </xf>
    <xf numFmtId="0" fontId="5" fillId="0" borderId="2" xfId="0" applyFont="1" applyBorder="1" applyAlignment="1">
      <alignment horizontal="center"/>
    </xf>
    <xf numFmtId="9" fontId="5" fillId="2" borderId="3" xfId="0" applyNumberFormat="1" applyFont="1" applyFill="1" applyBorder="1" applyAlignment="1" applyProtection="1">
      <alignment horizontal="center"/>
      <protection locked="0"/>
    </xf>
    <xf numFmtId="0" fontId="5" fillId="0" borderId="3" xfId="0" quotePrefix="1"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9" fontId="1" fillId="0" borderId="2" xfId="0" applyNumberFormat="1" applyFont="1" applyBorder="1" applyAlignment="1">
      <alignment horizontal="center"/>
    </xf>
    <xf numFmtId="0" fontId="18" fillId="0" borderId="2" xfId="0" applyFont="1" applyBorder="1" applyAlignment="1">
      <alignment horizontal="center"/>
    </xf>
    <xf numFmtId="0" fontId="18" fillId="0" borderId="4" xfId="0" applyFont="1" applyBorder="1" applyAlignment="1">
      <alignment horizontal="center"/>
    </xf>
    <xf numFmtId="0" fontId="5" fillId="0" borderId="4" xfId="0" applyFont="1" applyBorder="1" applyAlignment="1">
      <alignment horizontal="center"/>
    </xf>
    <xf numFmtId="0" fontId="5" fillId="2" borderId="2" xfId="0" applyFont="1" applyFill="1" applyBorder="1" applyAlignment="1" applyProtection="1">
      <alignment horizontal="center"/>
      <protection locked="0"/>
    </xf>
    <xf numFmtId="165" fontId="5" fillId="0" borderId="2" xfId="0" applyNumberFormat="1" applyFont="1" applyBorder="1" applyAlignment="1">
      <alignment horizontal="center"/>
    </xf>
    <xf numFmtId="0" fontId="5" fillId="0" borderId="9" xfId="0" applyFont="1" applyBorder="1" applyAlignment="1">
      <alignment horizontal="center"/>
    </xf>
    <xf numFmtId="0" fontId="9" fillId="8" borderId="3" xfId="0" applyFont="1" applyFill="1" applyBorder="1"/>
    <xf numFmtId="0" fontId="9" fillId="0" borderId="2" xfId="0" applyFont="1" applyBorder="1" applyAlignment="1">
      <alignment horizontal="center"/>
    </xf>
    <xf numFmtId="0" fontId="10" fillId="6" borderId="2" xfId="0" applyFont="1" applyFill="1" applyBorder="1" applyAlignment="1">
      <alignment horizontal="center"/>
    </xf>
    <xf numFmtId="0" fontId="9" fillId="6" borderId="2" xfId="0" applyFont="1" applyFill="1" applyBorder="1" applyAlignment="1">
      <alignment horizontal="center"/>
    </xf>
    <xf numFmtId="0" fontId="9" fillId="2" borderId="1" xfId="0" applyFont="1" applyFill="1" applyBorder="1" applyAlignment="1" applyProtection="1">
      <alignment horizontal="center"/>
      <protection locked="0"/>
    </xf>
    <xf numFmtId="0" fontId="12" fillId="2" borderId="1" xfId="0" applyFont="1" applyFill="1" applyBorder="1" applyAlignment="1" applyProtection="1">
      <alignment horizontal="center"/>
      <protection locked="0"/>
    </xf>
    <xf numFmtId="0" fontId="12" fillId="9" borderId="3" xfId="0" applyFont="1" applyFill="1" applyBorder="1" applyAlignment="1">
      <alignment horizontal="center"/>
    </xf>
    <xf numFmtId="9" fontId="1" fillId="0" borderId="9" xfId="0" applyNumberFormat="1" applyFont="1" applyBorder="1" applyAlignment="1">
      <alignment horizontal="center"/>
    </xf>
    <xf numFmtId="169" fontId="1" fillId="0" borderId="3" xfId="1" applyNumberFormat="1" applyFont="1" applyBorder="1" applyAlignment="1">
      <alignment horizontal="center"/>
    </xf>
    <xf numFmtId="169" fontId="1" fillId="2" borderId="3" xfId="0" applyNumberFormat="1" applyFont="1" applyFill="1" applyBorder="1" applyAlignment="1" applyProtection="1">
      <alignment horizontal="center"/>
      <protection locked="0"/>
    </xf>
    <xf numFmtId="10" fontId="5" fillId="2" borderId="3" xfId="0" applyNumberFormat="1" applyFont="1" applyFill="1" applyBorder="1" applyAlignment="1" applyProtection="1">
      <alignment horizontal="center"/>
      <protection locked="0"/>
    </xf>
    <xf numFmtId="1" fontId="5" fillId="2" borderId="3" xfId="0" applyNumberFormat="1" applyFont="1" applyFill="1" applyBorder="1" applyAlignment="1" applyProtection="1">
      <alignment horizontal="center"/>
      <protection locked="0"/>
    </xf>
    <xf numFmtId="0" fontId="5" fillId="2" borderId="1" xfId="0" applyFont="1" applyFill="1" applyBorder="1" applyAlignment="1" applyProtection="1">
      <alignment horizontal="center"/>
      <protection locked="0"/>
    </xf>
    <xf numFmtId="1" fontId="5" fillId="0" borderId="3" xfId="0" applyNumberFormat="1" applyFont="1" applyBorder="1" applyAlignment="1">
      <alignment horizontal="center"/>
    </xf>
    <xf numFmtId="3" fontId="19" fillId="0" borderId="0" xfId="0" applyNumberFormat="1" applyFont="1"/>
    <xf numFmtId="3" fontId="5" fillId="2" borderId="3" xfId="0" applyNumberFormat="1" applyFont="1" applyFill="1" applyBorder="1" applyAlignment="1" applyProtection="1">
      <alignment horizontal="center"/>
      <protection locked="0"/>
    </xf>
    <xf numFmtId="3" fontId="5" fillId="9" borderId="3" xfId="0" applyNumberFormat="1" applyFont="1" applyFill="1" applyBorder="1" applyAlignment="1" applyProtection="1">
      <alignment horizontal="center"/>
      <protection locked="0"/>
    </xf>
    <xf numFmtId="3" fontId="5" fillId="2" borderId="2" xfId="0" applyNumberFormat="1" applyFont="1" applyFill="1" applyBorder="1" applyAlignment="1" applyProtection="1">
      <alignment horizontal="center"/>
      <protection locked="0"/>
    </xf>
    <xf numFmtId="44" fontId="5" fillId="9" borderId="2" xfId="0" applyNumberFormat="1" applyFont="1" applyFill="1" applyBorder="1" applyAlignment="1" applyProtection="1">
      <alignment horizontal="center"/>
      <protection locked="0"/>
    </xf>
    <xf numFmtId="0" fontId="0" fillId="9" borderId="8" xfId="0" applyFill="1" applyBorder="1" applyAlignment="1" applyProtection="1">
      <alignment horizontal="center"/>
      <protection locked="0"/>
    </xf>
    <xf numFmtId="0" fontId="0" fillId="14" borderId="0" xfId="0" applyFill="1" applyAlignment="1" applyProtection="1">
      <alignment horizontal="center"/>
      <protection locked="0"/>
    </xf>
    <xf numFmtId="0" fontId="31" fillId="9" borderId="3" xfId="0" applyFont="1" applyFill="1" applyBorder="1" applyAlignment="1">
      <alignment horizontal="center"/>
    </xf>
    <xf numFmtId="14" fontId="0" fillId="0" borderId="3" xfId="0" applyNumberFormat="1" applyBorder="1" applyAlignment="1">
      <alignment horizontal="center"/>
    </xf>
    <xf numFmtId="0" fontId="32" fillId="0" borderId="3" xfId="0" applyFont="1" applyBorder="1" applyAlignment="1">
      <alignment horizontal="center" wrapText="1"/>
    </xf>
    <xf numFmtId="14" fontId="33" fillId="0" borderId="3" xfId="0" applyNumberFormat="1" applyFont="1" applyBorder="1" applyAlignment="1">
      <alignment horizontal="center" wrapText="1"/>
    </xf>
    <xf numFmtId="168" fontId="33" fillId="0" borderId="3" xfId="0" applyNumberFormat="1" applyFont="1" applyBorder="1" applyAlignment="1">
      <alignment horizontal="center" wrapText="1"/>
    </xf>
    <xf numFmtId="0" fontId="34" fillId="13" borderId="2" xfId="0" applyFont="1" applyFill="1" applyBorder="1" applyAlignment="1">
      <alignment horizontal="center"/>
    </xf>
    <xf numFmtId="0" fontId="34" fillId="13" borderId="7" xfId="0" applyFont="1" applyFill="1" applyBorder="1" applyAlignment="1">
      <alignment horizontal="center"/>
    </xf>
    <xf numFmtId="0" fontId="35" fillId="0" borderId="9" xfId="0" applyFont="1" applyBorder="1" applyAlignment="1">
      <alignment horizontal="center"/>
    </xf>
    <xf numFmtId="0" fontId="35" fillId="0" borderId="10" xfId="0" applyFont="1" applyBorder="1" applyAlignment="1">
      <alignment horizontal="center"/>
    </xf>
    <xf numFmtId="0" fontId="35" fillId="2" borderId="8" xfId="0" applyFont="1" applyFill="1" applyBorder="1" applyAlignment="1" applyProtection="1">
      <alignment horizontal="center"/>
      <protection locked="0"/>
    </xf>
    <xf numFmtId="0" fontId="34" fillId="0" borderId="2" xfId="0" applyFont="1" applyBorder="1" applyAlignment="1">
      <alignment horizontal="center"/>
    </xf>
    <xf numFmtId="0" fontId="34" fillId="0" borderId="7" xfId="0" applyFont="1" applyBorder="1" applyAlignment="1">
      <alignment horizontal="center"/>
    </xf>
    <xf numFmtId="0" fontId="35" fillId="2" borderId="10" xfId="0" applyFont="1" applyFill="1" applyBorder="1" applyAlignment="1" applyProtection="1">
      <alignment horizontal="center"/>
      <protection locked="0"/>
    </xf>
    <xf numFmtId="0" fontId="9" fillId="2" borderId="8" xfId="0" applyFont="1" applyFill="1" applyBorder="1" applyAlignment="1" applyProtection="1">
      <alignment horizontal="center"/>
      <protection locked="0"/>
    </xf>
    <xf numFmtId="0" fontId="22" fillId="12" borderId="4" xfId="0" applyFont="1" applyFill="1" applyBorder="1" applyAlignment="1">
      <alignment horizontal="center"/>
    </xf>
    <xf numFmtId="0" fontId="23" fillId="0" borderId="6" xfId="0" applyFont="1" applyBorder="1"/>
    <xf numFmtId="0" fontId="23" fillId="0" borderId="7" xfId="0" applyFont="1" applyBorder="1"/>
    <xf numFmtId="0" fontId="34" fillId="0" borderId="0" xfId="0" applyFont="1"/>
    <xf numFmtId="0" fontId="0" fillId="0" borderId="0" xfId="0"/>
    <xf numFmtId="0" fontId="35" fillId="0" borderId="0" xfId="0" applyFont="1"/>
  </cellXfs>
  <cellStyles count="7">
    <cellStyle name="Comma" xfId="1" builtinId="3"/>
    <cellStyle name="Comma 2" xfId="5" xr:uid="{2FFDEC35-7E07-40D2-A0A8-2E8D121B5FAA}"/>
    <cellStyle name="Hyperlink" xfId="6" builtinId="8"/>
    <cellStyle name="Hyperlink 2" xfId="4" xr:uid="{A1706D8A-65B8-4F86-A0C3-1B6479F268D7}"/>
    <cellStyle name="Normal" xfId="0" builtinId="0"/>
    <cellStyle name="Normal 2" xfId="3" xr:uid="{81532F95-0D7E-4226-8741-693FD476C6B5}"/>
    <cellStyle name="Normal 3" xfId="2" xr:uid="{094964BB-8A5B-4457-BA08-B05241AD6823}"/>
  </cellStyles>
  <dxfs count="0"/>
  <tableStyles count="1" defaultTableStyle="TableStyleMedium2" defaultPivotStyle="PivotStyleLight16">
    <tableStyle name="Invisible" pivot="0" table="0" count="0" xr9:uid="{22EDEF47-FF2B-49E7-89C6-7107D124266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57"/>
  <sheetViews>
    <sheetView showGridLines="0" tabSelected="1" topLeftCell="A752" zoomScale="110" zoomScaleNormal="115" workbookViewId="0">
      <selection activeCell="E671" sqref="E671"/>
    </sheetView>
  </sheetViews>
  <sheetFormatPr defaultRowHeight="14.5" x14ac:dyDescent="0.35"/>
  <cols>
    <col min="1" max="1" width="4.54296875" customWidth="1"/>
    <col min="2" max="2" width="15.26953125" customWidth="1"/>
    <col min="3" max="3" width="16.6328125" customWidth="1"/>
    <col min="4" max="4" width="19.36328125" customWidth="1"/>
    <col min="5" max="5" width="21.453125" bestFit="1" customWidth="1"/>
    <col min="6" max="6" width="15.54296875" bestFit="1" customWidth="1"/>
    <col min="7" max="7" width="13.26953125" customWidth="1"/>
    <col min="8" max="8" width="10.90625" customWidth="1"/>
    <col min="9" max="9" width="11.1796875" bestFit="1" customWidth="1"/>
    <col min="10" max="10" width="13.6328125" bestFit="1" customWidth="1"/>
    <col min="11" max="11" width="11.26953125" bestFit="1" customWidth="1"/>
    <col min="12" max="12" width="11.6328125" bestFit="1" customWidth="1"/>
    <col min="13" max="13" width="11.81640625" bestFit="1" customWidth="1"/>
  </cols>
  <sheetData>
    <row r="1" spans="1:6" x14ac:dyDescent="0.35">
      <c r="A1" s="27" t="s">
        <v>21</v>
      </c>
      <c r="B1" s="27" t="s">
        <v>0</v>
      </c>
    </row>
    <row r="3" spans="1:6" x14ac:dyDescent="0.35">
      <c r="A3" s="1"/>
      <c r="B3" s="55" t="s">
        <v>1</v>
      </c>
      <c r="C3" s="55" t="s">
        <v>2</v>
      </c>
      <c r="D3" s="55" t="s">
        <v>3</v>
      </c>
    </row>
    <row r="4" spans="1:6" x14ac:dyDescent="0.35">
      <c r="A4" s="1"/>
      <c r="B4" s="56" t="s">
        <v>4</v>
      </c>
      <c r="C4" s="56" t="s">
        <v>5</v>
      </c>
      <c r="D4" s="56">
        <v>43</v>
      </c>
    </row>
    <row r="5" spans="1:6" x14ac:dyDescent="0.35">
      <c r="A5" s="1"/>
      <c r="B5" s="56" t="s">
        <v>4</v>
      </c>
      <c r="C5" s="56" t="s">
        <v>6</v>
      </c>
      <c r="D5" s="56">
        <v>59</v>
      </c>
    </row>
    <row r="6" spans="1:6" x14ac:dyDescent="0.35">
      <c r="A6" s="1"/>
      <c r="B6" s="56" t="s">
        <v>4</v>
      </c>
      <c r="C6" s="56" t="s">
        <v>7</v>
      </c>
      <c r="D6" s="56">
        <v>72</v>
      </c>
    </row>
    <row r="7" spans="1:6" x14ac:dyDescent="0.35">
      <c r="A7" s="1"/>
      <c r="B7" s="57" t="s">
        <v>8</v>
      </c>
      <c r="C7" s="57" t="s">
        <v>9</v>
      </c>
      <c r="D7" s="57">
        <v>119</v>
      </c>
    </row>
    <row r="8" spans="1:6" x14ac:dyDescent="0.35">
      <c r="A8" s="1"/>
      <c r="B8" s="57" t="s">
        <v>8</v>
      </c>
      <c r="C8" s="57" t="s">
        <v>10</v>
      </c>
      <c r="D8" s="57">
        <v>175</v>
      </c>
    </row>
    <row r="9" spans="1:6" x14ac:dyDescent="0.35">
      <c r="A9" s="1"/>
      <c r="B9" s="57" t="s">
        <v>8</v>
      </c>
      <c r="C9" s="57" t="s">
        <v>11</v>
      </c>
      <c r="D9" s="57">
        <v>192</v>
      </c>
    </row>
    <row r="10" spans="1:6" x14ac:dyDescent="0.35">
      <c r="A10" s="1"/>
      <c r="B10" s="58" t="s">
        <v>12</v>
      </c>
      <c r="C10" s="58" t="s">
        <v>13</v>
      </c>
      <c r="D10" s="58">
        <v>240</v>
      </c>
    </row>
    <row r="11" spans="1:6" x14ac:dyDescent="0.35">
      <c r="A11" s="1"/>
      <c r="B11" s="58" t="s">
        <v>12</v>
      </c>
      <c r="C11" s="58" t="s">
        <v>14</v>
      </c>
      <c r="D11" s="58">
        <v>405</v>
      </c>
    </row>
    <row r="12" spans="1:6" x14ac:dyDescent="0.35">
      <c r="A12" s="1"/>
      <c r="B12" s="58" t="s">
        <v>12</v>
      </c>
      <c r="C12" s="58" t="s">
        <v>15</v>
      </c>
      <c r="D12" s="58">
        <v>522</v>
      </c>
    </row>
    <row r="14" spans="1:6" x14ac:dyDescent="0.35">
      <c r="A14" s="1"/>
      <c r="B14" s="3" t="s">
        <v>16</v>
      </c>
      <c r="C14" s="1"/>
      <c r="D14" s="1"/>
    </row>
    <row r="15" spans="1:6" ht="15" thickBot="1" x14ac:dyDescent="0.4">
      <c r="A15" s="1"/>
      <c r="B15" s="1"/>
      <c r="C15" s="1"/>
      <c r="D15" s="1"/>
    </row>
    <row r="16" spans="1:6" ht="15" thickBot="1" x14ac:dyDescent="0.4">
      <c r="A16" s="2">
        <v>1</v>
      </c>
      <c r="B16" s="2" t="s">
        <v>17</v>
      </c>
      <c r="C16" s="1"/>
      <c r="F16" s="59">
        <f>AVERAGE(D4:D6)</f>
        <v>58</v>
      </c>
    </row>
    <row r="17" spans="1:6" ht="15" thickBot="1" x14ac:dyDescent="0.4">
      <c r="A17" s="1"/>
      <c r="B17" s="1"/>
      <c r="C17" s="1"/>
      <c r="F17" s="60"/>
    </row>
    <row r="18" spans="1:6" ht="15" thickBot="1" x14ac:dyDescent="0.4">
      <c r="A18" s="2">
        <v>2</v>
      </c>
      <c r="B18" s="2" t="s">
        <v>18</v>
      </c>
      <c r="C18" s="1"/>
      <c r="F18" s="59">
        <f>AVERAGE(D7:D9)</f>
        <v>162</v>
      </c>
    </row>
    <row r="19" spans="1:6" ht="15" thickBot="1" x14ac:dyDescent="0.4">
      <c r="A19" s="1"/>
      <c r="B19" s="1"/>
      <c r="C19" s="1"/>
      <c r="F19" s="60"/>
    </row>
    <row r="20" spans="1:6" ht="15" thickBot="1" x14ac:dyDescent="0.4">
      <c r="A20" s="2">
        <v>3</v>
      </c>
      <c r="B20" s="2" t="s">
        <v>19</v>
      </c>
      <c r="C20" s="1"/>
      <c r="F20" s="59">
        <f>AVERAGE(D10:D12)</f>
        <v>389</v>
      </c>
    </row>
    <row r="21" spans="1:6" ht="15" thickBot="1" x14ac:dyDescent="0.4">
      <c r="A21" s="1"/>
      <c r="B21" s="1"/>
      <c r="C21" s="1"/>
      <c r="F21" s="60"/>
    </row>
    <row r="22" spans="1:6" ht="15" thickBot="1" x14ac:dyDescent="0.4">
      <c r="A22" s="2">
        <v>4</v>
      </c>
      <c r="B22" s="2" t="s">
        <v>20</v>
      </c>
      <c r="C22" s="1"/>
      <c r="F22" s="59">
        <f>AVERAGE(D4:D12)</f>
        <v>203</v>
      </c>
    </row>
    <row r="24" spans="1:6" x14ac:dyDescent="0.35">
      <c r="A24" s="27" t="s">
        <v>22</v>
      </c>
      <c r="B24" s="27" t="s">
        <v>23</v>
      </c>
    </row>
    <row r="26" spans="1:6" x14ac:dyDescent="0.35">
      <c r="B26" s="4" t="s">
        <v>24</v>
      </c>
    </row>
    <row r="27" spans="1:6" x14ac:dyDescent="0.35">
      <c r="B27" s="4" t="s">
        <v>25</v>
      </c>
    </row>
    <row r="28" spans="1:6" x14ac:dyDescent="0.35">
      <c r="B28" s="61" t="s">
        <v>26</v>
      </c>
      <c r="C28" s="61" t="s">
        <v>27</v>
      </c>
      <c r="D28" s="61" t="s">
        <v>28</v>
      </c>
    </row>
    <row r="29" spans="1:6" x14ac:dyDescent="0.35">
      <c r="B29" s="62" t="s">
        <v>29</v>
      </c>
      <c r="C29" s="63">
        <v>43101</v>
      </c>
      <c r="D29" s="62">
        <v>152</v>
      </c>
    </row>
    <row r="30" spans="1:6" x14ac:dyDescent="0.35">
      <c r="B30" s="62" t="s">
        <v>30</v>
      </c>
      <c r="C30" s="63">
        <v>43101</v>
      </c>
      <c r="D30" s="62">
        <v>171</v>
      </c>
    </row>
    <row r="31" spans="1:6" x14ac:dyDescent="0.35">
      <c r="B31" s="62" t="s">
        <v>31</v>
      </c>
      <c r="C31" s="63">
        <v>43101</v>
      </c>
      <c r="D31" s="62">
        <v>110</v>
      </c>
    </row>
    <row r="32" spans="1:6" x14ac:dyDescent="0.35">
      <c r="B32" s="62" t="s">
        <v>32</v>
      </c>
      <c r="C32" s="63">
        <v>43132</v>
      </c>
      <c r="D32" s="62">
        <v>173</v>
      </c>
    </row>
    <row r="33" spans="2:6" x14ac:dyDescent="0.35">
      <c r="B33" s="62" t="s">
        <v>33</v>
      </c>
      <c r="C33" s="63">
        <v>43132</v>
      </c>
      <c r="D33" s="62">
        <v>128</v>
      </c>
    </row>
    <row r="34" spans="2:6" x14ac:dyDescent="0.35">
      <c r="B34" s="62" t="s">
        <v>34</v>
      </c>
      <c r="C34" s="63">
        <v>43132</v>
      </c>
      <c r="D34" s="62">
        <v>107</v>
      </c>
    </row>
    <row r="35" spans="2:6" x14ac:dyDescent="0.35">
      <c r="B35" s="62" t="s">
        <v>35</v>
      </c>
      <c r="C35" s="63">
        <v>43160</v>
      </c>
      <c r="D35" s="62">
        <v>213</v>
      </c>
    </row>
    <row r="36" spans="2:6" x14ac:dyDescent="0.35">
      <c r="B36" s="62" t="s">
        <v>36</v>
      </c>
      <c r="C36" s="63">
        <v>43160</v>
      </c>
      <c r="D36" s="62">
        <v>238</v>
      </c>
    </row>
    <row r="37" spans="2:6" x14ac:dyDescent="0.35">
      <c r="B37" s="62" t="s">
        <v>37</v>
      </c>
      <c r="C37" s="63">
        <v>43160</v>
      </c>
      <c r="D37" s="62">
        <v>131</v>
      </c>
    </row>
    <row r="39" spans="2:6" x14ac:dyDescent="0.35">
      <c r="B39" s="4" t="s">
        <v>38</v>
      </c>
    </row>
    <row r="41" spans="2:6" x14ac:dyDescent="0.35">
      <c r="B41" s="63">
        <v>43101</v>
      </c>
      <c r="C41" s="64">
        <f>AVERAGE(D29:D31)</f>
        <v>144.33333333333334</v>
      </c>
      <c r="D41" s="4"/>
    </row>
    <row r="42" spans="2:6" x14ac:dyDescent="0.35">
      <c r="B42" s="63">
        <v>43132</v>
      </c>
      <c r="C42" s="64">
        <f>AVERAGE(D32:D34)</f>
        <v>136</v>
      </c>
      <c r="D42" s="4"/>
    </row>
    <row r="43" spans="2:6" x14ac:dyDescent="0.35">
      <c r="B43" s="63">
        <v>43160</v>
      </c>
      <c r="C43" s="64">
        <f>AVERAGE(D35:D37)</f>
        <v>194</v>
      </c>
      <c r="D43" s="4"/>
    </row>
    <row r="45" spans="2:6" x14ac:dyDescent="0.35">
      <c r="B45" s="4" t="s">
        <v>39</v>
      </c>
    </row>
    <row r="47" spans="2:6" x14ac:dyDescent="0.35">
      <c r="B47" s="4" t="s">
        <v>40</v>
      </c>
      <c r="D47" s="4"/>
      <c r="F47" s="64">
        <f>(SUM(D29:D37)/COUNT(D29:D37))</f>
        <v>158.11111111111111</v>
      </c>
    </row>
    <row r="48" spans="2:6" x14ac:dyDescent="0.35">
      <c r="B48" s="4" t="s">
        <v>41</v>
      </c>
      <c r="D48" s="4"/>
      <c r="F48" s="64">
        <f>AVERAGE(D29:D37)</f>
        <v>158.11111111111111</v>
      </c>
    </row>
    <row r="50" spans="1:4" x14ac:dyDescent="0.35">
      <c r="A50" s="27" t="s">
        <v>42</v>
      </c>
      <c r="B50" s="27" t="s">
        <v>60</v>
      </c>
    </row>
    <row r="52" spans="1:4" x14ac:dyDescent="0.35">
      <c r="B52" s="6" t="s">
        <v>43</v>
      </c>
      <c r="C52" s="7"/>
      <c r="D52" s="7"/>
    </row>
    <row r="53" spans="1:4" x14ac:dyDescent="0.35">
      <c r="B53" s="8" t="s">
        <v>44</v>
      </c>
      <c r="C53" s="7"/>
      <c r="D53" s="7"/>
    </row>
    <row r="54" spans="1:4" x14ac:dyDescent="0.35">
      <c r="B54" s="92" t="s">
        <v>45</v>
      </c>
      <c r="C54" s="93" t="s">
        <v>46</v>
      </c>
      <c r="D54" s="7"/>
    </row>
    <row r="55" spans="1:4" x14ac:dyDescent="0.35">
      <c r="B55" s="92" t="s">
        <v>47</v>
      </c>
      <c r="C55" s="94">
        <v>7</v>
      </c>
      <c r="D55" s="7"/>
    </row>
    <row r="56" spans="1:4" x14ac:dyDescent="0.35">
      <c r="B56" s="92" t="s">
        <v>48</v>
      </c>
      <c r="C56" s="94">
        <v>5</v>
      </c>
      <c r="D56" s="7"/>
    </row>
    <row r="57" spans="1:4" x14ac:dyDescent="0.35">
      <c r="B57" s="92" t="s">
        <v>49</v>
      </c>
      <c r="C57" s="94">
        <v>6</v>
      </c>
      <c r="D57" s="7"/>
    </row>
    <row r="58" spans="1:4" x14ac:dyDescent="0.35">
      <c r="B58" s="92" t="s">
        <v>50</v>
      </c>
      <c r="C58" s="94">
        <v>4</v>
      </c>
      <c r="D58" s="7"/>
    </row>
    <row r="59" spans="1:4" x14ac:dyDescent="0.35">
      <c r="B59" s="92" t="s">
        <v>51</v>
      </c>
      <c r="C59" s="94" t="s">
        <v>52</v>
      </c>
      <c r="D59" s="7"/>
    </row>
    <row r="60" spans="1:4" x14ac:dyDescent="0.35">
      <c r="B60" s="92" t="s">
        <v>53</v>
      </c>
      <c r="C60" s="94" t="s">
        <v>54</v>
      </c>
      <c r="D60" s="7"/>
    </row>
    <row r="61" spans="1:4" x14ac:dyDescent="0.35">
      <c r="B61" s="92" t="s">
        <v>55</v>
      </c>
      <c r="C61" s="94" t="s">
        <v>55</v>
      </c>
      <c r="D61" s="7"/>
    </row>
    <row r="62" spans="1:4" x14ac:dyDescent="0.35">
      <c r="B62" s="7"/>
      <c r="C62" s="7"/>
      <c r="D62" s="7"/>
    </row>
    <row r="63" spans="1:4" x14ac:dyDescent="0.35">
      <c r="B63" s="8" t="s">
        <v>56</v>
      </c>
      <c r="C63" s="7"/>
      <c r="D63" s="7"/>
    </row>
    <row r="64" spans="1:4" x14ac:dyDescent="0.35">
      <c r="B64" s="7"/>
      <c r="C64" s="7"/>
      <c r="D64" s="7"/>
    </row>
    <row r="65" spans="1:4" ht="15" thickBot="1" x14ac:dyDescent="0.4">
      <c r="B65" s="8" t="s">
        <v>57</v>
      </c>
      <c r="C65" s="8" t="s">
        <v>58</v>
      </c>
      <c r="D65" s="7"/>
    </row>
    <row r="66" spans="1:4" ht="15" thickBot="1" x14ac:dyDescent="0.4">
      <c r="B66" s="8" t="s">
        <v>46</v>
      </c>
      <c r="C66" s="95">
        <f>COUNT(C55:C61)</f>
        <v>4</v>
      </c>
      <c r="D66" s="8"/>
    </row>
    <row r="67" spans="1:4" x14ac:dyDescent="0.35">
      <c r="B67" s="7"/>
      <c r="C67" s="7"/>
      <c r="D67" s="7"/>
    </row>
    <row r="68" spans="1:4" ht="15" thickBot="1" x14ac:dyDescent="0.4">
      <c r="B68" s="8" t="s">
        <v>57</v>
      </c>
      <c r="C68" s="8" t="s">
        <v>59</v>
      </c>
      <c r="D68" s="7"/>
    </row>
    <row r="69" spans="1:4" ht="15" thickBot="1" x14ac:dyDescent="0.4">
      <c r="B69" s="8" t="s">
        <v>46</v>
      </c>
      <c r="C69" s="95">
        <f>COUNTA(C55:C61)</f>
        <v>7</v>
      </c>
      <c r="D69" s="8"/>
    </row>
    <row r="71" spans="1:4" x14ac:dyDescent="0.35">
      <c r="A71" s="27" t="s">
        <v>61</v>
      </c>
      <c r="B71" s="27" t="s">
        <v>62</v>
      </c>
    </row>
    <row r="73" spans="1:4" x14ac:dyDescent="0.35">
      <c r="B73" s="9" t="s">
        <v>63</v>
      </c>
      <c r="C73" s="10"/>
      <c r="D73" s="10"/>
    </row>
    <row r="74" spans="1:4" x14ac:dyDescent="0.35">
      <c r="B74" s="9" t="s">
        <v>64</v>
      </c>
      <c r="C74" s="10"/>
      <c r="D74" s="10"/>
    </row>
    <row r="75" spans="1:4" x14ac:dyDescent="0.35">
      <c r="B75" s="11" t="s">
        <v>65</v>
      </c>
      <c r="C75" s="11" t="s">
        <v>66</v>
      </c>
      <c r="D75" s="11" t="s">
        <v>67</v>
      </c>
    </row>
    <row r="76" spans="1:4" x14ac:dyDescent="0.35">
      <c r="B76" s="12">
        <v>101</v>
      </c>
      <c r="C76" s="12" t="s">
        <v>68</v>
      </c>
      <c r="D76" s="13">
        <v>78022</v>
      </c>
    </row>
    <row r="77" spans="1:4" x14ac:dyDescent="0.35">
      <c r="B77" s="12">
        <v>102</v>
      </c>
      <c r="C77" s="12" t="s">
        <v>69</v>
      </c>
      <c r="D77" s="13">
        <v>99819</v>
      </c>
    </row>
    <row r="78" spans="1:4" x14ac:dyDescent="0.35">
      <c r="B78" s="12">
        <v>103</v>
      </c>
      <c r="C78" s="12" t="s">
        <v>70</v>
      </c>
      <c r="D78" s="13" t="s">
        <v>71</v>
      </c>
    </row>
    <row r="79" spans="1:4" x14ac:dyDescent="0.35">
      <c r="B79" s="12">
        <v>104</v>
      </c>
      <c r="C79" s="12" t="s">
        <v>72</v>
      </c>
      <c r="D79" s="13">
        <v>27522</v>
      </c>
    </row>
    <row r="80" spans="1:4" x14ac:dyDescent="0.35">
      <c r="B80" s="12">
        <v>105</v>
      </c>
      <c r="C80" s="12" t="s">
        <v>73</v>
      </c>
      <c r="D80" s="14">
        <v>0</v>
      </c>
    </row>
    <row r="81" spans="2:4" x14ac:dyDescent="0.35">
      <c r="B81" s="12">
        <v>106</v>
      </c>
      <c r="C81" s="12" t="s">
        <v>74</v>
      </c>
      <c r="D81" s="14"/>
    </row>
    <row r="82" spans="2:4" x14ac:dyDescent="0.35">
      <c r="B82" s="12">
        <v>107</v>
      </c>
      <c r="C82" s="12" t="s">
        <v>75</v>
      </c>
      <c r="D82" s="14">
        <v>0</v>
      </c>
    </row>
    <row r="83" spans="2:4" x14ac:dyDescent="0.35">
      <c r="B83" s="12">
        <v>108</v>
      </c>
      <c r="C83" s="12" t="s">
        <v>76</v>
      </c>
      <c r="D83" s="13">
        <v>88041</v>
      </c>
    </row>
    <row r="84" spans="2:4" x14ac:dyDescent="0.35">
      <c r="B84" s="12">
        <v>109</v>
      </c>
      <c r="C84" s="12" t="s">
        <v>77</v>
      </c>
      <c r="D84" s="13">
        <v>81831</v>
      </c>
    </row>
    <row r="85" spans="2:4" x14ac:dyDescent="0.35">
      <c r="B85" s="12">
        <v>110</v>
      </c>
      <c r="C85" s="12" t="s">
        <v>78</v>
      </c>
      <c r="D85" s="13" t="s">
        <v>71</v>
      </c>
    </row>
    <row r="86" spans="2:4" x14ac:dyDescent="0.35">
      <c r="B86" s="12">
        <v>111</v>
      </c>
      <c r="C86" s="12" t="s">
        <v>79</v>
      </c>
      <c r="D86" s="13"/>
    </row>
    <row r="87" spans="2:4" ht="24" x14ac:dyDescent="0.35">
      <c r="B87" s="12">
        <v>112</v>
      </c>
      <c r="C87" s="12" t="s">
        <v>80</v>
      </c>
      <c r="D87" s="13">
        <v>26624</v>
      </c>
    </row>
    <row r="88" spans="2:4" x14ac:dyDescent="0.35">
      <c r="B88" s="12">
        <v>113</v>
      </c>
      <c r="C88" s="12" t="s">
        <v>81</v>
      </c>
      <c r="D88" s="13">
        <v>92885</v>
      </c>
    </row>
    <row r="89" spans="2:4" ht="24" x14ac:dyDescent="0.35">
      <c r="B89" s="12">
        <v>114</v>
      </c>
      <c r="C89" s="12" t="s">
        <v>82</v>
      </c>
      <c r="D89" s="14">
        <v>0</v>
      </c>
    </row>
    <row r="90" spans="2:4" x14ac:dyDescent="0.35">
      <c r="B90" s="10"/>
      <c r="C90" s="10"/>
      <c r="D90" s="10"/>
    </row>
    <row r="91" spans="2:4" x14ac:dyDescent="0.35">
      <c r="B91" s="9" t="s">
        <v>83</v>
      </c>
      <c r="C91" s="10"/>
      <c r="D91" s="10"/>
    </row>
    <row r="92" spans="2:4" ht="15" thickBot="1" x14ac:dyDescent="0.4">
      <c r="B92" s="10" t="s">
        <v>57</v>
      </c>
      <c r="C92" s="10" t="s">
        <v>84</v>
      </c>
      <c r="D92" s="10"/>
    </row>
    <row r="93" spans="2:4" ht="15" thickBot="1" x14ac:dyDescent="0.4">
      <c r="B93" s="10" t="s">
        <v>46</v>
      </c>
      <c r="C93" s="96">
        <f>COUNT(D76:D89)</f>
        <v>10</v>
      </c>
      <c r="D93" s="10"/>
    </row>
    <row r="94" spans="2:4" x14ac:dyDescent="0.35">
      <c r="B94" s="10"/>
      <c r="C94" s="10"/>
      <c r="D94" s="10"/>
    </row>
    <row r="95" spans="2:4" x14ac:dyDescent="0.35">
      <c r="B95" s="10"/>
      <c r="C95" s="10" t="s">
        <v>85</v>
      </c>
      <c r="D95" s="10"/>
    </row>
    <row r="96" spans="2:4" x14ac:dyDescent="0.35">
      <c r="B96" s="10"/>
      <c r="C96" s="10"/>
      <c r="D96" s="10"/>
    </row>
    <row r="97" spans="1:4" ht="15" thickBot="1" x14ac:dyDescent="0.4">
      <c r="B97" s="10" t="s">
        <v>57</v>
      </c>
      <c r="C97" s="10" t="s">
        <v>86</v>
      </c>
      <c r="D97" s="10"/>
    </row>
    <row r="98" spans="1:4" ht="15" thickBot="1" x14ac:dyDescent="0.4">
      <c r="B98" s="10" t="s">
        <v>46</v>
      </c>
      <c r="C98" s="96">
        <f>COUNTA(D76:D89)</f>
        <v>12</v>
      </c>
      <c r="D98" s="10"/>
    </row>
    <row r="100" spans="1:4" x14ac:dyDescent="0.35">
      <c r="A100" s="27" t="s">
        <v>87</v>
      </c>
      <c r="B100" s="27" t="s">
        <v>88</v>
      </c>
    </row>
    <row r="102" spans="1:4" x14ac:dyDescent="0.35">
      <c r="B102" s="7"/>
      <c r="C102" s="8" t="s">
        <v>89</v>
      </c>
      <c r="D102" s="7"/>
    </row>
    <row r="103" spans="1:4" x14ac:dyDescent="0.35">
      <c r="B103" s="7"/>
      <c r="C103" s="7"/>
      <c r="D103" s="7"/>
    </row>
    <row r="104" spans="1:4" x14ac:dyDescent="0.35">
      <c r="B104" s="7"/>
      <c r="C104" s="91"/>
      <c r="D104" s="7"/>
    </row>
    <row r="105" spans="1:4" x14ac:dyDescent="0.35">
      <c r="B105" s="7"/>
      <c r="C105" s="91" t="s">
        <v>90</v>
      </c>
      <c r="D105" s="7"/>
    </row>
    <row r="106" spans="1:4" x14ac:dyDescent="0.35">
      <c r="B106" s="7"/>
      <c r="C106" s="91">
        <v>4</v>
      </c>
      <c r="D106" s="7"/>
    </row>
    <row r="107" spans="1:4" x14ac:dyDescent="0.35">
      <c r="B107" s="7"/>
      <c r="C107" s="91"/>
      <c r="D107" s="7"/>
    </row>
    <row r="108" spans="1:4" x14ac:dyDescent="0.35">
      <c r="B108" s="7"/>
      <c r="C108" s="91">
        <v>3</v>
      </c>
      <c r="D108" s="7"/>
    </row>
    <row r="109" spans="1:4" x14ac:dyDescent="0.35">
      <c r="B109" s="7"/>
      <c r="C109" s="91"/>
      <c r="D109" s="7"/>
    </row>
    <row r="110" spans="1:4" x14ac:dyDescent="0.35">
      <c r="B110" s="7"/>
      <c r="C110" s="91" t="s">
        <v>91</v>
      </c>
      <c r="D110" s="7"/>
    </row>
    <row r="111" spans="1:4" x14ac:dyDescent="0.35">
      <c r="B111" s="7"/>
      <c r="C111" s="91"/>
      <c r="D111" s="7"/>
    </row>
    <row r="112" spans="1:4" x14ac:dyDescent="0.35">
      <c r="B112" s="7"/>
      <c r="C112" s="91" t="e">
        <v>#DIV/0!</v>
      </c>
      <c r="D112" s="7"/>
    </row>
    <row r="113" spans="2:4" x14ac:dyDescent="0.35">
      <c r="B113" s="7"/>
      <c r="C113" s="91" t="s">
        <v>92</v>
      </c>
      <c r="D113" s="7"/>
    </row>
    <row r="114" spans="2:4" x14ac:dyDescent="0.35">
      <c r="B114" s="7"/>
      <c r="C114" s="91" t="s">
        <v>93</v>
      </c>
      <c r="D114" s="7"/>
    </row>
    <row r="115" spans="2:4" x14ac:dyDescent="0.35">
      <c r="B115" s="7"/>
      <c r="C115" s="7"/>
      <c r="D115" s="7"/>
    </row>
    <row r="116" spans="2:4" x14ac:dyDescent="0.35">
      <c r="B116" s="7"/>
      <c r="C116" s="8" t="s">
        <v>94</v>
      </c>
      <c r="D116" s="7"/>
    </row>
    <row r="117" spans="2:4" x14ac:dyDescent="0.35">
      <c r="B117" s="7"/>
      <c r="C117" s="7"/>
      <c r="D117" s="7"/>
    </row>
    <row r="118" spans="2:4" ht="15" thickBot="1" x14ac:dyDescent="0.4">
      <c r="B118" s="8">
        <v>1</v>
      </c>
      <c r="C118" s="8" t="s">
        <v>95</v>
      </c>
      <c r="D118" s="7"/>
    </row>
    <row r="119" spans="2:4" ht="15" thickBot="1" x14ac:dyDescent="0.4">
      <c r="B119" s="7"/>
      <c r="C119" s="125">
        <f>COUNT(C104:C114)</f>
        <v>2</v>
      </c>
      <c r="D119" s="8"/>
    </row>
    <row r="120" spans="2:4" x14ac:dyDescent="0.35">
      <c r="B120" s="7"/>
      <c r="C120" s="7"/>
      <c r="D120" s="7"/>
    </row>
    <row r="121" spans="2:4" ht="15" thickBot="1" x14ac:dyDescent="0.4">
      <c r="B121" s="8">
        <v>2</v>
      </c>
      <c r="C121" s="8" t="s">
        <v>96</v>
      </c>
      <c r="D121" s="7"/>
    </row>
    <row r="122" spans="2:4" ht="15" thickBot="1" x14ac:dyDescent="0.4">
      <c r="B122" s="7"/>
      <c r="C122" s="125">
        <f>COUNTBLANK(C104:C114)</f>
        <v>4</v>
      </c>
      <c r="D122" s="8"/>
    </row>
    <row r="123" spans="2:4" x14ac:dyDescent="0.35">
      <c r="B123" s="7"/>
      <c r="C123" s="7"/>
      <c r="D123" s="7"/>
    </row>
    <row r="124" spans="2:4" ht="15" thickBot="1" x14ac:dyDescent="0.4">
      <c r="B124" s="8">
        <v>3</v>
      </c>
      <c r="C124" s="8" t="s">
        <v>97</v>
      </c>
      <c r="D124" s="7"/>
    </row>
    <row r="125" spans="2:4" ht="15" thickBot="1" x14ac:dyDescent="0.4">
      <c r="B125" s="7"/>
      <c r="C125" s="125">
        <f>COUNTA(C104:C114)+COUNTBLANK(C104:C114)-COUNT(C104:C114)</f>
        <v>9</v>
      </c>
      <c r="D125" s="8"/>
    </row>
    <row r="126" spans="2:4" x14ac:dyDescent="0.35">
      <c r="B126" s="7"/>
      <c r="C126" s="7"/>
      <c r="D126" s="7"/>
    </row>
    <row r="127" spans="2:4" ht="15" thickBot="1" x14ac:dyDescent="0.4">
      <c r="B127" s="8">
        <v>4</v>
      </c>
      <c r="C127" s="8" t="s">
        <v>98</v>
      </c>
      <c r="D127" s="7"/>
    </row>
    <row r="128" spans="2:4" ht="15" thickBot="1" x14ac:dyDescent="0.4">
      <c r="C128" s="125">
        <f>COUNTA(C104:C114)+COUNTBLANK(C104:C114)</f>
        <v>11</v>
      </c>
      <c r="D128" s="8"/>
    </row>
    <row r="130" spans="1:13" x14ac:dyDescent="0.35">
      <c r="A130" s="27" t="s">
        <v>99</v>
      </c>
      <c r="B130" s="27" t="s">
        <v>124</v>
      </c>
    </row>
    <row r="132" spans="1:13" x14ac:dyDescent="0.35">
      <c r="B132" s="10"/>
      <c r="C132" s="15" t="s">
        <v>100</v>
      </c>
      <c r="D132" s="10"/>
      <c r="E132" s="10"/>
      <c r="F132" s="10"/>
      <c r="G132" s="10"/>
      <c r="H132" s="10"/>
      <c r="I132" s="10"/>
      <c r="J132" s="10"/>
      <c r="K132" s="10"/>
      <c r="L132" s="10"/>
      <c r="M132" s="10"/>
    </row>
    <row r="133" spans="1:13" x14ac:dyDescent="0.35">
      <c r="B133" s="10"/>
      <c r="C133" s="16" t="s">
        <v>101</v>
      </c>
      <c r="D133" s="16">
        <v>101</v>
      </c>
      <c r="E133" s="16">
        <v>102</v>
      </c>
      <c r="F133" s="16">
        <v>103</v>
      </c>
      <c r="G133" s="16">
        <v>104</v>
      </c>
      <c r="H133" s="16">
        <v>105</v>
      </c>
      <c r="I133" s="16">
        <v>106</v>
      </c>
      <c r="J133" s="16">
        <v>107</v>
      </c>
      <c r="K133" s="16">
        <v>108</v>
      </c>
      <c r="L133" s="16">
        <v>109</v>
      </c>
      <c r="M133" s="16">
        <v>110</v>
      </c>
    </row>
    <row r="134" spans="1:13" x14ac:dyDescent="0.35">
      <c r="B134" s="10"/>
      <c r="C134" s="16" t="s">
        <v>102</v>
      </c>
      <c r="D134" s="17" t="s">
        <v>103</v>
      </c>
      <c r="E134" s="17" t="s">
        <v>104</v>
      </c>
      <c r="F134" s="17" t="s">
        <v>105</v>
      </c>
      <c r="G134" s="17" t="s">
        <v>106</v>
      </c>
      <c r="H134" s="17" t="s">
        <v>107</v>
      </c>
      <c r="I134" s="17" t="s">
        <v>108</v>
      </c>
      <c r="J134" s="17" t="s">
        <v>109</v>
      </c>
      <c r="K134" s="17" t="s">
        <v>110</v>
      </c>
      <c r="L134" s="17" t="s">
        <v>111</v>
      </c>
      <c r="M134" s="17" t="s">
        <v>112</v>
      </c>
    </row>
    <row r="135" spans="1:13" x14ac:dyDescent="0.35">
      <c r="B135" s="10"/>
      <c r="C135" s="16" t="s">
        <v>113</v>
      </c>
      <c r="D135" s="17" t="s">
        <v>114</v>
      </c>
      <c r="E135" s="17" t="s">
        <v>115</v>
      </c>
      <c r="F135" s="17" t="s">
        <v>116</v>
      </c>
      <c r="G135" s="17" t="s">
        <v>117</v>
      </c>
      <c r="H135" s="17" t="s">
        <v>114</v>
      </c>
      <c r="I135" s="17" t="s">
        <v>115</v>
      </c>
      <c r="J135" s="17" t="s">
        <v>116</v>
      </c>
      <c r="K135" s="17" t="s">
        <v>117</v>
      </c>
      <c r="L135" s="17" t="s">
        <v>114</v>
      </c>
      <c r="M135" s="17" t="s">
        <v>115</v>
      </c>
    </row>
    <row r="136" spans="1:13" x14ac:dyDescent="0.35">
      <c r="B136" s="10"/>
      <c r="C136" s="16" t="s">
        <v>118</v>
      </c>
      <c r="D136" s="17">
        <v>50000</v>
      </c>
      <c r="E136" s="17">
        <v>55000</v>
      </c>
      <c r="F136" s="17">
        <v>60000</v>
      </c>
      <c r="G136" s="17">
        <v>65000</v>
      </c>
      <c r="H136" s="17">
        <v>70000</v>
      </c>
      <c r="I136" s="17">
        <v>75000</v>
      </c>
      <c r="J136" s="17">
        <v>80000</v>
      </c>
      <c r="K136" s="17">
        <v>85000</v>
      </c>
      <c r="L136" s="17">
        <v>90000</v>
      </c>
      <c r="M136" s="17">
        <v>95000</v>
      </c>
    </row>
    <row r="137" spans="1:13" x14ac:dyDescent="0.35">
      <c r="B137" s="10"/>
      <c r="C137" s="16" t="s">
        <v>119</v>
      </c>
      <c r="D137" s="17">
        <v>2000</v>
      </c>
      <c r="E137" s="17">
        <v>2500</v>
      </c>
      <c r="F137" s="17">
        <v>3000</v>
      </c>
      <c r="G137" s="17">
        <v>3500</v>
      </c>
      <c r="H137" s="17">
        <v>4000</v>
      </c>
      <c r="I137" s="17">
        <v>4500</v>
      </c>
      <c r="J137" s="17">
        <v>5000</v>
      </c>
      <c r="K137" s="17">
        <v>5500</v>
      </c>
      <c r="L137" s="17">
        <v>6000</v>
      </c>
      <c r="M137" s="17">
        <v>6500</v>
      </c>
    </row>
    <row r="138" spans="1:13" x14ac:dyDescent="0.35">
      <c r="B138" s="10"/>
      <c r="C138" s="16" t="s">
        <v>120</v>
      </c>
      <c r="D138" s="17">
        <v>52000</v>
      </c>
      <c r="E138" s="17">
        <v>57500</v>
      </c>
      <c r="F138" s="17">
        <v>63000</v>
      </c>
      <c r="G138" s="17">
        <v>685000</v>
      </c>
      <c r="H138" s="17">
        <v>74000</v>
      </c>
      <c r="I138" s="17">
        <v>79500</v>
      </c>
      <c r="J138" s="17">
        <v>85000</v>
      </c>
      <c r="K138" s="17">
        <v>90500</v>
      </c>
      <c r="L138" s="17">
        <v>96000</v>
      </c>
      <c r="M138" s="17">
        <v>101500</v>
      </c>
    </row>
    <row r="139" spans="1:13" x14ac:dyDescent="0.35">
      <c r="B139" s="10"/>
      <c r="C139" s="10"/>
      <c r="D139" s="10"/>
      <c r="E139" s="10"/>
      <c r="F139" s="10"/>
      <c r="G139" s="10"/>
      <c r="H139" s="10"/>
      <c r="I139" s="10"/>
      <c r="J139" s="10"/>
      <c r="K139" s="10"/>
      <c r="L139" s="10"/>
      <c r="M139" s="10"/>
    </row>
    <row r="140" spans="1:13" x14ac:dyDescent="0.35">
      <c r="B140" s="9">
        <v>1</v>
      </c>
      <c r="C140" s="15" t="s">
        <v>121</v>
      </c>
      <c r="D140" s="10"/>
      <c r="E140" s="10"/>
      <c r="F140" s="10"/>
      <c r="G140" s="10"/>
      <c r="H140" s="10"/>
      <c r="I140" s="10"/>
      <c r="J140" s="10"/>
      <c r="K140" s="10"/>
      <c r="L140" s="10"/>
      <c r="M140" s="10"/>
    </row>
    <row r="141" spans="1:13" x14ac:dyDescent="0.35">
      <c r="B141" s="9"/>
      <c r="C141" s="10"/>
      <c r="D141" s="15"/>
      <c r="E141" s="15"/>
      <c r="F141" s="10"/>
      <c r="G141" s="10"/>
      <c r="H141" s="10"/>
      <c r="I141" s="10"/>
      <c r="J141" s="10"/>
      <c r="K141" s="10"/>
      <c r="L141" s="10"/>
      <c r="M141" s="10"/>
    </row>
    <row r="142" spans="1:13" x14ac:dyDescent="0.35">
      <c r="B142" s="9"/>
      <c r="C142" s="10" t="s">
        <v>122</v>
      </c>
      <c r="E142" s="10"/>
      <c r="F142" s="97" t="str">
        <f>HLOOKUP(E133,C133:M138,3,FALSE)</f>
        <v>Marketing</v>
      </c>
      <c r="G142" s="10"/>
      <c r="H142" s="10"/>
      <c r="I142" s="10"/>
      <c r="J142" s="10"/>
      <c r="K142" s="10"/>
      <c r="L142" s="10"/>
      <c r="M142" s="10"/>
    </row>
    <row r="143" spans="1:13" x14ac:dyDescent="0.35">
      <c r="B143" s="9"/>
      <c r="C143" s="15"/>
      <c r="E143" s="10"/>
      <c r="F143" s="10"/>
      <c r="G143" s="10"/>
      <c r="H143" s="10"/>
      <c r="I143" s="10"/>
      <c r="J143" s="10"/>
      <c r="K143" s="10"/>
      <c r="L143" s="10"/>
      <c r="M143" s="10"/>
    </row>
    <row r="144" spans="1:13" x14ac:dyDescent="0.35">
      <c r="B144" s="9">
        <v>2</v>
      </c>
      <c r="C144" s="15" t="s">
        <v>123</v>
      </c>
      <c r="E144" s="10"/>
      <c r="F144" s="10"/>
      <c r="G144" s="10"/>
      <c r="H144" s="10"/>
      <c r="I144" s="10"/>
      <c r="J144" s="10"/>
      <c r="K144" s="10"/>
      <c r="L144" s="10"/>
      <c r="M144" s="10"/>
    </row>
    <row r="145" spans="1:13" x14ac:dyDescent="0.35">
      <c r="B145" s="9"/>
      <c r="C145" s="10"/>
      <c r="E145" s="15"/>
      <c r="F145" s="15"/>
      <c r="G145" s="10"/>
      <c r="H145" s="10"/>
      <c r="I145" s="10"/>
      <c r="J145" s="10"/>
      <c r="K145" s="10"/>
      <c r="L145" s="10"/>
      <c r="M145" s="10"/>
    </row>
    <row r="146" spans="1:13" x14ac:dyDescent="0.35">
      <c r="B146" s="9"/>
      <c r="C146" s="10" t="s">
        <v>122</v>
      </c>
      <c r="E146" s="10"/>
      <c r="F146" s="97">
        <f>HLOOKUP(H133,C133:M138,4,FALSE)</f>
        <v>70000</v>
      </c>
      <c r="G146" s="10"/>
      <c r="H146" s="10"/>
      <c r="I146" s="10"/>
      <c r="J146" s="10"/>
      <c r="K146" s="10"/>
      <c r="L146" s="10"/>
      <c r="M146" s="10"/>
    </row>
    <row r="147" spans="1:13" x14ac:dyDescent="0.35">
      <c r="B147" s="9"/>
      <c r="C147" s="18"/>
      <c r="E147" s="10"/>
      <c r="F147" s="10"/>
      <c r="G147" s="10"/>
      <c r="H147" s="10"/>
      <c r="I147" s="10"/>
      <c r="J147" s="10"/>
      <c r="K147" s="10"/>
      <c r="L147" s="10"/>
      <c r="M147" s="10"/>
    </row>
    <row r="148" spans="1:13" x14ac:dyDescent="0.35">
      <c r="B148" s="9">
        <v>3</v>
      </c>
      <c r="C148" s="15" t="s">
        <v>568</v>
      </c>
      <c r="E148" s="10"/>
      <c r="F148" s="10"/>
      <c r="G148" s="10"/>
      <c r="H148" s="10"/>
      <c r="I148" s="10"/>
      <c r="J148" s="10"/>
      <c r="K148" s="10"/>
      <c r="L148" s="10"/>
      <c r="M148" s="10"/>
    </row>
    <row r="149" spans="1:13" x14ac:dyDescent="0.35">
      <c r="B149" s="9"/>
      <c r="C149" s="10"/>
      <c r="E149" s="15"/>
      <c r="F149" s="15"/>
      <c r="G149" s="10"/>
      <c r="H149" s="10"/>
      <c r="I149" s="10"/>
      <c r="J149" s="10"/>
      <c r="K149" s="10"/>
      <c r="L149" s="10"/>
      <c r="M149" s="10"/>
    </row>
    <row r="150" spans="1:13" x14ac:dyDescent="0.35">
      <c r="B150" s="9"/>
      <c r="C150" s="10" t="s">
        <v>122</v>
      </c>
      <c r="E150" s="10"/>
      <c r="F150" s="97">
        <f>HLOOKUP(J133,C133:M138,6,FALSE)</f>
        <v>85000</v>
      </c>
      <c r="G150" s="10"/>
      <c r="H150" s="10"/>
      <c r="I150" s="10"/>
      <c r="J150" s="10"/>
      <c r="K150" s="10"/>
      <c r="L150" s="10"/>
      <c r="M150" s="10"/>
    </row>
    <row r="151" spans="1:13" x14ac:dyDescent="0.35">
      <c r="B151" s="9"/>
      <c r="C151" s="10"/>
      <c r="D151" s="10"/>
      <c r="E151" s="10"/>
      <c r="F151" s="10"/>
      <c r="G151" s="10"/>
      <c r="H151" s="10"/>
      <c r="I151" s="10"/>
      <c r="J151" s="10"/>
      <c r="K151" s="10"/>
      <c r="L151" s="10"/>
      <c r="M151" s="10"/>
    </row>
    <row r="152" spans="1:13" x14ac:dyDescent="0.35">
      <c r="A152" s="27" t="s">
        <v>125</v>
      </c>
      <c r="B152" s="27" t="s">
        <v>126</v>
      </c>
      <c r="C152" s="15"/>
      <c r="D152" s="10"/>
      <c r="E152" s="10"/>
      <c r="F152" s="10"/>
      <c r="G152" s="10"/>
      <c r="H152" s="10"/>
      <c r="I152" s="10"/>
      <c r="J152" s="10"/>
      <c r="K152" s="10"/>
      <c r="L152" s="10"/>
      <c r="M152" s="10"/>
    </row>
    <row r="153" spans="1:13" x14ac:dyDescent="0.35">
      <c r="B153" s="9"/>
      <c r="C153" s="10"/>
      <c r="D153" s="10"/>
      <c r="E153" s="10"/>
      <c r="F153" s="10"/>
      <c r="G153" s="10"/>
      <c r="H153" s="10"/>
      <c r="I153" s="10"/>
      <c r="J153" s="10"/>
      <c r="K153" s="10"/>
      <c r="L153" s="10"/>
      <c r="M153" s="10"/>
    </row>
    <row r="154" spans="1:13" x14ac:dyDescent="0.35">
      <c r="B154" s="19" t="s">
        <v>127</v>
      </c>
      <c r="C154" s="20"/>
      <c r="D154" s="20"/>
      <c r="E154" s="10"/>
      <c r="F154" s="10"/>
      <c r="G154" s="10"/>
      <c r="H154" s="10"/>
      <c r="I154" s="10"/>
      <c r="J154" s="10"/>
      <c r="K154" s="10"/>
      <c r="L154" s="10"/>
      <c r="M154" s="10"/>
    </row>
    <row r="155" spans="1:13" x14ac:dyDescent="0.35">
      <c r="B155" s="4" t="s">
        <v>128</v>
      </c>
      <c r="C155" s="20"/>
      <c r="D155" s="20"/>
      <c r="E155" s="10"/>
      <c r="F155" s="10"/>
      <c r="G155" s="10"/>
      <c r="H155" s="10"/>
      <c r="I155" s="10"/>
      <c r="J155" s="10"/>
      <c r="K155" s="10"/>
      <c r="L155" s="10"/>
      <c r="M155" s="10"/>
    </row>
    <row r="156" spans="1:13" x14ac:dyDescent="0.35">
      <c r="B156" s="4" t="s">
        <v>129</v>
      </c>
      <c r="C156" s="20"/>
      <c r="D156" s="20"/>
      <c r="E156" s="10"/>
      <c r="F156" s="10"/>
      <c r="G156" s="10"/>
      <c r="H156" s="10"/>
      <c r="I156" s="10"/>
      <c r="J156" s="10"/>
      <c r="K156" s="10"/>
      <c r="L156" s="10"/>
      <c r="M156" s="10"/>
    </row>
    <row r="157" spans="1:13" x14ac:dyDescent="0.35">
      <c r="B157" s="4" t="s">
        <v>130</v>
      </c>
      <c r="C157" s="20"/>
      <c r="D157" s="20"/>
      <c r="E157" s="10"/>
      <c r="F157" s="10"/>
      <c r="G157" s="10"/>
      <c r="H157" s="10"/>
      <c r="I157" s="10"/>
      <c r="J157" s="10"/>
      <c r="K157" s="10"/>
      <c r="L157" s="10"/>
      <c r="M157" s="10"/>
    </row>
    <row r="158" spans="1:13" x14ac:dyDescent="0.35">
      <c r="B158" s="20"/>
      <c r="C158" s="20"/>
      <c r="D158" s="20"/>
      <c r="E158" s="10"/>
      <c r="F158" s="10"/>
      <c r="G158" s="10"/>
      <c r="H158" s="10"/>
      <c r="I158" s="10"/>
      <c r="J158" s="10"/>
      <c r="K158" s="10"/>
      <c r="L158" s="10"/>
      <c r="M158" s="10"/>
    </row>
    <row r="159" spans="1:13" x14ac:dyDescent="0.35">
      <c r="B159" s="78" t="s">
        <v>2</v>
      </c>
      <c r="C159" s="78" t="s">
        <v>131</v>
      </c>
      <c r="D159" s="78" t="s">
        <v>132</v>
      </c>
      <c r="E159" s="15"/>
      <c r="F159" s="10"/>
      <c r="G159" s="10"/>
      <c r="H159" s="10"/>
      <c r="I159" s="10"/>
      <c r="J159" s="10"/>
      <c r="K159" s="10"/>
      <c r="L159" s="10"/>
      <c r="M159" s="10"/>
    </row>
    <row r="160" spans="1:13" x14ac:dyDescent="0.35">
      <c r="B160" s="79" t="s">
        <v>133</v>
      </c>
      <c r="C160" s="79">
        <v>98</v>
      </c>
      <c r="D160" s="88" t="str">
        <f>IF(C160&gt;=60,"Pass","Fail")</f>
        <v>Pass</v>
      </c>
      <c r="E160" s="10"/>
      <c r="F160" s="10"/>
      <c r="G160" s="10"/>
      <c r="H160" s="10"/>
      <c r="I160" s="10"/>
      <c r="J160" s="10"/>
      <c r="K160" s="10"/>
      <c r="L160" s="10"/>
      <c r="M160" s="10"/>
    </row>
    <row r="161" spans="1:13" x14ac:dyDescent="0.35">
      <c r="B161" s="79" t="s">
        <v>134</v>
      </c>
      <c r="C161" s="79">
        <v>55</v>
      </c>
      <c r="D161" s="88" t="str">
        <f t="shared" ref="D161:D163" si="0">IF(C161&gt;=60,"Pass","Fail")</f>
        <v>Fail</v>
      </c>
      <c r="E161" s="10"/>
      <c r="F161" s="10"/>
      <c r="G161" s="10"/>
      <c r="H161" s="10"/>
      <c r="I161" s="10"/>
      <c r="J161" s="10"/>
      <c r="K161" s="10"/>
      <c r="L161" s="10"/>
      <c r="M161" s="10"/>
    </row>
    <row r="162" spans="1:13" x14ac:dyDescent="0.35">
      <c r="B162" s="79" t="s">
        <v>135</v>
      </c>
      <c r="C162" s="79">
        <v>15</v>
      </c>
      <c r="D162" s="88" t="str">
        <f t="shared" si="0"/>
        <v>Fail</v>
      </c>
    </row>
    <row r="163" spans="1:13" x14ac:dyDescent="0.35">
      <c r="B163" s="79" t="s">
        <v>136</v>
      </c>
      <c r="C163" s="79">
        <v>60</v>
      </c>
      <c r="D163" s="88" t="str">
        <f t="shared" si="0"/>
        <v>Pass</v>
      </c>
    </row>
    <row r="165" spans="1:13" x14ac:dyDescent="0.35">
      <c r="A165" s="27" t="s">
        <v>137</v>
      </c>
      <c r="B165" s="27" t="s">
        <v>138</v>
      </c>
    </row>
    <row r="167" spans="1:13" x14ac:dyDescent="0.35">
      <c r="B167" s="19" t="s">
        <v>139</v>
      </c>
    </row>
    <row r="168" spans="1:13" x14ac:dyDescent="0.35">
      <c r="B168" s="21" t="s">
        <v>140</v>
      </c>
    </row>
    <row r="169" spans="1:13" x14ac:dyDescent="0.35">
      <c r="B169" s="19" t="s">
        <v>141</v>
      </c>
    </row>
    <row r="170" spans="1:13" x14ac:dyDescent="0.35">
      <c r="B170" s="22"/>
    </row>
    <row r="171" spans="1:13" x14ac:dyDescent="0.35">
      <c r="B171" s="28"/>
      <c r="C171" s="62" t="s">
        <v>5</v>
      </c>
      <c r="D171" s="62" t="s">
        <v>6</v>
      </c>
      <c r="E171" s="28"/>
    </row>
    <row r="172" spans="1:13" x14ac:dyDescent="0.35">
      <c r="B172" s="79"/>
      <c r="C172" s="90" t="s">
        <v>142</v>
      </c>
      <c r="D172" s="90" t="s">
        <v>143</v>
      </c>
      <c r="E172" s="78" t="s">
        <v>144</v>
      </c>
    </row>
    <row r="173" spans="1:13" x14ac:dyDescent="0.35">
      <c r="B173" s="79" t="s">
        <v>145</v>
      </c>
      <c r="C173" s="89">
        <v>94</v>
      </c>
      <c r="D173" s="89">
        <v>94</v>
      </c>
      <c r="E173" s="88" t="str">
        <f>IF(C173=D173,"Match","No Match")</f>
        <v>Match</v>
      </c>
    </row>
    <row r="174" spans="1:13" x14ac:dyDescent="0.35">
      <c r="B174" s="79" t="s">
        <v>146</v>
      </c>
      <c r="C174" s="89">
        <v>109</v>
      </c>
      <c r="D174" s="89">
        <v>109</v>
      </c>
      <c r="E174" s="88" t="str">
        <f t="shared" ref="E174:E176" si="1">IF(C174=D174,"Match","No Match")</f>
        <v>Match</v>
      </c>
    </row>
    <row r="175" spans="1:13" x14ac:dyDescent="0.35">
      <c r="B175" s="79" t="s">
        <v>147</v>
      </c>
      <c r="C175" s="89">
        <v>85</v>
      </c>
      <c r="D175" s="89">
        <v>85.5</v>
      </c>
      <c r="E175" s="88" t="str">
        <f t="shared" si="1"/>
        <v>No Match</v>
      </c>
    </row>
    <row r="176" spans="1:13" x14ac:dyDescent="0.35">
      <c r="B176" s="79" t="s">
        <v>148</v>
      </c>
      <c r="C176" s="89">
        <v>12</v>
      </c>
      <c r="D176" s="89">
        <v>12</v>
      </c>
      <c r="E176" s="88" t="str">
        <f t="shared" si="1"/>
        <v>Match</v>
      </c>
    </row>
    <row r="178" spans="1:7" x14ac:dyDescent="0.35">
      <c r="A178" s="27" t="s">
        <v>149</v>
      </c>
      <c r="B178" s="27" t="s">
        <v>150</v>
      </c>
    </row>
    <row r="180" spans="1:7" x14ac:dyDescent="0.35">
      <c r="C180" s="4" t="s">
        <v>151</v>
      </c>
    </row>
    <row r="181" spans="1:7" x14ac:dyDescent="0.35">
      <c r="B181" s="5">
        <v>1</v>
      </c>
      <c r="C181" s="24" t="s">
        <v>152</v>
      </c>
    </row>
    <row r="182" spans="1:7" x14ac:dyDescent="0.35">
      <c r="B182" s="5"/>
      <c r="C182" s="25"/>
    </row>
    <row r="183" spans="1:7" x14ac:dyDescent="0.35">
      <c r="B183" s="5">
        <v>2</v>
      </c>
      <c r="C183" s="24" t="s">
        <v>153</v>
      </c>
    </row>
    <row r="184" spans="1:7" x14ac:dyDescent="0.35">
      <c r="B184" s="23"/>
      <c r="C184" s="4"/>
    </row>
    <row r="185" spans="1:7" x14ac:dyDescent="0.35">
      <c r="F185" s="79" t="s">
        <v>154</v>
      </c>
      <c r="G185" s="79" t="s">
        <v>155</v>
      </c>
    </row>
    <row r="186" spans="1:7" x14ac:dyDescent="0.35">
      <c r="C186" s="85" t="s">
        <v>156</v>
      </c>
      <c r="D186" s="85" t="s">
        <v>2</v>
      </c>
      <c r="E186" s="86" t="s">
        <v>157</v>
      </c>
      <c r="F186" s="85" t="s">
        <v>158</v>
      </c>
      <c r="G186" s="85" t="s">
        <v>159</v>
      </c>
    </row>
    <row r="187" spans="1:7" x14ac:dyDescent="0.35">
      <c r="C187" s="79">
        <v>1</v>
      </c>
      <c r="D187" s="79" t="s">
        <v>160</v>
      </c>
      <c r="E187" s="87">
        <v>16</v>
      </c>
      <c r="F187" s="88" t="str">
        <f>IF(E187&gt;=16,"Eligible","Not Eligible")</f>
        <v>Eligible</v>
      </c>
      <c r="G187" s="88" t="str">
        <f>IF(E187&gt;=18,"Adult","Minor")</f>
        <v>Minor</v>
      </c>
    </row>
    <row r="188" spans="1:7" x14ac:dyDescent="0.35">
      <c r="C188" s="79">
        <v>2</v>
      </c>
      <c r="D188" s="79" t="s">
        <v>161</v>
      </c>
      <c r="E188" s="87">
        <v>18</v>
      </c>
      <c r="F188" s="88" t="str">
        <f t="shared" ref="F188:F194" si="2">IF(E188&gt;=16,"Eligible","Not Eligible")</f>
        <v>Eligible</v>
      </c>
      <c r="G188" s="88" t="str">
        <f t="shared" ref="G188:G194" si="3">IF(E188&gt;=18,"Adult","Minor")</f>
        <v>Adult</v>
      </c>
    </row>
    <row r="189" spans="1:7" x14ac:dyDescent="0.35">
      <c r="C189" s="79">
        <v>3</v>
      </c>
      <c r="D189" s="79" t="s">
        <v>162</v>
      </c>
      <c r="E189" s="87">
        <v>15.5</v>
      </c>
      <c r="F189" s="88" t="str">
        <f t="shared" si="2"/>
        <v>Not Eligible</v>
      </c>
      <c r="G189" s="88" t="str">
        <f t="shared" si="3"/>
        <v>Minor</v>
      </c>
    </row>
    <row r="190" spans="1:7" x14ac:dyDescent="0.35">
      <c r="C190" s="79">
        <v>4</v>
      </c>
      <c r="D190" s="79" t="s">
        <v>163</v>
      </c>
      <c r="E190" s="87">
        <v>19</v>
      </c>
      <c r="F190" s="88" t="str">
        <f t="shared" si="2"/>
        <v>Eligible</v>
      </c>
      <c r="G190" s="88" t="str">
        <f t="shared" si="3"/>
        <v>Adult</v>
      </c>
    </row>
    <row r="191" spans="1:7" x14ac:dyDescent="0.35">
      <c r="C191" s="79">
        <v>5</v>
      </c>
      <c r="D191" s="79" t="s">
        <v>164</v>
      </c>
      <c r="E191" s="87">
        <v>18</v>
      </c>
      <c r="F191" s="88" t="str">
        <f t="shared" si="2"/>
        <v>Eligible</v>
      </c>
      <c r="G191" s="88" t="str">
        <f t="shared" si="3"/>
        <v>Adult</v>
      </c>
    </row>
    <row r="192" spans="1:7" x14ac:dyDescent="0.35">
      <c r="C192" s="79">
        <v>6</v>
      </c>
      <c r="D192" s="79" t="s">
        <v>165</v>
      </c>
      <c r="E192" s="87">
        <v>13</v>
      </c>
      <c r="F192" s="88" t="str">
        <f t="shared" si="2"/>
        <v>Not Eligible</v>
      </c>
      <c r="G192" s="88" t="str">
        <f t="shared" si="3"/>
        <v>Minor</v>
      </c>
    </row>
    <row r="193" spans="1:7" x14ac:dyDescent="0.35">
      <c r="C193" s="79">
        <v>7</v>
      </c>
      <c r="D193" s="79" t="s">
        <v>166</v>
      </c>
      <c r="E193" s="87">
        <v>18</v>
      </c>
      <c r="F193" s="88" t="str">
        <f t="shared" si="2"/>
        <v>Eligible</v>
      </c>
      <c r="G193" s="88" t="str">
        <f t="shared" si="3"/>
        <v>Adult</v>
      </c>
    </row>
    <row r="194" spans="1:7" x14ac:dyDescent="0.35">
      <c r="C194" s="79">
        <v>8</v>
      </c>
      <c r="D194" s="79" t="s">
        <v>167</v>
      </c>
      <c r="E194" s="87">
        <v>17</v>
      </c>
      <c r="F194" s="88" t="str">
        <f t="shared" si="2"/>
        <v>Eligible</v>
      </c>
      <c r="G194" s="88" t="str">
        <f t="shared" si="3"/>
        <v>Minor</v>
      </c>
    </row>
    <row r="196" spans="1:7" x14ac:dyDescent="0.35">
      <c r="A196" s="27" t="s">
        <v>168</v>
      </c>
      <c r="B196" s="27" t="s">
        <v>169</v>
      </c>
    </row>
    <row r="198" spans="1:7" x14ac:dyDescent="0.35">
      <c r="B198" s="20" t="s">
        <v>170</v>
      </c>
      <c r="C198" s="20"/>
      <c r="D198" s="20"/>
      <c r="E198" s="20"/>
    </row>
    <row r="199" spans="1:7" x14ac:dyDescent="0.35">
      <c r="B199" s="20"/>
      <c r="C199" s="20"/>
      <c r="D199" s="20"/>
      <c r="E199" s="20"/>
    </row>
    <row r="200" spans="1:7" x14ac:dyDescent="0.35">
      <c r="B200" s="20"/>
      <c r="C200" s="69" t="s">
        <v>67</v>
      </c>
      <c r="D200" s="20"/>
      <c r="E200" s="20"/>
    </row>
    <row r="201" spans="1:7" x14ac:dyDescent="0.35">
      <c r="B201" s="83" t="s">
        <v>171</v>
      </c>
      <c r="C201" s="98">
        <v>1</v>
      </c>
      <c r="D201" s="20"/>
      <c r="E201" s="20"/>
    </row>
    <row r="202" spans="1:7" x14ac:dyDescent="0.35">
      <c r="B202" s="83" t="s">
        <v>172</v>
      </c>
      <c r="C202" s="84">
        <v>0.5</v>
      </c>
      <c r="D202" s="20"/>
      <c r="E202" s="20"/>
    </row>
    <row r="203" spans="1:7" x14ac:dyDescent="0.35">
      <c r="B203" s="20"/>
      <c r="C203" s="20"/>
      <c r="D203" s="20"/>
      <c r="E203" s="20"/>
    </row>
    <row r="204" spans="1:7" x14ac:dyDescent="0.35">
      <c r="B204" s="20" t="s">
        <v>173</v>
      </c>
      <c r="C204" s="20"/>
      <c r="D204" s="20"/>
      <c r="E204" s="20"/>
    </row>
    <row r="205" spans="1:7" x14ac:dyDescent="0.35">
      <c r="B205" s="20" t="s">
        <v>174</v>
      </c>
      <c r="C205" s="20"/>
      <c r="D205" s="20"/>
      <c r="E205" s="20"/>
    </row>
    <row r="206" spans="1:7" x14ac:dyDescent="0.35">
      <c r="B206" s="20"/>
      <c r="C206" s="20"/>
      <c r="D206" s="20"/>
      <c r="E206" s="20"/>
    </row>
    <row r="207" spans="1:7" x14ac:dyDescent="0.35">
      <c r="B207" s="69" t="s">
        <v>2</v>
      </c>
      <c r="C207" s="69" t="s">
        <v>175</v>
      </c>
      <c r="D207" s="69" t="s">
        <v>176</v>
      </c>
      <c r="E207" s="69" t="s">
        <v>177</v>
      </c>
    </row>
    <row r="208" spans="1:7" x14ac:dyDescent="0.35">
      <c r="B208" s="82" t="s">
        <v>178</v>
      </c>
      <c r="C208" s="82" t="s">
        <v>171</v>
      </c>
      <c r="D208" s="99">
        <v>46866</v>
      </c>
      <c r="E208" s="100">
        <f>IF($B$201=C208,D208*$C$201,D208*$C$202)</f>
        <v>46866</v>
      </c>
    </row>
    <row r="209" spans="1:5" x14ac:dyDescent="0.35">
      <c r="B209" s="82" t="s">
        <v>179</v>
      </c>
      <c r="C209" s="82" t="s">
        <v>172</v>
      </c>
      <c r="D209" s="99">
        <v>33495</v>
      </c>
      <c r="E209" s="100">
        <f t="shared" ref="E209:E214" si="4">IF($B$201=C209,D209*$C$201,D209*$C$202)</f>
        <v>16747.5</v>
      </c>
    </row>
    <row r="210" spans="1:5" x14ac:dyDescent="0.35">
      <c r="B210" s="82" t="s">
        <v>180</v>
      </c>
      <c r="C210" s="82" t="s">
        <v>172</v>
      </c>
      <c r="D210" s="99">
        <v>35087</v>
      </c>
      <c r="E210" s="100">
        <f t="shared" si="4"/>
        <v>17543.5</v>
      </c>
    </row>
    <row r="211" spans="1:5" x14ac:dyDescent="0.35">
      <c r="B211" s="82" t="s">
        <v>181</v>
      </c>
      <c r="C211" s="82" t="s">
        <v>171</v>
      </c>
      <c r="D211" s="99">
        <v>42603</v>
      </c>
      <c r="E211" s="100">
        <f t="shared" si="4"/>
        <v>42603</v>
      </c>
    </row>
    <row r="212" spans="1:5" x14ac:dyDescent="0.35">
      <c r="B212" s="82" t="s">
        <v>164</v>
      </c>
      <c r="C212" s="82" t="s">
        <v>172</v>
      </c>
      <c r="D212" s="99">
        <v>36971</v>
      </c>
      <c r="E212" s="100">
        <f t="shared" si="4"/>
        <v>18485.5</v>
      </c>
    </row>
    <row r="213" spans="1:5" x14ac:dyDescent="0.35">
      <c r="B213" s="82" t="s">
        <v>182</v>
      </c>
      <c r="C213" s="82" t="s">
        <v>171</v>
      </c>
      <c r="D213" s="99">
        <v>41286</v>
      </c>
      <c r="E213" s="100">
        <f t="shared" si="4"/>
        <v>41286</v>
      </c>
    </row>
    <row r="214" spans="1:5" x14ac:dyDescent="0.35">
      <c r="B214" s="82" t="s">
        <v>183</v>
      </c>
      <c r="C214" s="82" t="s">
        <v>172</v>
      </c>
      <c r="D214" s="99">
        <v>37732</v>
      </c>
      <c r="E214" s="100">
        <f t="shared" si="4"/>
        <v>18866</v>
      </c>
    </row>
    <row r="216" spans="1:5" x14ac:dyDescent="0.35">
      <c r="A216" s="27" t="s">
        <v>184</v>
      </c>
      <c r="B216" s="27" t="s">
        <v>213</v>
      </c>
    </row>
    <row r="217" spans="1:5" x14ac:dyDescent="0.35">
      <c r="A217" s="27"/>
      <c r="B217" s="27"/>
    </row>
    <row r="218" spans="1:5" x14ac:dyDescent="0.35">
      <c r="B218" s="5" t="s">
        <v>185</v>
      </c>
      <c r="C218" s="4"/>
      <c r="D218" s="4"/>
      <c r="E218" s="4"/>
    </row>
    <row r="219" spans="1:5" x14ac:dyDescent="0.35">
      <c r="B219" s="4" t="s">
        <v>186</v>
      </c>
      <c r="C219" s="4"/>
      <c r="D219" s="4"/>
      <c r="E219" s="4"/>
    </row>
    <row r="220" spans="1:5" x14ac:dyDescent="0.35">
      <c r="B220" s="81" t="s">
        <v>187</v>
      </c>
      <c r="C220" s="4" t="s">
        <v>188</v>
      </c>
      <c r="D220" s="4"/>
      <c r="E220" s="4"/>
    </row>
    <row r="221" spans="1:5" x14ac:dyDescent="0.35">
      <c r="B221" s="62" t="s">
        <v>189</v>
      </c>
      <c r="C221" s="4" t="s">
        <v>190</v>
      </c>
      <c r="D221" s="4"/>
      <c r="E221" s="4"/>
    </row>
    <row r="222" spans="1:5" x14ac:dyDescent="0.35">
      <c r="B222" s="81" t="s">
        <v>191</v>
      </c>
      <c r="C222" s="4" t="s">
        <v>192</v>
      </c>
      <c r="D222" s="4"/>
      <c r="E222" s="4"/>
    </row>
    <row r="223" spans="1:5" x14ac:dyDescent="0.35">
      <c r="B223" s="62" t="s">
        <v>193</v>
      </c>
      <c r="C223" s="4" t="s">
        <v>194</v>
      </c>
      <c r="D223" s="4"/>
      <c r="E223" s="4"/>
    </row>
    <row r="224" spans="1:5" x14ac:dyDescent="0.35">
      <c r="B224" s="62" t="s">
        <v>195</v>
      </c>
      <c r="C224" s="4" t="s">
        <v>196</v>
      </c>
      <c r="D224" s="4"/>
      <c r="E224" s="4"/>
    </row>
    <row r="225" spans="2:5" x14ac:dyDescent="0.35">
      <c r="B225" s="62" t="s">
        <v>197</v>
      </c>
      <c r="C225" s="4" t="s">
        <v>198</v>
      </c>
      <c r="D225" s="4"/>
      <c r="E225" s="4"/>
    </row>
    <row r="226" spans="2:5" x14ac:dyDescent="0.35">
      <c r="B226" s="4"/>
      <c r="C226" s="4"/>
      <c r="D226" s="4"/>
      <c r="E226" s="4"/>
    </row>
    <row r="227" spans="2:5" x14ac:dyDescent="0.35">
      <c r="B227" s="22" t="s">
        <v>199</v>
      </c>
      <c r="C227" s="4"/>
      <c r="D227" s="4"/>
      <c r="E227" s="4"/>
    </row>
    <row r="228" spans="2:5" x14ac:dyDescent="0.35">
      <c r="B228" s="62">
        <v>2</v>
      </c>
      <c r="C228" s="62" t="s">
        <v>200</v>
      </c>
      <c r="D228" s="62">
        <v>3</v>
      </c>
      <c r="E228" s="64">
        <f>2+3</f>
        <v>5</v>
      </c>
    </row>
    <row r="229" spans="2:5" x14ac:dyDescent="0.35">
      <c r="B229" s="62">
        <v>3</v>
      </c>
      <c r="C229" s="62" t="s">
        <v>201</v>
      </c>
      <c r="D229" s="62">
        <v>1</v>
      </c>
      <c r="E229" s="64">
        <f>3-1</f>
        <v>2</v>
      </c>
    </row>
    <row r="230" spans="2:5" x14ac:dyDescent="0.35">
      <c r="B230" s="62">
        <v>5</v>
      </c>
      <c r="C230" s="62" t="s">
        <v>202</v>
      </c>
      <c r="D230" s="62">
        <v>10</v>
      </c>
      <c r="E230" s="64">
        <f>5*10</f>
        <v>50</v>
      </c>
    </row>
    <row r="231" spans="2:5" x14ac:dyDescent="0.35">
      <c r="B231" s="62">
        <v>10</v>
      </c>
      <c r="C231" s="62" t="s">
        <v>203</v>
      </c>
      <c r="D231" s="62">
        <v>2</v>
      </c>
      <c r="E231" s="64">
        <f>10/2</f>
        <v>5</v>
      </c>
    </row>
    <row r="232" spans="2:5" x14ac:dyDescent="0.35">
      <c r="B232" s="4"/>
      <c r="C232" s="4"/>
      <c r="D232" s="4"/>
      <c r="E232" s="4"/>
    </row>
    <row r="233" spans="2:5" x14ac:dyDescent="0.35">
      <c r="B233" s="4"/>
      <c r="C233" s="4"/>
      <c r="D233" s="4"/>
      <c r="E233" s="4"/>
    </row>
    <row r="234" spans="2:5" x14ac:dyDescent="0.35">
      <c r="B234" s="22" t="s">
        <v>204</v>
      </c>
      <c r="C234" s="4"/>
      <c r="D234" s="4"/>
      <c r="E234" s="4"/>
    </row>
    <row r="235" spans="2:5" x14ac:dyDescent="0.35">
      <c r="B235" s="62">
        <v>10</v>
      </c>
      <c r="C235" s="62" t="s">
        <v>205</v>
      </c>
      <c r="D235" s="62">
        <v>100</v>
      </c>
      <c r="E235" s="101">
        <f>B235/D235</f>
        <v>0.1</v>
      </c>
    </row>
    <row r="236" spans="2:5" x14ac:dyDescent="0.35">
      <c r="B236" s="62">
        <v>3</v>
      </c>
      <c r="C236" s="62" t="s">
        <v>205</v>
      </c>
      <c r="D236" s="62">
        <v>6</v>
      </c>
      <c r="E236" s="101">
        <f>B236/D236</f>
        <v>0.5</v>
      </c>
    </row>
    <row r="237" spans="2:5" x14ac:dyDescent="0.35">
      <c r="B237" s="62">
        <v>1.5</v>
      </c>
      <c r="C237" s="62" t="s">
        <v>205</v>
      </c>
      <c r="D237" s="62">
        <v>1</v>
      </c>
      <c r="E237" s="101">
        <f>B237/D237</f>
        <v>1.5</v>
      </c>
    </row>
    <row r="238" spans="2:5" x14ac:dyDescent="0.35">
      <c r="B238" s="4"/>
      <c r="C238" s="4"/>
      <c r="D238" s="4"/>
      <c r="E238" s="4"/>
    </row>
    <row r="239" spans="2:5" x14ac:dyDescent="0.35">
      <c r="B239" s="22" t="s">
        <v>206</v>
      </c>
      <c r="C239" s="4"/>
      <c r="D239" s="4"/>
      <c r="E239" s="4"/>
    </row>
    <row r="240" spans="2:5" x14ac:dyDescent="0.35">
      <c r="B240" s="61" t="s">
        <v>207</v>
      </c>
      <c r="C240" s="61" t="s">
        <v>208</v>
      </c>
      <c r="D240" s="61" t="s">
        <v>209</v>
      </c>
      <c r="E240" s="61" t="s">
        <v>210</v>
      </c>
    </row>
    <row r="241" spans="1:5" x14ac:dyDescent="0.35">
      <c r="B241" s="62" t="s">
        <v>211</v>
      </c>
      <c r="C241" s="62">
        <v>100</v>
      </c>
      <c r="D241" s="62">
        <v>150</v>
      </c>
      <c r="E241" s="80">
        <f>(D241-C241)/C241</f>
        <v>0.5</v>
      </c>
    </row>
    <row r="242" spans="1:5" x14ac:dyDescent="0.35">
      <c r="B242" s="62" t="s">
        <v>212</v>
      </c>
      <c r="C242" s="62">
        <v>100</v>
      </c>
      <c r="D242" s="62">
        <v>50</v>
      </c>
      <c r="E242" s="80">
        <f>(D242-C242)/C242</f>
        <v>-0.5</v>
      </c>
    </row>
    <row r="244" spans="1:5" x14ac:dyDescent="0.35">
      <c r="A244" s="27" t="s">
        <v>214</v>
      </c>
      <c r="B244" s="27" t="s">
        <v>215</v>
      </c>
    </row>
    <row r="246" spans="1:5" x14ac:dyDescent="0.35">
      <c r="B246" s="28"/>
      <c r="C246" s="4" t="s">
        <v>216</v>
      </c>
    </row>
    <row r="247" spans="1:5" x14ac:dyDescent="0.35">
      <c r="B247" s="29"/>
      <c r="C247" s="30" t="s">
        <v>217</v>
      </c>
      <c r="D247" s="31"/>
    </row>
    <row r="248" spans="1:5" x14ac:dyDescent="0.35">
      <c r="B248" s="26">
        <v>1</v>
      </c>
      <c r="C248" s="4" t="s">
        <v>218</v>
      </c>
    </row>
    <row r="249" spans="1:5" x14ac:dyDescent="0.35">
      <c r="B249" s="32"/>
      <c r="C249" s="78" t="s">
        <v>2</v>
      </c>
      <c r="D249" s="78" t="s">
        <v>3</v>
      </c>
    </row>
    <row r="250" spans="1:5" x14ac:dyDescent="0.35">
      <c r="B250" s="26"/>
      <c r="C250" s="79" t="s">
        <v>219</v>
      </c>
      <c r="D250" s="79">
        <v>200</v>
      </c>
    </row>
    <row r="251" spans="1:5" x14ac:dyDescent="0.35">
      <c r="B251" s="26"/>
      <c r="C251" s="79" t="s">
        <v>220</v>
      </c>
      <c r="D251" s="79">
        <v>120</v>
      </c>
    </row>
    <row r="252" spans="1:5" x14ac:dyDescent="0.35">
      <c r="B252" s="26"/>
      <c r="C252" s="79" t="s">
        <v>221</v>
      </c>
      <c r="D252" s="79">
        <v>156</v>
      </c>
    </row>
    <row r="253" spans="1:5" x14ac:dyDescent="0.35">
      <c r="B253" s="26"/>
      <c r="C253" s="79" t="s">
        <v>222</v>
      </c>
      <c r="D253" s="79">
        <v>190</v>
      </c>
    </row>
    <row r="254" spans="1:5" x14ac:dyDescent="0.35">
      <c r="B254" s="26"/>
      <c r="C254" s="79" t="s">
        <v>223</v>
      </c>
      <c r="D254" s="79">
        <v>320</v>
      </c>
    </row>
    <row r="255" spans="1:5" x14ac:dyDescent="0.35">
      <c r="B255" s="26"/>
      <c r="C255" s="79" t="s">
        <v>224</v>
      </c>
      <c r="D255" s="79">
        <v>89</v>
      </c>
    </row>
    <row r="256" spans="1:5" ht="15" thickBot="1" x14ac:dyDescent="0.4">
      <c r="B256" s="28"/>
    </row>
    <row r="257" spans="1:10" ht="15" thickBot="1" x14ac:dyDescent="0.4">
      <c r="B257" s="4">
        <v>1.1000000000000001</v>
      </c>
      <c r="C257" s="4" t="s">
        <v>225</v>
      </c>
      <c r="J257" s="103">
        <f>MAX(D250:D255)</f>
        <v>320</v>
      </c>
    </row>
    <row r="258" spans="1:10" ht="15" thickBot="1" x14ac:dyDescent="0.4">
      <c r="B258" s="4">
        <v>1.2</v>
      </c>
      <c r="C258" s="4" t="s">
        <v>226</v>
      </c>
      <c r="J258" s="103">
        <f>MIN(D250:D255)</f>
        <v>89</v>
      </c>
    </row>
    <row r="259" spans="1:10" ht="15" thickBot="1" x14ac:dyDescent="0.4">
      <c r="B259" s="4">
        <v>1.3</v>
      </c>
      <c r="C259" s="4" t="s">
        <v>227</v>
      </c>
      <c r="J259" s="103">
        <f>AVERAGE(J257,J258)</f>
        <v>204.5</v>
      </c>
    </row>
    <row r="261" spans="1:10" x14ac:dyDescent="0.35">
      <c r="A261" s="27" t="s">
        <v>228</v>
      </c>
      <c r="B261" s="27" t="s">
        <v>229</v>
      </c>
    </row>
    <row r="263" spans="1:10" x14ac:dyDescent="0.35">
      <c r="C263" s="4" t="s">
        <v>230</v>
      </c>
    </row>
    <row r="265" spans="1:10" x14ac:dyDescent="0.35">
      <c r="C265" s="4" t="s">
        <v>231</v>
      </c>
    </row>
    <row r="266" spans="1:10" x14ac:dyDescent="0.35">
      <c r="B266">
        <v>1</v>
      </c>
      <c r="C266" s="4" t="s">
        <v>240</v>
      </c>
    </row>
    <row r="267" spans="1:10" x14ac:dyDescent="0.35">
      <c r="B267">
        <v>2</v>
      </c>
      <c r="C267" s="4" t="s">
        <v>239</v>
      </c>
    </row>
    <row r="268" spans="1:10" x14ac:dyDescent="0.35">
      <c r="C268" s="4"/>
    </row>
    <row r="269" spans="1:10" x14ac:dyDescent="0.35">
      <c r="C269" s="70"/>
      <c r="D269" s="62" t="s">
        <v>232</v>
      </c>
      <c r="E269" s="62" t="s">
        <v>233</v>
      </c>
      <c r="F269" s="62" t="s">
        <v>234</v>
      </c>
      <c r="G269" s="62" t="s">
        <v>235</v>
      </c>
      <c r="H269" s="70"/>
    </row>
    <row r="270" spans="1:10" x14ac:dyDescent="0.35">
      <c r="C270" s="62" t="s">
        <v>236</v>
      </c>
      <c r="D270" s="62">
        <v>95</v>
      </c>
      <c r="E270" s="62">
        <v>56</v>
      </c>
      <c r="F270" s="62">
        <v>14</v>
      </c>
      <c r="G270" s="62">
        <v>66</v>
      </c>
      <c r="H270" s="64" t="str">
        <f>IF(MIN(D270:G270)&lt;=50,"Fail","Pass")</f>
        <v>Fail</v>
      </c>
    </row>
    <row r="271" spans="1:10" x14ac:dyDescent="0.35">
      <c r="C271" s="62" t="s">
        <v>237</v>
      </c>
      <c r="D271" s="62">
        <v>54</v>
      </c>
      <c r="E271" s="62">
        <v>89</v>
      </c>
      <c r="F271" s="62">
        <v>53</v>
      </c>
      <c r="G271" s="62">
        <v>66</v>
      </c>
      <c r="H271" s="64" t="str">
        <f t="shared" ref="H271:H273" si="5">IF(MIN(D271:G271)&lt;=50,"Fail","Pass")</f>
        <v>Pass</v>
      </c>
    </row>
    <row r="272" spans="1:10" x14ac:dyDescent="0.35">
      <c r="C272" s="62" t="s">
        <v>238</v>
      </c>
      <c r="D272" s="62">
        <v>100</v>
      </c>
      <c r="E272" s="62">
        <v>69</v>
      </c>
      <c r="F272" s="62">
        <v>78</v>
      </c>
      <c r="G272" s="62">
        <v>53</v>
      </c>
      <c r="H272" s="64" t="str">
        <f t="shared" si="5"/>
        <v>Pass</v>
      </c>
    </row>
    <row r="273" spans="1:8" x14ac:dyDescent="0.35">
      <c r="C273" s="62" t="s">
        <v>136</v>
      </c>
      <c r="D273" s="62">
        <v>49</v>
      </c>
      <c r="E273" s="62">
        <v>70</v>
      </c>
      <c r="F273" s="62">
        <v>87</v>
      </c>
      <c r="G273" s="62">
        <v>100</v>
      </c>
      <c r="H273" s="64" t="str">
        <f t="shared" si="5"/>
        <v>Fail</v>
      </c>
    </row>
    <row r="275" spans="1:8" x14ac:dyDescent="0.35">
      <c r="A275" s="27" t="s">
        <v>241</v>
      </c>
      <c r="B275" s="27" t="s">
        <v>242</v>
      </c>
    </row>
    <row r="277" spans="1:8" x14ac:dyDescent="0.35">
      <c r="B277" s="4" t="s">
        <v>243</v>
      </c>
    </row>
    <row r="278" spans="1:8" x14ac:dyDescent="0.35">
      <c r="B278" s="19" t="s">
        <v>244</v>
      </c>
    </row>
    <row r="280" spans="1:8" x14ac:dyDescent="0.35">
      <c r="B280" s="70"/>
      <c r="C280" s="62" t="s">
        <v>232</v>
      </c>
    </row>
    <row r="281" spans="1:8" x14ac:dyDescent="0.35">
      <c r="B281" s="62" t="s">
        <v>245</v>
      </c>
      <c r="C281" s="62">
        <v>95</v>
      </c>
    </row>
    <row r="282" spans="1:8" x14ac:dyDescent="0.35">
      <c r="B282" s="62" t="s">
        <v>237</v>
      </c>
      <c r="C282" s="62">
        <v>54</v>
      </c>
    </row>
    <row r="283" spans="1:8" x14ac:dyDescent="0.35">
      <c r="B283" s="62" t="s">
        <v>238</v>
      </c>
      <c r="C283" s="62">
        <v>100</v>
      </c>
    </row>
    <row r="284" spans="1:8" x14ac:dyDescent="0.35">
      <c r="B284" s="62" t="s">
        <v>136</v>
      </c>
      <c r="C284" s="62">
        <v>49</v>
      </c>
    </row>
    <row r="285" spans="1:8" x14ac:dyDescent="0.35">
      <c r="B285" s="62" t="s">
        <v>246</v>
      </c>
      <c r="C285" s="62">
        <v>67</v>
      </c>
    </row>
    <row r="286" spans="1:8" x14ac:dyDescent="0.35">
      <c r="B286" s="62" t="s">
        <v>247</v>
      </c>
      <c r="C286" s="62">
        <v>45</v>
      </c>
    </row>
    <row r="287" spans="1:8" x14ac:dyDescent="0.35">
      <c r="B287" s="62" t="s">
        <v>248</v>
      </c>
      <c r="C287" s="62">
        <v>77</v>
      </c>
    </row>
    <row r="288" spans="1:8" x14ac:dyDescent="0.35">
      <c r="B288" s="70"/>
      <c r="C288" s="64" t="str">
        <f>IF(MAX(C281:C287)&gt;=99,"Easy","Hard")</f>
        <v>Easy</v>
      </c>
    </row>
    <row r="290" spans="1:4" x14ac:dyDescent="0.35">
      <c r="A290" s="27" t="s">
        <v>249</v>
      </c>
      <c r="B290" s="27" t="s">
        <v>250</v>
      </c>
    </row>
    <row r="292" spans="1:4" x14ac:dyDescent="0.35">
      <c r="B292" t="s">
        <v>251</v>
      </c>
    </row>
    <row r="293" spans="1:4" x14ac:dyDescent="0.35">
      <c r="B293" t="s">
        <v>252</v>
      </c>
    </row>
    <row r="294" spans="1:4" x14ac:dyDescent="0.35">
      <c r="B294" t="s">
        <v>253</v>
      </c>
    </row>
    <row r="295" spans="1:4" x14ac:dyDescent="0.35">
      <c r="B295" t="s">
        <v>254</v>
      </c>
    </row>
    <row r="297" spans="1:4" x14ac:dyDescent="0.35">
      <c r="B297" t="s">
        <v>255</v>
      </c>
    </row>
    <row r="299" spans="1:4" x14ac:dyDescent="0.35">
      <c r="B299" s="69" t="s">
        <v>256</v>
      </c>
      <c r="C299" s="69" t="s">
        <v>131</v>
      </c>
      <c r="D299" s="69" t="s">
        <v>257</v>
      </c>
    </row>
    <row r="300" spans="1:4" x14ac:dyDescent="0.35">
      <c r="B300" s="70" t="s">
        <v>258</v>
      </c>
      <c r="C300" s="70">
        <v>78</v>
      </c>
      <c r="D300" s="77" t="str">
        <f>IF(C300&gt;=80,"Excellent",IF(C300&gt;=60,"Good",IF(C300&lt;60,"Failed")))</f>
        <v>Good</v>
      </c>
    </row>
    <row r="301" spans="1:4" x14ac:dyDescent="0.35">
      <c r="B301" s="70" t="s">
        <v>259</v>
      </c>
      <c r="C301" s="70">
        <v>85</v>
      </c>
      <c r="D301" s="77" t="str">
        <f t="shared" ref="D301:D303" si="6">IF(C301&gt;=80,"Excellent",IF(C301&gt;=60,"Good",IF(C301&lt;60,"Failed")))</f>
        <v>Excellent</v>
      </c>
    </row>
    <row r="302" spans="1:4" x14ac:dyDescent="0.35">
      <c r="B302" s="70" t="s">
        <v>260</v>
      </c>
      <c r="C302" s="70">
        <v>44</v>
      </c>
      <c r="D302" s="77" t="str">
        <f t="shared" si="6"/>
        <v>Failed</v>
      </c>
    </row>
    <row r="303" spans="1:4" x14ac:dyDescent="0.35">
      <c r="B303" s="70" t="s">
        <v>261</v>
      </c>
      <c r="C303" s="70">
        <v>61</v>
      </c>
      <c r="D303" s="77" t="str">
        <f t="shared" si="6"/>
        <v>Good</v>
      </c>
    </row>
    <row r="305" spans="1:3" x14ac:dyDescent="0.35">
      <c r="A305" s="27" t="s">
        <v>262</v>
      </c>
      <c r="B305" s="27" t="s">
        <v>263</v>
      </c>
    </row>
    <row r="307" spans="1:3" x14ac:dyDescent="0.35">
      <c r="B307" s="4" t="s">
        <v>264</v>
      </c>
    </row>
    <row r="308" spans="1:3" x14ac:dyDescent="0.35">
      <c r="B308" s="4" t="s">
        <v>265</v>
      </c>
    </row>
    <row r="309" spans="1:3" x14ac:dyDescent="0.35">
      <c r="B309" s="22"/>
    </row>
    <row r="310" spans="1:3" x14ac:dyDescent="0.35">
      <c r="B310" s="76" t="s">
        <v>27</v>
      </c>
      <c r="C310" s="76" t="s">
        <v>266</v>
      </c>
    </row>
    <row r="311" spans="1:3" x14ac:dyDescent="0.35">
      <c r="B311" s="62" t="s">
        <v>267</v>
      </c>
      <c r="C311" s="104">
        <v>759</v>
      </c>
    </row>
    <row r="312" spans="1:3" x14ac:dyDescent="0.35">
      <c r="B312" s="62" t="s">
        <v>268</v>
      </c>
      <c r="C312" s="104">
        <v>200</v>
      </c>
    </row>
    <row r="313" spans="1:3" x14ac:dyDescent="0.35">
      <c r="B313" s="62" t="s">
        <v>269</v>
      </c>
      <c r="C313" s="104">
        <v>42</v>
      </c>
    </row>
    <row r="314" spans="1:3" x14ac:dyDescent="0.35">
      <c r="B314" s="62" t="s">
        <v>270</v>
      </c>
      <c r="C314" s="104">
        <v>423</v>
      </c>
    </row>
    <row r="315" spans="1:3" x14ac:dyDescent="0.35">
      <c r="B315" s="62" t="s">
        <v>271</v>
      </c>
      <c r="C315" s="104">
        <v>200</v>
      </c>
    </row>
    <row r="316" spans="1:3" x14ac:dyDescent="0.35">
      <c r="B316" s="62" t="s">
        <v>272</v>
      </c>
      <c r="C316" s="104">
        <v>50</v>
      </c>
    </row>
    <row r="317" spans="1:3" x14ac:dyDescent="0.35">
      <c r="B317" s="62" t="s">
        <v>273</v>
      </c>
      <c r="C317" s="104">
        <v>700</v>
      </c>
    </row>
    <row r="318" spans="1:3" x14ac:dyDescent="0.35">
      <c r="B318" s="62" t="s">
        <v>274</v>
      </c>
      <c r="C318" s="104">
        <v>450</v>
      </c>
    </row>
    <row r="319" spans="1:3" x14ac:dyDescent="0.35">
      <c r="B319" s="62" t="s">
        <v>275</v>
      </c>
      <c r="C319" s="104">
        <v>605</v>
      </c>
    </row>
    <row r="320" spans="1:3" x14ac:dyDescent="0.35">
      <c r="B320" s="62" t="s">
        <v>276</v>
      </c>
      <c r="C320" s="104">
        <v>240</v>
      </c>
    </row>
    <row r="321" spans="1:5" x14ac:dyDescent="0.35">
      <c r="B321" s="62" t="s">
        <v>277</v>
      </c>
      <c r="C321" s="104">
        <v>685</v>
      </c>
    </row>
    <row r="322" spans="1:5" x14ac:dyDescent="0.35">
      <c r="B322" s="62" t="s">
        <v>278</v>
      </c>
      <c r="C322" s="104">
        <v>295</v>
      </c>
    </row>
    <row r="323" spans="1:5" x14ac:dyDescent="0.35">
      <c r="B323" s="62" t="s">
        <v>279</v>
      </c>
      <c r="C323" s="102">
        <f>SUM(C311:C322)</f>
        <v>4649</v>
      </c>
      <c r="D323" s="5" t="s">
        <v>280</v>
      </c>
      <c r="E323" s="5"/>
    </row>
    <row r="324" spans="1:5" x14ac:dyDescent="0.35">
      <c r="C324" s="28"/>
    </row>
    <row r="325" spans="1:5" x14ac:dyDescent="0.35">
      <c r="A325" s="27" t="s">
        <v>281</v>
      </c>
      <c r="B325" s="27" t="s">
        <v>282</v>
      </c>
    </row>
    <row r="327" spans="1:5" x14ac:dyDescent="0.35">
      <c r="B327" s="4" t="s">
        <v>283</v>
      </c>
    </row>
    <row r="328" spans="1:5" x14ac:dyDescent="0.35">
      <c r="B328" s="4" t="s">
        <v>284</v>
      </c>
    </row>
    <row r="330" spans="1:5" x14ac:dyDescent="0.35">
      <c r="B330" s="72" t="s">
        <v>285</v>
      </c>
      <c r="C330" s="73" t="s">
        <v>286</v>
      </c>
    </row>
    <row r="331" spans="1:5" x14ac:dyDescent="0.35">
      <c r="B331" s="74">
        <v>42005</v>
      </c>
      <c r="C331" s="75">
        <v>432.17</v>
      </c>
    </row>
    <row r="332" spans="1:5" x14ac:dyDescent="0.35">
      <c r="B332" s="74">
        <v>42351</v>
      </c>
      <c r="C332" s="75">
        <v>528.5</v>
      </c>
    </row>
    <row r="333" spans="1:5" x14ac:dyDescent="0.35">
      <c r="B333" s="74">
        <v>42007</v>
      </c>
      <c r="C333" s="75">
        <v>810.71</v>
      </c>
    </row>
    <row r="334" spans="1:5" x14ac:dyDescent="0.35">
      <c r="B334" s="74">
        <v>42008</v>
      </c>
      <c r="C334" s="75">
        <v>418.54</v>
      </c>
    </row>
    <row r="335" spans="1:5" x14ac:dyDescent="0.35">
      <c r="B335" s="74">
        <v>42009</v>
      </c>
      <c r="C335" s="75">
        <v>722.22</v>
      </c>
    </row>
    <row r="336" spans="1:5" x14ac:dyDescent="0.35">
      <c r="B336" s="74">
        <v>42010</v>
      </c>
      <c r="C336" s="75">
        <v>460.28</v>
      </c>
    </row>
    <row r="337" spans="2:3" x14ac:dyDescent="0.35">
      <c r="B337" s="74">
        <v>42349</v>
      </c>
      <c r="C337" s="75">
        <v>483.58</v>
      </c>
    </row>
    <row r="338" spans="2:3" x14ac:dyDescent="0.35">
      <c r="B338" s="74">
        <v>42012</v>
      </c>
      <c r="C338" s="75">
        <v>114.53</v>
      </c>
    </row>
    <row r="339" spans="2:3" x14ac:dyDescent="0.35">
      <c r="B339" s="74">
        <v>42013</v>
      </c>
      <c r="C339" s="75">
        <v>609.12</v>
      </c>
    </row>
    <row r="340" spans="2:3" x14ac:dyDescent="0.35">
      <c r="B340" s="74">
        <v>42014</v>
      </c>
      <c r="C340" s="75">
        <v>1197.9000000000001</v>
      </c>
    </row>
    <row r="341" spans="2:3" x14ac:dyDescent="0.35">
      <c r="B341" s="74">
        <v>42015</v>
      </c>
      <c r="C341" s="75">
        <v>228.89</v>
      </c>
    </row>
    <row r="342" spans="2:3" x14ac:dyDescent="0.35">
      <c r="B342" s="74">
        <v>42016</v>
      </c>
      <c r="C342" s="75">
        <v>1380.07</v>
      </c>
    </row>
    <row r="343" spans="2:3" x14ac:dyDescent="0.35">
      <c r="B343" s="74">
        <v>42017</v>
      </c>
      <c r="C343" s="75">
        <v>1026.96</v>
      </c>
    </row>
    <row r="344" spans="2:3" x14ac:dyDescent="0.35">
      <c r="B344" s="74">
        <v>42018</v>
      </c>
      <c r="C344" s="75">
        <v>760.24</v>
      </c>
    </row>
    <row r="345" spans="2:3" x14ac:dyDescent="0.35">
      <c r="B345" s="74">
        <v>42019</v>
      </c>
      <c r="C345" s="75">
        <v>414.11</v>
      </c>
    </row>
    <row r="346" spans="2:3" x14ac:dyDescent="0.35">
      <c r="B346" s="74">
        <v>42020</v>
      </c>
      <c r="C346" s="75">
        <v>1728.81</v>
      </c>
    </row>
    <row r="347" spans="2:3" x14ac:dyDescent="0.35">
      <c r="B347" s="74">
        <v>42021</v>
      </c>
      <c r="C347" s="75">
        <v>276.06</v>
      </c>
    </row>
    <row r="348" spans="2:3" x14ac:dyDescent="0.35">
      <c r="B348" s="74">
        <v>42022</v>
      </c>
      <c r="C348" s="75">
        <v>462.22</v>
      </c>
    </row>
    <row r="349" spans="2:3" x14ac:dyDescent="0.35">
      <c r="B349" s="74">
        <v>42023</v>
      </c>
      <c r="C349" s="75">
        <v>1281.0999999999999</v>
      </c>
    </row>
    <row r="350" spans="2:3" x14ac:dyDescent="0.35">
      <c r="B350" s="74">
        <v>42024</v>
      </c>
      <c r="C350" s="75">
        <v>1113.7</v>
      </c>
    </row>
    <row r="351" spans="2:3" x14ac:dyDescent="0.35">
      <c r="B351" s="74">
        <v>42025</v>
      </c>
      <c r="C351" s="75">
        <v>594.09</v>
      </c>
    </row>
    <row r="352" spans="2:3" x14ac:dyDescent="0.35">
      <c r="B352" s="74">
        <v>42026</v>
      </c>
      <c r="C352" s="75">
        <v>432.67</v>
      </c>
    </row>
    <row r="353" spans="2:3" x14ac:dyDescent="0.35">
      <c r="B353" s="74">
        <v>42027</v>
      </c>
      <c r="C353" s="75">
        <v>874.45</v>
      </c>
    </row>
    <row r="354" spans="2:3" x14ac:dyDescent="0.35">
      <c r="B354" s="74">
        <v>42028</v>
      </c>
      <c r="C354" s="75">
        <v>880.38</v>
      </c>
    </row>
    <row r="355" spans="2:3" x14ac:dyDescent="0.35">
      <c r="B355" s="74">
        <v>42029</v>
      </c>
      <c r="C355" s="75">
        <v>798.53</v>
      </c>
    </row>
    <row r="356" spans="2:3" x14ac:dyDescent="0.35">
      <c r="B356" s="74">
        <v>42318</v>
      </c>
      <c r="C356" s="75">
        <v>572.41999999999996</v>
      </c>
    </row>
    <row r="357" spans="2:3" x14ac:dyDescent="0.35">
      <c r="B357" s="74">
        <v>42031</v>
      </c>
      <c r="C357" s="75">
        <v>330.61</v>
      </c>
    </row>
    <row r="358" spans="2:3" x14ac:dyDescent="0.35">
      <c r="B358" s="74">
        <v>42032</v>
      </c>
      <c r="C358" s="75">
        <v>567.17999999999995</v>
      </c>
    </row>
    <row r="359" spans="2:3" x14ac:dyDescent="0.35">
      <c r="B359" s="74">
        <v>42033</v>
      </c>
      <c r="C359" s="75">
        <v>1449.21</v>
      </c>
    </row>
    <row r="360" spans="2:3" x14ac:dyDescent="0.35">
      <c r="B360" s="74">
        <v>42034</v>
      </c>
      <c r="C360" s="75">
        <v>459.29</v>
      </c>
    </row>
    <row r="361" spans="2:3" x14ac:dyDescent="0.35">
      <c r="B361" s="74">
        <v>42035</v>
      </c>
      <c r="C361" s="75">
        <v>357.55</v>
      </c>
    </row>
    <row r="362" spans="2:3" x14ac:dyDescent="0.35">
      <c r="B362" s="74">
        <v>42036</v>
      </c>
      <c r="C362" s="75">
        <v>154.34</v>
      </c>
    </row>
    <row r="363" spans="2:3" x14ac:dyDescent="0.35">
      <c r="B363" s="74">
        <v>42037</v>
      </c>
      <c r="C363" s="75">
        <v>152.76</v>
      </c>
    </row>
    <row r="364" spans="2:3" x14ac:dyDescent="0.35">
      <c r="B364" s="74">
        <v>42038</v>
      </c>
      <c r="C364" s="75">
        <v>570.22</v>
      </c>
    </row>
    <row r="365" spans="2:3" x14ac:dyDescent="0.35">
      <c r="B365" s="74">
        <v>42039</v>
      </c>
      <c r="C365" s="75">
        <v>987.62</v>
      </c>
    </row>
    <row r="366" spans="2:3" x14ac:dyDescent="0.35">
      <c r="B366" s="74">
        <v>42040</v>
      </c>
      <c r="C366" s="75">
        <v>1755.71</v>
      </c>
    </row>
    <row r="367" spans="2:3" x14ac:dyDescent="0.35">
      <c r="B367" s="74">
        <v>42041</v>
      </c>
      <c r="C367" s="75">
        <v>378.27</v>
      </c>
    </row>
    <row r="368" spans="2:3" x14ac:dyDescent="0.35">
      <c r="B368" s="74">
        <v>42042</v>
      </c>
      <c r="C368" s="75">
        <v>1323.81</v>
      </c>
    </row>
    <row r="369" spans="2:3" x14ac:dyDescent="0.35">
      <c r="B369" s="74">
        <v>42043</v>
      </c>
      <c r="C369" s="75">
        <v>399.02</v>
      </c>
    </row>
    <row r="370" spans="2:3" x14ac:dyDescent="0.35">
      <c r="B370" s="74">
        <v>42044</v>
      </c>
      <c r="C370" s="75">
        <v>154.94999999999999</v>
      </c>
    </row>
    <row r="371" spans="2:3" x14ac:dyDescent="0.35">
      <c r="B371" s="74">
        <v>42045</v>
      </c>
      <c r="C371" s="75">
        <v>1254.57</v>
      </c>
    </row>
    <row r="372" spans="2:3" x14ac:dyDescent="0.35">
      <c r="B372" s="74">
        <v>42046</v>
      </c>
      <c r="C372" s="75">
        <v>627.32000000000005</v>
      </c>
    </row>
    <row r="373" spans="2:3" x14ac:dyDescent="0.35">
      <c r="B373" s="74">
        <v>42230</v>
      </c>
      <c r="C373" s="75">
        <v>880.6</v>
      </c>
    </row>
    <row r="374" spans="2:3" x14ac:dyDescent="0.35">
      <c r="B374" s="74">
        <v>42048</v>
      </c>
      <c r="C374" s="75">
        <v>1196.03</v>
      </c>
    </row>
    <row r="375" spans="2:3" x14ac:dyDescent="0.35">
      <c r="B375" s="74">
        <v>42049</v>
      </c>
      <c r="C375" s="75">
        <v>782.32</v>
      </c>
    </row>
    <row r="376" spans="2:3" x14ac:dyDescent="0.35">
      <c r="B376" s="74">
        <v>42050</v>
      </c>
      <c r="C376" s="75">
        <v>1323.35</v>
      </c>
    </row>
    <row r="377" spans="2:3" x14ac:dyDescent="0.35">
      <c r="B377" s="74">
        <v>42051</v>
      </c>
      <c r="C377" s="75">
        <v>209.92</v>
      </c>
    </row>
    <row r="378" spans="2:3" x14ac:dyDescent="0.35">
      <c r="B378" s="74">
        <v>42052</v>
      </c>
      <c r="C378" s="75">
        <v>1232.05</v>
      </c>
    </row>
    <row r="379" spans="2:3" x14ac:dyDescent="0.35">
      <c r="B379" s="74">
        <v>42053</v>
      </c>
      <c r="C379" s="75">
        <v>713.28</v>
      </c>
    </row>
    <row r="380" spans="2:3" x14ac:dyDescent="0.35">
      <c r="B380" s="74">
        <v>42054</v>
      </c>
      <c r="C380" s="75">
        <v>1674.82</v>
      </c>
    </row>
    <row r="381" spans="2:3" x14ac:dyDescent="0.35">
      <c r="B381" s="74">
        <v>42055</v>
      </c>
      <c r="C381" s="75">
        <v>1161.25</v>
      </c>
    </row>
    <row r="382" spans="2:3" x14ac:dyDescent="0.35">
      <c r="B382" s="74">
        <v>42056</v>
      </c>
      <c r="C382" s="75">
        <v>897.63</v>
      </c>
    </row>
    <row r="383" spans="2:3" x14ac:dyDescent="0.35">
      <c r="B383" s="74">
        <v>42057</v>
      </c>
      <c r="C383" s="75">
        <v>1647.26</v>
      </c>
    </row>
    <row r="384" spans="2:3" x14ac:dyDescent="0.35">
      <c r="B384" s="74">
        <v>42058</v>
      </c>
      <c r="C384" s="75">
        <v>1121.96</v>
      </c>
    </row>
    <row r="385" spans="2:3" x14ac:dyDescent="0.35">
      <c r="B385" s="74">
        <v>42059</v>
      </c>
      <c r="C385" s="75">
        <v>352.2</v>
      </c>
    </row>
    <row r="386" spans="2:3" x14ac:dyDescent="0.35">
      <c r="B386" s="74">
        <v>42060</v>
      </c>
      <c r="C386" s="75">
        <v>270.77999999999997</v>
      </c>
    </row>
    <row r="387" spans="2:3" x14ac:dyDescent="0.35">
      <c r="B387" s="74">
        <v>42061</v>
      </c>
      <c r="C387" s="75">
        <v>456.41</v>
      </c>
    </row>
    <row r="388" spans="2:3" x14ac:dyDescent="0.35">
      <c r="B388" s="74">
        <v>42062</v>
      </c>
      <c r="C388" s="75">
        <v>441</v>
      </c>
    </row>
    <row r="389" spans="2:3" x14ac:dyDescent="0.35">
      <c r="B389" s="74">
        <v>42063</v>
      </c>
      <c r="C389" s="75">
        <v>252.44</v>
      </c>
    </row>
    <row r="390" spans="2:3" x14ac:dyDescent="0.35">
      <c r="B390" s="74">
        <v>42064</v>
      </c>
      <c r="C390" s="75">
        <v>1298.92</v>
      </c>
    </row>
    <row r="391" spans="2:3" x14ac:dyDescent="0.35">
      <c r="B391" s="74">
        <v>42065</v>
      </c>
      <c r="C391" s="75">
        <v>1178.07</v>
      </c>
    </row>
    <row r="392" spans="2:3" x14ac:dyDescent="0.35">
      <c r="B392" s="74">
        <v>42066</v>
      </c>
      <c r="C392" s="75">
        <v>459.95</v>
      </c>
    </row>
    <row r="393" spans="2:3" x14ac:dyDescent="0.35">
      <c r="B393" s="74">
        <v>42067</v>
      </c>
      <c r="C393" s="75">
        <v>1219.7</v>
      </c>
    </row>
    <row r="394" spans="2:3" x14ac:dyDescent="0.35">
      <c r="B394" s="74">
        <v>42068</v>
      </c>
      <c r="C394" s="75">
        <v>152.24</v>
      </c>
    </row>
    <row r="395" spans="2:3" x14ac:dyDescent="0.35">
      <c r="B395" s="74">
        <v>42069</v>
      </c>
      <c r="C395" s="75">
        <v>770.8</v>
      </c>
    </row>
    <row r="396" spans="2:3" x14ac:dyDescent="0.35">
      <c r="B396" s="74">
        <v>42070</v>
      </c>
      <c r="C396" s="75">
        <v>1357.25</v>
      </c>
    </row>
    <row r="397" spans="2:3" x14ac:dyDescent="0.35">
      <c r="B397" s="74">
        <v>42187</v>
      </c>
      <c r="C397" s="75">
        <v>220.18</v>
      </c>
    </row>
    <row r="398" spans="2:3" x14ac:dyDescent="0.35">
      <c r="B398" s="74">
        <v>42072</v>
      </c>
      <c r="C398" s="75">
        <v>1102.81</v>
      </c>
    </row>
    <row r="399" spans="2:3" x14ac:dyDescent="0.35">
      <c r="B399" s="74">
        <v>42073</v>
      </c>
      <c r="C399" s="75">
        <v>1566.83</v>
      </c>
    </row>
    <row r="400" spans="2:3" x14ac:dyDescent="0.35">
      <c r="B400" s="74">
        <v>42074</v>
      </c>
      <c r="C400" s="75">
        <v>437.92</v>
      </c>
    </row>
    <row r="401" spans="2:3" x14ac:dyDescent="0.35">
      <c r="B401" s="74">
        <v>42075</v>
      </c>
      <c r="C401" s="75">
        <v>1216.1199999999999</v>
      </c>
    </row>
    <row r="402" spans="2:3" x14ac:dyDescent="0.35">
      <c r="B402" s="74">
        <v>42076</v>
      </c>
      <c r="C402" s="75">
        <v>273.10000000000002</v>
      </c>
    </row>
    <row r="403" spans="2:3" x14ac:dyDescent="0.35">
      <c r="B403" s="74">
        <v>42077</v>
      </c>
      <c r="C403" s="75">
        <v>242.26</v>
      </c>
    </row>
    <row r="404" spans="2:3" x14ac:dyDescent="0.35">
      <c r="B404" s="74">
        <v>42078</v>
      </c>
      <c r="C404" s="75">
        <v>1512.6</v>
      </c>
    </row>
    <row r="405" spans="2:3" x14ac:dyDescent="0.35">
      <c r="B405" s="74">
        <v>42079</v>
      </c>
      <c r="C405" s="75">
        <v>783.75</v>
      </c>
    </row>
    <row r="406" spans="2:3" x14ac:dyDescent="0.35">
      <c r="B406" s="74">
        <v>42189</v>
      </c>
      <c r="C406" s="75">
        <v>667.99</v>
      </c>
    </row>
    <row r="407" spans="2:3" x14ac:dyDescent="0.35">
      <c r="B407" s="74">
        <v>42081</v>
      </c>
      <c r="C407" s="75">
        <v>1166.31</v>
      </c>
    </row>
    <row r="408" spans="2:3" x14ac:dyDescent="0.35">
      <c r="B408" s="74">
        <v>42082</v>
      </c>
      <c r="C408" s="75">
        <v>770.18</v>
      </c>
    </row>
    <row r="409" spans="2:3" x14ac:dyDescent="0.35">
      <c r="B409" s="74">
        <v>42083</v>
      </c>
      <c r="C409" s="75">
        <v>132.34</v>
      </c>
    </row>
    <row r="410" spans="2:3" x14ac:dyDescent="0.35">
      <c r="B410" s="74">
        <v>42084</v>
      </c>
      <c r="C410" s="75">
        <v>1188.81</v>
      </c>
    </row>
    <row r="411" spans="2:3" x14ac:dyDescent="0.35">
      <c r="B411" s="74">
        <v>42085</v>
      </c>
      <c r="C411" s="75">
        <v>198.06</v>
      </c>
    </row>
    <row r="412" spans="2:3" x14ac:dyDescent="0.35">
      <c r="B412" s="74">
        <v>42086</v>
      </c>
      <c r="C412" s="75">
        <v>594.16999999999996</v>
      </c>
    </row>
    <row r="413" spans="2:3" x14ac:dyDescent="0.35">
      <c r="B413" s="74">
        <v>42087</v>
      </c>
      <c r="C413" s="75">
        <v>931.09</v>
      </c>
    </row>
    <row r="414" spans="2:3" x14ac:dyDescent="0.35">
      <c r="B414" s="74">
        <v>42088</v>
      </c>
      <c r="C414" s="75">
        <v>299.64</v>
      </c>
    </row>
    <row r="415" spans="2:3" x14ac:dyDescent="0.35">
      <c r="B415" s="74">
        <v>42223</v>
      </c>
      <c r="C415" s="75">
        <v>1701.68</v>
      </c>
    </row>
    <row r="416" spans="2:3" x14ac:dyDescent="0.35">
      <c r="B416" s="74">
        <v>42090</v>
      </c>
      <c r="C416" s="75">
        <v>399.15</v>
      </c>
    </row>
    <row r="417" spans="1:6" x14ac:dyDescent="0.35">
      <c r="B417" s="74">
        <v>42091</v>
      </c>
      <c r="C417" s="75">
        <v>374.81</v>
      </c>
    </row>
    <row r="418" spans="1:6" x14ac:dyDescent="0.35">
      <c r="B418" s="74">
        <v>42092</v>
      </c>
      <c r="C418" s="75">
        <v>462.17</v>
      </c>
    </row>
    <row r="419" spans="1:6" x14ac:dyDescent="0.35">
      <c r="B419" s="74">
        <v>42093</v>
      </c>
      <c r="C419" s="75">
        <v>924.29</v>
      </c>
    </row>
    <row r="420" spans="1:6" x14ac:dyDescent="0.35">
      <c r="B420" s="74">
        <v>42094</v>
      </c>
      <c r="C420" s="75">
        <v>5000.6000000000004</v>
      </c>
    </row>
    <row r="421" spans="1:6" x14ac:dyDescent="0.35">
      <c r="B421" s="33"/>
      <c r="C421" s="34">
        <f>SUM(C331:C420)</f>
        <v>72741.76999999996</v>
      </c>
      <c r="D421" s="5" t="s">
        <v>280</v>
      </c>
    </row>
    <row r="423" spans="1:6" x14ac:dyDescent="0.35">
      <c r="A423" s="27" t="s">
        <v>287</v>
      </c>
      <c r="B423" s="27" t="s">
        <v>288</v>
      </c>
    </row>
    <row r="425" spans="1:6" x14ac:dyDescent="0.35">
      <c r="B425" s="5">
        <v>1</v>
      </c>
      <c r="C425" s="5" t="s">
        <v>289</v>
      </c>
    </row>
    <row r="427" spans="1:6" x14ac:dyDescent="0.35">
      <c r="C427" s="5" t="s">
        <v>290</v>
      </c>
      <c r="E427" s="35" t="s">
        <v>291</v>
      </c>
      <c r="F427" s="22"/>
    </row>
    <row r="428" spans="1:6" x14ac:dyDescent="0.35">
      <c r="C428" s="4" t="s">
        <v>292</v>
      </c>
      <c r="E428" s="109">
        <f>SUM(E449:E606)</f>
        <v>99498</v>
      </c>
      <c r="F428" s="4"/>
    </row>
    <row r="430" spans="1:6" x14ac:dyDescent="0.35">
      <c r="C430" s="5" t="s">
        <v>290</v>
      </c>
      <c r="E430" s="35" t="s">
        <v>293</v>
      </c>
    </row>
    <row r="431" spans="1:6" x14ac:dyDescent="0.35">
      <c r="C431" s="4" t="s">
        <v>292</v>
      </c>
      <c r="E431" s="109">
        <f>SUM(F449:F606)</f>
        <v>211409</v>
      </c>
    </row>
    <row r="433" spans="2:7" x14ac:dyDescent="0.35">
      <c r="C433" s="5" t="s">
        <v>290</v>
      </c>
      <c r="E433" s="35" t="s">
        <v>294</v>
      </c>
    </row>
    <row r="434" spans="2:7" x14ac:dyDescent="0.35">
      <c r="C434" s="4" t="s">
        <v>292</v>
      </c>
      <c r="E434" s="109">
        <f>SUM(G449:G606)</f>
        <v>127820</v>
      </c>
    </row>
    <row r="436" spans="2:7" x14ac:dyDescent="0.35">
      <c r="B436" s="5">
        <v>2</v>
      </c>
      <c r="C436" s="105" t="s">
        <v>295</v>
      </c>
      <c r="E436" s="36"/>
      <c r="F436" s="36"/>
    </row>
    <row r="437" spans="2:7" x14ac:dyDescent="0.35">
      <c r="E437" s="108">
        <f>SUM(E451:G451)</f>
        <v>5124</v>
      </c>
      <c r="F437" s="4"/>
      <c r="G437" s="4"/>
    </row>
    <row r="439" spans="2:7" x14ac:dyDescent="0.35">
      <c r="B439" s="5">
        <v>3</v>
      </c>
      <c r="C439" s="105" t="s">
        <v>296</v>
      </c>
      <c r="E439" s="36"/>
      <c r="F439" s="36"/>
      <c r="G439" s="36"/>
    </row>
    <row r="440" spans="2:7" x14ac:dyDescent="0.35">
      <c r="E440" s="108">
        <f>SUM(E449:G468)</f>
        <v>89884</v>
      </c>
      <c r="F440" s="37"/>
      <c r="G440" s="4"/>
    </row>
    <row r="441" spans="2:7" x14ac:dyDescent="0.35">
      <c r="F441" s="37"/>
      <c r="G441" s="4"/>
    </row>
    <row r="442" spans="2:7" x14ac:dyDescent="0.35">
      <c r="B442" s="5">
        <v>4</v>
      </c>
      <c r="C442" s="105" t="s">
        <v>297</v>
      </c>
      <c r="E442" s="36"/>
      <c r="F442" s="36"/>
      <c r="G442" s="36"/>
    </row>
    <row r="443" spans="2:7" x14ac:dyDescent="0.35">
      <c r="C443" s="32" t="s">
        <v>298</v>
      </c>
      <c r="E443" s="106">
        <f>SUM(E449:E606)</f>
        <v>99498</v>
      </c>
      <c r="G443" s="5"/>
    </row>
    <row r="444" spans="2:7" x14ac:dyDescent="0.35">
      <c r="C444" s="32" t="s">
        <v>299</v>
      </c>
      <c r="E444" s="107">
        <f>SUM(G449:G606)</f>
        <v>127820</v>
      </c>
      <c r="G444" s="4"/>
    </row>
    <row r="445" spans="2:7" x14ac:dyDescent="0.35">
      <c r="C445" s="4"/>
      <c r="G445" s="4"/>
    </row>
    <row r="446" spans="2:7" x14ac:dyDescent="0.35">
      <c r="G446" s="4"/>
    </row>
    <row r="447" spans="2:7" x14ac:dyDescent="0.35">
      <c r="E447" s="126" t="s">
        <v>290</v>
      </c>
      <c r="F447" s="127"/>
      <c r="G447" s="128"/>
    </row>
    <row r="448" spans="2:7" x14ac:dyDescent="0.35">
      <c r="C448" s="38" t="s">
        <v>300</v>
      </c>
      <c r="D448" s="39" t="s">
        <v>301</v>
      </c>
      <c r="E448" s="35" t="s">
        <v>291</v>
      </c>
      <c r="F448" s="35" t="s">
        <v>293</v>
      </c>
      <c r="G448" s="35" t="s">
        <v>294</v>
      </c>
    </row>
    <row r="449" spans="3:7" x14ac:dyDescent="0.35">
      <c r="C449" s="40" t="s">
        <v>302</v>
      </c>
      <c r="D449" s="40" t="s">
        <v>303</v>
      </c>
      <c r="E449" s="41">
        <v>3419</v>
      </c>
      <c r="F449" s="41">
        <v>4378</v>
      </c>
      <c r="G449" s="42">
        <v>2755</v>
      </c>
    </row>
    <row r="450" spans="3:7" x14ac:dyDescent="0.35">
      <c r="C450" s="40" t="s">
        <v>302</v>
      </c>
      <c r="D450" s="40" t="s">
        <v>304</v>
      </c>
      <c r="E450" s="41">
        <v>1492</v>
      </c>
      <c r="F450" s="41">
        <v>2126</v>
      </c>
      <c r="G450" s="42">
        <v>2103</v>
      </c>
    </row>
    <row r="451" spans="3:7" x14ac:dyDescent="0.35">
      <c r="C451" s="40" t="s">
        <v>302</v>
      </c>
      <c r="D451" s="40" t="s">
        <v>305</v>
      </c>
      <c r="E451" s="41">
        <v>1371</v>
      </c>
      <c r="F451" s="41">
        <v>1930</v>
      </c>
      <c r="G451" s="42">
        <v>1823</v>
      </c>
    </row>
    <row r="452" spans="3:7" x14ac:dyDescent="0.35">
      <c r="C452" s="40" t="s">
        <v>302</v>
      </c>
      <c r="D452" s="40" t="s">
        <v>306</v>
      </c>
      <c r="E452" s="41">
        <v>1607</v>
      </c>
      <c r="F452" s="41">
        <v>2133</v>
      </c>
      <c r="G452" s="42">
        <v>2102</v>
      </c>
    </row>
    <row r="453" spans="3:7" x14ac:dyDescent="0.35">
      <c r="C453" s="40" t="s">
        <v>302</v>
      </c>
      <c r="D453" s="40" t="s">
        <v>307</v>
      </c>
      <c r="E453" s="41">
        <v>951</v>
      </c>
      <c r="F453" s="41">
        <v>1445</v>
      </c>
      <c r="G453" s="42">
        <v>1416</v>
      </c>
    </row>
    <row r="454" spans="3:7" x14ac:dyDescent="0.35">
      <c r="C454" s="40" t="s">
        <v>302</v>
      </c>
      <c r="D454" s="40" t="s">
        <v>308</v>
      </c>
      <c r="E454" s="41">
        <v>889</v>
      </c>
      <c r="F454" s="41">
        <v>1293</v>
      </c>
      <c r="G454" s="42">
        <v>1526</v>
      </c>
    </row>
    <row r="455" spans="3:7" x14ac:dyDescent="0.35">
      <c r="C455" s="40" t="s">
        <v>302</v>
      </c>
      <c r="D455" s="40" t="s">
        <v>309</v>
      </c>
      <c r="E455" s="41">
        <v>1254</v>
      </c>
      <c r="F455" s="41">
        <v>1989</v>
      </c>
      <c r="G455" s="42">
        <v>1685</v>
      </c>
    </row>
    <row r="456" spans="3:7" x14ac:dyDescent="0.35">
      <c r="C456" s="40" t="s">
        <v>302</v>
      </c>
      <c r="D456" s="40" t="s">
        <v>310</v>
      </c>
      <c r="E456" s="41">
        <v>1025</v>
      </c>
      <c r="F456" s="41">
        <v>1362</v>
      </c>
      <c r="G456" s="42">
        <v>2077</v>
      </c>
    </row>
    <row r="457" spans="3:7" x14ac:dyDescent="0.35">
      <c r="C457" s="40" t="s">
        <v>302</v>
      </c>
      <c r="D457" s="40" t="s">
        <v>311</v>
      </c>
      <c r="E457" s="41">
        <v>1194</v>
      </c>
      <c r="F457" s="41">
        <v>2016</v>
      </c>
      <c r="G457" s="42">
        <v>1452</v>
      </c>
    </row>
    <row r="458" spans="3:7" x14ac:dyDescent="0.35">
      <c r="C458" s="40" t="s">
        <v>302</v>
      </c>
      <c r="D458" s="40" t="s">
        <v>312</v>
      </c>
      <c r="E458" s="41">
        <v>607</v>
      </c>
      <c r="F458" s="41">
        <v>853</v>
      </c>
      <c r="G458" s="42">
        <v>1022</v>
      </c>
    </row>
    <row r="459" spans="3:7" x14ac:dyDescent="0.35">
      <c r="C459" s="40" t="s">
        <v>302</v>
      </c>
      <c r="D459" s="40" t="s">
        <v>313</v>
      </c>
      <c r="E459" s="41">
        <v>626</v>
      </c>
      <c r="F459" s="41">
        <v>1569</v>
      </c>
      <c r="G459" s="42">
        <v>1033</v>
      </c>
    </row>
    <row r="460" spans="3:7" x14ac:dyDescent="0.35">
      <c r="C460" s="40" t="s">
        <v>302</v>
      </c>
      <c r="D460" s="40" t="s">
        <v>314</v>
      </c>
      <c r="E460" s="41">
        <v>1037</v>
      </c>
      <c r="F460" s="41">
        <v>2300</v>
      </c>
      <c r="G460" s="42">
        <v>1598</v>
      </c>
    </row>
    <row r="461" spans="3:7" x14ac:dyDescent="0.35">
      <c r="C461" s="40" t="s">
        <v>302</v>
      </c>
      <c r="D461" s="40" t="s">
        <v>315</v>
      </c>
      <c r="E461" s="41">
        <v>972</v>
      </c>
      <c r="F461" s="41">
        <v>2128</v>
      </c>
      <c r="G461" s="42">
        <v>912</v>
      </c>
    </row>
    <row r="462" spans="3:7" x14ac:dyDescent="0.35">
      <c r="C462" s="40" t="s">
        <v>302</v>
      </c>
      <c r="D462" s="40" t="s">
        <v>316</v>
      </c>
      <c r="E462" s="41">
        <v>88</v>
      </c>
      <c r="F462" s="41">
        <v>1159</v>
      </c>
      <c r="G462" s="42">
        <v>0</v>
      </c>
    </row>
    <row r="463" spans="3:7" x14ac:dyDescent="0.35">
      <c r="C463" s="40" t="s">
        <v>302</v>
      </c>
      <c r="D463" s="40" t="s">
        <v>317</v>
      </c>
      <c r="E463" s="41">
        <v>2052</v>
      </c>
      <c r="F463" s="41">
        <v>2159</v>
      </c>
      <c r="G463" s="42">
        <v>1582</v>
      </c>
    </row>
    <row r="464" spans="3:7" x14ac:dyDescent="0.35">
      <c r="C464" s="40" t="s">
        <v>302</v>
      </c>
      <c r="D464" s="40" t="s">
        <v>318</v>
      </c>
      <c r="E464" s="41">
        <v>1582</v>
      </c>
      <c r="F464" s="41">
        <v>2308</v>
      </c>
      <c r="G464" s="42">
        <v>1699</v>
      </c>
    </row>
    <row r="465" spans="3:7" x14ac:dyDescent="0.35">
      <c r="C465" s="40" t="s">
        <v>302</v>
      </c>
      <c r="D465" s="40" t="s">
        <v>319</v>
      </c>
      <c r="E465" s="41">
        <v>1088</v>
      </c>
      <c r="F465" s="41">
        <v>1218</v>
      </c>
      <c r="G465" s="42">
        <v>981</v>
      </c>
    </row>
    <row r="466" spans="3:7" x14ac:dyDescent="0.35">
      <c r="C466" s="40" t="s">
        <v>302</v>
      </c>
      <c r="D466" s="40" t="s">
        <v>320</v>
      </c>
      <c r="E466" s="41">
        <v>706</v>
      </c>
      <c r="F466" s="41">
        <v>1151</v>
      </c>
      <c r="G466" s="42">
        <v>1145</v>
      </c>
    </row>
    <row r="467" spans="3:7" x14ac:dyDescent="0.35">
      <c r="C467" s="40" t="s">
        <v>302</v>
      </c>
      <c r="D467" s="40" t="s">
        <v>321</v>
      </c>
      <c r="E467" s="41">
        <v>1335</v>
      </c>
      <c r="F467" s="41">
        <v>2098</v>
      </c>
      <c r="G467" s="42">
        <v>1322</v>
      </c>
    </row>
    <row r="468" spans="3:7" x14ac:dyDescent="0.35">
      <c r="C468" s="40" t="s">
        <v>302</v>
      </c>
      <c r="D468" s="40" t="s">
        <v>322</v>
      </c>
      <c r="E468" s="41">
        <v>702</v>
      </c>
      <c r="F468" s="41">
        <v>1162</v>
      </c>
      <c r="G468" s="42">
        <v>877</v>
      </c>
    </row>
    <row r="469" spans="3:7" x14ac:dyDescent="0.35">
      <c r="C469" s="40" t="s">
        <v>302</v>
      </c>
      <c r="D469" s="40" t="s">
        <v>323</v>
      </c>
      <c r="E469" s="41">
        <v>968</v>
      </c>
      <c r="F469" s="41">
        <v>1101</v>
      </c>
      <c r="G469" s="42">
        <v>797</v>
      </c>
    </row>
    <row r="470" spans="3:7" x14ac:dyDescent="0.35">
      <c r="C470" s="40" t="s">
        <v>302</v>
      </c>
      <c r="D470" s="40" t="s">
        <v>324</v>
      </c>
      <c r="E470" s="41">
        <v>1664</v>
      </c>
      <c r="F470" s="41">
        <v>2069</v>
      </c>
      <c r="G470" s="42">
        <v>1710</v>
      </c>
    </row>
    <row r="471" spans="3:7" x14ac:dyDescent="0.35">
      <c r="C471" s="40" t="s">
        <v>302</v>
      </c>
      <c r="D471" s="40" t="s">
        <v>325</v>
      </c>
      <c r="E471" s="41">
        <v>624</v>
      </c>
      <c r="F471" s="41">
        <v>770</v>
      </c>
      <c r="G471" s="42">
        <v>746</v>
      </c>
    </row>
    <row r="472" spans="3:7" x14ac:dyDescent="0.35">
      <c r="C472" s="40" t="s">
        <v>302</v>
      </c>
      <c r="D472" s="40" t="s">
        <v>326</v>
      </c>
      <c r="E472" s="41">
        <v>685</v>
      </c>
      <c r="F472" s="41">
        <v>1501</v>
      </c>
      <c r="G472" s="42">
        <v>1126</v>
      </c>
    </row>
    <row r="473" spans="3:7" x14ac:dyDescent="0.35">
      <c r="C473" s="40" t="s">
        <v>302</v>
      </c>
      <c r="D473" s="40" t="s">
        <v>327</v>
      </c>
      <c r="E473" s="41">
        <v>1248</v>
      </c>
      <c r="F473" s="41">
        <v>1763</v>
      </c>
      <c r="G473" s="42">
        <v>1146</v>
      </c>
    </row>
    <row r="474" spans="3:7" x14ac:dyDescent="0.35">
      <c r="C474" s="40" t="s">
        <v>302</v>
      </c>
      <c r="D474" s="40" t="s">
        <v>328</v>
      </c>
      <c r="E474" s="41">
        <v>1342</v>
      </c>
      <c r="F474" s="41">
        <v>1559</v>
      </c>
      <c r="G474" s="42">
        <v>1307</v>
      </c>
    </row>
    <row r="475" spans="3:7" x14ac:dyDescent="0.35">
      <c r="C475" s="40" t="s">
        <v>302</v>
      </c>
      <c r="D475" s="40" t="s">
        <v>329</v>
      </c>
      <c r="E475" s="41">
        <v>760</v>
      </c>
      <c r="F475" s="41">
        <v>965</v>
      </c>
      <c r="G475" s="42">
        <v>921</v>
      </c>
    </row>
    <row r="476" spans="3:7" x14ac:dyDescent="0.35">
      <c r="C476" s="40" t="s">
        <v>302</v>
      </c>
      <c r="D476" s="40" t="s">
        <v>330</v>
      </c>
      <c r="E476" s="41">
        <v>1187</v>
      </c>
      <c r="F476" s="41">
        <v>1568</v>
      </c>
      <c r="G476" s="42">
        <v>1190</v>
      </c>
    </row>
    <row r="477" spans="3:7" x14ac:dyDescent="0.35">
      <c r="C477" s="40" t="s">
        <v>302</v>
      </c>
      <c r="D477" s="40" t="s">
        <v>331</v>
      </c>
      <c r="E477" s="41">
        <v>0</v>
      </c>
      <c r="F477" s="41">
        <v>0</v>
      </c>
      <c r="G477" s="42">
        <v>277</v>
      </c>
    </row>
    <row r="478" spans="3:7" x14ac:dyDescent="0.35">
      <c r="C478" s="40" t="s">
        <v>302</v>
      </c>
      <c r="D478" s="40" t="s">
        <v>332</v>
      </c>
      <c r="E478" s="41">
        <v>368</v>
      </c>
      <c r="F478" s="41">
        <v>1386</v>
      </c>
      <c r="G478" s="42">
        <v>637</v>
      </c>
    </row>
    <row r="479" spans="3:7" x14ac:dyDescent="0.35">
      <c r="C479" s="40" t="s">
        <v>302</v>
      </c>
      <c r="D479" s="40" t="s">
        <v>333</v>
      </c>
      <c r="E479" s="41">
        <v>317</v>
      </c>
      <c r="F479" s="41">
        <v>1215</v>
      </c>
      <c r="G479" s="42">
        <v>478</v>
      </c>
    </row>
    <row r="480" spans="3:7" x14ac:dyDescent="0.35">
      <c r="C480" s="40" t="s">
        <v>302</v>
      </c>
      <c r="D480" s="40" t="s">
        <v>334</v>
      </c>
      <c r="E480" s="41">
        <v>689</v>
      </c>
      <c r="F480" s="41">
        <v>2544</v>
      </c>
      <c r="G480" s="42">
        <v>1009</v>
      </c>
    </row>
    <row r="481" spans="3:7" x14ac:dyDescent="0.35">
      <c r="C481" s="40" t="s">
        <v>302</v>
      </c>
      <c r="D481" s="40" t="s">
        <v>335</v>
      </c>
      <c r="E481" s="41">
        <v>510</v>
      </c>
      <c r="F481" s="41">
        <v>2583</v>
      </c>
      <c r="G481" s="42">
        <v>861</v>
      </c>
    </row>
    <row r="482" spans="3:7" x14ac:dyDescent="0.35">
      <c r="C482" s="40" t="s">
        <v>302</v>
      </c>
      <c r="D482" s="40" t="s">
        <v>336</v>
      </c>
      <c r="E482" s="41">
        <v>257</v>
      </c>
      <c r="F482" s="41">
        <v>1023</v>
      </c>
      <c r="G482" s="42">
        <v>446</v>
      </c>
    </row>
    <row r="483" spans="3:7" x14ac:dyDescent="0.35">
      <c r="C483" s="40" t="s">
        <v>302</v>
      </c>
      <c r="D483" s="40" t="s">
        <v>337</v>
      </c>
      <c r="E483" s="41">
        <v>335</v>
      </c>
      <c r="F483" s="41">
        <v>1225</v>
      </c>
      <c r="G483" s="42">
        <v>520</v>
      </c>
    </row>
    <row r="484" spans="3:7" x14ac:dyDescent="0.35">
      <c r="C484" s="40" t="s">
        <v>302</v>
      </c>
      <c r="D484" s="40" t="s">
        <v>338</v>
      </c>
      <c r="E484" s="41">
        <v>264</v>
      </c>
      <c r="F484" s="41">
        <v>957</v>
      </c>
      <c r="G484" s="42">
        <v>405</v>
      </c>
    </row>
    <row r="485" spans="3:7" x14ac:dyDescent="0.35">
      <c r="C485" s="40" t="s">
        <v>302</v>
      </c>
      <c r="D485" s="40" t="s">
        <v>339</v>
      </c>
      <c r="E485" s="41">
        <v>285</v>
      </c>
      <c r="F485" s="41">
        <v>869</v>
      </c>
      <c r="G485" s="42">
        <v>434</v>
      </c>
    </row>
    <row r="486" spans="3:7" x14ac:dyDescent="0.35">
      <c r="C486" s="40" t="s">
        <v>302</v>
      </c>
      <c r="D486" s="40" t="s">
        <v>340</v>
      </c>
      <c r="E486" s="41">
        <v>550</v>
      </c>
      <c r="F486" s="41">
        <v>2502</v>
      </c>
      <c r="G486" s="42">
        <v>822</v>
      </c>
    </row>
    <row r="487" spans="3:7" x14ac:dyDescent="0.35">
      <c r="C487" s="40" t="s">
        <v>302</v>
      </c>
      <c r="D487" s="40" t="s">
        <v>341</v>
      </c>
      <c r="E487" s="41">
        <v>266</v>
      </c>
      <c r="F487" s="41">
        <v>1382</v>
      </c>
      <c r="G487" s="42">
        <v>501</v>
      </c>
    </row>
    <row r="488" spans="3:7" x14ac:dyDescent="0.35">
      <c r="C488" s="40" t="s">
        <v>302</v>
      </c>
      <c r="D488" s="40" t="s">
        <v>342</v>
      </c>
      <c r="E488" s="41">
        <v>598</v>
      </c>
      <c r="F488" s="41">
        <v>2107</v>
      </c>
      <c r="G488" s="42">
        <v>1002</v>
      </c>
    </row>
    <row r="489" spans="3:7" x14ac:dyDescent="0.35">
      <c r="C489" s="40" t="s">
        <v>302</v>
      </c>
      <c r="D489" s="40" t="s">
        <v>343</v>
      </c>
      <c r="E489" s="41">
        <v>344</v>
      </c>
      <c r="F489" s="41">
        <v>1641</v>
      </c>
      <c r="G489" s="42">
        <v>765</v>
      </c>
    </row>
    <row r="490" spans="3:7" x14ac:dyDescent="0.35">
      <c r="C490" s="40" t="s">
        <v>302</v>
      </c>
      <c r="D490" s="40" t="s">
        <v>344</v>
      </c>
      <c r="E490" s="41">
        <v>183</v>
      </c>
      <c r="F490" s="41">
        <v>867</v>
      </c>
      <c r="G490" s="42">
        <v>384</v>
      </c>
    </row>
    <row r="491" spans="3:7" x14ac:dyDescent="0.35">
      <c r="C491" s="40" t="s">
        <v>302</v>
      </c>
      <c r="D491" s="40" t="s">
        <v>345</v>
      </c>
      <c r="E491" s="41">
        <v>302</v>
      </c>
      <c r="F491" s="41">
        <v>1326</v>
      </c>
      <c r="G491" s="42">
        <v>586</v>
      </c>
    </row>
    <row r="492" spans="3:7" x14ac:dyDescent="0.35">
      <c r="C492" s="40" t="s">
        <v>302</v>
      </c>
      <c r="D492" s="40" t="s">
        <v>346</v>
      </c>
      <c r="E492" s="41">
        <v>177</v>
      </c>
      <c r="F492" s="41">
        <v>823</v>
      </c>
      <c r="G492" s="42">
        <v>548</v>
      </c>
    </row>
    <row r="493" spans="3:7" x14ac:dyDescent="0.35">
      <c r="C493" s="40" t="s">
        <v>302</v>
      </c>
      <c r="D493" s="40" t="s">
        <v>347</v>
      </c>
      <c r="E493" s="41">
        <v>285</v>
      </c>
      <c r="F493" s="41">
        <v>1249</v>
      </c>
      <c r="G493" s="42">
        <v>533</v>
      </c>
    </row>
    <row r="494" spans="3:7" x14ac:dyDescent="0.35">
      <c r="C494" s="40" t="s">
        <v>302</v>
      </c>
      <c r="D494" s="40" t="s">
        <v>348</v>
      </c>
      <c r="E494" s="41">
        <v>236</v>
      </c>
      <c r="F494" s="41">
        <v>1162</v>
      </c>
      <c r="G494" s="42">
        <v>402</v>
      </c>
    </row>
    <row r="495" spans="3:7" x14ac:dyDescent="0.35">
      <c r="C495" s="40" t="s">
        <v>302</v>
      </c>
      <c r="D495" s="40" t="s">
        <v>349</v>
      </c>
      <c r="E495" s="41">
        <v>293</v>
      </c>
      <c r="F495" s="41">
        <v>1016</v>
      </c>
      <c r="G495" s="42">
        <v>585</v>
      </c>
    </row>
    <row r="496" spans="3:7" x14ac:dyDescent="0.35">
      <c r="C496" s="40" t="s">
        <v>302</v>
      </c>
      <c r="D496" s="40" t="s">
        <v>350</v>
      </c>
      <c r="E496" s="41">
        <v>242</v>
      </c>
      <c r="F496" s="41">
        <v>1363</v>
      </c>
      <c r="G496" s="42">
        <v>428</v>
      </c>
    </row>
    <row r="497" spans="3:7" x14ac:dyDescent="0.35">
      <c r="C497" s="40" t="s">
        <v>302</v>
      </c>
      <c r="D497" s="40" t="s">
        <v>351</v>
      </c>
      <c r="E497" s="41">
        <v>248</v>
      </c>
      <c r="F497" s="41">
        <v>1398</v>
      </c>
      <c r="G497" s="42">
        <v>476</v>
      </c>
    </row>
    <row r="498" spans="3:7" x14ac:dyDescent="0.35">
      <c r="C498" s="40" t="s">
        <v>302</v>
      </c>
      <c r="D498" s="40" t="s">
        <v>352</v>
      </c>
      <c r="E498" s="41">
        <v>292</v>
      </c>
      <c r="F498" s="41">
        <v>1380</v>
      </c>
      <c r="G498" s="42">
        <v>456</v>
      </c>
    </row>
    <row r="499" spans="3:7" x14ac:dyDescent="0.35">
      <c r="C499" s="40" t="s">
        <v>302</v>
      </c>
      <c r="D499" s="40" t="s">
        <v>353</v>
      </c>
      <c r="E499" s="41">
        <v>196</v>
      </c>
      <c r="F499" s="41">
        <v>1238</v>
      </c>
      <c r="G499" s="42">
        <v>493</v>
      </c>
    </row>
    <row r="500" spans="3:7" x14ac:dyDescent="0.35">
      <c r="C500" s="40" t="s">
        <v>302</v>
      </c>
      <c r="D500" s="40" t="s">
        <v>354</v>
      </c>
      <c r="E500" s="41">
        <v>432</v>
      </c>
      <c r="F500" s="41">
        <v>1216</v>
      </c>
      <c r="G500" s="42">
        <v>552</v>
      </c>
    </row>
    <row r="501" spans="3:7" x14ac:dyDescent="0.35">
      <c r="C501" s="40" t="s">
        <v>302</v>
      </c>
      <c r="D501" s="40" t="s">
        <v>355</v>
      </c>
      <c r="E501" s="41">
        <v>420</v>
      </c>
      <c r="F501" s="41">
        <v>1581</v>
      </c>
      <c r="G501" s="42">
        <v>525</v>
      </c>
    </row>
    <row r="502" spans="3:7" x14ac:dyDescent="0.35">
      <c r="C502" s="40" t="s">
        <v>302</v>
      </c>
      <c r="D502" s="40" t="s">
        <v>356</v>
      </c>
      <c r="E502" s="41">
        <v>398</v>
      </c>
      <c r="F502" s="41">
        <v>1759</v>
      </c>
      <c r="G502" s="42">
        <v>682</v>
      </c>
    </row>
    <row r="503" spans="3:7" x14ac:dyDescent="0.35">
      <c r="C503" s="40" t="s">
        <v>302</v>
      </c>
      <c r="D503" s="40" t="s">
        <v>357</v>
      </c>
      <c r="E503" s="41">
        <v>128</v>
      </c>
      <c r="F503" s="41">
        <v>791</v>
      </c>
      <c r="G503" s="42">
        <v>242</v>
      </c>
    </row>
    <row r="504" spans="3:7" x14ac:dyDescent="0.35">
      <c r="C504" s="40" t="s">
        <v>302</v>
      </c>
      <c r="D504" s="40" t="s">
        <v>358</v>
      </c>
      <c r="E504" s="41">
        <v>225</v>
      </c>
      <c r="F504" s="41">
        <v>935</v>
      </c>
      <c r="G504" s="42">
        <v>432</v>
      </c>
    </row>
    <row r="505" spans="3:7" x14ac:dyDescent="0.35">
      <c r="C505" s="40" t="s">
        <v>302</v>
      </c>
      <c r="D505" s="40" t="s">
        <v>359</v>
      </c>
      <c r="E505" s="41">
        <v>1358</v>
      </c>
      <c r="F505" s="41">
        <v>2231</v>
      </c>
      <c r="G505" s="42">
        <v>1391</v>
      </c>
    </row>
    <row r="506" spans="3:7" x14ac:dyDescent="0.35">
      <c r="C506" s="40" t="s">
        <v>302</v>
      </c>
      <c r="D506" s="40" t="s">
        <v>360</v>
      </c>
      <c r="E506" s="41">
        <v>1345</v>
      </c>
      <c r="F506" s="41">
        <v>1791</v>
      </c>
      <c r="G506" s="42">
        <v>1460</v>
      </c>
    </row>
    <row r="507" spans="3:7" x14ac:dyDescent="0.35">
      <c r="C507" s="40" t="s">
        <v>302</v>
      </c>
      <c r="D507" s="40" t="s">
        <v>361</v>
      </c>
      <c r="E507" s="41">
        <v>769</v>
      </c>
      <c r="F507" s="41">
        <v>1948</v>
      </c>
      <c r="G507" s="42">
        <v>1011</v>
      </c>
    </row>
    <row r="508" spans="3:7" x14ac:dyDescent="0.35">
      <c r="C508" s="40" t="s">
        <v>302</v>
      </c>
      <c r="D508" s="40" t="s">
        <v>362</v>
      </c>
      <c r="E508" s="41">
        <v>560</v>
      </c>
      <c r="F508" s="41">
        <v>1835</v>
      </c>
      <c r="G508" s="42">
        <v>642</v>
      </c>
    </row>
    <row r="509" spans="3:7" x14ac:dyDescent="0.35">
      <c r="C509" s="40" t="s">
        <v>302</v>
      </c>
      <c r="D509" s="40" t="s">
        <v>363</v>
      </c>
      <c r="E509" s="41">
        <v>836</v>
      </c>
      <c r="F509" s="41">
        <v>2245</v>
      </c>
      <c r="G509" s="42">
        <v>861</v>
      </c>
    </row>
    <row r="510" spans="3:7" x14ac:dyDescent="0.35">
      <c r="C510" s="40" t="s">
        <v>302</v>
      </c>
      <c r="D510" s="40" t="s">
        <v>364</v>
      </c>
      <c r="E510" s="41">
        <v>587</v>
      </c>
      <c r="F510" s="41">
        <v>1471</v>
      </c>
      <c r="G510" s="42">
        <v>623</v>
      </c>
    </row>
    <row r="511" spans="3:7" x14ac:dyDescent="0.35">
      <c r="C511" s="40" t="s">
        <v>302</v>
      </c>
      <c r="D511" s="40" t="s">
        <v>365</v>
      </c>
      <c r="E511" s="41">
        <v>774</v>
      </c>
      <c r="F511" s="41">
        <v>1403</v>
      </c>
      <c r="G511" s="42">
        <v>1085</v>
      </c>
    </row>
    <row r="512" spans="3:7" x14ac:dyDescent="0.35">
      <c r="C512" s="40" t="s">
        <v>302</v>
      </c>
      <c r="D512" s="40" t="s">
        <v>366</v>
      </c>
      <c r="E512" s="41">
        <v>757</v>
      </c>
      <c r="F512" s="41">
        <v>1203</v>
      </c>
      <c r="G512" s="42">
        <v>1175</v>
      </c>
    </row>
    <row r="513" spans="3:7" x14ac:dyDescent="0.35">
      <c r="C513" s="40" t="s">
        <v>302</v>
      </c>
      <c r="D513" s="40" t="s">
        <v>367</v>
      </c>
      <c r="E513" s="41">
        <v>591</v>
      </c>
      <c r="F513" s="41">
        <v>1439</v>
      </c>
      <c r="G513" s="42">
        <v>858</v>
      </c>
    </row>
    <row r="514" spans="3:7" x14ac:dyDescent="0.35">
      <c r="C514" s="40" t="s">
        <v>302</v>
      </c>
      <c r="D514" s="40" t="s">
        <v>368</v>
      </c>
      <c r="E514" s="41">
        <v>457</v>
      </c>
      <c r="F514" s="41">
        <v>1161</v>
      </c>
      <c r="G514" s="42">
        <v>594</v>
      </c>
    </row>
    <row r="515" spans="3:7" x14ac:dyDescent="0.35">
      <c r="C515" s="40" t="s">
        <v>302</v>
      </c>
      <c r="D515" s="40" t="s">
        <v>369</v>
      </c>
      <c r="E515" s="41">
        <v>494</v>
      </c>
      <c r="F515" s="41">
        <v>1585</v>
      </c>
      <c r="G515" s="42">
        <v>705</v>
      </c>
    </row>
    <row r="516" spans="3:7" x14ac:dyDescent="0.35">
      <c r="C516" s="40" t="s">
        <v>302</v>
      </c>
      <c r="D516" s="40" t="s">
        <v>370</v>
      </c>
      <c r="E516" s="41">
        <v>914</v>
      </c>
      <c r="F516" s="41">
        <v>1727</v>
      </c>
      <c r="G516" s="42">
        <v>1308</v>
      </c>
    </row>
    <row r="517" spans="3:7" x14ac:dyDescent="0.35">
      <c r="C517" s="40" t="s">
        <v>302</v>
      </c>
      <c r="D517" s="40" t="s">
        <v>371</v>
      </c>
      <c r="E517" s="41">
        <v>581</v>
      </c>
      <c r="F517" s="41">
        <v>1448</v>
      </c>
      <c r="G517" s="42">
        <v>885</v>
      </c>
    </row>
    <row r="518" spans="3:7" x14ac:dyDescent="0.35">
      <c r="C518" s="40" t="s">
        <v>302</v>
      </c>
      <c r="D518" s="40" t="s">
        <v>372</v>
      </c>
      <c r="E518" s="41">
        <v>31</v>
      </c>
      <c r="F518" s="41">
        <v>0</v>
      </c>
      <c r="G518" s="42">
        <v>78</v>
      </c>
    </row>
    <row r="519" spans="3:7" x14ac:dyDescent="0.35">
      <c r="C519" s="40" t="s">
        <v>302</v>
      </c>
      <c r="D519" s="40" t="s">
        <v>373</v>
      </c>
      <c r="E519" s="41">
        <v>92</v>
      </c>
      <c r="F519" s="41">
        <v>233</v>
      </c>
      <c r="G519" s="42">
        <v>494</v>
      </c>
    </row>
    <row r="520" spans="3:7" x14ac:dyDescent="0.35">
      <c r="C520" s="40" t="s">
        <v>302</v>
      </c>
      <c r="D520" s="40" t="s">
        <v>374</v>
      </c>
      <c r="E520" s="41">
        <v>486</v>
      </c>
      <c r="F520" s="41">
        <v>1176</v>
      </c>
      <c r="G520" s="42">
        <v>400</v>
      </c>
    </row>
    <row r="521" spans="3:7" x14ac:dyDescent="0.35">
      <c r="C521" s="40" t="s">
        <v>302</v>
      </c>
      <c r="D521" s="40" t="s">
        <v>375</v>
      </c>
      <c r="E521" s="41">
        <v>440</v>
      </c>
      <c r="F521" s="41">
        <v>874</v>
      </c>
      <c r="G521" s="42">
        <v>803</v>
      </c>
    </row>
    <row r="522" spans="3:7" x14ac:dyDescent="0.35">
      <c r="C522" s="40" t="s">
        <v>302</v>
      </c>
      <c r="D522" s="40" t="s">
        <v>376</v>
      </c>
      <c r="E522" s="41">
        <v>127</v>
      </c>
      <c r="F522" s="41">
        <v>695</v>
      </c>
      <c r="G522" s="42">
        <v>440</v>
      </c>
    </row>
    <row r="523" spans="3:7" x14ac:dyDescent="0.35">
      <c r="C523" s="40" t="s">
        <v>302</v>
      </c>
      <c r="D523" s="40" t="s">
        <v>377</v>
      </c>
      <c r="E523" s="41">
        <v>257</v>
      </c>
      <c r="F523" s="41">
        <v>1367</v>
      </c>
      <c r="G523" s="42">
        <v>544</v>
      </c>
    </row>
    <row r="524" spans="3:7" x14ac:dyDescent="0.35">
      <c r="C524" s="40" t="s">
        <v>302</v>
      </c>
      <c r="D524" s="40" t="s">
        <v>378</v>
      </c>
      <c r="E524" s="41">
        <v>399</v>
      </c>
      <c r="F524" s="41">
        <v>1238</v>
      </c>
      <c r="G524" s="42">
        <v>622</v>
      </c>
    </row>
    <row r="525" spans="3:7" x14ac:dyDescent="0.35">
      <c r="C525" s="40" t="s">
        <v>302</v>
      </c>
      <c r="D525" s="40" t="s">
        <v>379</v>
      </c>
      <c r="E525" s="41">
        <v>470</v>
      </c>
      <c r="F525" s="41">
        <v>1609</v>
      </c>
      <c r="G525" s="42">
        <v>662</v>
      </c>
    </row>
    <row r="526" spans="3:7" x14ac:dyDescent="0.35">
      <c r="C526" s="40" t="s">
        <v>302</v>
      </c>
      <c r="D526" s="40" t="s">
        <v>380</v>
      </c>
      <c r="E526" s="41">
        <v>651</v>
      </c>
      <c r="F526" s="41">
        <v>2120</v>
      </c>
      <c r="G526" s="42">
        <v>824</v>
      </c>
    </row>
    <row r="527" spans="3:7" x14ac:dyDescent="0.35">
      <c r="C527" s="40" t="s">
        <v>302</v>
      </c>
      <c r="D527" s="40" t="s">
        <v>381</v>
      </c>
      <c r="E527" s="41">
        <v>757</v>
      </c>
      <c r="F527" s="41">
        <v>2498</v>
      </c>
      <c r="G527" s="42">
        <v>846</v>
      </c>
    </row>
    <row r="528" spans="3:7" x14ac:dyDescent="0.35">
      <c r="C528" s="40" t="s">
        <v>302</v>
      </c>
      <c r="D528" s="40" t="s">
        <v>382</v>
      </c>
      <c r="E528" s="41">
        <v>526</v>
      </c>
      <c r="F528" s="41">
        <v>1902</v>
      </c>
      <c r="G528" s="42">
        <v>743</v>
      </c>
    </row>
    <row r="529" spans="3:7" x14ac:dyDescent="0.35">
      <c r="C529" s="40" t="s">
        <v>302</v>
      </c>
      <c r="D529" s="40" t="s">
        <v>383</v>
      </c>
      <c r="E529" s="41">
        <v>196</v>
      </c>
      <c r="F529" s="41">
        <v>994</v>
      </c>
      <c r="G529" s="42">
        <v>477</v>
      </c>
    </row>
    <row r="530" spans="3:7" x14ac:dyDescent="0.35">
      <c r="C530" s="40" t="s">
        <v>302</v>
      </c>
      <c r="D530" s="40" t="s">
        <v>384</v>
      </c>
      <c r="E530" s="41">
        <v>260</v>
      </c>
      <c r="F530" s="41">
        <v>1010</v>
      </c>
      <c r="G530" s="42">
        <v>575</v>
      </c>
    </row>
    <row r="531" spans="3:7" x14ac:dyDescent="0.35">
      <c r="C531" s="40" t="s">
        <v>302</v>
      </c>
      <c r="D531" s="40" t="s">
        <v>385</v>
      </c>
      <c r="E531" s="41">
        <v>192</v>
      </c>
      <c r="F531" s="41">
        <v>899</v>
      </c>
      <c r="G531" s="42">
        <v>369</v>
      </c>
    </row>
    <row r="532" spans="3:7" x14ac:dyDescent="0.35">
      <c r="C532" s="40" t="s">
        <v>302</v>
      </c>
      <c r="D532" s="40" t="s">
        <v>386</v>
      </c>
      <c r="E532" s="41">
        <v>177</v>
      </c>
      <c r="F532" s="41">
        <v>284</v>
      </c>
      <c r="G532" s="42">
        <v>174</v>
      </c>
    </row>
    <row r="533" spans="3:7" x14ac:dyDescent="0.35">
      <c r="C533" s="40" t="s">
        <v>302</v>
      </c>
      <c r="D533" s="40" t="s">
        <v>387</v>
      </c>
      <c r="E533" s="41">
        <v>741</v>
      </c>
      <c r="F533" s="41">
        <v>1781</v>
      </c>
      <c r="G533" s="42">
        <v>1028</v>
      </c>
    </row>
    <row r="534" spans="3:7" x14ac:dyDescent="0.35">
      <c r="C534" s="40" t="s">
        <v>302</v>
      </c>
      <c r="D534" s="40" t="s">
        <v>388</v>
      </c>
      <c r="E534" s="41">
        <v>174</v>
      </c>
      <c r="F534" s="41">
        <v>773</v>
      </c>
      <c r="G534" s="42">
        <v>237</v>
      </c>
    </row>
    <row r="535" spans="3:7" x14ac:dyDescent="0.35">
      <c r="C535" s="40" t="s">
        <v>302</v>
      </c>
      <c r="D535" s="40" t="s">
        <v>389</v>
      </c>
      <c r="E535" s="41">
        <v>94</v>
      </c>
      <c r="F535" s="41">
        <v>769</v>
      </c>
      <c r="G535" s="42">
        <v>228</v>
      </c>
    </row>
    <row r="536" spans="3:7" x14ac:dyDescent="0.35">
      <c r="C536" s="40" t="s">
        <v>302</v>
      </c>
      <c r="D536" s="40" t="s">
        <v>390</v>
      </c>
      <c r="E536" s="41">
        <v>197</v>
      </c>
      <c r="F536" s="41">
        <v>837</v>
      </c>
      <c r="G536" s="42">
        <v>434</v>
      </c>
    </row>
    <row r="537" spans="3:7" x14ac:dyDescent="0.35">
      <c r="C537" s="40" t="s">
        <v>302</v>
      </c>
      <c r="D537" s="40" t="s">
        <v>391</v>
      </c>
      <c r="E537" s="41">
        <v>318</v>
      </c>
      <c r="F537" s="41">
        <v>1120</v>
      </c>
      <c r="G537" s="42">
        <v>444</v>
      </c>
    </row>
    <row r="538" spans="3:7" x14ac:dyDescent="0.35">
      <c r="C538" s="40" t="s">
        <v>302</v>
      </c>
      <c r="D538" s="40" t="s">
        <v>392</v>
      </c>
      <c r="E538" s="41">
        <v>82</v>
      </c>
      <c r="F538" s="41">
        <v>723</v>
      </c>
      <c r="G538" s="42">
        <v>204</v>
      </c>
    </row>
    <row r="539" spans="3:7" x14ac:dyDescent="0.35">
      <c r="C539" s="40" t="s">
        <v>302</v>
      </c>
      <c r="D539" s="40" t="s">
        <v>393</v>
      </c>
      <c r="E539" s="41">
        <v>206</v>
      </c>
      <c r="F539" s="41">
        <v>550</v>
      </c>
      <c r="G539" s="42">
        <v>229</v>
      </c>
    </row>
    <row r="540" spans="3:7" x14ac:dyDescent="0.35">
      <c r="C540" s="40" t="s">
        <v>302</v>
      </c>
      <c r="D540" s="40" t="s">
        <v>394</v>
      </c>
      <c r="E540" s="41">
        <v>390</v>
      </c>
      <c r="F540" s="41">
        <v>1297</v>
      </c>
      <c r="G540" s="42">
        <v>456</v>
      </c>
    </row>
    <row r="541" spans="3:7" x14ac:dyDescent="0.35">
      <c r="C541" s="40" t="s">
        <v>302</v>
      </c>
      <c r="D541" s="40" t="s">
        <v>395</v>
      </c>
      <c r="E541" s="41">
        <v>111</v>
      </c>
      <c r="F541" s="41">
        <v>1160</v>
      </c>
      <c r="G541" s="42">
        <v>282</v>
      </c>
    </row>
    <row r="542" spans="3:7" x14ac:dyDescent="0.35">
      <c r="C542" s="40" t="s">
        <v>302</v>
      </c>
      <c r="D542" s="40" t="s">
        <v>396</v>
      </c>
      <c r="E542" s="41">
        <v>522</v>
      </c>
      <c r="F542" s="41">
        <v>1667</v>
      </c>
      <c r="G542" s="42">
        <v>556</v>
      </c>
    </row>
    <row r="543" spans="3:7" x14ac:dyDescent="0.35">
      <c r="C543" s="40" t="s">
        <v>302</v>
      </c>
      <c r="D543" s="40" t="s">
        <v>397</v>
      </c>
      <c r="E543" s="41">
        <v>278</v>
      </c>
      <c r="F543" s="41">
        <v>1091</v>
      </c>
      <c r="G543" s="42">
        <v>505</v>
      </c>
    </row>
    <row r="544" spans="3:7" x14ac:dyDescent="0.35">
      <c r="C544" s="40" t="s">
        <v>302</v>
      </c>
      <c r="D544" s="40" t="s">
        <v>398</v>
      </c>
      <c r="E544" s="41">
        <v>0</v>
      </c>
      <c r="F544" s="41">
        <v>0</v>
      </c>
      <c r="G544" s="42">
        <v>0</v>
      </c>
    </row>
    <row r="545" spans="3:7" x14ac:dyDescent="0.35">
      <c r="C545" s="40" t="s">
        <v>302</v>
      </c>
      <c r="D545" s="40" t="s">
        <v>399</v>
      </c>
      <c r="E545" s="41">
        <v>120</v>
      </c>
      <c r="F545" s="41">
        <v>1335</v>
      </c>
      <c r="G545" s="42">
        <v>289</v>
      </c>
    </row>
    <row r="546" spans="3:7" x14ac:dyDescent="0.35">
      <c r="C546" s="40" t="s">
        <v>302</v>
      </c>
      <c r="D546" s="40" t="s">
        <v>400</v>
      </c>
      <c r="E546" s="41">
        <v>316</v>
      </c>
      <c r="F546" s="41">
        <v>1028</v>
      </c>
      <c r="G546" s="42">
        <v>505</v>
      </c>
    </row>
    <row r="547" spans="3:7" x14ac:dyDescent="0.35">
      <c r="C547" s="40" t="s">
        <v>302</v>
      </c>
      <c r="D547" s="40" t="s">
        <v>401</v>
      </c>
      <c r="E547" s="41">
        <v>446</v>
      </c>
      <c r="F547" s="41">
        <v>1763</v>
      </c>
      <c r="G547" s="42">
        <v>527</v>
      </c>
    </row>
    <row r="548" spans="3:7" x14ac:dyDescent="0.35">
      <c r="C548" s="40" t="s">
        <v>302</v>
      </c>
      <c r="D548" s="40" t="s">
        <v>402</v>
      </c>
      <c r="E548" s="41">
        <v>0</v>
      </c>
      <c r="F548" s="41">
        <v>0</v>
      </c>
      <c r="G548" s="42">
        <v>0</v>
      </c>
    </row>
    <row r="549" spans="3:7" x14ac:dyDescent="0.35">
      <c r="C549" s="40" t="s">
        <v>302</v>
      </c>
      <c r="D549" s="40" t="s">
        <v>403</v>
      </c>
      <c r="E549" s="41">
        <v>254</v>
      </c>
      <c r="F549" s="41">
        <v>642</v>
      </c>
      <c r="G549" s="42">
        <v>308</v>
      </c>
    </row>
    <row r="550" spans="3:7" x14ac:dyDescent="0.35">
      <c r="C550" s="40" t="s">
        <v>302</v>
      </c>
      <c r="D550" s="40" t="s">
        <v>404</v>
      </c>
      <c r="E550" s="41">
        <v>157</v>
      </c>
      <c r="F550" s="41">
        <v>440</v>
      </c>
      <c r="G550" s="42">
        <v>436</v>
      </c>
    </row>
    <row r="551" spans="3:7" x14ac:dyDescent="0.35">
      <c r="C551" s="40" t="s">
        <v>302</v>
      </c>
      <c r="D551" s="40" t="s">
        <v>405</v>
      </c>
      <c r="E551" s="41">
        <v>788</v>
      </c>
      <c r="F551" s="41">
        <v>988</v>
      </c>
      <c r="G551" s="42">
        <v>673</v>
      </c>
    </row>
    <row r="552" spans="3:7" x14ac:dyDescent="0.35">
      <c r="C552" s="40" t="s">
        <v>302</v>
      </c>
      <c r="D552" s="40" t="s">
        <v>406</v>
      </c>
      <c r="E552" s="41">
        <v>398</v>
      </c>
      <c r="F552" s="41">
        <v>454</v>
      </c>
      <c r="G552" s="42">
        <v>333</v>
      </c>
    </row>
    <row r="553" spans="3:7" x14ac:dyDescent="0.35">
      <c r="C553" s="40" t="s">
        <v>302</v>
      </c>
      <c r="D553" s="40" t="s">
        <v>407</v>
      </c>
      <c r="E553" s="41">
        <v>796</v>
      </c>
      <c r="F553" s="41">
        <v>912</v>
      </c>
      <c r="G553" s="42">
        <v>687</v>
      </c>
    </row>
    <row r="554" spans="3:7" x14ac:dyDescent="0.35">
      <c r="C554" s="40" t="s">
        <v>302</v>
      </c>
      <c r="D554" s="40" t="s">
        <v>408</v>
      </c>
      <c r="E554" s="41">
        <v>633</v>
      </c>
      <c r="F554" s="41">
        <v>1349</v>
      </c>
      <c r="G554" s="42">
        <v>564</v>
      </c>
    </row>
    <row r="555" spans="3:7" x14ac:dyDescent="0.35">
      <c r="C555" s="40" t="s">
        <v>302</v>
      </c>
      <c r="D555" s="40" t="s">
        <v>409</v>
      </c>
      <c r="E555" s="41">
        <v>1018</v>
      </c>
      <c r="F555" s="41">
        <v>1622</v>
      </c>
      <c r="G555" s="42">
        <v>826</v>
      </c>
    </row>
    <row r="556" spans="3:7" x14ac:dyDescent="0.35">
      <c r="C556" s="40" t="s">
        <v>302</v>
      </c>
      <c r="D556" s="40" t="s">
        <v>410</v>
      </c>
      <c r="E556" s="41">
        <v>356</v>
      </c>
      <c r="F556" s="41">
        <v>429</v>
      </c>
      <c r="G556" s="42">
        <v>621</v>
      </c>
    </row>
    <row r="557" spans="3:7" x14ac:dyDescent="0.35">
      <c r="C557" s="40" t="s">
        <v>302</v>
      </c>
      <c r="D557" s="40" t="s">
        <v>411</v>
      </c>
      <c r="E557" s="41">
        <v>1173</v>
      </c>
      <c r="F557" s="41">
        <v>1342</v>
      </c>
      <c r="G557" s="42">
        <v>605</v>
      </c>
    </row>
    <row r="558" spans="3:7" x14ac:dyDescent="0.35">
      <c r="C558" s="40" t="s">
        <v>302</v>
      </c>
      <c r="D558" s="40" t="s">
        <v>412</v>
      </c>
      <c r="E558" s="41">
        <v>729</v>
      </c>
      <c r="F558" s="41">
        <v>1085</v>
      </c>
      <c r="G558" s="42">
        <v>838</v>
      </c>
    </row>
    <row r="559" spans="3:7" x14ac:dyDescent="0.35">
      <c r="C559" s="40" t="s">
        <v>302</v>
      </c>
      <c r="D559" s="40" t="s">
        <v>413</v>
      </c>
      <c r="E559" s="41">
        <v>935</v>
      </c>
      <c r="F559" s="41">
        <v>1436</v>
      </c>
      <c r="G559" s="42">
        <v>1237</v>
      </c>
    </row>
    <row r="560" spans="3:7" x14ac:dyDescent="0.35">
      <c r="C560" s="40" t="s">
        <v>302</v>
      </c>
      <c r="D560" s="40" t="s">
        <v>414</v>
      </c>
      <c r="E560" s="41">
        <v>930</v>
      </c>
      <c r="F560" s="41">
        <v>1328</v>
      </c>
      <c r="G560" s="42">
        <v>1024</v>
      </c>
    </row>
    <row r="561" spans="3:7" x14ac:dyDescent="0.35">
      <c r="C561" s="40" t="s">
        <v>302</v>
      </c>
      <c r="D561" s="40" t="s">
        <v>415</v>
      </c>
      <c r="E561" s="41">
        <v>1207</v>
      </c>
      <c r="F561" s="41">
        <v>1863</v>
      </c>
      <c r="G561" s="42">
        <v>1375</v>
      </c>
    </row>
    <row r="562" spans="3:7" x14ac:dyDescent="0.35">
      <c r="C562" s="40" t="s">
        <v>302</v>
      </c>
      <c r="D562" s="40" t="s">
        <v>416</v>
      </c>
      <c r="E562" s="41">
        <v>1089</v>
      </c>
      <c r="F562" s="41">
        <v>1554</v>
      </c>
      <c r="G562" s="42">
        <v>945</v>
      </c>
    </row>
    <row r="563" spans="3:7" x14ac:dyDescent="0.35">
      <c r="C563" s="40" t="s">
        <v>302</v>
      </c>
      <c r="D563" s="40" t="s">
        <v>417</v>
      </c>
      <c r="E563" s="41">
        <v>1179</v>
      </c>
      <c r="F563" s="41">
        <v>1541</v>
      </c>
      <c r="G563" s="42">
        <v>1136</v>
      </c>
    </row>
    <row r="564" spans="3:7" x14ac:dyDescent="0.35">
      <c r="C564" s="40" t="s">
        <v>302</v>
      </c>
      <c r="D564" s="40" t="s">
        <v>418</v>
      </c>
      <c r="E564" s="41">
        <v>646</v>
      </c>
      <c r="F564" s="41">
        <v>1144</v>
      </c>
      <c r="G564" s="42">
        <v>1027</v>
      </c>
    </row>
    <row r="565" spans="3:7" x14ac:dyDescent="0.35">
      <c r="C565" s="40" t="s">
        <v>302</v>
      </c>
      <c r="D565" s="40" t="s">
        <v>419</v>
      </c>
      <c r="E565" s="41">
        <v>689</v>
      </c>
      <c r="F565" s="41">
        <v>1352</v>
      </c>
      <c r="G565" s="42">
        <v>777</v>
      </c>
    </row>
    <row r="566" spans="3:7" x14ac:dyDescent="0.35">
      <c r="C566" s="40" t="s">
        <v>302</v>
      </c>
      <c r="D566" s="40" t="s">
        <v>420</v>
      </c>
      <c r="E566" s="41">
        <v>92</v>
      </c>
      <c r="F566" s="41">
        <v>1393</v>
      </c>
      <c r="G566" s="42">
        <v>295</v>
      </c>
    </row>
    <row r="567" spans="3:7" x14ac:dyDescent="0.35">
      <c r="C567" s="40" t="s">
        <v>302</v>
      </c>
      <c r="D567" s="40" t="s">
        <v>421</v>
      </c>
      <c r="E567" s="41">
        <v>361</v>
      </c>
      <c r="F567" s="41">
        <v>4109</v>
      </c>
      <c r="G567" s="42">
        <v>761</v>
      </c>
    </row>
    <row r="568" spans="3:7" x14ac:dyDescent="0.35">
      <c r="C568" s="40" t="s">
        <v>302</v>
      </c>
      <c r="D568" s="40" t="s">
        <v>422</v>
      </c>
      <c r="E568" s="41">
        <v>148</v>
      </c>
      <c r="F568" s="41">
        <v>1510</v>
      </c>
      <c r="G568" s="42">
        <v>300</v>
      </c>
    </row>
    <row r="569" spans="3:7" x14ac:dyDescent="0.35">
      <c r="C569" s="40" t="s">
        <v>302</v>
      </c>
      <c r="D569" s="40" t="s">
        <v>423</v>
      </c>
      <c r="E569" s="41">
        <v>367</v>
      </c>
      <c r="F569" s="41">
        <v>1942</v>
      </c>
      <c r="G569" s="42">
        <v>817</v>
      </c>
    </row>
    <row r="570" spans="3:7" x14ac:dyDescent="0.35">
      <c r="C570" s="40" t="s">
        <v>302</v>
      </c>
      <c r="D570" s="40" t="s">
        <v>424</v>
      </c>
      <c r="E570" s="41">
        <v>96</v>
      </c>
      <c r="F570" s="41">
        <v>249</v>
      </c>
      <c r="G570" s="42">
        <v>191</v>
      </c>
    </row>
    <row r="571" spans="3:7" x14ac:dyDescent="0.35">
      <c r="C571" s="40" t="s">
        <v>302</v>
      </c>
      <c r="D571" s="40" t="s">
        <v>425</v>
      </c>
      <c r="E571" s="41">
        <v>104</v>
      </c>
      <c r="F571" s="41">
        <v>281</v>
      </c>
      <c r="G571" s="42">
        <v>241</v>
      </c>
    </row>
    <row r="572" spans="3:7" x14ac:dyDescent="0.35">
      <c r="C572" s="40" t="s">
        <v>302</v>
      </c>
      <c r="D572" s="40" t="s">
        <v>426</v>
      </c>
      <c r="E572" s="41">
        <v>152</v>
      </c>
      <c r="F572" s="41">
        <v>225</v>
      </c>
      <c r="G572" s="42">
        <v>215</v>
      </c>
    </row>
    <row r="573" spans="3:7" x14ac:dyDescent="0.35">
      <c r="C573" s="40" t="s">
        <v>302</v>
      </c>
      <c r="D573" s="40" t="s">
        <v>427</v>
      </c>
      <c r="E573" s="41">
        <v>661</v>
      </c>
      <c r="F573" s="41">
        <v>1509</v>
      </c>
      <c r="G573" s="42">
        <v>818</v>
      </c>
    </row>
    <row r="574" spans="3:7" x14ac:dyDescent="0.35">
      <c r="C574" s="40" t="s">
        <v>302</v>
      </c>
      <c r="D574" s="40" t="s">
        <v>428</v>
      </c>
      <c r="E574" s="41">
        <v>417</v>
      </c>
      <c r="F574" s="41">
        <v>591</v>
      </c>
      <c r="G574" s="42">
        <v>414</v>
      </c>
    </row>
    <row r="575" spans="3:7" x14ac:dyDescent="0.35">
      <c r="C575" s="40" t="s">
        <v>302</v>
      </c>
      <c r="D575" s="40" t="s">
        <v>429</v>
      </c>
      <c r="E575" s="41">
        <v>588</v>
      </c>
      <c r="F575" s="41">
        <v>1036</v>
      </c>
      <c r="G575" s="42">
        <v>725</v>
      </c>
    </row>
    <row r="576" spans="3:7" x14ac:dyDescent="0.35">
      <c r="C576" s="40" t="s">
        <v>302</v>
      </c>
      <c r="D576" s="40" t="s">
        <v>430</v>
      </c>
      <c r="E576" s="41">
        <v>99</v>
      </c>
      <c r="F576" s="41">
        <v>566</v>
      </c>
      <c r="G576" s="42">
        <v>200</v>
      </c>
    </row>
    <row r="577" spans="3:7" x14ac:dyDescent="0.35">
      <c r="C577" s="40" t="s">
        <v>302</v>
      </c>
      <c r="D577" s="40" t="s">
        <v>431</v>
      </c>
      <c r="E577" s="41">
        <v>1113</v>
      </c>
      <c r="F577" s="41">
        <v>1539</v>
      </c>
      <c r="G577" s="42">
        <v>1209</v>
      </c>
    </row>
    <row r="578" spans="3:7" x14ac:dyDescent="0.35">
      <c r="C578" s="40" t="s">
        <v>302</v>
      </c>
      <c r="D578" s="40" t="s">
        <v>432</v>
      </c>
      <c r="E578" s="41">
        <v>1462</v>
      </c>
      <c r="F578" s="41">
        <v>1993</v>
      </c>
      <c r="G578" s="42">
        <v>1444</v>
      </c>
    </row>
    <row r="579" spans="3:7" x14ac:dyDescent="0.35">
      <c r="C579" s="40" t="s">
        <v>302</v>
      </c>
      <c r="D579" s="40" t="s">
        <v>433</v>
      </c>
      <c r="E579" s="41">
        <v>1094</v>
      </c>
      <c r="F579" s="41">
        <v>1924</v>
      </c>
      <c r="G579" s="42">
        <v>1466</v>
      </c>
    </row>
    <row r="580" spans="3:7" x14ac:dyDescent="0.35">
      <c r="C580" s="40" t="s">
        <v>302</v>
      </c>
      <c r="D580" s="40" t="s">
        <v>434</v>
      </c>
      <c r="E580" s="41">
        <v>924</v>
      </c>
      <c r="F580" s="41">
        <v>1799</v>
      </c>
      <c r="G580" s="42">
        <v>1269</v>
      </c>
    </row>
    <row r="581" spans="3:7" x14ac:dyDescent="0.35">
      <c r="C581" s="40" t="s">
        <v>302</v>
      </c>
      <c r="D581" s="40" t="s">
        <v>435</v>
      </c>
      <c r="E581" s="41">
        <v>0</v>
      </c>
      <c r="F581" s="41">
        <v>0</v>
      </c>
      <c r="G581" s="42">
        <v>0</v>
      </c>
    </row>
    <row r="582" spans="3:7" x14ac:dyDescent="0.35">
      <c r="C582" s="40" t="s">
        <v>302</v>
      </c>
      <c r="D582" s="40" t="s">
        <v>436</v>
      </c>
      <c r="E582" s="41">
        <v>296</v>
      </c>
      <c r="F582" s="41">
        <v>443</v>
      </c>
      <c r="G582" s="42">
        <v>157</v>
      </c>
    </row>
    <row r="583" spans="3:7" x14ac:dyDescent="0.35">
      <c r="C583" s="40" t="s">
        <v>302</v>
      </c>
      <c r="D583" s="40" t="s">
        <v>437</v>
      </c>
      <c r="E583" s="41">
        <v>858</v>
      </c>
      <c r="F583" s="41">
        <v>1562</v>
      </c>
      <c r="G583" s="42">
        <v>832</v>
      </c>
    </row>
    <row r="584" spans="3:7" x14ac:dyDescent="0.35">
      <c r="C584" s="40" t="s">
        <v>302</v>
      </c>
      <c r="D584" s="40" t="s">
        <v>438</v>
      </c>
      <c r="E584" s="41">
        <v>487</v>
      </c>
      <c r="F584" s="41">
        <v>821</v>
      </c>
      <c r="G584" s="42">
        <v>556</v>
      </c>
    </row>
    <row r="585" spans="3:7" x14ac:dyDescent="0.35">
      <c r="C585" s="40" t="s">
        <v>302</v>
      </c>
      <c r="D585" s="40" t="s">
        <v>439</v>
      </c>
      <c r="E585" s="41">
        <v>985</v>
      </c>
      <c r="F585" s="41">
        <v>2100</v>
      </c>
      <c r="G585" s="42">
        <v>1402</v>
      </c>
    </row>
    <row r="586" spans="3:7" x14ac:dyDescent="0.35">
      <c r="C586" s="40" t="s">
        <v>302</v>
      </c>
      <c r="D586" s="40" t="s">
        <v>440</v>
      </c>
      <c r="E586" s="41">
        <v>430</v>
      </c>
      <c r="F586" s="41">
        <v>976</v>
      </c>
      <c r="G586" s="42">
        <v>616</v>
      </c>
    </row>
    <row r="587" spans="3:7" x14ac:dyDescent="0.35">
      <c r="C587" s="40" t="s">
        <v>302</v>
      </c>
      <c r="D587" s="40" t="s">
        <v>441</v>
      </c>
      <c r="E587" s="41">
        <v>11</v>
      </c>
      <c r="F587" s="41">
        <v>4</v>
      </c>
      <c r="G587" s="42">
        <v>351</v>
      </c>
    </row>
    <row r="588" spans="3:7" x14ac:dyDescent="0.35">
      <c r="C588" s="40" t="s">
        <v>302</v>
      </c>
      <c r="D588" s="40" t="s">
        <v>442</v>
      </c>
      <c r="E588" s="41">
        <v>370</v>
      </c>
      <c r="F588" s="41">
        <v>480</v>
      </c>
      <c r="G588" s="42">
        <v>398</v>
      </c>
    </row>
    <row r="589" spans="3:7" x14ac:dyDescent="0.35">
      <c r="C589" s="40" t="s">
        <v>302</v>
      </c>
      <c r="D589" s="40" t="s">
        <v>443</v>
      </c>
      <c r="E589" s="41">
        <v>778</v>
      </c>
      <c r="F589" s="41">
        <v>1343</v>
      </c>
      <c r="G589" s="42">
        <v>1071</v>
      </c>
    </row>
    <row r="590" spans="3:7" x14ac:dyDescent="0.35">
      <c r="C590" s="40" t="s">
        <v>302</v>
      </c>
      <c r="D590" s="40" t="s">
        <v>444</v>
      </c>
      <c r="E590" s="41">
        <v>783</v>
      </c>
      <c r="F590" s="41">
        <v>1429</v>
      </c>
      <c r="G590" s="42">
        <v>1018</v>
      </c>
    </row>
    <row r="591" spans="3:7" x14ac:dyDescent="0.35">
      <c r="C591" s="40" t="s">
        <v>302</v>
      </c>
      <c r="D591" s="40" t="s">
        <v>445</v>
      </c>
      <c r="E591" s="41">
        <v>1376</v>
      </c>
      <c r="F591" s="41">
        <v>2314</v>
      </c>
      <c r="G591" s="42">
        <v>1440</v>
      </c>
    </row>
    <row r="592" spans="3:7" x14ac:dyDescent="0.35">
      <c r="C592" s="40" t="s">
        <v>302</v>
      </c>
      <c r="D592" s="40" t="s">
        <v>446</v>
      </c>
      <c r="E592" s="41">
        <v>717</v>
      </c>
      <c r="F592" s="41">
        <v>1732</v>
      </c>
      <c r="G592" s="42">
        <v>1623</v>
      </c>
    </row>
    <row r="593" spans="1:7" x14ac:dyDescent="0.35">
      <c r="C593" s="40" t="s">
        <v>302</v>
      </c>
      <c r="D593" s="40" t="s">
        <v>447</v>
      </c>
      <c r="E593" s="41">
        <v>301</v>
      </c>
      <c r="F593" s="41">
        <v>720</v>
      </c>
      <c r="G593" s="42">
        <v>629</v>
      </c>
    </row>
    <row r="594" spans="1:7" x14ac:dyDescent="0.35">
      <c r="C594" s="40" t="s">
        <v>302</v>
      </c>
      <c r="D594" s="40" t="s">
        <v>448</v>
      </c>
      <c r="E594" s="41">
        <v>179</v>
      </c>
      <c r="F594" s="41">
        <v>303</v>
      </c>
      <c r="G594" s="42">
        <v>258</v>
      </c>
    </row>
    <row r="595" spans="1:7" x14ac:dyDescent="0.35">
      <c r="C595" s="40" t="s">
        <v>302</v>
      </c>
      <c r="D595" s="40" t="s">
        <v>449</v>
      </c>
      <c r="E595" s="41">
        <v>919</v>
      </c>
      <c r="F595" s="41">
        <v>1445</v>
      </c>
      <c r="G595" s="42">
        <v>1250</v>
      </c>
    </row>
    <row r="596" spans="1:7" x14ac:dyDescent="0.35">
      <c r="C596" s="40" t="s">
        <v>302</v>
      </c>
      <c r="D596" s="40" t="s">
        <v>450</v>
      </c>
      <c r="E596" s="41">
        <v>396</v>
      </c>
      <c r="F596" s="41">
        <v>704</v>
      </c>
      <c r="G596" s="42">
        <v>712</v>
      </c>
    </row>
    <row r="597" spans="1:7" x14ac:dyDescent="0.35">
      <c r="C597" s="40" t="s">
        <v>302</v>
      </c>
      <c r="D597" s="40" t="s">
        <v>451</v>
      </c>
      <c r="E597" s="41">
        <v>387</v>
      </c>
      <c r="F597" s="41">
        <v>735</v>
      </c>
      <c r="G597" s="42">
        <v>677</v>
      </c>
    </row>
    <row r="598" spans="1:7" x14ac:dyDescent="0.35">
      <c r="C598" s="40" t="s">
        <v>302</v>
      </c>
      <c r="D598" s="40" t="s">
        <v>452</v>
      </c>
      <c r="E598" s="41">
        <v>869</v>
      </c>
      <c r="F598" s="41">
        <v>1267</v>
      </c>
      <c r="G598" s="42">
        <v>801</v>
      </c>
    </row>
    <row r="599" spans="1:7" x14ac:dyDescent="0.35">
      <c r="C599" s="40" t="s">
        <v>302</v>
      </c>
      <c r="D599" s="40" t="s">
        <v>453</v>
      </c>
      <c r="E599" s="41">
        <v>1500</v>
      </c>
      <c r="F599" s="41">
        <v>2104</v>
      </c>
      <c r="G599" s="42">
        <v>1570</v>
      </c>
    </row>
    <row r="600" spans="1:7" x14ac:dyDescent="0.35">
      <c r="C600" s="40" t="s">
        <v>302</v>
      </c>
      <c r="D600" s="40" t="s">
        <v>454</v>
      </c>
      <c r="E600" s="41">
        <v>1064</v>
      </c>
      <c r="F600" s="41">
        <v>1509</v>
      </c>
      <c r="G600" s="42">
        <v>1126</v>
      </c>
    </row>
    <row r="601" spans="1:7" x14ac:dyDescent="0.35">
      <c r="C601" s="40" t="s">
        <v>302</v>
      </c>
      <c r="D601" s="40" t="s">
        <v>455</v>
      </c>
      <c r="E601" s="41">
        <v>1272</v>
      </c>
      <c r="F601" s="41">
        <v>2058</v>
      </c>
      <c r="G601" s="42">
        <v>1702</v>
      </c>
    </row>
    <row r="602" spans="1:7" x14ac:dyDescent="0.35">
      <c r="C602" s="40" t="s">
        <v>302</v>
      </c>
      <c r="D602" s="40" t="s">
        <v>456</v>
      </c>
      <c r="E602" s="41">
        <v>916</v>
      </c>
      <c r="F602" s="41">
        <v>1326</v>
      </c>
      <c r="G602" s="42">
        <v>840</v>
      </c>
    </row>
    <row r="603" spans="1:7" x14ac:dyDescent="0.35">
      <c r="C603" s="40" t="s">
        <v>302</v>
      </c>
      <c r="D603" s="40" t="s">
        <v>457</v>
      </c>
      <c r="E603" s="41">
        <v>877</v>
      </c>
      <c r="F603" s="41">
        <v>1498</v>
      </c>
      <c r="G603" s="42">
        <v>1274</v>
      </c>
    </row>
    <row r="604" spans="1:7" x14ac:dyDescent="0.35">
      <c r="C604" s="40" t="s">
        <v>302</v>
      </c>
      <c r="D604" s="40" t="s">
        <v>458</v>
      </c>
      <c r="E604" s="41">
        <v>716</v>
      </c>
      <c r="F604" s="41">
        <v>1119</v>
      </c>
      <c r="G604" s="42">
        <v>837</v>
      </c>
    </row>
    <row r="605" spans="1:7" x14ac:dyDescent="0.35">
      <c r="C605" s="40" t="s">
        <v>302</v>
      </c>
      <c r="D605" s="40" t="s">
        <v>459</v>
      </c>
      <c r="E605" s="41">
        <v>772</v>
      </c>
      <c r="F605" s="41">
        <v>1410</v>
      </c>
      <c r="G605" s="42">
        <v>1199</v>
      </c>
    </row>
    <row r="606" spans="1:7" x14ac:dyDescent="0.35">
      <c r="C606" s="40" t="s">
        <v>302</v>
      </c>
      <c r="D606" s="40" t="s">
        <v>460</v>
      </c>
      <c r="E606" s="41">
        <v>1190</v>
      </c>
      <c r="F606" s="41">
        <v>1969</v>
      </c>
      <c r="G606" s="42">
        <v>1597</v>
      </c>
    </row>
    <row r="608" spans="1:7" x14ac:dyDescent="0.35">
      <c r="A608" s="27" t="s">
        <v>461</v>
      </c>
      <c r="B608" s="27" t="s">
        <v>462</v>
      </c>
    </row>
    <row r="610" spans="2:9" x14ac:dyDescent="0.35">
      <c r="C610" s="69" t="s">
        <v>463</v>
      </c>
      <c r="D610" s="69" t="s">
        <v>464</v>
      </c>
      <c r="E610" s="69" t="s">
        <v>465</v>
      </c>
      <c r="F610" s="69" t="s">
        <v>466</v>
      </c>
    </row>
    <row r="611" spans="2:9" x14ac:dyDescent="0.35">
      <c r="C611" s="70">
        <v>1</v>
      </c>
      <c r="D611" s="71">
        <v>8000</v>
      </c>
      <c r="E611" s="70" t="s">
        <v>467</v>
      </c>
      <c r="F611" s="70">
        <v>10</v>
      </c>
    </row>
    <row r="612" spans="2:9" x14ac:dyDescent="0.35">
      <c r="C612" s="70">
        <v>2</v>
      </c>
      <c r="D612" s="71">
        <v>11000</v>
      </c>
      <c r="E612" s="70" t="s">
        <v>467</v>
      </c>
      <c r="F612" s="70">
        <v>9</v>
      </c>
    </row>
    <row r="613" spans="2:9" x14ac:dyDescent="0.35">
      <c r="C613" s="70">
        <v>3</v>
      </c>
      <c r="D613" s="71">
        <v>6000</v>
      </c>
      <c r="E613" s="70" t="s">
        <v>468</v>
      </c>
      <c r="F613" s="70">
        <v>5</v>
      </c>
    </row>
    <row r="614" spans="2:9" x14ac:dyDescent="0.35">
      <c r="C614" s="70">
        <v>4</v>
      </c>
      <c r="D614" s="71">
        <v>15000</v>
      </c>
      <c r="E614" s="70" t="s">
        <v>467</v>
      </c>
      <c r="F614" s="70">
        <v>10</v>
      </c>
    </row>
    <row r="615" spans="2:9" x14ac:dyDescent="0.35">
      <c r="C615" s="70">
        <v>5</v>
      </c>
      <c r="D615" s="71">
        <v>10000</v>
      </c>
      <c r="E615" s="70" t="s">
        <v>468</v>
      </c>
      <c r="F615" s="70">
        <v>2</v>
      </c>
    </row>
    <row r="616" spans="2:9" x14ac:dyDescent="0.35">
      <c r="C616" s="70">
        <v>6</v>
      </c>
      <c r="D616" s="71">
        <v>15000</v>
      </c>
      <c r="E616" s="70" t="s">
        <v>467</v>
      </c>
      <c r="F616" s="70">
        <v>5</v>
      </c>
    </row>
    <row r="617" spans="2:9" x14ac:dyDescent="0.35">
      <c r="C617" s="70">
        <v>7</v>
      </c>
      <c r="D617" s="71">
        <v>13000</v>
      </c>
      <c r="E617" s="70" t="s">
        <v>467</v>
      </c>
      <c r="F617" s="70">
        <v>999</v>
      </c>
    </row>
    <row r="618" spans="2:9" x14ac:dyDescent="0.35">
      <c r="C618" s="70">
        <v>8</v>
      </c>
      <c r="D618" s="71">
        <v>8000</v>
      </c>
      <c r="E618" s="70" t="s">
        <v>467</v>
      </c>
      <c r="F618" s="70">
        <v>2</v>
      </c>
    </row>
    <row r="619" spans="2:9" x14ac:dyDescent="0.35">
      <c r="C619" s="70">
        <v>9</v>
      </c>
      <c r="D619" s="71">
        <v>11000</v>
      </c>
      <c r="E619" s="70" t="s">
        <v>468</v>
      </c>
      <c r="F619" s="70">
        <v>5</v>
      </c>
    </row>
    <row r="620" spans="2:9" x14ac:dyDescent="0.35">
      <c r="C620" s="70">
        <v>10</v>
      </c>
      <c r="D620" s="71">
        <v>9000</v>
      </c>
      <c r="E620" s="70" t="s">
        <v>467</v>
      </c>
      <c r="F620" s="70">
        <v>6</v>
      </c>
    </row>
    <row r="622" spans="2:9" ht="15" thickBot="1" x14ac:dyDescent="0.4">
      <c r="C622" s="27" t="s">
        <v>469</v>
      </c>
    </row>
    <row r="623" spans="2:9" ht="15" thickBot="1" x14ac:dyDescent="0.4">
      <c r="B623">
        <v>1</v>
      </c>
      <c r="C623" t="s">
        <v>470</v>
      </c>
      <c r="I623" s="110">
        <f>SUMIF(E611:E620,E611,D611:D620)</f>
        <v>79000</v>
      </c>
    </row>
    <row r="624" spans="2:9" ht="15" thickBot="1" x14ac:dyDescent="0.4"/>
    <row r="625" spans="1:12" ht="15" thickBot="1" x14ac:dyDescent="0.4">
      <c r="B625">
        <v>2</v>
      </c>
      <c r="C625" t="s">
        <v>471</v>
      </c>
      <c r="I625" s="110">
        <f>SUMIF(E611:E620,E613,D611:D620)</f>
        <v>27000</v>
      </c>
    </row>
    <row r="626" spans="1:12" ht="15" thickBot="1" x14ac:dyDescent="0.4"/>
    <row r="627" spans="1:12" ht="15" thickBot="1" x14ac:dyDescent="0.4">
      <c r="B627">
        <v>3</v>
      </c>
      <c r="C627" t="s">
        <v>472</v>
      </c>
      <c r="I627" s="110">
        <f>SUMIF(D611:D620,"&gt;=10000",F611:F620)</f>
        <v>1030</v>
      </c>
    </row>
    <row r="628" spans="1:12" ht="15" thickBot="1" x14ac:dyDescent="0.4"/>
    <row r="629" spans="1:12" ht="15" thickBot="1" x14ac:dyDescent="0.4">
      <c r="B629">
        <v>4</v>
      </c>
      <c r="C629" t="s">
        <v>569</v>
      </c>
      <c r="I629" s="110">
        <f>SUMIF(D611:D620,"&gt;=10000",D611:D620)</f>
        <v>75000</v>
      </c>
    </row>
    <row r="630" spans="1:12" ht="15" thickBot="1" x14ac:dyDescent="0.4">
      <c r="I630" s="111"/>
    </row>
    <row r="631" spans="1:12" ht="15" thickBot="1" x14ac:dyDescent="0.4">
      <c r="B631">
        <v>5</v>
      </c>
      <c r="C631" t="s">
        <v>473</v>
      </c>
      <c r="I631" s="110">
        <f>SUMIF(D611:D620,"&lt;=9500",D611:D620)</f>
        <v>31000</v>
      </c>
    </row>
    <row r="633" spans="1:12" x14ac:dyDescent="0.35">
      <c r="A633" s="27" t="s">
        <v>474</v>
      </c>
      <c r="B633" s="27" t="s">
        <v>475</v>
      </c>
    </row>
    <row r="635" spans="1:12" x14ac:dyDescent="0.35">
      <c r="B635" s="43"/>
      <c r="C635" s="44" t="s">
        <v>476</v>
      </c>
      <c r="D635" s="43"/>
      <c r="E635" s="43"/>
      <c r="F635" s="43"/>
      <c r="G635" s="43"/>
      <c r="H635" s="43"/>
      <c r="I635" s="43"/>
      <c r="J635" s="43"/>
      <c r="K635" s="43"/>
      <c r="L635" s="43"/>
    </row>
    <row r="636" spans="1:12" x14ac:dyDescent="0.35">
      <c r="B636" s="43"/>
      <c r="C636" s="67" t="s">
        <v>2</v>
      </c>
      <c r="D636" s="67" t="s">
        <v>477</v>
      </c>
      <c r="E636" s="67" t="s">
        <v>478</v>
      </c>
      <c r="F636" s="67" t="s">
        <v>479</v>
      </c>
      <c r="G636" s="43"/>
      <c r="H636" s="43"/>
      <c r="I636" s="43"/>
      <c r="J636" s="43"/>
      <c r="K636" s="43"/>
      <c r="L636" s="43"/>
    </row>
    <row r="637" spans="1:12" x14ac:dyDescent="0.35">
      <c r="B637" s="43"/>
      <c r="C637" s="68" t="s">
        <v>480</v>
      </c>
      <c r="D637" s="68" t="s">
        <v>481</v>
      </c>
      <c r="E637" s="68" t="s">
        <v>482</v>
      </c>
      <c r="F637" s="68">
        <v>28</v>
      </c>
      <c r="G637" s="43"/>
      <c r="H637" s="43"/>
      <c r="I637" s="43"/>
      <c r="J637" s="43"/>
      <c r="K637" s="43"/>
      <c r="L637" s="43"/>
    </row>
    <row r="638" spans="1:12" x14ac:dyDescent="0.35">
      <c r="B638" s="43"/>
      <c r="C638" s="68" t="s">
        <v>483</v>
      </c>
      <c r="D638" s="68" t="s">
        <v>484</v>
      </c>
      <c r="E638" s="68" t="s">
        <v>485</v>
      </c>
      <c r="F638" s="68">
        <v>8</v>
      </c>
      <c r="G638" s="43"/>
      <c r="H638" s="43"/>
      <c r="I638" s="43"/>
      <c r="J638" s="43"/>
      <c r="K638" s="43"/>
      <c r="L638" s="43"/>
    </row>
    <row r="639" spans="1:12" x14ac:dyDescent="0.35">
      <c r="B639" s="43"/>
      <c r="C639" s="68" t="s">
        <v>486</v>
      </c>
      <c r="D639" s="68" t="s">
        <v>487</v>
      </c>
      <c r="E639" s="68" t="s">
        <v>482</v>
      </c>
      <c r="F639" s="68">
        <v>19</v>
      </c>
      <c r="G639" s="43"/>
      <c r="H639" s="43"/>
      <c r="I639" s="43"/>
      <c r="J639" s="43"/>
      <c r="K639" s="43"/>
      <c r="L639" s="43"/>
    </row>
    <row r="640" spans="1:12" x14ac:dyDescent="0.35">
      <c r="B640" s="43"/>
      <c r="C640" s="68" t="s">
        <v>488</v>
      </c>
      <c r="D640" s="68" t="s">
        <v>489</v>
      </c>
      <c r="E640" s="68" t="s">
        <v>490</v>
      </c>
      <c r="F640" s="68">
        <v>2</v>
      </c>
      <c r="G640" s="43"/>
      <c r="H640" s="43"/>
      <c r="I640" s="43"/>
      <c r="J640" s="43"/>
      <c r="K640" s="43"/>
      <c r="L640" s="43"/>
    </row>
    <row r="641" spans="2:12" x14ac:dyDescent="0.35">
      <c r="B641" s="43"/>
      <c r="C641" s="68" t="s">
        <v>491</v>
      </c>
      <c r="D641" s="68" t="s">
        <v>487</v>
      </c>
      <c r="E641" s="68" t="s">
        <v>492</v>
      </c>
      <c r="F641" s="68">
        <v>5</v>
      </c>
      <c r="G641" s="43"/>
      <c r="H641" s="43"/>
      <c r="I641" s="43"/>
      <c r="J641" s="43"/>
      <c r="K641" s="43"/>
      <c r="L641" s="43"/>
    </row>
    <row r="642" spans="2:12" x14ac:dyDescent="0.35">
      <c r="B642" s="43"/>
      <c r="C642" s="68" t="s">
        <v>493</v>
      </c>
      <c r="D642" s="68" t="s">
        <v>484</v>
      </c>
      <c r="E642" s="68" t="s">
        <v>482</v>
      </c>
      <c r="F642" s="68">
        <v>9</v>
      </c>
      <c r="G642" s="43"/>
      <c r="H642" s="43"/>
      <c r="I642" s="43"/>
      <c r="J642" s="43"/>
      <c r="K642" s="43"/>
      <c r="L642" s="43"/>
    </row>
    <row r="643" spans="2:12" x14ac:dyDescent="0.35">
      <c r="B643" s="43"/>
      <c r="C643" s="68" t="s">
        <v>494</v>
      </c>
      <c r="D643" s="68" t="s">
        <v>487</v>
      </c>
      <c r="E643" s="68" t="s">
        <v>495</v>
      </c>
      <c r="F643" s="68">
        <v>18</v>
      </c>
      <c r="G643" s="43"/>
      <c r="H643" s="43"/>
      <c r="I643" s="43"/>
      <c r="J643" s="43"/>
      <c r="K643" s="43"/>
      <c r="L643" s="43"/>
    </row>
    <row r="644" spans="2:12" x14ac:dyDescent="0.35">
      <c r="B644" s="43"/>
      <c r="C644" s="68" t="s">
        <v>496</v>
      </c>
      <c r="D644" s="68" t="s">
        <v>481</v>
      </c>
      <c r="E644" s="68" t="s">
        <v>482</v>
      </c>
      <c r="F644" s="68">
        <v>11</v>
      </c>
      <c r="G644" s="43"/>
      <c r="H644" s="43"/>
      <c r="I644" s="43"/>
      <c r="J644" s="43"/>
      <c r="K644" s="43"/>
      <c r="L644" s="43"/>
    </row>
    <row r="645" spans="2:12" x14ac:dyDescent="0.35">
      <c r="B645" s="43"/>
      <c r="C645" s="68" t="s">
        <v>497</v>
      </c>
      <c r="D645" s="68" t="s">
        <v>489</v>
      </c>
      <c r="E645" s="68" t="s">
        <v>498</v>
      </c>
      <c r="F645" s="68">
        <v>3</v>
      </c>
      <c r="G645" s="43"/>
      <c r="H645" s="43"/>
      <c r="I645" s="43"/>
      <c r="J645" s="43"/>
      <c r="K645" s="43"/>
      <c r="L645" s="43"/>
    </row>
    <row r="646" spans="2:12" x14ac:dyDescent="0.35">
      <c r="B646" s="43"/>
      <c r="C646" s="68" t="s">
        <v>499</v>
      </c>
      <c r="D646" s="68" t="s">
        <v>484</v>
      </c>
      <c r="E646" s="68" t="s">
        <v>500</v>
      </c>
      <c r="F646" s="68">
        <v>15</v>
      </c>
      <c r="G646" s="43"/>
      <c r="H646" s="43"/>
      <c r="I646" s="43"/>
      <c r="J646" s="43"/>
      <c r="K646" s="43"/>
      <c r="L646" s="43"/>
    </row>
    <row r="647" spans="2:12" x14ac:dyDescent="0.35">
      <c r="B647" s="43"/>
      <c r="C647" s="43"/>
      <c r="D647" s="43"/>
      <c r="E647" s="43"/>
      <c r="F647" s="43"/>
      <c r="G647" s="43"/>
      <c r="H647" s="43"/>
      <c r="I647" s="43"/>
      <c r="J647" s="43"/>
      <c r="K647" s="43"/>
      <c r="L647" s="43"/>
    </row>
    <row r="648" spans="2:12" x14ac:dyDescent="0.35">
      <c r="B648" s="43"/>
      <c r="C648" s="45" t="s">
        <v>501</v>
      </c>
      <c r="D648" s="43"/>
      <c r="E648" s="43"/>
      <c r="F648" s="46"/>
      <c r="G648" s="43"/>
      <c r="H648" s="43"/>
      <c r="I648" s="43"/>
      <c r="J648" s="43"/>
      <c r="K648" s="43"/>
      <c r="L648" s="43"/>
    </row>
    <row r="649" spans="2:12" x14ac:dyDescent="0.35">
      <c r="B649" s="43"/>
      <c r="C649" s="43"/>
      <c r="D649" s="43"/>
      <c r="E649" s="43"/>
      <c r="F649" s="43"/>
      <c r="G649" s="43"/>
      <c r="H649" s="43"/>
      <c r="I649" s="43"/>
      <c r="J649" s="43"/>
      <c r="K649" s="43"/>
      <c r="L649" s="43"/>
    </row>
    <row r="650" spans="2:12" x14ac:dyDescent="0.35">
      <c r="B650" s="43">
        <v>1</v>
      </c>
      <c r="C650" s="47" t="s">
        <v>502</v>
      </c>
      <c r="D650" s="43"/>
      <c r="E650" s="43"/>
      <c r="F650" s="43"/>
      <c r="G650" s="43"/>
      <c r="H650" s="43"/>
      <c r="I650" s="43"/>
      <c r="J650" s="43"/>
      <c r="K650" s="43"/>
      <c r="L650" s="43"/>
    </row>
    <row r="651" spans="2:12" x14ac:dyDescent="0.35">
      <c r="B651" s="43"/>
      <c r="C651" s="43"/>
      <c r="D651" s="48" t="s">
        <v>503</v>
      </c>
      <c r="E651" s="48"/>
      <c r="F651" s="43"/>
      <c r="G651" s="43"/>
      <c r="H651" s="43"/>
      <c r="I651" s="43"/>
      <c r="J651" s="43"/>
      <c r="K651" s="43"/>
      <c r="L651" s="43"/>
    </row>
    <row r="652" spans="2:12" x14ac:dyDescent="0.35">
      <c r="B652" s="43"/>
      <c r="C652" s="49" t="s">
        <v>122</v>
      </c>
      <c r="D652" s="112">
        <f>SUMIF(E637:E646,E637,F637:F646)</f>
        <v>67</v>
      </c>
      <c r="E652" s="43"/>
      <c r="F652" s="43"/>
      <c r="G652" s="43"/>
      <c r="H652" s="43"/>
      <c r="I652" s="43"/>
      <c r="J652" s="43"/>
      <c r="K652" s="43"/>
      <c r="L652" s="43"/>
    </row>
    <row r="653" spans="2:12" x14ac:dyDescent="0.35">
      <c r="B653" s="43"/>
      <c r="C653" s="43"/>
      <c r="D653" s="43"/>
      <c r="E653" s="43"/>
      <c r="F653" s="43"/>
      <c r="G653" s="43"/>
      <c r="H653" s="43"/>
      <c r="I653" s="43"/>
      <c r="J653" s="43"/>
      <c r="K653" s="43"/>
      <c r="L653" s="43"/>
    </row>
    <row r="654" spans="2:12" x14ac:dyDescent="0.35">
      <c r="B654" s="43">
        <v>2</v>
      </c>
      <c r="C654" s="47" t="s">
        <v>504</v>
      </c>
      <c r="D654" s="43"/>
      <c r="E654" s="43"/>
      <c r="F654" s="43"/>
      <c r="G654" s="43"/>
      <c r="H654" s="43"/>
      <c r="I654" s="43"/>
      <c r="J654" s="43"/>
      <c r="K654" s="43"/>
      <c r="L654" s="43"/>
    </row>
    <row r="655" spans="2:12" x14ac:dyDescent="0.35">
      <c r="B655" s="43"/>
      <c r="C655" s="43"/>
      <c r="D655" s="48" t="s">
        <v>503</v>
      </c>
      <c r="E655" s="48"/>
      <c r="F655" s="43"/>
      <c r="G655" s="43"/>
      <c r="H655" s="43"/>
      <c r="I655" s="43"/>
      <c r="J655" s="43"/>
      <c r="K655" s="43"/>
      <c r="L655" s="43"/>
    </row>
    <row r="656" spans="2:12" x14ac:dyDescent="0.35">
      <c r="B656" s="43"/>
      <c r="C656" s="49" t="s">
        <v>122</v>
      </c>
      <c r="D656" s="112">
        <f>SUMIF(D637:D646,D640,F637:F646)</f>
        <v>5</v>
      </c>
      <c r="E656" s="43"/>
      <c r="F656" s="43"/>
      <c r="G656" s="43"/>
      <c r="H656" s="43"/>
      <c r="I656" s="43"/>
      <c r="J656" s="43"/>
      <c r="K656" s="43"/>
      <c r="L656" s="43"/>
    </row>
    <row r="657" spans="1:12" x14ac:dyDescent="0.35">
      <c r="B657" s="43"/>
      <c r="C657" s="43"/>
      <c r="D657" s="43"/>
      <c r="E657" s="43"/>
      <c r="F657" s="43"/>
      <c r="G657" s="43"/>
      <c r="H657" s="43"/>
      <c r="I657" s="43"/>
      <c r="J657" s="43"/>
      <c r="K657" s="43"/>
      <c r="L657" s="43"/>
    </row>
    <row r="658" spans="1:12" x14ac:dyDescent="0.35">
      <c r="B658" s="43">
        <v>3</v>
      </c>
      <c r="C658" s="47" t="s">
        <v>505</v>
      </c>
      <c r="D658" s="43"/>
      <c r="E658" s="43"/>
      <c r="F658" s="43"/>
      <c r="G658" s="43"/>
      <c r="H658" s="43"/>
      <c r="I658" s="43"/>
      <c r="J658" s="43"/>
      <c r="K658" s="43"/>
      <c r="L658" s="43"/>
    </row>
    <row r="659" spans="1:12" x14ac:dyDescent="0.35">
      <c r="B659" s="43"/>
      <c r="C659" s="43"/>
      <c r="D659" s="48" t="s">
        <v>503</v>
      </c>
      <c r="E659" s="48"/>
      <c r="F659" s="43"/>
      <c r="G659" s="43"/>
      <c r="H659" s="43"/>
      <c r="I659" s="43"/>
      <c r="J659" s="43"/>
      <c r="K659" s="43"/>
      <c r="L659" s="43"/>
    </row>
    <row r="660" spans="1:12" x14ac:dyDescent="0.35">
      <c r="B660" s="43"/>
      <c r="C660" s="49" t="s">
        <v>122</v>
      </c>
      <c r="D660" s="112">
        <f>SUMIF(E637:E646,E637,F637:F646)+SUMIF(E637:E646,E638,F637:F646)</f>
        <v>75</v>
      </c>
      <c r="E660" s="43"/>
      <c r="F660" s="43"/>
      <c r="G660" s="43"/>
      <c r="H660" s="43"/>
      <c r="I660" s="43"/>
      <c r="J660" s="43"/>
      <c r="K660" s="43"/>
      <c r="L660" s="43"/>
    </row>
    <row r="662" spans="1:12" x14ac:dyDescent="0.35">
      <c r="A662" s="27" t="s">
        <v>506</v>
      </c>
      <c r="B662" s="27" t="s">
        <v>507</v>
      </c>
    </row>
    <row r="664" spans="1:12" x14ac:dyDescent="0.35">
      <c r="B664" t="s">
        <v>508</v>
      </c>
    </row>
    <row r="665" spans="1:12" x14ac:dyDescent="0.35">
      <c r="B665" t="s">
        <v>509</v>
      </c>
      <c r="C665" s="28"/>
    </row>
    <row r="667" spans="1:12" x14ac:dyDescent="0.35">
      <c r="H667" s="27" t="s">
        <v>510</v>
      </c>
    </row>
    <row r="669" spans="1:12" ht="29" x14ac:dyDescent="0.35">
      <c r="H669" s="114" t="s">
        <v>285</v>
      </c>
      <c r="I669" s="114" t="s">
        <v>511</v>
      </c>
    </row>
    <row r="670" spans="1:12" x14ac:dyDescent="0.35">
      <c r="B670" s="69" t="s">
        <v>285</v>
      </c>
      <c r="C670" s="69" t="s">
        <v>511</v>
      </c>
      <c r="H670" s="115">
        <v>44197</v>
      </c>
      <c r="I670" s="116">
        <v>1.3671</v>
      </c>
    </row>
    <row r="671" spans="1:12" x14ac:dyDescent="0.35">
      <c r="B671" s="113">
        <v>44201</v>
      </c>
      <c r="C671" s="77">
        <f>VLOOKUP(B671,H670:I690,2,FALSE)</f>
        <v>1.3624000000000001</v>
      </c>
      <c r="H671" s="115">
        <v>44200</v>
      </c>
      <c r="I671" s="116">
        <v>1.3569</v>
      </c>
    </row>
    <row r="672" spans="1:12" x14ac:dyDescent="0.35">
      <c r="B672" s="113">
        <v>44211</v>
      </c>
      <c r="C672" s="77">
        <f>VLOOKUP(B672,H670:I690,2,FALSE)</f>
        <v>1.3586</v>
      </c>
      <c r="H672" s="115">
        <v>44201</v>
      </c>
      <c r="I672" s="116">
        <v>1.3624000000000001</v>
      </c>
    </row>
    <row r="673" spans="2:9" x14ac:dyDescent="0.35">
      <c r="B673" s="113">
        <v>44220</v>
      </c>
      <c r="C673" s="77">
        <f>VLOOKUP(B673,H670:I690,2,TRUE)</f>
        <v>1.3684000000000001</v>
      </c>
      <c r="H673" s="115">
        <v>44202</v>
      </c>
      <c r="I673" s="116">
        <v>1.3607</v>
      </c>
    </row>
    <row r="674" spans="2:9" x14ac:dyDescent="0.35">
      <c r="H674" s="115">
        <v>44203</v>
      </c>
      <c r="I674" s="116">
        <v>1.3563000000000001</v>
      </c>
    </row>
    <row r="675" spans="2:9" x14ac:dyDescent="0.35">
      <c r="H675" s="115">
        <v>44204</v>
      </c>
      <c r="I675" s="116">
        <v>1.3563000000000001</v>
      </c>
    </row>
    <row r="676" spans="2:9" x14ac:dyDescent="0.35">
      <c r="H676" s="115">
        <v>44207</v>
      </c>
      <c r="I676" s="116">
        <v>1.3513999999999999</v>
      </c>
    </row>
    <row r="677" spans="2:9" x14ac:dyDescent="0.35">
      <c r="H677" s="115">
        <v>44208</v>
      </c>
      <c r="I677" s="116">
        <v>1.3663000000000001</v>
      </c>
    </row>
    <row r="678" spans="2:9" x14ac:dyDescent="0.35">
      <c r="H678" s="115">
        <v>44209</v>
      </c>
      <c r="I678" s="116">
        <v>1.3636999999999999</v>
      </c>
    </row>
    <row r="679" spans="2:9" x14ac:dyDescent="0.35">
      <c r="H679" s="115">
        <v>44210</v>
      </c>
      <c r="I679" s="116">
        <v>1.3687</v>
      </c>
    </row>
    <row r="680" spans="2:9" x14ac:dyDescent="0.35">
      <c r="H680" s="115">
        <v>44211</v>
      </c>
      <c r="I680" s="116">
        <v>1.3586</v>
      </c>
    </row>
    <row r="681" spans="2:9" x14ac:dyDescent="0.35">
      <c r="H681" s="115">
        <v>44214</v>
      </c>
      <c r="I681" s="116">
        <v>1.3584000000000001</v>
      </c>
    </row>
    <row r="682" spans="2:9" x14ac:dyDescent="0.35">
      <c r="H682" s="115">
        <v>44215</v>
      </c>
      <c r="I682" s="116">
        <v>1.3628</v>
      </c>
    </row>
    <row r="683" spans="2:9" x14ac:dyDescent="0.35">
      <c r="H683" s="115">
        <v>44216</v>
      </c>
      <c r="I683" s="116">
        <v>1.3653</v>
      </c>
    </row>
    <row r="684" spans="2:9" x14ac:dyDescent="0.35">
      <c r="H684" s="115">
        <v>44217</v>
      </c>
      <c r="I684" s="116">
        <v>1.3732</v>
      </c>
    </row>
    <row r="685" spans="2:9" x14ac:dyDescent="0.35">
      <c r="H685" s="115">
        <v>44218</v>
      </c>
      <c r="I685" s="116">
        <v>1.3684000000000001</v>
      </c>
    </row>
    <row r="686" spans="2:9" x14ac:dyDescent="0.35">
      <c r="H686" s="115">
        <v>44221</v>
      </c>
      <c r="I686" s="116">
        <v>1.3673999999999999</v>
      </c>
    </row>
    <row r="687" spans="2:9" x14ac:dyDescent="0.35">
      <c r="H687" s="115">
        <v>44222</v>
      </c>
      <c r="I687" s="116">
        <v>1.3733</v>
      </c>
    </row>
    <row r="688" spans="2:9" x14ac:dyDescent="0.35">
      <c r="H688" s="115">
        <v>44223</v>
      </c>
      <c r="I688" s="116">
        <v>1.3686</v>
      </c>
    </row>
    <row r="689" spans="1:9" x14ac:dyDescent="0.35">
      <c r="H689" s="115">
        <v>44224</v>
      </c>
      <c r="I689" s="116">
        <v>1.3717999999999999</v>
      </c>
    </row>
    <row r="690" spans="1:9" x14ac:dyDescent="0.35">
      <c r="H690" s="115">
        <v>44225</v>
      </c>
      <c r="I690" s="116">
        <v>1.3702000000000001</v>
      </c>
    </row>
    <row r="692" spans="1:9" x14ac:dyDescent="0.35">
      <c r="A692" s="27" t="s">
        <v>512</v>
      </c>
      <c r="B692" s="27" t="s">
        <v>513</v>
      </c>
    </row>
    <row r="694" spans="1:9" x14ac:dyDescent="0.35">
      <c r="B694" s="50"/>
      <c r="C694" s="129" t="s">
        <v>514</v>
      </c>
      <c r="D694" s="130"/>
      <c r="E694" s="130"/>
      <c r="F694" s="130"/>
      <c r="G694" s="51"/>
    </row>
    <row r="695" spans="1:9" x14ac:dyDescent="0.35">
      <c r="B695" s="50"/>
      <c r="C695" s="51"/>
      <c r="D695" s="51"/>
      <c r="E695" s="51"/>
      <c r="F695" s="51"/>
      <c r="G695" s="51"/>
    </row>
    <row r="696" spans="1:9" x14ac:dyDescent="0.35">
      <c r="B696" s="50"/>
      <c r="C696" s="117" t="s">
        <v>101</v>
      </c>
      <c r="D696" s="118" t="s">
        <v>2</v>
      </c>
      <c r="E696" s="118" t="s">
        <v>515</v>
      </c>
      <c r="F696" s="118" t="s">
        <v>118</v>
      </c>
      <c r="G696" s="118" t="s">
        <v>157</v>
      </c>
    </row>
    <row r="697" spans="1:9" x14ac:dyDescent="0.35">
      <c r="B697" s="50"/>
      <c r="C697" s="119">
        <v>56815</v>
      </c>
      <c r="D697" s="120" t="s">
        <v>516</v>
      </c>
      <c r="E697" s="120" t="s">
        <v>517</v>
      </c>
      <c r="F697" s="120">
        <v>13836</v>
      </c>
      <c r="G697" s="120">
        <v>25</v>
      </c>
    </row>
    <row r="698" spans="1:9" x14ac:dyDescent="0.35">
      <c r="B698" s="50"/>
      <c r="C698" s="119">
        <v>51186</v>
      </c>
      <c r="D698" s="120" t="s">
        <v>518</v>
      </c>
      <c r="E698" s="120" t="s">
        <v>519</v>
      </c>
      <c r="F698" s="120">
        <v>11771</v>
      </c>
      <c r="G698" s="120">
        <v>32</v>
      </c>
    </row>
    <row r="699" spans="1:9" x14ac:dyDescent="0.35">
      <c r="B699" s="50"/>
      <c r="C699" s="119">
        <v>51511</v>
      </c>
      <c r="D699" s="120" t="s">
        <v>520</v>
      </c>
      <c r="E699" s="120" t="s">
        <v>521</v>
      </c>
      <c r="F699" s="120">
        <v>13046</v>
      </c>
      <c r="G699" s="120">
        <v>35</v>
      </c>
    </row>
    <row r="700" spans="1:9" x14ac:dyDescent="0.35">
      <c r="B700" s="50"/>
      <c r="C700" s="119">
        <v>50890</v>
      </c>
      <c r="D700" s="120" t="s">
        <v>522</v>
      </c>
      <c r="E700" s="120" t="s">
        <v>523</v>
      </c>
      <c r="F700" s="120">
        <v>18276</v>
      </c>
      <c r="G700" s="120">
        <v>32</v>
      </c>
    </row>
    <row r="701" spans="1:9" x14ac:dyDescent="0.35">
      <c r="B701" s="50"/>
      <c r="C701" s="119">
        <v>53700</v>
      </c>
      <c r="D701" s="120" t="s">
        <v>524</v>
      </c>
      <c r="E701" s="120" t="s">
        <v>525</v>
      </c>
      <c r="F701" s="120">
        <v>19327</v>
      </c>
      <c r="G701" s="120">
        <v>26</v>
      </c>
    </row>
    <row r="702" spans="1:9" x14ac:dyDescent="0.35">
      <c r="B702" s="50"/>
      <c r="C702" s="119">
        <v>55879</v>
      </c>
      <c r="D702" s="120" t="s">
        <v>526</v>
      </c>
      <c r="E702" s="120" t="s">
        <v>527</v>
      </c>
      <c r="F702" s="120">
        <v>18996</v>
      </c>
      <c r="G702" s="120">
        <v>35</v>
      </c>
    </row>
    <row r="703" spans="1:9" x14ac:dyDescent="0.35">
      <c r="B703" s="50"/>
      <c r="C703" s="119">
        <v>59848</v>
      </c>
      <c r="D703" s="120" t="s">
        <v>528</v>
      </c>
      <c r="E703" s="120" t="s">
        <v>521</v>
      </c>
      <c r="F703" s="120">
        <v>10387</v>
      </c>
      <c r="G703" s="120">
        <v>25</v>
      </c>
    </row>
    <row r="704" spans="1:9" x14ac:dyDescent="0.35">
      <c r="B704" s="50"/>
      <c r="C704" s="119">
        <v>58369</v>
      </c>
      <c r="D704" s="120" t="s">
        <v>529</v>
      </c>
      <c r="E704" s="120" t="s">
        <v>527</v>
      </c>
      <c r="F704" s="120">
        <v>12566</v>
      </c>
      <c r="G704" s="120">
        <v>37</v>
      </c>
    </row>
    <row r="705" spans="2:7" x14ac:dyDescent="0.35">
      <c r="B705" s="50"/>
      <c r="C705" s="119">
        <v>50217</v>
      </c>
      <c r="D705" s="120" t="s">
        <v>530</v>
      </c>
      <c r="E705" s="120" t="s">
        <v>531</v>
      </c>
      <c r="F705" s="120">
        <v>16406</v>
      </c>
      <c r="G705" s="120">
        <v>42</v>
      </c>
    </row>
    <row r="706" spans="2:7" x14ac:dyDescent="0.35">
      <c r="B706" s="50"/>
      <c r="C706" s="119">
        <v>50695</v>
      </c>
      <c r="D706" s="120" t="s">
        <v>532</v>
      </c>
      <c r="E706" s="120" t="s">
        <v>523</v>
      </c>
      <c r="F706" s="120">
        <v>15784</v>
      </c>
      <c r="G706" s="120">
        <v>43</v>
      </c>
    </row>
    <row r="707" spans="2:7" x14ac:dyDescent="0.35">
      <c r="B707" s="50"/>
      <c r="C707" s="119">
        <v>59673</v>
      </c>
      <c r="D707" s="120" t="s">
        <v>533</v>
      </c>
      <c r="E707" s="120" t="s">
        <v>517</v>
      </c>
      <c r="F707" s="120">
        <v>10959</v>
      </c>
      <c r="G707" s="120">
        <v>30</v>
      </c>
    </row>
    <row r="708" spans="2:7" x14ac:dyDescent="0.35">
      <c r="B708" s="50"/>
      <c r="C708" s="119">
        <v>52130</v>
      </c>
      <c r="D708" s="120" t="s">
        <v>534</v>
      </c>
      <c r="E708" s="120" t="s">
        <v>535</v>
      </c>
      <c r="F708" s="120">
        <v>14562</v>
      </c>
      <c r="G708" s="120">
        <v>32</v>
      </c>
    </row>
    <row r="709" spans="2:7" ht="15" thickBot="1" x14ac:dyDescent="0.4">
      <c r="B709" s="50"/>
      <c r="C709" s="51"/>
      <c r="D709" s="51"/>
      <c r="E709" s="51"/>
      <c r="F709" s="51"/>
      <c r="G709" s="51"/>
    </row>
    <row r="710" spans="2:7" ht="15" thickBot="1" x14ac:dyDescent="0.4">
      <c r="B710" s="52">
        <v>1</v>
      </c>
      <c r="C710" s="51" t="s">
        <v>536</v>
      </c>
      <c r="F710" s="121" t="str">
        <f>VLOOKUP(C704,C697:G708,2,FALSE)</f>
        <v>Thomas Davies</v>
      </c>
      <c r="G710" s="51"/>
    </row>
    <row r="711" spans="2:7" ht="15" thickBot="1" x14ac:dyDescent="0.4">
      <c r="B711" s="50"/>
      <c r="C711" s="51"/>
      <c r="D711" s="51"/>
      <c r="E711" s="51"/>
      <c r="F711" s="51"/>
      <c r="G711" s="51"/>
    </row>
    <row r="712" spans="2:7" ht="15" thickBot="1" x14ac:dyDescent="0.4">
      <c r="B712" s="52">
        <v>2</v>
      </c>
      <c r="C712" s="51" t="s">
        <v>537</v>
      </c>
      <c r="E712" s="51"/>
      <c r="F712" s="121">
        <f>VLOOKUP(D707,D697:G708,4,FALSE)</f>
        <v>30</v>
      </c>
      <c r="G712" s="51"/>
    </row>
    <row r="713" spans="2:7" x14ac:dyDescent="0.35">
      <c r="B713" s="50"/>
      <c r="C713" s="51"/>
      <c r="D713" s="51"/>
      <c r="E713" s="51"/>
      <c r="F713" s="51"/>
      <c r="G713" s="51"/>
    </row>
    <row r="714" spans="2:7" x14ac:dyDescent="0.35">
      <c r="B714" s="52">
        <v>3</v>
      </c>
      <c r="C714" s="131" t="s">
        <v>538</v>
      </c>
      <c r="D714" s="130"/>
      <c r="E714" s="130"/>
      <c r="F714" s="51"/>
      <c r="G714" s="51"/>
    </row>
    <row r="715" spans="2:7" x14ac:dyDescent="0.35">
      <c r="B715" s="50"/>
      <c r="C715" s="51"/>
      <c r="D715" s="51"/>
      <c r="E715" s="51"/>
      <c r="F715" s="51"/>
      <c r="G715" s="51"/>
    </row>
    <row r="716" spans="2:7" x14ac:dyDescent="0.35">
      <c r="B716" s="50"/>
      <c r="C716" s="122" t="s">
        <v>101</v>
      </c>
      <c r="D716" s="123" t="s">
        <v>515</v>
      </c>
      <c r="E716" s="51"/>
      <c r="F716" s="51"/>
      <c r="G716" s="51"/>
    </row>
    <row r="717" spans="2:7" x14ac:dyDescent="0.35">
      <c r="B717" s="50"/>
      <c r="C717" s="119">
        <v>55879</v>
      </c>
      <c r="D717" s="124" t="str">
        <f>VLOOKUP(C717,C697:G708,3,FALSE)</f>
        <v>Capetown</v>
      </c>
      <c r="E717" s="51"/>
      <c r="F717" s="51"/>
      <c r="G717" s="51"/>
    </row>
    <row r="718" spans="2:7" x14ac:dyDescent="0.35">
      <c r="B718" s="50"/>
      <c r="C718" s="119">
        <v>50217</v>
      </c>
      <c r="D718" s="124" t="str">
        <f t="shared" ref="D718:D719" si="7">VLOOKUP(C718,C698:G709,3,FALSE)</f>
        <v>Warsaw</v>
      </c>
      <c r="E718" s="51"/>
      <c r="F718" s="51"/>
      <c r="G718" s="51"/>
    </row>
    <row r="719" spans="2:7" x14ac:dyDescent="0.35">
      <c r="B719" s="50"/>
      <c r="C719" s="119">
        <v>50695</v>
      </c>
      <c r="D719" s="124" t="str">
        <f t="shared" si="7"/>
        <v>Cairo</v>
      </c>
      <c r="E719" s="51"/>
      <c r="F719" s="51"/>
      <c r="G719" s="51"/>
    </row>
    <row r="720" spans="2:7" x14ac:dyDescent="0.35">
      <c r="B720" s="50"/>
      <c r="C720" s="51"/>
      <c r="D720" s="51"/>
      <c r="E720" s="51"/>
      <c r="F720" s="51"/>
      <c r="G720" s="51"/>
    </row>
    <row r="721" spans="1:12" x14ac:dyDescent="0.35">
      <c r="B721" s="52">
        <v>4</v>
      </c>
      <c r="C721" s="131" t="s">
        <v>539</v>
      </c>
      <c r="D721" s="130"/>
      <c r="E721" s="130"/>
      <c r="F721" s="51"/>
      <c r="G721" s="51"/>
    </row>
    <row r="722" spans="1:12" x14ac:dyDescent="0.35">
      <c r="B722" s="50"/>
      <c r="C722" s="51"/>
      <c r="D722" s="51"/>
      <c r="E722" s="51"/>
      <c r="F722" s="51"/>
      <c r="G722" s="51"/>
    </row>
    <row r="723" spans="1:12" x14ac:dyDescent="0.35">
      <c r="B723" s="50"/>
      <c r="C723" s="122" t="s">
        <v>2</v>
      </c>
      <c r="D723" s="123" t="s">
        <v>118</v>
      </c>
      <c r="E723" s="51"/>
      <c r="F723" s="51"/>
      <c r="G723" s="51"/>
    </row>
    <row r="724" spans="1:12" x14ac:dyDescent="0.35">
      <c r="B724" s="50"/>
      <c r="C724" s="119" t="s">
        <v>522</v>
      </c>
      <c r="D724" s="124">
        <f>VLOOKUP(C724,D697:G708,3,FALSE)</f>
        <v>18276</v>
      </c>
      <c r="E724" s="51"/>
      <c r="F724" s="51"/>
      <c r="G724" s="51"/>
    </row>
    <row r="725" spans="1:12" x14ac:dyDescent="0.35">
      <c r="B725" s="50"/>
      <c r="C725" s="119" t="s">
        <v>540</v>
      </c>
      <c r="D725" s="124" t="e">
        <f t="shared" ref="D725:D726" si="8">VLOOKUP(C725,D698:G709,3,FALSE)</f>
        <v>#N/A</v>
      </c>
      <c r="E725" s="51"/>
      <c r="F725" s="51"/>
      <c r="G725" s="51"/>
    </row>
    <row r="726" spans="1:12" x14ac:dyDescent="0.35">
      <c r="B726" s="50"/>
      <c r="C726" s="119" t="s">
        <v>533</v>
      </c>
      <c r="D726" s="124">
        <f t="shared" si="8"/>
        <v>10959</v>
      </c>
      <c r="E726" s="51"/>
      <c r="F726" s="51"/>
      <c r="G726" s="51"/>
    </row>
    <row r="728" spans="1:12" x14ac:dyDescent="0.35">
      <c r="A728" s="27" t="s">
        <v>541</v>
      </c>
      <c r="B728" s="27" t="s">
        <v>542</v>
      </c>
    </row>
    <row r="730" spans="1:12" x14ac:dyDescent="0.35">
      <c r="B730" s="53"/>
      <c r="C730" s="49" t="s">
        <v>543</v>
      </c>
      <c r="D730" s="53"/>
      <c r="E730" s="53"/>
      <c r="F730" s="53"/>
      <c r="G730" s="53"/>
      <c r="H730" s="53"/>
      <c r="I730" s="53"/>
      <c r="J730" s="53"/>
      <c r="K730" s="53"/>
      <c r="L730" s="53"/>
    </row>
    <row r="731" spans="1:12" x14ac:dyDescent="0.35">
      <c r="B731" s="53"/>
      <c r="C731" s="65" t="s">
        <v>2</v>
      </c>
      <c r="D731" s="65" t="s">
        <v>157</v>
      </c>
      <c r="E731" s="65" t="s">
        <v>544</v>
      </c>
      <c r="F731" s="65" t="s">
        <v>545</v>
      </c>
      <c r="G731" s="53"/>
      <c r="H731" s="53"/>
      <c r="I731" s="53"/>
      <c r="J731" s="53"/>
      <c r="K731" s="53"/>
      <c r="L731" s="53"/>
    </row>
    <row r="732" spans="1:12" x14ac:dyDescent="0.35">
      <c r="B732" s="53"/>
      <c r="C732" s="66" t="s">
        <v>546</v>
      </c>
      <c r="D732" s="66">
        <v>35</v>
      </c>
      <c r="E732" s="66" t="s">
        <v>547</v>
      </c>
      <c r="F732" s="66" t="s">
        <v>548</v>
      </c>
      <c r="G732" s="53"/>
      <c r="H732" s="53"/>
      <c r="I732" s="53"/>
      <c r="J732" s="53"/>
      <c r="K732" s="53"/>
      <c r="L732" s="53"/>
    </row>
    <row r="733" spans="1:12" x14ac:dyDescent="0.35">
      <c r="B733" s="53"/>
      <c r="C733" s="66" t="s">
        <v>549</v>
      </c>
      <c r="D733" s="66">
        <v>42</v>
      </c>
      <c r="E733" s="66" t="s">
        <v>550</v>
      </c>
      <c r="F733" s="66" t="s">
        <v>551</v>
      </c>
      <c r="G733" s="53"/>
      <c r="H733" s="53"/>
      <c r="I733" s="53"/>
      <c r="J733" s="53"/>
      <c r="K733" s="53"/>
      <c r="L733" s="53"/>
    </row>
    <row r="734" spans="1:12" x14ac:dyDescent="0.35">
      <c r="B734" s="53"/>
      <c r="C734" s="66" t="s">
        <v>105</v>
      </c>
      <c r="D734" s="66">
        <v>28</v>
      </c>
      <c r="E734" s="66" t="s">
        <v>547</v>
      </c>
      <c r="F734" s="66" t="s">
        <v>552</v>
      </c>
      <c r="G734" s="53"/>
      <c r="H734" s="53"/>
      <c r="I734" s="53"/>
      <c r="J734" s="53"/>
      <c r="K734" s="53"/>
      <c r="L734" s="53"/>
    </row>
    <row r="735" spans="1:12" x14ac:dyDescent="0.35">
      <c r="B735" s="53"/>
      <c r="C735" s="66" t="s">
        <v>553</v>
      </c>
      <c r="D735" s="66">
        <v>25</v>
      </c>
      <c r="E735" s="66" t="s">
        <v>550</v>
      </c>
      <c r="F735" s="66" t="s">
        <v>114</v>
      </c>
      <c r="G735" s="53"/>
      <c r="H735" s="53"/>
      <c r="I735" s="53"/>
      <c r="J735" s="53"/>
      <c r="K735" s="53"/>
      <c r="L735" s="53"/>
    </row>
    <row r="736" spans="1:12" x14ac:dyDescent="0.35">
      <c r="B736" s="53"/>
      <c r="C736" s="66" t="s">
        <v>554</v>
      </c>
      <c r="D736" s="66">
        <v>31</v>
      </c>
      <c r="E736" s="66" t="s">
        <v>547</v>
      </c>
      <c r="F736" s="66" t="s">
        <v>115</v>
      </c>
      <c r="G736" s="53"/>
      <c r="H736" s="53"/>
      <c r="I736" s="53"/>
      <c r="J736" s="53"/>
      <c r="K736" s="53"/>
      <c r="L736" s="53"/>
    </row>
    <row r="737" spans="2:12" x14ac:dyDescent="0.35">
      <c r="B737" s="53"/>
      <c r="C737" s="66" t="s">
        <v>555</v>
      </c>
      <c r="D737" s="66">
        <v>27</v>
      </c>
      <c r="E737" s="66" t="s">
        <v>550</v>
      </c>
      <c r="F737" s="66" t="s">
        <v>556</v>
      </c>
      <c r="G737" s="53"/>
      <c r="H737" s="53"/>
      <c r="I737" s="53"/>
      <c r="J737" s="53"/>
      <c r="K737" s="53"/>
      <c r="L737" s="53"/>
    </row>
    <row r="738" spans="2:12" x14ac:dyDescent="0.35">
      <c r="B738" s="53"/>
      <c r="C738" s="66" t="s">
        <v>557</v>
      </c>
      <c r="D738" s="66">
        <v>38</v>
      </c>
      <c r="E738" s="66" t="s">
        <v>547</v>
      </c>
      <c r="F738" s="66" t="s">
        <v>558</v>
      </c>
      <c r="G738" s="53"/>
      <c r="H738" s="53"/>
      <c r="I738" s="53"/>
      <c r="J738" s="53"/>
      <c r="K738" s="53"/>
      <c r="L738" s="53"/>
    </row>
    <row r="739" spans="2:12" x14ac:dyDescent="0.35">
      <c r="B739" s="53"/>
      <c r="C739" s="66" t="s">
        <v>559</v>
      </c>
      <c r="D739" s="66">
        <v>29</v>
      </c>
      <c r="E739" s="66" t="s">
        <v>550</v>
      </c>
      <c r="F739" s="66" t="s">
        <v>560</v>
      </c>
      <c r="G739" s="53"/>
      <c r="H739" s="53"/>
      <c r="I739" s="53"/>
      <c r="J739" s="53"/>
      <c r="K739" s="53"/>
      <c r="L739" s="53"/>
    </row>
    <row r="740" spans="2:12" x14ac:dyDescent="0.35">
      <c r="B740" s="53"/>
      <c r="C740" s="66" t="s">
        <v>561</v>
      </c>
      <c r="D740" s="66">
        <v>45</v>
      </c>
      <c r="E740" s="66" t="s">
        <v>547</v>
      </c>
      <c r="F740" s="66" t="s">
        <v>562</v>
      </c>
      <c r="G740" s="53"/>
      <c r="H740" s="53"/>
      <c r="I740" s="53"/>
      <c r="J740" s="53"/>
      <c r="K740" s="53"/>
      <c r="L740" s="53"/>
    </row>
    <row r="741" spans="2:12" x14ac:dyDescent="0.35">
      <c r="B741" s="53"/>
      <c r="C741" s="66" t="s">
        <v>563</v>
      </c>
      <c r="D741" s="66">
        <v>33</v>
      </c>
      <c r="E741" s="66" t="s">
        <v>550</v>
      </c>
      <c r="F741" s="66" t="s">
        <v>564</v>
      </c>
      <c r="G741" s="53"/>
      <c r="H741" s="53"/>
      <c r="I741" s="53"/>
      <c r="J741" s="53"/>
      <c r="K741" s="53"/>
      <c r="L741" s="53"/>
    </row>
    <row r="742" spans="2:12" x14ac:dyDescent="0.35">
      <c r="B742" s="53"/>
      <c r="C742" s="53"/>
      <c r="D742" s="53"/>
      <c r="E742" s="53"/>
      <c r="F742" s="53"/>
      <c r="G742" s="53"/>
      <c r="H742" s="53"/>
      <c r="I742" s="53"/>
      <c r="J742" s="53"/>
      <c r="K742" s="53"/>
      <c r="L742" s="53"/>
    </row>
    <row r="743" spans="2:12" x14ac:dyDescent="0.35">
      <c r="B743" s="53"/>
      <c r="C743" s="54" t="s">
        <v>501</v>
      </c>
      <c r="D743" s="53"/>
      <c r="E743" s="53"/>
      <c r="F743" s="53"/>
      <c r="G743" s="53"/>
      <c r="H743" s="53"/>
      <c r="I743" s="53"/>
      <c r="J743" s="53"/>
      <c r="K743" s="53"/>
      <c r="L743" s="53"/>
    </row>
    <row r="744" spans="2:12" x14ac:dyDescent="0.35">
      <c r="B744" s="53"/>
      <c r="C744" s="53"/>
      <c r="D744" s="53"/>
      <c r="E744" s="53"/>
      <c r="F744" s="53"/>
      <c r="G744" s="53"/>
      <c r="H744" s="53"/>
      <c r="I744" s="53"/>
      <c r="J744" s="53"/>
      <c r="K744" s="53"/>
      <c r="L744" s="53"/>
    </row>
    <row r="745" spans="2:12" x14ac:dyDescent="0.35">
      <c r="B745" s="53">
        <v>1</v>
      </c>
      <c r="C745" s="53" t="s">
        <v>565</v>
      </c>
      <c r="D745" s="53"/>
      <c r="E745" s="53"/>
      <c r="F745" s="53"/>
      <c r="G745" s="53"/>
      <c r="H745" s="53"/>
      <c r="I745" s="53"/>
      <c r="J745" s="53"/>
      <c r="K745" s="53"/>
      <c r="L745" s="53"/>
    </row>
    <row r="746" spans="2:12" x14ac:dyDescent="0.35">
      <c r="B746" s="53"/>
      <c r="C746" s="53"/>
      <c r="D746" s="48" t="s">
        <v>503</v>
      </c>
      <c r="E746" s="48"/>
      <c r="F746" s="53"/>
      <c r="G746" s="53"/>
      <c r="H746" s="53"/>
      <c r="I746" s="53"/>
      <c r="J746" s="53"/>
      <c r="K746" s="53"/>
      <c r="L746" s="53"/>
    </row>
    <row r="747" spans="2:12" x14ac:dyDescent="0.35">
      <c r="B747" s="53"/>
      <c r="C747" s="49" t="s">
        <v>122</v>
      </c>
      <c r="D747" s="112" t="str">
        <f>VLOOKUP(C733,C732:F741,4,FALSE)</f>
        <v>Data Scientist</v>
      </c>
      <c r="E747" s="53"/>
      <c r="F747" s="53"/>
      <c r="G747" s="53"/>
      <c r="H747" s="53"/>
      <c r="I747" s="53"/>
      <c r="J747" s="53"/>
      <c r="K747" s="53"/>
      <c r="L747" s="53"/>
    </row>
    <row r="748" spans="2:12" x14ac:dyDescent="0.35">
      <c r="B748" s="53"/>
      <c r="C748" s="53"/>
      <c r="D748" s="53"/>
      <c r="E748" s="53"/>
      <c r="F748" s="53"/>
      <c r="G748" s="53"/>
      <c r="H748" s="53"/>
      <c r="I748" s="53"/>
      <c r="J748" s="53"/>
      <c r="K748" s="53"/>
      <c r="L748" s="53"/>
    </row>
    <row r="749" spans="2:12" x14ac:dyDescent="0.35">
      <c r="B749" s="53">
        <v>2</v>
      </c>
      <c r="C749" s="53" t="s">
        <v>566</v>
      </c>
      <c r="D749" s="53"/>
      <c r="E749" s="53"/>
      <c r="F749" s="53"/>
      <c r="G749" s="53"/>
      <c r="H749" s="53"/>
      <c r="I749" s="53"/>
      <c r="J749" s="53"/>
      <c r="K749" s="53"/>
      <c r="L749" s="53"/>
    </row>
    <row r="750" spans="2:12" x14ac:dyDescent="0.35">
      <c r="B750" s="53"/>
      <c r="C750" s="53"/>
      <c r="D750" s="48" t="s">
        <v>503</v>
      </c>
      <c r="E750" s="48"/>
      <c r="F750" s="53"/>
      <c r="G750" s="53"/>
      <c r="H750" s="53"/>
      <c r="I750" s="53"/>
      <c r="J750" s="53"/>
      <c r="K750" s="53"/>
      <c r="L750" s="53"/>
    </row>
    <row r="751" spans="2:12" x14ac:dyDescent="0.35">
      <c r="B751" s="53"/>
      <c r="C751" s="49" t="s">
        <v>122</v>
      </c>
      <c r="D751" s="112">
        <f>VLOOKUP(C740,C732:F741,2,FALSE)</f>
        <v>45</v>
      </c>
      <c r="E751" s="53"/>
      <c r="F751" s="53"/>
      <c r="G751" s="53"/>
      <c r="H751" s="53"/>
      <c r="I751" s="53"/>
      <c r="J751" s="53"/>
      <c r="K751" s="53"/>
      <c r="L751" s="53"/>
    </row>
    <row r="752" spans="2:12" x14ac:dyDescent="0.35">
      <c r="B752" s="53"/>
      <c r="C752" s="53"/>
      <c r="D752" s="53"/>
      <c r="E752" s="53"/>
      <c r="F752" s="53"/>
      <c r="G752" s="53"/>
      <c r="H752" s="53"/>
      <c r="I752" s="53"/>
      <c r="J752" s="53"/>
      <c r="K752" s="53"/>
      <c r="L752" s="53"/>
    </row>
    <row r="753" spans="1:12" x14ac:dyDescent="0.35">
      <c r="B753" s="53">
        <v>2</v>
      </c>
      <c r="C753" s="53" t="s">
        <v>567</v>
      </c>
      <c r="D753" s="53"/>
      <c r="E753" s="53"/>
      <c r="F753" s="53"/>
      <c r="G753" s="53"/>
      <c r="H753" s="53"/>
      <c r="I753" s="53"/>
      <c r="J753" s="53"/>
      <c r="K753" s="53"/>
      <c r="L753" s="53"/>
    </row>
    <row r="754" spans="1:12" x14ac:dyDescent="0.35">
      <c r="B754" s="53"/>
      <c r="C754" s="53"/>
      <c r="D754" s="48" t="s">
        <v>503</v>
      </c>
      <c r="E754" s="48"/>
      <c r="F754" s="53"/>
      <c r="G754" s="53"/>
      <c r="H754" s="53"/>
      <c r="I754" s="53"/>
      <c r="J754" s="53"/>
      <c r="K754" s="53"/>
      <c r="L754" s="53"/>
    </row>
    <row r="755" spans="1:12" x14ac:dyDescent="0.35">
      <c r="B755" s="53"/>
      <c r="C755" s="49" t="s">
        <v>122</v>
      </c>
      <c r="D755" s="112" t="str">
        <f>VLOOKUP("B*",C731:F741,1,FALSE)</f>
        <v>Bob Johnson</v>
      </c>
      <c r="E755" s="53"/>
      <c r="F755" s="53"/>
      <c r="G755" s="53"/>
      <c r="H755" s="53"/>
      <c r="I755" s="53"/>
      <c r="J755" s="53"/>
      <c r="K755" s="53"/>
      <c r="L755" s="53"/>
    </row>
    <row r="757" spans="1:12" x14ac:dyDescent="0.35">
      <c r="A757" s="27"/>
      <c r="B757" s="27"/>
    </row>
  </sheetData>
  <mergeCells count="4">
    <mergeCell ref="E447:G447"/>
    <mergeCell ref="C694:F694"/>
    <mergeCell ref="C714:E714"/>
    <mergeCell ref="C721:E721"/>
  </mergeCells>
  <pageMargins left="0.7" right="0.7" top="0.75" bottom="0.75" header="0.3" footer="0.3"/>
  <pageSetup orientation="portrait" verticalDpi="0" r:id="rId1"/>
  <ignoredErrors>
    <ignoredError sqref="C128 C119 C122 C125 C98 C93 D160:D163 E173:E176 F187:F194 G187:G194 E208:E214 E228:E231 E235:E237 E241:E242 J257:J259 H270:H273 C288 D300:D303 C323 C421 E428 E434 E431 E437 E440 E443:E444 I623 I625 I629 I627 I631 C671:C673 F710 F712 D717:D719 D724 D726 F22 C66 C69 F47:F48" unlockedFormula="1"/>
    <ignoredError sqref="D725" evalError="1"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i n 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C K i 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i o p 1 g o i k e 4 D g A A A B E A A A A T A B w A R m 9 y b X V s Y X M v U 2 V j d G l v b j E u b S C i G A A o o B Q A A A A A A A A A A A A A A A A A A A A A A A A A A A A r T k 0 u y c z P U w i G 0 I b W A F B L A Q I t A B Q A A g A I A A i o p 1 g O 3 B O / p A A A A P Y A A A A S A A A A A A A A A A A A A A A A A A A A A A B D b 2 5 m a W c v U G F j a 2 F n Z S 5 4 b W x Q S w E C L Q A U A A I A C A A I q K d Y D 8 r p q 6 Q A A A D p A A A A E w A A A A A A A A A A A A A A A A D w A A A A W 0 N v b n R l b n R f V H l w Z X N d L n h t b F B L A Q I t A B Q A A g A I A A i o p 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a j H e E + J M L S 4 + l A v n O S V 3 e A A A A A A I A A A A A A B B m A A A A A Q A A I A A A A E Z t g p R v N 6 g L 0 2 V G c i C 2 1 3 v i z r A q C + R e W T j t V 9 w 7 V H n J A A A A A A 6 A A A A A A g A A I A A A A D t U l 7 y V n Q C s K X / h R f r x U / n C s M h c 4 t G f X v k b 5 3 L t o p 1 8 U A A A A E d u B N H U M z V E l 3 B v D n N E H 2 i e o x w s Y o + E N T j 5 i 5 d u D k 6 A 6 K y + 1 V x V 0 F i j B 1 x b Q D J P 7 s w H y w b u N X e Z P j 8 6 e s F x 0 m d c C w n v d 4 n z i D p + q c v w / z p n Q A A A A K U y A p L Z 8 O D g m 6 E D 3 m r d b s o k f U Z t s t 4 H Y o 6 o D h k S T / O F X W w Y 8 c k q x S S 5 F L H 1 k B w s T 6 l 1 z 0 L k 2 4 G 4 C 9 Y F 9 N 4 3 3 + g = < / D a t a M a s h u p > 
</file>

<file path=customXml/itemProps1.xml><?xml version="1.0" encoding="utf-8"?>
<ds:datastoreItem xmlns:ds="http://schemas.openxmlformats.org/officeDocument/2006/customXml" ds:itemID="{E80BFE96-37AE-4CAC-9D72-39BF4F0776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Shailja Gupta</cp:lastModifiedBy>
  <dcterms:created xsi:type="dcterms:W3CDTF">2015-06-05T18:17:20Z</dcterms:created>
  <dcterms:modified xsi:type="dcterms:W3CDTF">2024-05-09T03:10:29Z</dcterms:modified>
</cp:coreProperties>
</file>